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9"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definedName name="_xlnm.Print_Area" localSheetId="32">'32'!$A$1:$X$62</definedName>
  </definedNames>
  <calcPr fullCalcOnLoad="1"/>
</workbook>
</file>

<file path=xl/sharedStrings.xml><?xml version="1.0" encoding="utf-8"?>
<sst xmlns="http://schemas.openxmlformats.org/spreadsheetml/2006/main" count="3360" uniqueCount="1631">
  <si>
    <t>災害建築物の床面積及び損害見積額（昭和63年）</t>
  </si>
  <si>
    <t>稲作被害（昭和63年）</t>
  </si>
  <si>
    <t>(2)月別火災発生件数及び損害額（昭和62、63年）</t>
  </si>
  <si>
    <t>蚕桑被害（昭和62、63年）</t>
  </si>
  <si>
    <t>交通事故発生件数及び死傷者数（昭和62、63年）</t>
  </si>
  <si>
    <t>業種別、事業規模別、労働災害被災者数（昭和62年）</t>
  </si>
  <si>
    <t>公害苦情件数（昭和62、63年度）</t>
  </si>
  <si>
    <t>市町村別の人工林率別林家数及び人工林面積（農家林家）（昭和55年）</t>
  </si>
  <si>
    <t>本書は、企画調整部統計調査課所管の各種統計資料を主とし、これに庁内各部課室及び他官公庁、団体、会社等から収集した資料もあわせ掲載した。</t>
  </si>
  <si>
    <t>年は暦年、年度は会計年度を示し、符号の用法は、次のとおりである。</t>
  </si>
  <si>
    <t>市町村別の面積（昭和61、62年）</t>
  </si>
  <si>
    <t>市町村別の民有地面積、家屋の棟数及び床面積</t>
  </si>
  <si>
    <t>気象官暑気象表</t>
  </si>
  <si>
    <t>就業状態、年齢（５歳階級）、男女別15歳以上人口（昭和62年）</t>
  </si>
  <si>
    <t>就業状態、産業（大分類）、従業上の地位、男女別有業者数（昭和62年）</t>
  </si>
  <si>
    <t>副業の従業上の地位、所得、産業(大分類）、男女別有業者数－副業を持っている者－(昭和62年）</t>
  </si>
  <si>
    <t>不就業状態、就業希望の有無、求職活動の有無、就業希望時期、年齢、男女別無業者数（昭和62年）</t>
  </si>
  <si>
    <t>就業状態、配偶関係、年齢、男女別15歳以上人口（昭和62年）</t>
  </si>
  <si>
    <t>産業（農林・非農林業）、従業上の地位、年間就業日数、就業の規則性、週間就業時間、男女別有業者数（昭和62年）</t>
  </si>
  <si>
    <t>所得、産業（大分類）、男女別自営業主・雇用者数（昭和62年）</t>
  </si>
  <si>
    <t>就業希望意識、週間就業時間、求職活動の有無、産業（大分類）、従業上の地位、男女別有業者数（昭和62年）</t>
  </si>
  <si>
    <t>市町村別の専業、兼業、経営耕地規模別農家数（昭和54～62年）</t>
  </si>
  <si>
    <t>市町村別の地目別経営農家数及び経営耕地面積（昭和54～62年）</t>
  </si>
  <si>
    <t>市町村別農家の男女、年齢別世帯員数（昭和54～62年）</t>
  </si>
  <si>
    <t>市町村別農家の就業状態別16歳以上世帯員数（昭和54～62年）</t>
  </si>
  <si>
    <t>市町村別の男女別従業日数別自家農業従事者数（昭和55～62年）</t>
  </si>
  <si>
    <t>市町村別の農家の兼業種類別従事者数（昭和55～62年）</t>
  </si>
  <si>
    <t>市町村別の農業雇用労働雇入農家数・人数及び農作業（水稲作）をよそに請負わせた農家数と面積（昭和55～62年）</t>
  </si>
  <si>
    <t>市町村別施設園芸の施設のある農家数と施設面積（昭和55～62年）</t>
  </si>
  <si>
    <t>(3)工芸農作物</t>
  </si>
  <si>
    <t>市町村別の家畜等飼養農家数及び頭羽数（昭和54～62年）</t>
  </si>
  <si>
    <t>保有山林の作業別林家数(農家林家）、植林作業面積及び下刈り作業面積（昭和55年）</t>
  </si>
  <si>
    <t>市町村別の林産物等種類別販売林家数（農家林家）（昭和55年）</t>
  </si>
  <si>
    <t>市町村別の林家の主業（農家林家）（昭和55年）</t>
  </si>
  <si>
    <t>(1)個人所有分</t>
  </si>
  <si>
    <t>(2)共有分</t>
  </si>
  <si>
    <t>(1)野菜</t>
  </si>
  <si>
    <t>(2)果樹</t>
  </si>
  <si>
    <t>(1)素材生産量</t>
  </si>
  <si>
    <t>(2)木炭生産量</t>
  </si>
  <si>
    <t>(3)林野副産物生産量</t>
  </si>
  <si>
    <t>(1)製材工場数</t>
  </si>
  <si>
    <t>(3)製材量</t>
  </si>
  <si>
    <t>(4)用途別製材品出荷量</t>
  </si>
  <si>
    <t>第１８章　教育、文化及び宗教</t>
  </si>
  <si>
    <t>道路現況</t>
  </si>
  <si>
    <t>(2)課程別課程数・生徒数・卒業者数</t>
  </si>
  <si>
    <t>中学校卒業者の進路別状況</t>
  </si>
  <si>
    <t>高等学校卒業者の進路別状況</t>
  </si>
  <si>
    <t>高等学校卒業者の職業別就職者数</t>
  </si>
  <si>
    <t>(4)第１当事者の事故原因（違反）別発生状況</t>
  </si>
  <si>
    <t>(5)路線別発生状況</t>
  </si>
  <si>
    <t>(2)産業別発生件数及び行為参加人員（争議行為を伴うもの）</t>
  </si>
  <si>
    <t>(1)建築主別</t>
  </si>
  <si>
    <t>(2)構造別</t>
  </si>
  <si>
    <t>(3)用途別</t>
  </si>
  <si>
    <t>(1)利用関係別</t>
  </si>
  <si>
    <t>(2)種類別</t>
  </si>
  <si>
    <t>(1)外かく施設</t>
  </si>
  <si>
    <t>(3)臨港鉄道</t>
  </si>
  <si>
    <t>(1)計画給水人口及び普及率</t>
  </si>
  <si>
    <t>(2)給水施設数及び給水人口</t>
  </si>
  <si>
    <t>第１０章　運輸及び通信</t>
  </si>
  <si>
    <t>第９章　電気、ガス及び水道</t>
  </si>
  <si>
    <t>(1)酒田港</t>
  </si>
  <si>
    <t>銀行主要勘定（昭和63年度、月別残高）</t>
  </si>
  <si>
    <t>相互銀行主要勘定（昭和63年度、月別残高）</t>
  </si>
  <si>
    <t>信用金庫主要勘定（昭和63年度、月別残高）</t>
  </si>
  <si>
    <t>信用組合主要勘定（昭和63年度、月別残高）</t>
  </si>
  <si>
    <t>商工組合中央金庫主要勘定（昭和63年度、月別残高）</t>
  </si>
  <si>
    <t>農林中央金庫主要勘定（昭和63年度、月別残高）</t>
  </si>
  <si>
    <t>信用農業協同組合連合会主要勘定（昭和63年度、月別残高）</t>
  </si>
  <si>
    <t>農業協同組合主要勘定（昭和63年度、月別残高）</t>
  </si>
  <si>
    <t>労働金庫主要勘定（昭和63年度、月別残高）</t>
  </si>
  <si>
    <t>簡易生命保険（昭和63年度）</t>
  </si>
  <si>
    <t>中小企業金融公庫貸出状況（昭和63年度）</t>
  </si>
  <si>
    <t>国民金融公庫貸付状況（昭和63年度）</t>
  </si>
  <si>
    <t>郵便貯金・郵便振替（昭和59～63年度）</t>
  </si>
  <si>
    <t>銀行業種別貸出状況（昭和61～63年度）</t>
  </si>
  <si>
    <t>相互銀行業種別融資状況（昭和61～63年度）</t>
  </si>
  <si>
    <t>金融機関別個人預貯金状況（昭和62年度）</t>
  </si>
  <si>
    <t>(2)業種別保証状況（昭和63年度）</t>
  </si>
  <si>
    <t>(3)金融機関別保証状況（昭和63年度）</t>
  </si>
  <si>
    <t>(4)特別保証制度別保証状況（昭和63年度）</t>
  </si>
  <si>
    <t>(5)金額別保証承諾状況（昭和63年度）</t>
  </si>
  <si>
    <t>(6)期間別保証承諾状況（昭和63年度）</t>
  </si>
  <si>
    <t>(7)業種別代位弁済状況（昭和63年度）</t>
  </si>
  <si>
    <t>(1)月別保証状況（昭和62、63年度）</t>
  </si>
  <si>
    <t>手形交換高（昭和59～63年）</t>
  </si>
  <si>
    <t>税務署別申告所得税課税状況（昭和62年度）</t>
  </si>
  <si>
    <t>業種別普通法人数、所得金額、欠損金額及び資本金階級別法人数（昭和62年度）</t>
  </si>
  <si>
    <t>税務署別国税徴収状況（昭和62年度）</t>
  </si>
  <si>
    <t>山形県歳入歳出決算（昭和60～62年度）</t>
  </si>
  <si>
    <t>市町村別普通会計歳入歳出決算（昭和61、62年度）</t>
  </si>
  <si>
    <t>県税及び市町村税の税目別収入状況（昭和60～62年度）</t>
  </si>
  <si>
    <t>租税総額及び県民１人当たり、１世帯当たり租税負担額の推移（昭和60～62年度）</t>
  </si>
  <si>
    <t>地方債状況（昭和61、62年度）</t>
  </si>
  <si>
    <t>県民経済計算（県民所得）（昭和60～62年度）</t>
  </si>
  <si>
    <t>国民経済計算（国民所得）（昭和60～62年度）</t>
  </si>
  <si>
    <t>産業連関表（昭和60年）</t>
  </si>
  <si>
    <t>山形県産業連関表（生産者価格評価表）（29部門）</t>
  </si>
  <si>
    <t>青果物卸売市場別の品目別卸売数量、価額及び価格（昭和62年）</t>
  </si>
  <si>
    <t>主要品目別平均価格（昭和63年）</t>
  </si>
  <si>
    <t>全世帯１世帯当たり平均１か月間の支出（昭和63年）</t>
  </si>
  <si>
    <t>勤労者世帯１世帯当たり平均１か月間の収支（昭和63年）</t>
  </si>
  <si>
    <t>東北６県県庁所在都市別勤労者世帯１世帯当たり平均１か月間の収支（昭和63年）</t>
  </si>
  <si>
    <t>消費者物価指数（昭和62、63年）</t>
  </si>
  <si>
    <t>全世帯及び勤労者世帯１世帯当たり年平均１か月間の主要家計指標（昭和63年）</t>
  </si>
  <si>
    <t>市町村別選挙人名簿登録者数（昭和63年）</t>
  </si>
  <si>
    <t>刑法犯の認知件数、検挙件数及び人員（昭和50～63年）</t>
  </si>
  <si>
    <t>県職員数（昭和62、63年）</t>
  </si>
  <si>
    <t>市町村職員数（昭和62、63年）</t>
  </si>
  <si>
    <t>警察職員数及び警察署管轄区域等（昭和62、63年）</t>
  </si>
  <si>
    <t>民事及び行政事件数（昭和62、63年）</t>
  </si>
  <si>
    <t>強制執行事件数（昭和62、63年）</t>
  </si>
  <si>
    <t>民事調停事件数（昭和62、63年）</t>
  </si>
  <si>
    <t>刑事事件数（昭和62、63年）</t>
  </si>
  <si>
    <t>家事事件数（昭和62、63年）</t>
  </si>
  <si>
    <t>少年関係事件数（昭和62、63年）</t>
  </si>
  <si>
    <t>罪種別受刑者数（昭和62、63年）</t>
  </si>
  <si>
    <t>罪種別刑法犯の認知、検挙件数及び検挙人員（昭和62、63年）</t>
  </si>
  <si>
    <t>法令別特別法犯送致件数及び人員（昭和62、63年）</t>
  </si>
  <si>
    <t>警察職員数</t>
  </si>
  <si>
    <t>警察署別管轄区域等</t>
  </si>
  <si>
    <t>登記及び謄、抄本交付等数（昭和61～63年）</t>
  </si>
  <si>
    <t>非行少年等の補導状況(昭和59～63年）</t>
  </si>
  <si>
    <t>保健所別の麻薬取扱者数（昭和63年度）</t>
  </si>
  <si>
    <t>保健所別の薬局及び医薬品製造販売業者数（昭和63年度）</t>
  </si>
  <si>
    <t>医師、歯科医師及び薬剤師数（昭和59～63年）</t>
  </si>
  <si>
    <t>保健所、市町村別の業務種類別医師及び歯科医師数（昭和61、63年）</t>
  </si>
  <si>
    <t>就業保健婦、看護婦等医療施設の従事者数（昭和61、63年）</t>
  </si>
  <si>
    <t>保健所別、市町村別の病院、一般診療所及び歯科診療所数（昭和61、62年）</t>
  </si>
  <si>
    <t>開設者別病院利用の状況（昭和61、62年）</t>
  </si>
  <si>
    <t>特定死因別の月別死亡者数及び年齢階級別死亡者数（昭和61、62年）</t>
  </si>
  <si>
    <t>伝染病及び食中毒患者数－病類・月別－（昭和61、62年）</t>
  </si>
  <si>
    <t>保健所別の伝染病及び食中毒患者数（昭和61、62年）</t>
  </si>
  <si>
    <t>伝染病、食中毒患者数、罹患率（昭和61、62年）</t>
  </si>
  <si>
    <t>年齢別常用労働者の勤続年数、実労働時間、定期現金給与（昭和63年）</t>
  </si>
  <si>
    <t>学歴別常用労働者の企業規模別平均月間定期現金給与額及び労働者数（昭和63年）</t>
  </si>
  <si>
    <t>(2)労政事務所及び適用法規別労働組合・組合員数（昭和63年）</t>
  </si>
  <si>
    <t>国民年金（昭和63年度）</t>
  </si>
  <si>
    <t>市町村別の保育所及び児童館等の状況（昭和63年）</t>
  </si>
  <si>
    <t>社会福祉施設数、入所者数及び費用額（昭和63年度）</t>
  </si>
  <si>
    <t>公共職業紹介状況（昭和62、63年度）</t>
  </si>
  <si>
    <t>産業、企業規模別常用労働者の男女別年齢、勤続年数、実労働時間数、定期現金給与額及び労働者数（昭和62、63年）</t>
  </si>
  <si>
    <t>(4)産業別の労働組合数及び組合員数（昭和62、63年）</t>
  </si>
  <si>
    <t>雇用保険（昭和62、63年度）</t>
  </si>
  <si>
    <t>日雇失業保険（昭和62、63年度）</t>
  </si>
  <si>
    <t>日雇特例被保険者（昭和62、63年度）</t>
  </si>
  <si>
    <t>厚生年金保険（昭和62、63年度）</t>
  </si>
  <si>
    <t>国民健康保険（昭和62、63年度）</t>
  </si>
  <si>
    <t>船員保険（昭和62、63年度）</t>
  </si>
  <si>
    <t>生活保護（昭和62、63年度）</t>
  </si>
  <si>
    <t>全国、東北７県別生活保護世帯数、人員及び保護率（昭和62、63年度）</t>
  </si>
  <si>
    <t>生活保護費支出状況（昭和62、63年度）</t>
  </si>
  <si>
    <t>身体障害者補装具交付及び修理状況（昭和62、63年度）</t>
  </si>
  <si>
    <t>身体障害者数（昭和62、63年）</t>
  </si>
  <si>
    <t>共同募金（昭和62、63年度）</t>
  </si>
  <si>
    <t>児童相談所における相談受付及び処理状況（昭和62、63年度）</t>
  </si>
  <si>
    <t>児童相談所における養護相談の年次別、理由別処理状況（昭和62、63年度）</t>
  </si>
  <si>
    <t>賃金指数、雇用指数及び労働時間指数（昭和61～63年）</t>
  </si>
  <si>
    <t>産業別常用労働者の１人平均月間現金給与額（昭和61～63年）</t>
  </si>
  <si>
    <t>産業別常用労働者の年齢階級、企業規模別定期現金給与額（昭和63年）</t>
  </si>
  <si>
    <t>(3)労働組合数及び組合員数（昭和54～63年）</t>
  </si>
  <si>
    <t>(5)加盟上部団体別労働組合数及び組合員数（昭和62、63年）</t>
  </si>
  <si>
    <t>労働争議（昭和59～63年）</t>
  </si>
  <si>
    <t>健康保険（昭和62、63年度）</t>
  </si>
  <si>
    <t>(1)社会保険事務所別の市町村別国民年金、基礎年金及び死亡一時金給付状況</t>
  </si>
  <si>
    <t>(2)社会保険事務所別被保険者、保険料免除者検認、国民年金収納状況及び福祉年金受給権者数</t>
  </si>
  <si>
    <t>労働者災害補償保険（昭和62、63年度）</t>
  </si>
  <si>
    <t>大学、短期大学、高等専門学校別の学校数、学生・生徒数、教員数及び職員数（昭和63年度）</t>
  </si>
  <si>
    <t>学校種別学校数、学級数、生徒数、教員数及び職員数（昭和59～63年度）</t>
  </si>
  <si>
    <t>高等学校（昭和62、63年度）</t>
  </si>
  <si>
    <t>盲学校、ろう学校及び養護学校の学校数、学級数、部科別児童・生徒数及び教員数（昭和62、63年度）</t>
  </si>
  <si>
    <t>不就学学齢児童・生徒調査・年齢別・理由別就学免除者・猶予者数（昭和62、63年度）</t>
  </si>
  <si>
    <t>小学校の市町村別学校数、学級数、学年別児童数及び教職員数（昭和62、63年度）</t>
  </si>
  <si>
    <t>中学校の市町村別学校数、学級数、学年別生徒数及び教職員数（昭和62、63年度）</t>
  </si>
  <si>
    <t>(2)鼠ヶ関港及び加茂港</t>
  </si>
  <si>
    <t>(1)事業者数</t>
  </si>
  <si>
    <t>(2)旅客輸送</t>
  </si>
  <si>
    <t>(3)貨物輸送</t>
  </si>
  <si>
    <t>(4)自家用自動車有償貸渡（レンタカー）</t>
  </si>
  <si>
    <t>第１１章　商業及び貿易</t>
  </si>
  <si>
    <t>(1)一般求職、求人及び就職</t>
  </si>
  <si>
    <t>(2)日雇求職、求人及び就労</t>
  </si>
  <si>
    <t>(1)発生件数及び参加人員</t>
  </si>
  <si>
    <t>(1)被保険者手帳交付数、印紙貼付枚数及び受給資格者票交付数</t>
  </si>
  <si>
    <t>(2)保険給付状況</t>
  </si>
  <si>
    <t>第１４章　所得、物価及び家計</t>
  </si>
  <si>
    <t>(1)業種別労災保険適用事業場成立状況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</si>
  <si>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</si>
  <si>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</si>
  <si>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</si>
  <si>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</si>
  <si>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</si>
  <si>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専修学校</t>
  </si>
  <si>
    <t>(1)設置者別学校数・生徒数の推移</t>
  </si>
  <si>
    <t>(2)課程別学科数・生徒数・卒業者数</t>
  </si>
  <si>
    <t>各種学校</t>
  </si>
  <si>
    <t>市町村別の林業従事世帯員数（農家世帯員）（昭和55年）</t>
  </si>
  <si>
    <t>(4)経済活動別県内総生産</t>
  </si>
  <si>
    <t>(8)県内総支出(デフレーター）</t>
  </si>
  <si>
    <t>(6)県民総支出(名目）</t>
  </si>
  <si>
    <t>(7)県民総支出(実質)</t>
  </si>
  <si>
    <t>(3)家事調停事件数</t>
  </si>
  <si>
    <t>就職先都道府県別就職者数(高等学校）</t>
  </si>
  <si>
    <t>(2)月別支出額</t>
  </si>
  <si>
    <t>(1)所得総額</t>
  </si>
  <si>
    <t>(2)１人当たり所得</t>
  </si>
  <si>
    <t>(2)果実</t>
  </si>
  <si>
    <t>第１５章　公務員、選挙、司法及び公安</t>
  </si>
  <si>
    <t>(1)登記</t>
  </si>
  <si>
    <t>(2)謄、抄本交付等数</t>
  </si>
  <si>
    <t>(1)山形地方裁判所管内簡易裁判所</t>
  </si>
  <si>
    <t>(2)山形地方裁判所、同管内支部</t>
  </si>
  <si>
    <t>(1)総括</t>
  </si>
  <si>
    <t>(2)家事審判事件数</t>
  </si>
  <si>
    <t>(2)少年保護事件数</t>
  </si>
  <si>
    <t>(3)行為別新受件数</t>
  </si>
  <si>
    <t>(1)保健所別実数及び率</t>
  </si>
  <si>
    <t>年齢、男女別人口（昭和63年）</t>
  </si>
  <si>
    <t>市町村別の年齢（５歳階級）別人口（昭和63年）</t>
  </si>
  <si>
    <t>人口の推移（大正9～昭和63年）</t>
  </si>
  <si>
    <t>市町村別の人口推移（昭和59～63年）</t>
  </si>
  <si>
    <t>市町村別の人口動態（昭和62、63年）</t>
  </si>
  <si>
    <t>人口の移動（昭和61～63年）</t>
  </si>
  <si>
    <t>市町村別の出生、死亡、死産、婚姻及び離婚数（昭和61、62年）</t>
  </si>
  <si>
    <t>市町村別の世帯数推移（昭和59～63年）</t>
  </si>
  <si>
    <t>市町村別の水稲、陸稲の作付面積及び収穫量（昭和59～63年）</t>
  </si>
  <si>
    <t>市町村別の野菜、果樹、工芸農作物の作付面積及び収穫量（昭和58～62年）</t>
  </si>
  <si>
    <t>地域別の県産米売渡状況（昭和61～63年産）</t>
  </si>
  <si>
    <t>仕向先都道府県別の県産米搬出実績（昭和61～63年）</t>
  </si>
  <si>
    <t>市町村別の養蚕戸数、蚕種掃立数量、繭生産量及び桑園面積（昭和59～63年度）</t>
  </si>
  <si>
    <t>と畜場別のと畜頭数（昭和59～63年度）</t>
  </si>
  <si>
    <t>生乳及び生乳生産量（昭和57～62年）</t>
  </si>
  <si>
    <t>農家経済（昭和58～62年度）</t>
  </si>
  <si>
    <t>農家経済の分析指標（昭和58～62年度）</t>
  </si>
  <si>
    <t>市町村別の造林面積（昭和57～62年）</t>
  </si>
  <si>
    <t>市町村別の森林伐採面積（昭和57～62年）</t>
  </si>
  <si>
    <t>林産物生産量（昭和58～62年）</t>
  </si>
  <si>
    <t>製材工場、生産及び出荷量（昭和58～62年）</t>
  </si>
  <si>
    <t>支庁、地方事務所別林道（昭和63年度）</t>
  </si>
  <si>
    <t>民有林の林種別蓄積（昭和63年度）</t>
  </si>
  <si>
    <t>市町村別の目的別保安林面積（昭和62、63年度）</t>
  </si>
  <si>
    <t>国有林の林種別蓄積（昭和63年度）</t>
  </si>
  <si>
    <t>経営体階層、漁業地区別の経営組織、出漁日数別経営体数（海面漁業）（昭和58～62年）</t>
  </si>
  <si>
    <t>漁業地区別漁船隻数及びトン数（昭和58～62年）</t>
  </si>
  <si>
    <t>漁業地区別生産量－属人－（海面漁業）（昭和58～62年）</t>
  </si>
  <si>
    <t>漁業種類別漁獲量－属地－（海面漁業）（昭和58～63年）</t>
  </si>
  <si>
    <t>魚種別漁獲量－属地－（海面漁業）（昭和58～63年）</t>
  </si>
  <si>
    <t>魚種別漁獲量（内水面漁業）（昭和58～62年）</t>
  </si>
  <si>
    <t>養殖業収穫量（内水面漁業）（昭和58～62年）</t>
  </si>
  <si>
    <t>水産加工品生産量（昭和57～62年）</t>
  </si>
  <si>
    <t>漁業・養殖業種類別・規模別生産額（昭和57～62年）</t>
  </si>
  <si>
    <t>鉱種別鉱区数及び面積（昭和62、63年）</t>
  </si>
  <si>
    <t>鉱種別鉱業生産量及び生産額（昭和62、63年）</t>
  </si>
  <si>
    <t>産業分類別鉱工業生産指数（昭和61～63年）</t>
  </si>
  <si>
    <t>産業分類別鉱工業生産者製品在庫指数（昭和61～63年）</t>
  </si>
  <si>
    <t>産業（中分類）別従業者規模別製造業の工業用地面積及び用水量（従業者30人以上の事業所）（昭和62年）</t>
  </si>
  <si>
    <t>市町村別製造業の事業所数、従業者数、現金給与総額、原材料使用額等、内国消費税額及び製造品出荷額等（昭和62年）</t>
  </si>
  <si>
    <t>産業（中分類）別製造業の従業者規模別事業所数、従業者数、現金給与総額、原材料使用額等、内国消費税額、在庫額、有形固定資産額、建設仮勘定額、製造品出荷額等、粗付加価値額、生産額及び付加価値額（昭和62年）</t>
  </si>
  <si>
    <t>市町村別製造業の産業（中分類）別事業所数、従業者数、現金給与総額、原材料使用額等、内国消費税額、在庫額年間増減、有形固定資産年間投資総額、製造品出荷額等、粗付加価値額及び生産額（昭和62年）</t>
  </si>
  <si>
    <t>商品分類別製造業の製造品出荷額及び加工賃収入額（昭和62年）</t>
  </si>
  <si>
    <t>産業（中分類）別従業者規模別製造業の事業所数、従業者数、原材料使用額等、製造品出荷額等、生産額及び付加価値額（昭和60～62年）</t>
  </si>
  <si>
    <t>東北７県別製造業の推移（昭和59～62年）</t>
  </si>
  <si>
    <t>東北６県別着工建築物の建築主別建築物数、床面積及び工事費予定額（昭和63年）</t>
  </si>
  <si>
    <t>東北６県別着工新設住宅の利用、種類別戸数及び床面積（昭和63年）</t>
  </si>
  <si>
    <t>着工建築物の建築主、構造、用途別建築物数、床面積及び工事費予定額（昭和62、63年）</t>
  </si>
  <si>
    <t>着工住宅の工事別戸数及び床面積（昭和62、63年）</t>
  </si>
  <si>
    <t>除却建築物の床面積及び評価額（昭和62、63年）</t>
  </si>
  <si>
    <t>着工新設住宅の利用関係、種類別戸数及び床面積（昭和62、63年）</t>
  </si>
  <si>
    <t>投資的土木事業費（昭和62、63年度）</t>
  </si>
  <si>
    <t>住宅の種類、所有関係、人が居住する住宅以外の建物の種類別建物数、世帯の種類別世帯数及び世帯人員（昭和63年）</t>
  </si>
  <si>
    <t>住宅の種類、住宅の所有の関係、建て方、構造、建築の時期、設備状況別住宅数（昭和63年）</t>
  </si>
  <si>
    <t>居住世帯の有無別住宅数及び建物の種類別、人が居住する住宅以外の建物数（昭和63年）</t>
  </si>
  <si>
    <t>住宅の種類、所有の関係、建築の時期別住宅数（昭和63年）</t>
  </si>
  <si>
    <t>住宅の種類、構造、建築の時期別住宅数（昭和63年）</t>
  </si>
  <si>
    <t>住宅の構造、建て方、建築の時期別住宅数（昭和63年）</t>
  </si>
  <si>
    <t>住宅の種類、住宅の所有関係別住宅数、世帯数、世帯人員、１住宅当たり居住室数、１住宅当たり畳数、１住宅当たり延べ面積、１人当たり畳数及び１室当たり人員（昭和63年）</t>
  </si>
  <si>
    <t>発電所及び認可出力（昭和63年度）</t>
  </si>
  <si>
    <t>産業別電力（高圧電力甲＋大口電力）需要状況（昭和63年度）</t>
  </si>
  <si>
    <t>東北７県別電力使用量（昭和63年度）</t>
  </si>
  <si>
    <t>山形県と東北７県の月別電力需要（昭和63年度）</t>
  </si>
  <si>
    <t>都市ガスの事業所別需要家メーター数、生産量、購入量及び送出量（昭和62～63年度）</t>
  </si>
  <si>
    <t>電力需給実績（昭和61～63年度）</t>
  </si>
  <si>
    <t>電灯及び電力需要実績（昭和61～63年度）</t>
  </si>
  <si>
    <t>地域別の一般家庭１戸当たり月平均使用電力量（昭和58～63年度）</t>
  </si>
  <si>
    <t>保健所、市町村別の水道普及状況（昭和61、62年度）</t>
  </si>
  <si>
    <t>保健所、市町村別の水道計画給水量（実績）（昭和61、62年度）</t>
  </si>
  <si>
    <t>入港船舶実績（昭和63年）</t>
  </si>
  <si>
    <t>自動車運送事業状況（昭和60～63年度）</t>
  </si>
  <si>
    <t>(2)市町村別保有自動車数（昭和63年度）</t>
  </si>
  <si>
    <t>通信施設状況（昭和63年度）</t>
  </si>
  <si>
    <t>電話加入数（昭和63年度）</t>
  </si>
  <si>
    <t>公衆電話数（昭和63年度）</t>
  </si>
  <si>
    <t>電話施設状況（昭和63年度）</t>
  </si>
  <si>
    <t>品種別輸移出入量（昭和61～63年）</t>
  </si>
  <si>
    <t>ＪＲ東日本路線別営業キロ程及び駅等数（昭和63年）</t>
  </si>
  <si>
    <t>郵便施設及び郵便物取扱数（昭和60～63年度）</t>
  </si>
  <si>
    <t>加入電話普及率（昭和63年）</t>
  </si>
  <si>
    <t>市町村別の卸・小売業別商店数、従業者数及び年間商品販売額（昭和60、63年）</t>
  </si>
  <si>
    <t>市町村別の産業（中分類）別商店数、従業者数、売場面積、年間商品販売額、修理料等及び商品手持額（昭和60、63年）</t>
  </si>
  <si>
    <t>品目別輸出出荷実績（昭和62、63年）</t>
  </si>
  <si>
    <t>仕向国別輸出出荷実績（昭和62、63年）</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</si>
  <si>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</si>
  <si>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</si>
  <si>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</si>
  <si>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</si>
  <si>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</si>
  <si>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</si>
  <si>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</si>
  <si>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</si>
  <si>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</si>
  <si>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</si>
  <si>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</si>
  <si>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</si>
  <si>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</si>
  <si>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</si>
  <si>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</si>
  <si>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</si>
  <si>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</si>
  <si>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</si>
  <si>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</si>
  <si>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</si>
  <si>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</si>
  <si>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</si>
  <si>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</si>
  <si>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</si>
  <si>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</si>
  <si>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</si>
  <si>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</si>
  <si>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</si>
  <si>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</si>
  <si>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</si>
  <si>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</si>
  <si>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</si>
  <si>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</si>
  <si>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</si>
  <si>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</si>
  <si>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</si>
  <si>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</si>
  <si>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</si>
  <si>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</si>
  <si>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</si>
  <si>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</si>
  <si>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</si>
  <si>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市町村別の林野面積及び森林面積（昭和60年）</t>
  </si>
  <si>
    <t>昭和６３年　山形県統計年鑑</t>
  </si>
  <si>
    <t>本書の内容は、原則として調査時点が６３年度に所属する調査については可能な限り掲載した。</t>
  </si>
  <si>
    <t>　０　　表章単位に満たないもの　　　　　－　該当数字がないもの　　　　　　　　　　　　　　　　　　　　　　　　　０.０</t>
  </si>
  <si>
    <t>平成元年１２月</t>
  </si>
  <si>
    <t>市町村の廃置分合及び境界変更（昭和59～63年）</t>
  </si>
  <si>
    <t>市町村の合併状況（明治22年～昭和63年）</t>
  </si>
  <si>
    <t>主要山岳（海抜1,500ｍ以上）</t>
  </si>
  <si>
    <t>主要河川（流路延長20,000ｍ以上）</t>
  </si>
  <si>
    <t>(2)降水量</t>
  </si>
  <si>
    <t>(4)積雪の最深</t>
  </si>
  <si>
    <t>(2)係留施設</t>
  </si>
  <si>
    <t>市町村別の業種別飲食店数、従業者数及び年間販売額（昭和57、61年）</t>
  </si>
  <si>
    <t>(1)県内における労働組合員推定組織率（男女別）の推移</t>
  </si>
  <si>
    <t>教宗派別宗教法人数</t>
  </si>
  <si>
    <t>博物館</t>
  </si>
  <si>
    <t>有料道路</t>
  </si>
  <si>
    <t>(6)年齢別運転経験年数別事故を起こした第1当事者</t>
  </si>
  <si>
    <t>(7)年齢別死傷者数</t>
  </si>
  <si>
    <t>市町村別の従業地、通学地による人口（昼間人口）（昭和60年）</t>
  </si>
  <si>
    <t>(1)年度別保有自動車数（昭和54～63年度）</t>
  </si>
  <si>
    <t>単位：実績額＝千円、構成比・率＝％</t>
  </si>
  <si>
    <t>品       目       別</t>
  </si>
  <si>
    <t>昭和62年</t>
  </si>
  <si>
    <t>比較増減(△)</t>
  </si>
  <si>
    <t>出　　荷
実績額</t>
  </si>
  <si>
    <t>構成比</t>
  </si>
  <si>
    <t>増減率</t>
  </si>
  <si>
    <t>総                   数</t>
  </si>
  <si>
    <t>絹・人　　絹・合化繊維品</t>
  </si>
  <si>
    <t>衣類</t>
  </si>
  <si>
    <t>機械金属製品</t>
  </si>
  <si>
    <t xml:space="preserve"> う　ち</t>
  </si>
  <si>
    <t>ミシン・同部品</t>
  </si>
  <si>
    <t>メリヤス機械・同部品</t>
  </si>
  <si>
    <t>ステレオ</t>
  </si>
  <si>
    <t>電子工業部品</t>
  </si>
  <si>
    <t>工作機械</t>
  </si>
  <si>
    <t>通信機</t>
  </si>
  <si>
    <t>工具</t>
  </si>
  <si>
    <t>電話機</t>
  </si>
  <si>
    <t>テレビジョン</t>
  </si>
  <si>
    <t>電気機器生産設備</t>
  </si>
  <si>
    <t>ラジオ</t>
  </si>
  <si>
    <t>フロッピーディスク用機械</t>
  </si>
  <si>
    <t>産業用自動機械</t>
  </si>
  <si>
    <t>フロッピーディスク</t>
  </si>
  <si>
    <t>ＯＡ機器部品</t>
  </si>
  <si>
    <t>合金鉄</t>
  </si>
  <si>
    <t>化学製品</t>
  </si>
  <si>
    <t xml:space="preserve"> う　ち</t>
  </si>
  <si>
    <t>ベントナイト</t>
  </si>
  <si>
    <t>白土</t>
  </si>
  <si>
    <t>カーボン</t>
  </si>
  <si>
    <t>石英ガラス</t>
  </si>
  <si>
    <t>塩化ビニール安定剤</t>
  </si>
  <si>
    <t>薬品</t>
  </si>
  <si>
    <t>無水クロム酸</t>
  </si>
  <si>
    <t>炭素及び炭化珪素製品</t>
  </si>
  <si>
    <t>包装材料</t>
  </si>
  <si>
    <t>木製品</t>
  </si>
  <si>
    <t>木製家具</t>
  </si>
  <si>
    <t>オーディオラック</t>
  </si>
  <si>
    <t>食料品</t>
  </si>
  <si>
    <t>清酒</t>
  </si>
  <si>
    <t>菓子</t>
  </si>
  <si>
    <t>海苔</t>
  </si>
  <si>
    <t>その他の食料品</t>
  </si>
  <si>
    <t>農水産物</t>
  </si>
  <si>
    <t xml:space="preserve"> う　ち</t>
  </si>
  <si>
    <t>柿</t>
  </si>
  <si>
    <t>ぶどう</t>
  </si>
  <si>
    <t>りんご</t>
  </si>
  <si>
    <t>果樹の苗</t>
  </si>
  <si>
    <t>すいか</t>
  </si>
  <si>
    <t>牛肉</t>
  </si>
  <si>
    <t>雑貨</t>
  </si>
  <si>
    <t xml:space="preserve"> う　ち</t>
  </si>
  <si>
    <t>桐紙</t>
  </si>
  <si>
    <t>玩具</t>
  </si>
  <si>
    <t>ゴム引布製品</t>
  </si>
  <si>
    <t>資料：4、5県商工政策課「山形県輸出出荷実績表」</t>
  </si>
  <si>
    <t>１９． 品目別輸出出荷実績 （昭和62、63年）</t>
  </si>
  <si>
    <t>中    小    企    業    金    融    機    関</t>
  </si>
  <si>
    <t>農 林 水 産 金 融 機 関</t>
  </si>
  <si>
    <t>市 郡 別</t>
  </si>
  <si>
    <t>都市</t>
  </si>
  <si>
    <t>地  方  銀  行</t>
  </si>
  <si>
    <t>信 用 金 庫</t>
  </si>
  <si>
    <t>信 用 組 合</t>
  </si>
  <si>
    <t>労  働  金  庫</t>
  </si>
  <si>
    <t>農 業</t>
  </si>
  <si>
    <t>漁 業</t>
  </si>
  <si>
    <t>郵便局</t>
  </si>
  <si>
    <t>金融</t>
  </si>
  <si>
    <t>銀行</t>
  </si>
  <si>
    <t>県信連</t>
  </si>
  <si>
    <t>協 同</t>
  </si>
  <si>
    <t>公庫</t>
  </si>
  <si>
    <t>支  店</t>
  </si>
  <si>
    <t>本  店</t>
  </si>
  <si>
    <t>組 合</t>
  </si>
  <si>
    <t>東村山郡</t>
  </si>
  <si>
    <t>西村山郡</t>
  </si>
  <si>
    <t>北村山郡</t>
  </si>
  <si>
    <t>最上郡</t>
  </si>
  <si>
    <t>東置賜郡</t>
  </si>
  <si>
    <t>西置賜郡</t>
  </si>
  <si>
    <t>東田川郡</t>
  </si>
  <si>
    <t>西田川郡</t>
  </si>
  <si>
    <t>飽海郡</t>
  </si>
  <si>
    <t>平成元年3月31日現在</t>
  </si>
  <si>
    <t>　　普　通　銀　行</t>
  </si>
  <si>
    <t>中小</t>
  </si>
  <si>
    <t>国民</t>
  </si>
  <si>
    <t>生命　保険　会社</t>
  </si>
  <si>
    <t>相互銀行</t>
  </si>
  <si>
    <t>商工中金支店</t>
  </si>
  <si>
    <t>農林
中金</t>
  </si>
  <si>
    <t>企業</t>
  </si>
  <si>
    <t>金融</t>
  </si>
  <si>
    <t>公庫</t>
  </si>
  <si>
    <t>支店</t>
  </si>
  <si>
    <t>支社等</t>
  </si>
  <si>
    <t>総数</t>
  </si>
  <si>
    <t>-</t>
  </si>
  <si>
    <t>注：1）支店には、県外からの進出店舗（都市銀行3、地方銀行6、相互銀行2）を含む。2）都市銀行に信託銀行を含む。</t>
  </si>
  <si>
    <t>　　3）生命保険会社は、支社のみを計上（うち１社は営業部）。　4）支店には、出張所を含む。</t>
  </si>
  <si>
    <t>資料：東北財務局山形財務事務所、山形中央郵便局、県農業経済課、県水産課</t>
  </si>
  <si>
    <t>　　　　</t>
  </si>
  <si>
    <t>２０．市、郡別の金融機関別店舗数</t>
  </si>
  <si>
    <t>3月31日現在　単位：百万円</t>
  </si>
  <si>
    <t>業 　　   種 　　   別</t>
  </si>
  <si>
    <t>業    種    別</t>
  </si>
  <si>
    <t>漁業</t>
  </si>
  <si>
    <t>製造業</t>
  </si>
  <si>
    <t>鉱業</t>
  </si>
  <si>
    <t>繊維品</t>
  </si>
  <si>
    <t>建設業</t>
  </si>
  <si>
    <t>木材・木製品</t>
  </si>
  <si>
    <t>パルプ・紙・紙加工業</t>
  </si>
  <si>
    <t>卸売・小売業、飲食店</t>
  </si>
  <si>
    <t>出版・印刷・同関連産業</t>
  </si>
  <si>
    <t>卸売業</t>
  </si>
  <si>
    <t>化学工業</t>
  </si>
  <si>
    <t>小売業</t>
  </si>
  <si>
    <t>石油精製</t>
  </si>
  <si>
    <t>飲食店</t>
  </si>
  <si>
    <t>窯業・土石製品</t>
  </si>
  <si>
    <t>鉄鋼</t>
  </si>
  <si>
    <t>非鉄金属</t>
  </si>
  <si>
    <t>金融・保険業</t>
  </si>
  <si>
    <t>金属製品</t>
  </si>
  <si>
    <t>不動産業</t>
  </si>
  <si>
    <t>一般機械器具</t>
  </si>
  <si>
    <t>運輸・通信業</t>
  </si>
  <si>
    <t>電気機械器具</t>
  </si>
  <si>
    <t>電気・ガス・水道・熱供給業</t>
  </si>
  <si>
    <t>輸送用機械器具</t>
  </si>
  <si>
    <t>サービス業</t>
  </si>
  <si>
    <t>精密機械器具</t>
  </si>
  <si>
    <t>地方公共団体</t>
  </si>
  <si>
    <t>その他の製造業</t>
  </si>
  <si>
    <t>個　　人      住宅・消費・</t>
  </si>
  <si>
    <t>農業</t>
  </si>
  <si>
    <t xml:space="preserve">           納税資金等</t>
  </si>
  <si>
    <t>林業</t>
  </si>
  <si>
    <t>海外円借款、国内店名義現地貸</t>
  </si>
  <si>
    <t>注：1）本表には、当座貸越を含まない。</t>
  </si>
  <si>
    <t>　　2）製造業の数字は、内訳を全部掲げていないから、その計とは一致しない。</t>
  </si>
  <si>
    <t>資料：13、14日本銀行山形事務所</t>
  </si>
  <si>
    <t>２１．銀行業種別貸出状況（昭和61～63年度）</t>
  </si>
  <si>
    <t>各年度3月31日現在残高　単位：百万円</t>
  </si>
  <si>
    <t>業 　　   種 　　   別</t>
  </si>
  <si>
    <t>昭和61年度</t>
  </si>
  <si>
    <t>業    種    別</t>
  </si>
  <si>
    <t>漁業・水産養殖業</t>
  </si>
  <si>
    <t>鉄鋼業</t>
  </si>
  <si>
    <t>金融保険業</t>
  </si>
  <si>
    <t xml:space="preserve">           納税資金等</t>
  </si>
  <si>
    <t>注：1）第2普通銀行転換行分を含む。　　2）本表には、当座貸越を含まない。</t>
  </si>
  <si>
    <t>２２．相互銀行業種別融資状況（昭和61～63年度）</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</si>
  <si>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</si>
  <si>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</si>
  <si>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</si>
  <si>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</si>
  <si>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</si>
  <si>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</si>
  <si>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</si>
  <si>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</si>
  <si>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</si>
  <si>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</si>
  <si>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</si>
  <si>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</si>
  <si>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</si>
  <si>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</si>
  <si>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</si>
  <si>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</si>
  <si>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</si>
  <si>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</si>
  <si>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</si>
  <si>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</si>
  <si>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</si>
  <si>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</si>
  <si>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</si>
  <si>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</si>
  <si>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</si>
  <si>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</si>
  <si>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</si>
  <si>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</si>
  <si>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</si>
  <si>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</si>
  <si>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</si>
  <si>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</si>
  <si>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</si>
  <si>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</si>
  <si>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昭和60年度</t>
  </si>
  <si>
    <t>地方譲与税</t>
  </si>
  <si>
    <t>２３．山形県歳入歳出決算（昭和60～62年度）</t>
  </si>
  <si>
    <t>歳入総額</t>
  </si>
  <si>
    <t>歳出総額</t>
  </si>
  <si>
    <t>形式収支</t>
  </si>
  <si>
    <t>自動車取得</t>
  </si>
  <si>
    <t>交通安全</t>
  </si>
  <si>
    <t>国有提供施設</t>
  </si>
  <si>
    <t>（ △減 ）</t>
  </si>
  <si>
    <t>地方税</t>
  </si>
  <si>
    <t>地方譲与税</t>
  </si>
  <si>
    <t>利 用 税</t>
  </si>
  <si>
    <t>対策特別</t>
  </si>
  <si>
    <t>手数料</t>
  </si>
  <si>
    <t>地方債</t>
  </si>
  <si>
    <t xml:space="preserve">衛生費 </t>
  </si>
  <si>
    <t>消防費</t>
  </si>
  <si>
    <t>交 付 金</t>
  </si>
  <si>
    <t>税交付金</t>
  </si>
  <si>
    <t>単位：千円</t>
  </si>
  <si>
    <t>翌年度へ繰</t>
  </si>
  <si>
    <t>歳入</t>
  </si>
  <si>
    <t>歳出</t>
  </si>
  <si>
    <t>り越すべき</t>
  </si>
  <si>
    <t xml:space="preserve">実質収支 </t>
  </si>
  <si>
    <t>娯楽施設</t>
  </si>
  <si>
    <t>分担金及</t>
  </si>
  <si>
    <t>農林水産
業    費</t>
  </si>
  <si>
    <t>災  害
復旧費</t>
  </si>
  <si>
    <t>前年度繰
上充用金</t>
  </si>
  <si>
    <t>(A)</t>
  </si>
  <si>
    <t>(B)</t>
  </si>
  <si>
    <t>財     源</t>
  </si>
  <si>
    <t>(C)-(D)=(E)</t>
  </si>
  <si>
    <t>地方交付税</t>
  </si>
  <si>
    <t>使用料</t>
  </si>
  <si>
    <t>等所在市町</t>
  </si>
  <si>
    <t>県支出金</t>
  </si>
  <si>
    <t>財産収入</t>
  </si>
  <si>
    <t>寄附金</t>
  </si>
  <si>
    <t>(A)-(B)=(C)</t>
  </si>
  <si>
    <t>(D)</t>
  </si>
  <si>
    <t>び負担金</t>
  </si>
  <si>
    <t>村助成交付金</t>
  </si>
  <si>
    <t>昭和61年度</t>
  </si>
  <si>
    <t>-</t>
  </si>
  <si>
    <t>資料：県地方課</t>
  </si>
  <si>
    <t>２４．市町村別普通会計歳入歳出決算（昭和61、62年度）</t>
  </si>
  <si>
    <t>項          目          別</t>
  </si>
  <si>
    <t>青森市</t>
  </si>
  <si>
    <t>盛岡市</t>
  </si>
  <si>
    <t>仙台市</t>
  </si>
  <si>
    <t>秋田市</t>
  </si>
  <si>
    <t>福島市</t>
  </si>
  <si>
    <t>世帯人員</t>
  </si>
  <si>
    <t>(人)</t>
  </si>
  <si>
    <t>有業人員</t>
  </si>
  <si>
    <t>世帯主の年齢</t>
  </si>
  <si>
    <t>(歳)</t>
  </si>
  <si>
    <t>収入総額</t>
  </si>
  <si>
    <t>実収入</t>
  </si>
  <si>
    <t>勤め先収入</t>
  </si>
  <si>
    <t>世帯主収入</t>
  </si>
  <si>
    <t>賞与</t>
  </si>
  <si>
    <t>支出総額</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</si>
  <si>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</si>
  <si>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</si>
  <si>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</si>
  <si>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</si>
  <si>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</si>
  <si>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</si>
  <si>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</si>
  <si>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</si>
  <si>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</si>
  <si>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</si>
  <si>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</si>
  <si>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</si>
  <si>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</si>
  <si>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</si>
  <si>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</si>
  <si>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</si>
  <si>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光熱・水道</t>
  </si>
  <si>
    <t>家具・家事用品</t>
  </si>
  <si>
    <t>被服及び履物</t>
  </si>
  <si>
    <t>教育</t>
  </si>
  <si>
    <t>教養娯楽</t>
  </si>
  <si>
    <t>その他の消費支出</t>
  </si>
  <si>
    <t>非消費支出</t>
  </si>
  <si>
    <t>実支出以外の支出</t>
  </si>
  <si>
    <t>単位：円</t>
  </si>
  <si>
    <t>東　北</t>
  </si>
  <si>
    <t>全　国</t>
  </si>
  <si>
    <t>集計世帯数</t>
  </si>
  <si>
    <t>(世帯)</t>
  </si>
  <si>
    <t>定期</t>
  </si>
  <si>
    <t>臨時</t>
  </si>
  <si>
    <t>世　帯　員　収　入</t>
  </si>
  <si>
    <t>事業・内職収入</t>
  </si>
  <si>
    <t>他の経常収入</t>
  </si>
  <si>
    <t>財産収入</t>
  </si>
  <si>
    <t>社会保障給付</t>
  </si>
  <si>
    <t xml:space="preserve">仕送り金 </t>
  </si>
  <si>
    <t>特別収入（受贈金・その他）</t>
  </si>
  <si>
    <t>実収入以外の収入</t>
  </si>
  <si>
    <t>うち米類</t>
  </si>
  <si>
    <t>保健医療</t>
  </si>
  <si>
    <t>交通通信</t>
  </si>
  <si>
    <t>所得税</t>
  </si>
  <si>
    <t>他の税</t>
  </si>
  <si>
    <t>社会保障費</t>
  </si>
  <si>
    <t>その他</t>
  </si>
  <si>
    <t>現物総額</t>
  </si>
  <si>
    <t>資料：総務庁統計局「家計調査年報」</t>
  </si>
  <si>
    <t>２５．東北6県県庁所在都市別勤労者世帯１世帯当たり年平均1か月間の収支（昭和63年）</t>
  </si>
  <si>
    <t>年　　別</t>
  </si>
  <si>
    <t>認知件数</t>
  </si>
  <si>
    <t>認知指数</t>
  </si>
  <si>
    <t>検挙件数</t>
  </si>
  <si>
    <t>検　　　挙　　　人　　　員</t>
  </si>
  <si>
    <t>凶悪犯</t>
  </si>
  <si>
    <t>粗暴犯</t>
  </si>
  <si>
    <t>窃盗犯</t>
  </si>
  <si>
    <t>知能犯</t>
  </si>
  <si>
    <t>風俗犯</t>
  </si>
  <si>
    <t>その他</t>
  </si>
  <si>
    <t>検挙率</t>
  </si>
  <si>
    <t>昭和 60</t>
  </si>
  <si>
    <t>B×100</t>
  </si>
  <si>
    <t>総　数</t>
  </si>
  <si>
    <t>う　ち　少　年　（14～19歳）</t>
  </si>
  <si>
    <t>(A)</t>
  </si>
  <si>
    <t>年＝100</t>
  </si>
  <si>
    <t>(B)</t>
  </si>
  <si>
    <t>　  A</t>
  </si>
  <si>
    <t>総　数</t>
  </si>
  <si>
    <t xml:space="preserve"> 昭和50年</t>
  </si>
  <si>
    <t>注：検挙件数は、検挙地計上方式による。</t>
  </si>
  <si>
    <t>資料：13～16県警察本部</t>
  </si>
  <si>
    <t>２６．刑法犯の認知件数、検挙件数及び人員(昭和50～63年）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</si>
  <si>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</si>
  <si>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</si>
  <si>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</si>
  <si>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</si>
  <si>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</si>
  <si>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</si>
  <si>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</si>
  <si>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</si>
  <si>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</si>
  <si>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</si>
  <si>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</si>
  <si>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</si>
  <si>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</si>
  <si>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</si>
  <si>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</si>
  <si>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</si>
  <si>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</si>
  <si>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罪種別</t>
  </si>
  <si>
    <t>昭和63年</t>
  </si>
  <si>
    <t>総数</t>
  </si>
  <si>
    <t>殺人</t>
  </si>
  <si>
    <r>
      <t>瀆</t>
    </r>
    <r>
      <rPr>
        <sz val="10"/>
        <rFont val="ＭＳ 明朝"/>
        <family val="1"/>
      </rPr>
      <t>職</t>
    </r>
  </si>
  <si>
    <t>注：検挙件数については、検挙地計上方式による。</t>
  </si>
  <si>
    <t xml:space="preserve">    道路上の交通事故に係る業務上等過失致死傷は含まない。</t>
  </si>
  <si>
    <t>２７．罪種別刑法犯の認知、検挙件数及び検挙人員（昭和62、63年）</t>
  </si>
  <si>
    <t>医　　　　　師</t>
  </si>
  <si>
    <t>歯　　　科　　　医　　　師</t>
  </si>
  <si>
    <t>薬　　　剤　　　師</t>
  </si>
  <si>
    <t>実　　　数</t>
  </si>
  <si>
    <t>人口１０万対</t>
  </si>
  <si>
    <t>実　　　　　数</t>
  </si>
  <si>
    <t>（１）保健所別実数及び率</t>
  </si>
  <si>
    <t>12月31日現在</t>
  </si>
  <si>
    <t>保健所別</t>
  </si>
  <si>
    <t>昭和61年</t>
  </si>
  <si>
    <t>総    数</t>
  </si>
  <si>
    <t>山形</t>
  </si>
  <si>
    <t>寒河江</t>
  </si>
  <si>
    <t>村山</t>
  </si>
  <si>
    <t>新庄</t>
  </si>
  <si>
    <t>米沢</t>
  </si>
  <si>
    <t>長井</t>
  </si>
  <si>
    <t>鶴岡</t>
  </si>
  <si>
    <t>酒田</t>
  </si>
  <si>
    <t>注：従業地による数値である。人口は該当年10月1日現在の県統計調査課による推計人口である。</t>
  </si>
  <si>
    <t>資料：1～3県医薬務課「衛生統計年報（事業編）」</t>
  </si>
  <si>
    <t>２８．医師、歯科医師及び薬剤師数（昭和59～63年）</t>
  </si>
  <si>
    <t>保健所別
市町村別</t>
  </si>
  <si>
    <t>病院</t>
  </si>
  <si>
    <t>一　般　　　診療所</t>
  </si>
  <si>
    <t>歯　科　　　診療所</t>
  </si>
  <si>
    <t>国立</t>
  </si>
  <si>
    <t>地方公共　　　団体立</t>
  </si>
  <si>
    <t>法人立</t>
  </si>
  <si>
    <t>個人立</t>
  </si>
  <si>
    <t>昭　和　61　年</t>
  </si>
  <si>
    <t>　　　　 62</t>
  </si>
  <si>
    <t>東根市</t>
  </si>
  <si>
    <t>鶴岡保健所</t>
  </si>
  <si>
    <t>資料：6．7県医薬務課「衛生統計年報（事業編）」</t>
  </si>
  <si>
    <t xml:space="preserve">２９．保健所別、市町村別の病院、一般診療所及び歯科診療所数(昭和61、62年）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</si>
  <si>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</si>
  <si>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</si>
  <si>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</si>
  <si>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</si>
  <si>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</si>
  <si>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</si>
  <si>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</si>
  <si>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</si>
  <si>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</si>
  <si>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</si>
  <si>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</si>
  <si>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</si>
  <si>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運輸・通信業</t>
  </si>
  <si>
    <t>卸売・小売業、飲食店</t>
  </si>
  <si>
    <t>金融・保険業</t>
  </si>
  <si>
    <t>サービス業</t>
  </si>
  <si>
    <t>単位：円</t>
  </si>
  <si>
    <t>　年　　月　　別</t>
  </si>
  <si>
    <t>現　金　給　与　総　額</t>
  </si>
  <si>
    <t>きまって支給する給与</t>
  </si>
  <si>
    <t>特別に支払われた給与</t>
  </si>
  <si>
    <t>　産　　業　　別</t>
  </si>
  <si>
    <t>総　額</t>
  </si>
  <si>
    <t>昭和61年</t>
  </si>
  <si>
    <t xml:space="preserve">              62</t>
  </si>
  <si>
    <t xml:space="preserve">              63</t>
  </si>
  <si>
    <t>調</t>
  </si>
  <si>
    <t>　　　 　1　月　　</t>
  </si>
  <si>
    <t xml:space="preserve">              2</t>
  </si>
  <si>
    <t>査</t>
  </si>
  <si>
    <t>産</t>
  </si>
  <si>
    <t>業</t>
  </si>
  <si>
    <t>計</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</si>
  <si>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</si>
  <si>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</si>
  <si>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</si>
  <si>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</si>
  <si>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</si>
  <si>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</si>
  <si>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</si>
  <si>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</si>
  <si>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</si>
  <si>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電気機械器具製造業</t>
  </si>
  <si>
    <t>その他の製造業</t>
  </si>
  <si>
    <t>電気・ガス・熱供給・水道業</t>
  </si>
  <si>
    <t>旅館・その他の宿泊所</t>
  </si>
  <si>
    <t>医療業</t>
  </si>
  <si>
    <t>教  育</t>
  </si>
  <si>
    <t>その他のサービス業</t>
  </si>
  <si>
    <t>生産労働者</t>
  </si>
  <si>
    <t>管理・事務・技術労働者</t>
  </si>
  <si>
    <t>注：抽出調査による。</t>
  </si>
  <si>
    <t>３０．産業別常用労働者の1人平均月間現金給与額(昭和61～63年）</t>
  </si>
  <si>
    <t>社会福祉施設別</t>
  </si>
  <si>
    <t>入所者数</t>
  </si>
  <si>
    <t>定員</t>
  </si>
  <si>
    <t>年　間</t>
  </si>
  <si>
    <t>江市</t>
  </si>
  <si>
    <t>沢市</t>
  </si>
  <si>
    <t>村山</t>
  </si>
  <si>
    <t>延人数</t>
  </si>
  <si>
    <t>生活保護施設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</si>
  <si>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</si>
  <si>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</si>
  <si>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</si>
  <si>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</si>
  <si>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</si>
  <si>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</si>
  <si>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</si>
  <si>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</si>
  <si>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</si>
  <si>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</si>
  <si>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</si>
  <si>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</si>
  <si>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</si>
  <si>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</si>
  <si>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</si>
  <si>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</si>
  <si>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</si>
  <si>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</si>
  <si>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</si>
  <si>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</si>
  <si>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</si>
  <si>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</si>
  <si>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</si>
  <si>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</si>
  <si>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</si>
  <si>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3月末現在　　単位：金額＝円</t>
  </si>
  <si>
    <t>福祉事務所別施設数</t>
  </si>
  <si>
    <t>措　置　費</t>
  </si>
  <si>
    <t>うち本人又は保護者負担額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</si>
  <si>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</si>
  <si>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</si>
  <si>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</si>
  <si>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</si>
  <si>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</si>
  <si>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</si>
  <si>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</si>
  <si>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</si>
  <si>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</si>
  <si>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</si>
  <si>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</si>
  <si>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</si>
  <si>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</si>
  <si>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</si>
  <si>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</si>
  <si>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</si>
  <si>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</si>
  <si>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</si>
  <si>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</si>
  <si>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</si>
  <si>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年　　額</t>
  </si>
  <si>
    <t>1人1月当　　たり金額</t>
  </si>
  <si>
    <t>年　額</t>
  </si>
  <si>
    <t>年　間</t>
  </si>
  <si>
    <t>置賜</t>
  </si>
  <si>
    <t>支庁</t>
  </si>
  <si>
    <t>延人数</t>
  </si>
  <si>
    <t>総　　　　　　　　　　　　数</t>
  </si>
  <si>
    <t>…</t>
  </si>
  <si>
    <t>救護施設</t>
  </si>
  <si>
    <t>母子寮</t>
  </si>
  <si>
    <t>養護施設</t>
  </si>
  <si>
    <t>精神薄弱児施設</t>
  </si>
  <si>
    <t>精神薄弱児通園施設</t>
  </si>
  <si>
    <t>教護院</t>
  </si>
  <si>
    <t>…</t>
  </si>
  <si>
    <t>在宅老人デイサービスセンター</t>
  </si>
  <si>
    <t>…</t>
  </si>
  <si>
    <t>内部障害者更生施設</t>
  </si>
  <si>
    <t>…</t>
  </si>
  <si>
    <t>重度身体障害者更生援護施設</t>
  </si>
  <si>
    <t>身体障害者保養所</t>
  </si>
  <si>
    <t>…</t>
  </si>
  <si>
    <t>精神薄弱者援護施設</t>
  </si>
  <si>
    <t>…</t>
  </si>
  <si>
    <t xml:space="preserve"> 注:１）児童福祉施設の保育所及び児童館については、第26表参照のこと。　</t>
  </si>
  <si>
    <t xml:space="preserve">　　２）措置費には、県外施設委託分も含まれている。   </t>
  </si>
  <si>
    <t xml:space="preserve"> 資料：県社会課、県児童課、県障害福祉課</t>
  </si>
  <si>
    <t>３１．社会福祉施設数、入所者数及び費用額（昭和63年度）</t>
  </si>
  <si>
    <t>5月1日現在</t>
  </si>
  <si>
    <t>学　　校　　数</t>
  </si>
  <si>
    <t>学級数</t>
  </si>
  <si>
    <t>児　　　　　　　童　　　　　　　数</t>
  </si>
  <si>
    <t>教員数</t>
  </si>
  <si>
    <t>職員数</t>
  </si>
  <si>
    <t>総　　　　　数</t>
  </si>
  <si>
    <t>第1学年</t>
  </si>
  <si>
    <t>（本務者）</t>
  </si>
  <si>
    <t>本校</t>
  </si>
  <si>
    <t>分校</t>
  </si>
  <si>
    <t>昭和62年度</t>
  </si>
  <si>
    <t>注：国立校を含む。</t>
  </si>
  <si>
    <t>３２．小学校の市町村別学校数、学級数、学年別児童数及び教職員数（昭和62、63年度）</t>
  </si>
  <si>
    <t>学校数</t>
  </si>
  <si>
    <t>学級数</t>
  </si>
  <si>
    <t>教員数</t>
  </si>
  <si>
    <t>職員数</t>
  </si>
  <si>
    <t>本校</t>
  </si>
  <si>
    <t>分校</t>
  </si>
  <si>
    <t>(本務者)</t>
  </si>
  <si>
    <t>5月1日現在</t>
  </si>
  <si>
    <t>市町村別</t>
  </si>
  <si>
    <t>生徒数　　　　　</t>
  </si>
  <si>
    <t>総　　　数</t>
  </si>
  <si>
    <t>注：国立校を含む。</t>
  </si>
  <si>
    <t>３３．中学校の市町村別学校数、学級数、学年別生徒数及び教職員数(昭和62、63年度）</t>
  </si>
  <si>
    <t>観光地別</t>
  </si>
  <si>
    <t>総　　　　　  数</t>
  </si>
  <si>
    <t>山岳</t>
  </si>
  <si>
    <t>温泉</t>
  </si>
  <si>
    <t>スキー場</t>
  </si>
  <si>
    <t>海水浴場</t>
  </si>
  <si>
    <t>名所旧跡</t>
  </si>
  <si>
    <t>（1）観光地別の県内外別観光者数（昭和61～63年度）</t>
  </si>
  <si>
    <t>単位：百人</t>
  </si>
  <si>
    <t>県　　内　　者</t>
  </si>
  <si>
    <t>県　　外　　者</t>
  </si>
  <si>
    <t>昭和61年度</t>
  </si>
  <si>
    <t>有料道路</t>
  </si>
  <si>
    <t>　　資料：県観光物産課｢山形県観光者数調査｣</t>
  </si>
  <si>
    <t xml:space="preserve">      ３４.観光者数</t>
  </si>
  <si>
    <t>建物</t>
  </si>
  <si>
    <t>林野</t>
  </si>
  <si>
    <t>車両</t>
  </si>
  <si>
    <t>船舶</t>
  </si>
  <si>
    <t>航空機</t>
  </si>
  <si>
    <t>１月</t>
  </si>
  <si>
    <t>２　</t>
  </si>
  <si>
    <t>３　</t>
  </si>
  <si>
    <t>４　</t>
  </si>
  <si>
    <t>５　</t>
  </si>
  <si>
    <t>６　</t>
  </si>
  <si>
    <t>７　</t>
  </si>
  <si>
    <t>８　</t>
  </si>
  <si>
    <t>９　</t>
  </si>
  <si>
    <t>１０　</t>
  </si>
  <si>
    <t>１１　</t>
  </si>
  <si>
    <t>１２　</t>
  </si>
  <si>
    <t>全損</t>
  </si>
  <si>
    <t>半損</t>
  </si>
  <si>
    <t>建　　　物　　　火　　　災</t>
  </si>
  <si>
    <t xml:space="preserve">  </t>
  </si>
  <si>
    <t>単位：</t>
  </si>
  <si>
    <t>建物面積＝㎡、林野面積＝ａ</t>
  </si>
  <si>
    <t>（2）月別火災発生件数及び損害額（昭和62,63年）</t>
  </si>
  <si>
    <t xml:space="preserve">   損害額＝千円</t>
  </si>
  <si>
    <t>年別　　　月別</t>
  </si>
  <si>
    <t>出             　火　            件            　数</t>
  </si>
  <si>
    <t>焼　損　棟　数</t>
  </si>
  <si>
    <t>焼 損 面 積</t>
  </si>
  <si>
    <t>焼損　　車両</t>
  </si>
  <si>
    <t>焼損　　船舶　　</t>
  </si>
  <si>
    <t>死　　傷　　者</t>
  </si>
  <si>
    <t>全焼</t>
  </si>
  <si>
    <t>半焼</t>
  </si>
  <si>
    <t>部分焼</t>
  </si>
  <si>
    <t>死者</t>
  </si>
  <si>
    <t>負傷者</t>
  </si>
  <si>
    <t>罹　　災　　世　　帯　　数</t>
  </si>
  <si>
    <t>罹災　人員</t>
  </si>
  <si>
    <t>損　　　　　害　　　　　見　　　　　積　　　　　額</t>
  </si>
  <si>
    <t>小損</t>
  </si>
  <si>
    <t>総　数</t>
  </si>
  <si>
    <t>林野　　火災</t>
  </si>
  <si>
    <t>車両　　火災</t>
  </si>
  <si>
    <t>船舶　　　火災</t>
  </si>
  <si>
    <t>航空機　　　火災</t>
  </si>
  <si>
    <t>その他　火災</t>
  </si>
  <si>
    <t>総　額</t>
  </si>
  <si>
    <t>建　物</t>
  </si>
  <si>
    <t>収容物</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</si>
  <si>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</si>
  <si>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</si>
  <si>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</si>
  <si>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</si>
  <si>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</si>
  <si>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</si>
  <si>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</si>
  <si>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</si>
  <si>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</si>
  <si>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</si>
  <si>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</si>
  <si>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</si>
  <si>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</si>
  <si>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</si>
  <si>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</si>
  <si>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</si>
  <si>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</si>
  <si>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</si>
  <si>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</si>
  <si>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</si>
  <si>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</si>
  <si>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</si>
  <si>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注：最北地域は、新庄、村山、尾花沢署の所管区域である。</t>
  </si>
  <si>
    <t>３６.交通事故発生件数及び死傷者数(昭和62、63年）</t>
  </si>
  <si>
    <t>市部、町村部別の労働力状態、産業（大分類）、年齢（５歳階級）、男女別15歳以上人口（昭和60年）</t>
  </si>
  <si>
    <t>市町村別の労働力状態、男女別15歳以上人口（昭和60年）</t>
  </si>
  <si>
    <t>市部、町村部別の産業（大分類）、従業上の地位、男女別15歳以上就業者数（昭和60年）</t>
  </si>
  <si>
    <t>市町村別の世帯の種類、世帯人員別世帯数及び世帯人員（昭和60年）</t>
  </si>
  <si>
    <t>市町村別の事業所数及び従業者数（昭和56、61年）</t>
  </si>
  <si>
    <t>産業（大分類）、従業者規模別事業所数及び従業者数（農林漁業及び公務を除く）（昭和56、61年）</t>
  </si>
  <si>
    <t>産業（中分類）別事業所数及び従業者数（昭和56、61年）</t>
  </si>
  <si>
    <t>産業（中分類）、経営組織別事業所数及び従業上の地位別従業者数（昭和56、61年）</t>
  </si>
  <si>
    <t>都道府県別の事業所数及び従業者数（農林漁業及び公務を除く）（昭和56、61年）</t>
  </si>
  <si>
    <t>市町村別の農用機械所有農家数及び台数（昭和60年）</t>
  </si>
  <si>
    <t>　…　事実不詳及び調査を欠くもの　　　ｘ　数字が秘とくされているもの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</si>
  <si>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</si>
  <si>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</si>
  <si>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</si>
  <si>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</si>
  <si>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第１章　土地及び気象</t>
  </si>
  <si>
    <t>(1)課程別学校数、生徒数及び教員数</t>
  </si>
  <si>
    <t>(2)課程別の学科別本科生徒数</t>
  </si>
  <si>
    <t>(1)公立学校</t>
  </si>
  <si>
    <t>(2)私立学校</t>
  </si>
  <si>
    <t>（統計年鑑より抜粋）</t>
  </si>
  <si>
    <t>総数</t>
  </si>
  <si>
    <t>大江町</t>
  </si>
  <si>
    <t>大石田町</t>
  </si>
  <si>
    <t>市部</t>
  </si>
  <si>
    <t>金山町</t>
  </si>
  <si>
    <t>町村部</t>
  </si>
  <si>
    <t>最上町</t>
  </si>
  <si>
    <t>舟形町</t>
  </si>
  <si>
    <t>真室川町</t>
  </si>
  <si>
    <t>村山地域</t>
  </si>
  <si>
    <t>大蔵村</t>
  </si>
  <si>
    <t>最上地域</t>
  </si>
  <si>
    <t>鮭川村</t>
  </si>
  <si>
    <t>置賜地域</t>
  </si>
  <si>
    <t>戸沢村</t>
  </si>
  <si>
    <t>庄内地域</t>
  </si>
  <si>
    <t>高畠町</t>
  </si>
  <si>
    <t>山形市</t>
  </si>
  <si>
    <t>川西町</t>
  </si>
  <si>
    <t>米沢市</t>
  </si>
  <si>
    <t>鶴岡市</t>
  </si>
  <si>
    <t>小国町</t>
  </si>
  <si>
    <t>酒田市</t>
  </si>
  <si>
    <t>白鷹町</t>
  </si>
  <si>
    <t>飯豊町</t>
  </si>
  <si>
    <t>新庄市</t>
  </si>
  <si>
    <t>寒河江市</t>
  </si>
  <si>
    <t>立川町</t>
  </si>
  <si>
    <t>上山市</t>
  </si>
  <si>
    <t>余目町</t>
  </si>
  <si>
    <t>村山市</t>
  </si>
  <si>
    <t>藤島町</t>
  </si>
  <si>
    <t>羽黒町</t>
  </si>
  <si>
    <t>長井市</t>
  </si>
  <si>
    <t>櫛引町</t>
  </si>
  <si>
    <t>天童市</t>
  </si>
  <si>
    <t>三川町</t>
  </si>
  <si>
    <t>東根市</t>
  </si>
  <si>
    <t>朝日村</t>
  </si>
  <si>
    <t>尾花沢市</t>
  </si>
  <si>
    <t>南陽市</t>
  </si>
  <si>
    <t>温海町</t>
  </si>
  <si>
    <t>山辺町</t>
  </si>
  <si>
    <t>遊佐町</t>
  </si>
  <si>
    <t>中山町</t>
  </si>
  <si>
    <t>八幡町</t>
  </si>
  <si>
    <t>松山町</t>
  </si>
  <si>
    <t>河北町</t>
  </si>
  <si>
    <t>平田町</t>
  </si>
  <si>
    <t>西川町</t>
  </si>
  <si>
    <t>朝日町</t>
  </si>
  <si>
    <t>10月1日現在 　単位　：　人</t>
  </si>
  <si>
    <t>市町村別</t>
  </si>
  <si>
    <t>昭和59年</t>
  </si>
  <si>
    <t>資料：県統計調査課「山形県社会的移動人口調査結果報告書」</t>
  </si>
  <si>
    <t>１．市町村別の人口推移（昭和59～63年）</t>
  </si>
  <si>
    <t>１０月１日現在</t>
  </si>
  <si>
    <t>単位 ： 人</t>
  </si>
  <si>
    <t>30～34</t>
  </si>
  <si>
    <t>35～39</t>
  </si>
  <si>
    <t>40～44</t>
  </si>
  <si>
    <t>45～49</t>
  </si>
  <si>
    <t>50～54</t>
  </si>
  <si>
    <t>55～59</t>
  </si>
  <si>
    <t>60～64</t>
  </si>
  <si>
    <t>65～69</t>
  </si>
  <si>
    <t>70～74</t>
  </si>
  <si>
    <t>75～79</t>
  </si>
  <si>
    <t>80～84</t>
  </si>
  <si>
    <t>85～89</t>
  </si>
  <si>
    <t>年齢不詳</t>
  </si>
  <si>
    <t>-</t>
  </si>
  <si>
    <t>0～4歳</t>
  </si>
  <si>
    <t>5～9</t>
  </si>
  <si>
    <t>10～14</t>
  </si>
  <si>
    <t>15～19</t>
  </si>
  <si>
    <t>20～24</t>
  </si>
  <si>
    <t>25～29</t>
  </si>
  <si>
    <t>90歳以上</t>
  </si>
  <si>
    <t>総数</t>
  </si>
  <si>
    <t>市部</t>
  </si>
  <si>
    <t>町村部</t>
  </si>
  <si>
    <t>村山地域</t>
  </si>
  <si>
    <t>最上地域</t>
  </si>
  <si>
    <t>置賜地域</t>
  </si>
  <si>
    <t>庄内地域</t>
  </si>
  <si>
    <t>-</t>
  </si>
  <si>
    <t>２．市町村別の年齢（5歳階級）別人口（昭和63年）</t>
  </si>
  <si>
    <t>総         数</t>
  </si>
  <si>
    <t>市         部</t>
  </si>
  <si>
    <t>村　山　地　域</t>
  </si>
  <si>
    <t>最　上　地　域</t>
  </si>
  <si>
    <t>置　賜　地　域</t>
  </si>
  <si>
    <t>庄　内　地　域</t>
  </si>
  <si>
    <t>10月1日現在</t>
  </si>
  <si>
    <t>世帯数</t>
  </si>
  <si>
    <t>増減（△）</t>
  </si>
  <si>
    <t>町   村   部</t>
  </si>
  <si>
    <t>-</t>
  </si>
  <si>
    <t>資料：総務庁統計局、県統計調査課</t>
  </si>
  <si>
    <t>３．市町村別の世帯数推移（昭和59～63年）</t>
  </si>
  <si>
    <t>事　　　　　業　　　　　所　　　　　数</t>
  </si>
  <si>
    <t>従　　　　　業　　　　　者　　　　　数</t>
  </si>
  <si>
    <t>実数</t>
  </si>
  <si>
    <t>構成比</t>
  </si>
  <si>
    <t>上 山 市</t>
  </si>
  <si>
    <t xml:space="preserve">朝日町 </t>
  </si>
  <si>
    <t>７月１日現在　　単位:比･率＝％</t>
  </si>
  <si>
    <t>昭和56年</t>
  </si>
  <si>
    <t>56～61の増加率</t>
  </si>
  <si>
    <t>56～61の　増加率</t>
  </si>
  <si>
    <t>（△減）</t>
  </si>
  <si>
    <t>資料：1～5総務庁統計局「昭和56年及び61年事業所統計調査報告」</t>
  </si>
  <si>
    <t>４．市町村別の事業所数及び従業者数 (昭和56年、61年）</t>
  </si>
  <si>
    <t>年別</t>
  </si>
  <si>
    <t>市町村別</t>
  </si>
  <si>
    <t>農家数</t>
  </si>
  <si>
    <t>2月1日現在    単位 ： 戸</t>
  </si>
  <si>
    <t>総数</t>
  </si>
  <si>
    <t>専 業</t>
  </si>
  <si>
    <t>兼業農家数</t>
  </si>
  <si>
    <t>経 営 耕 地 規 模 別 農 家 数</t>
  </si>
  <si>
    <t>第１種　　兼　業</t>
  </si>
  <si>
    <t>第２種　　兼　業</t>
  </si>
  <si>
    <t>例　外　　規　定</t>
  </si>
  <si>
    <t>0.3ｈa　未　満</t>
  </si>
  <si>
    <t>0.3～　　　　0.5</t>
  </si>
  <si>
    <t>0.5～  1.0</t>
  </si>
  <si>
    <t>1.0～  1.5</t>
  </si>
  <si>
    <t>1.5～  2.0</t>
  </si>
  <si>
    <t>2.0～  2.5</t>
  </si>
  <si>
    <t>2.5～  3.0</t>
  </si>
  <si>
    <t>3.0ha　　以上</t>
  </si>
  <si>
    <t>昭和54年</t>
  </si>
  <si>
    <t xml:space="preserve">     55</t>
  </si>
  <si>
    <t xml:space="preserve">     57</t>
  </si>
  <si>
    <t xml:space="preserve">     60</t>
  </si>
  <si>
    <t xml:space="preserve">    62</t>
  </si>
  <si>
    <t>市部</t>
  </si>
  <si>
    <t>町村部</t>
  </si>
  <si>
    <t>川西町</t>
  </si>
  <si>
    <t>資料：県統計調査課「山形県の農業」</t>
  </si>
  <si>
    <t>５．市町村別の専業、兼業、経営耕地規模別農家数（昭和54年～62年）</t>
  </si>
  <si>
    <t>2月1日現在   単位 ：農家数＝戸、面積＝a</t>
  </si>
  <si>
    <t>年　　別</t>
  </si>
  <si>
    <t>　　総　　　　数</t>
  </si>
  <si>
    <t>田　</t>
  </si>
  <si>
    <t>樹　　園　　地</t>
  </si>
  <si>
    <t>畑</t>
  </si>
  <si>
    <t>農家数</t>
  </si>
  <si>
    <t>面     積</t>
  </si>
  <si>
    <t>田のある　農家数</t>
  </si>
  <si>
    <t>面　積</t>
  </si>
  <si>
    <t>総数</t>
  </si>
  <si>
    <t>果樹園</t>
  </si>
  <si>
    <t>桑園</t>
  </si>
  <si>
    <t>その他の樹園地</t>
  </si>
  <si>
    <t>総　　数</t>
  </si>
  <si>
    <t>普　　　通　　　畑</t>
  </si>
  <si>
    <t>牧　草　専　用　地</t>
  </si>
  <si>
    <t>調査日前1年間作　　　付けしなかった畑</t>
  </si>
  <si>
    <t>面積</t>
  </si>
  <si>
    <t>うち過去１年間飼料用　　作物だけを作った畑</t>
  </si>
  <si>
    <t>面積</t>
  </si>
  <si>
    <t>昭 和 54 年</t>
  </si>
  <si>
    <t>…</t>
  </si>
  <si>
    <t>　　　55</t>
  </si>
  <si>
    <t>　　　57</t>
  </si>
  <si>
    <t>　　　60</t>
  </si>
  <si>
    <t>　 　62</t>
  </si>
  <si>
    <t>資料：県統計調査課「山形県の農業」</t>
  </si>
  <si>
    <t>６．市町村別の地目別経営農家数及び経営耕地面積（昭和54～62年）</t>
  </si>
  <si>
    <t>水          稲</t>
  </si>
  <si>
    <t>陸          稲</t>
  </si>
  <si>
    <t>作付面積</t>
  </si>
  <si>
    <t>単位 ： 面積＝ｈａ、10ａ当たり収量＝㎏、収穫量＝ｔ</t>
  </si>
  <si>
    <t>水 ・ 陸　　稲</t>
  </si>
  <si>
    <t>収　穫　量</t>
  </si>
  <si>
    <t>１０ａ当たり収量</t>
  </si>
  <si>
    <t>昭 和59 年</t>
  </si>
  <si>
    <t>注：市町村別作付面積・収穫量はラウンドしているため、この積算値は地域・県合計値とは必ずしも一致しないことがあ</t>
  </si>
  <si>
    <t>　　る。</t>
  </si>
  <si>
    <t>資料：東北農政局山形統計情報事務所「農林水産統計速報」</t>
  </si>
  <si>
    <t>７．市町村別の水稲、陸稲の作付面積及び収穫量（昭和59～63年）</t>
  </si>
  <si>
    <t>2月1日現在　単位：面積＝ha</t>
  </si>
  <si>
    <t>所有山林がある林家数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</si>
  <si>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</si>
  <si>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</si>
  <si>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</si>
  <si>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</si>
  <si>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</si>
  <si>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</si>
  <si>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</si>
  <si>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</si>
  <si>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</si>
  <si>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</si>
  <si>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</si>
  <si>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</si>
  <si>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</si>
  <si>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置賜地域</t>
  </si>
  <si>
    <t>８．市町村別の所有山林、保有山林がある林家数及び面積（昭和55年）</t>
  </si>
  <si>
    <t>1月1日現在　単位：ｈａ</t>
  </si>
  <si>
    <t>林野面積</t>
  </si>
  <si>
    <t>森林面積</t>
  </si>
  <si>
    <t>森林以外の草生地</t>
  </si>
  <si>
    <t>地域森林（施業）計画に含まれている森林</t>
  </si>
  <si>
    <t>その他</t>
  </si>
  <si>
    <t>地域森林（施業）計画に含まれていない森林</t>
  </si>
  <si>
    <t>国有</t>
  </si>
  <si>
    <t>森林開</t>
  </si>
  <si>
    <t>公有</t>
  </si>
  <si>
    <t>私有</t>
  </si>
  <si>
    <t>うち</t>
  </si>
  <si>
    <t>樹林地</t>
  </si>
  <si>
    <t>人工林</t>
  </si>
  <si>
    <t>天然林</t>
  </si>
  <si>
    <t>発公団</t>
  </si>
  <si>
    <t>針葉樹</t>
  </si>
  <si>
    <t>広葉樹</t>
  </si>
  <si>
    <t>資料：1～3農林水産省東北農政局山形統計情報事務所「山形農林水産統計年報」</t>
  </si>
  <si>
    <t>９．市町村別の林野面積及び森林面積(昭和60年）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</si>
  <si>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</si>
  <si>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</si>
  <si>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</si>
  <si>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</si>
  <si>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</si>
  <si>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</si>
  <si>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</si>
  <si>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</si>
  <si>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</si>
  <si>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</si>
  <si>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</si>
  <si>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</si>
  <si>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</si>
  <si>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</si>
  <si>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</si>
  <si>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</si>
  <si>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</si>
  <si>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</si>
  <si>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</si>
  <si>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</si>
  <si>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</si>
  <si>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</si>
  <si>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海面養殖</t>
  </si>
  <si>
    <t>漁業地区</t>
  </si>
  <si>
    <t>酒     田</t>
  </si>
  <si>
    <t>飛     島</t>
  </si>
  <si>
    <t>加     茂</t>
  </si>
  <si>
    <t>由     良</t>
  </si>
  <si>
    <t>豊     浦</t>
  </si>
  <si>
    <t>温     海</t>
  </si>
  <si>
    <t>念 珠 関</t>
  </si>
  <si>
    <t xml:space="preserve">        （海面漁業）（昭和58～62年）</t>
  </si>
  <si>
    <t>29日</t>
  </si>
  <si>
    <t>総　数</t>
  </si>
  <si>
    <t>～</t>
  </si>
  <si>
    <t>以下</t>
  </si>
  <si>
    <t>昭 和 58　年</t>
  </si>
  <si>
    <r>
      <t>昭 和</t>
    </r>
    <r>
      <rPr>
        <sz val="10"/>
        <rFont val="ＭＳ 明朝"/>
        <family val="1"/>
      </rPr>
      <t xml:space="preserve"> 59　</t>
    </r>
    <r>
      <rPr>
        <sz val="10"/>
        <color indexed="9"/>
        <rFont val="ＭＳ 明朝"/>
        <family val="1"/>
      </rPr>
      <t>年</t>
    </r>
  </si>
  <si>
    <r>
      <t>昭 和</t>
    </r>
    <r>
      <rPr>
        <sz val="10"/>
        <rFont val="ＭＳ 明朝"/>
        <family val="1"/>
      </rPr>
      <t xml:space="preserve"> 60　</t>
    </r>
    <r>
      <rPr>
        <sz val="10"/>
        <color indexed="9"/>
        <rFont val="ＭＳ 明朝"/>
        <family val="1"/>
      </rPr>
      <t>年</t>
    </r>
  </si>
  <si>
    <r>
      <t>昭 和</t>
    </r>
    <r>
      <rPr>
        <sz val="10"/>
        <rFont val="ＭＳ 明朝"/>
        <family val="1"/>
      </rPr>
      <t xml:space="preserve"> 61　</t>
    </r>
    <r>
      <rPr>
        <sz val="10"/>
        <color indexed="9"/>
        <rFont val="ＭＳ 明朝"/>
        <family val="1"/>
      </rPr>
      <t>年</t>
    </r>
  </si>
  <si>
    <r>
      <t>昭 和</t>
    </r>
    <r>
      <rPr>
        <b/>
        <sz val="9"/>
        <rFont val="ＭＳ 明朝"/>
        <family val="1"/>
      </rPr>
      <t xml:space="preserve"> 62</t>
    </r>
    <r>
      <rPr>
        <sz val="10"/>
        <rFont val="ＭＳ 明朝"/>
        <family val="1"/>
      </rPr>
      <t>　</t>
    </r>
    <r>
      <rPr>
        <sz val="10"/>
        <color indexed="9"/>
        <rFont val="ＭＳ 明朝"/>
        <family val="1"/>
      </rPr>
      <t>年</t>
    </r>
  </si>
  <si>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</si>
  <si>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</si>
  <si>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</si>
  <si>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</si>
  <si>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</si>
  <si>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</si>
  <si>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</si>
  <si>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</si>
  <si>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</si>
  <si>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</si>
  <si>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200 ～500　　</t>
  </si>
  <si>
    <t>500t以 上　　</t>
  </si>
  <si>
    <t>地びき網</t>
  </si>
  <si>
    <t>吹浦</t>
  </si>
  <si>
    <t>西遊佐</t>
  </si>
  <si>
    <t>注：昭和58年の数値は、「第7次漁業センサス」の結果である。</t>
  </si>
  <si>
    <t>資料：1～3農林水産省東北農政局山形統計情報事務所 「 山形農林水産統計年報 」</t>
  </si>
  <si>
    <t>１０．経営体階層、漁業地区別の経営組織、出漁日数別経営体数</t>
  </si>
  <si>
    <t>単位：t</t>
  </si>
  <si>
    <t>魚種別</t>
  </si>
  <si>
    <t>昭和58年</t>
  </si>
  <si>
    <t>魚　　　　類</t>
  </si>
  <si>
    <t>さけ・ます</t>
  </si>
  <si>
    <t>たい類</t>
  </si>
  <si>
    <t>かれい・ひらめ</t>
  </si>
  <si>
    <t>たら</t>
  </si>
  <si>
    <t>すけとうだら</t>
  </si>
  <si>
    <t>さめ</t>
  </si>
  <si>
    <t>はたはた</t>
  </si>
  <si>
    <t>ぶり・いなだ</t>
  </si>
  <si>
    <t>めばる類</t>
  </si>
  <si>
    <t>貝　　　　類</t>
  </si>
  <si>
    <t>あわび</t>
  </si>
  <si>
    <t>さざえ</t>
  </si>
  <si>
    <t>その他の水産動物</t>
  </si>
  <si>
    <t>いか</t>
  </si>
  <si>
    <t>えび・かに</t>
  </si>
  <si>
    <t>藻　　　　類</t>
  </si>
  <si>
    <t>わかめ</t>
  </si>
  <si>
    <t>のり</t>
  </si>
  <si>
    <t>１１．魚種別漁獲量 －属地－ （海面漁業）  (昭和58～63年）</t>
  </si>
  <si>
    <t>事業所数</t>
  </si>
  <si>
    <t>従業者数</t>
  </si>
  <si>
    <t>〇</t>
  </si>
  <si>
    <t>食料品製造業</t>
  </si>
  <si>
    <t>飲料・飼料・たばこ製造業</t>
  </si>
  <si>
    <t>繊維工業</t>
  </si>
  <si>
    <t>木材・木製品製造業</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</si>
  <si>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</si>
  <si>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</si>
  <si>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</si>
  <si>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</si>
  <si>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</si>
  <si>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</si>
  <si>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</si>
  <si>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</si>
  <si>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</si>
  <si>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</si>
  <si>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</si>
  <si>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</si>
  <si>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</si>
  <si>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</si>
  <si>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</si>
  <si>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</si>
  <si>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使用額等、製造品出荷額等、生産額及び付加価値額（昭和60～62年）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</si>
  <si>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</si>
  <si>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</si>
  <si>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</si>
  <si>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</si>
  <si>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</si>
  <si>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</si>
  <si>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60　　年</t>
  </si>
  <si>
    <t>軽工業</t>
  </si>
  <si>
    <t>重化学工業</t>
  </si>
  <si>
    <t>衣服・その他の繊維製品製造業</t>
  </si>
  <si>
    <t>出版・印刷・同関連産業</t>
  </si>
  <si>
    <t>x</t>
  </si>
  <si>
    <t>　２９　　　人　　　以　　　下</t>
  </si>
  <si>
    <t>　　　　　４～  ９　　　　</t>
  </si>
  <si>
    <t>　　　　１０～１９</t>
  </si>
  <si>
    <t>　　　　２０～２９</t>
  </si>
  <si>
    <t>　３０　　　人　　　以　　　上</t>
  </si>
  <si>
    <t>　　　　３０～　４９　　　</t>
  </si>
  <si>
    <t>　　　　５０～　９９</t>
  </si>
  <si>
    <t>　　　１００～１９９</t>
  </si>
  <si>
    <t>　　　２００～２９９</t>
  </si>
  <si>
    <t>　　　３００～４９９</t>
  </si>
  <si>
    <t>　　　５００～９９９</t>
  </si>
  <si>
    <t>　　　１,０００人以上</t>
  </si>
  <si>
    <t>注  ： 1）従業者規模４人以上 　2）（　）数値は全事業所　3）表側の産業名中○印のついたものは軽工業であり、無印は</t>
  </si>
  <si>
    <t xml:space="preserve">         重化学工業である。</t>
  </si>
  <si>
    <t>資料 ：5～10 県統計調査課 「工業統計調査結果報告書」</t>
  </si>
  <si>
    <t>１２.産業（中分類）別従業者規模別製造業の事業所数、従業者数、原材料</t>
  </si>
  <si>
    <t>事               業               所               数</t>
  </si>
  <si>
    <t>従     業     者     数</t>
  </si>
  <si>
    <t>製  造  品  出  荷  額  等</t>
  </si>
  <si>
    <t>経  営  組  織  別</t>
  </si>
  <si>
    <t>従        業        者        規        模        別</t>
  </si>
  <si>
    <t>製造品</t>
  </si>
  <si>
    <t>加工賃</t>
  </si>
  <si>
    <t>修理料</t>
  </si>
  <si>
    <t>1,000人以上</t>
  </si>
  <si>
    <t>出荷額</t>
  </si>
  <si>
    <t>収入額</t>
  </si>
  <si>
    <t>12月31日現在　　単位：金額＝万円</t>
  </si>
  <si>
    <t>市 町 村 別</t>
  </si>
  <si>
    <t>現金　　　　　給与　　　　　総額</t>
  </si>
  <si>
    <t>原材料　　    　使用額等</t>
  </si>
  <si>
    <t>内国　　　  　　消費　   　　　　税額</t>
  </si>
  <si>
    <t>男</t>
  </si>
  <si>
    <t>女</t>
  </si>
  <si>
    <t>うち常用　　　　　　　労働者数</t>
  </si>
  <si>
    <t>組  合
その他
の法人</t>
  </si>
  <si>
    <t>4～     9人</t>
  </si>
  <si>
    <t xml:space="preserve">10～  19  </t>
  </si>
  <si>
    <t xml:space="preserve">20～  29  </t>
  </si>
  <si>
    <t xml:space="preserve">30～  49  </t>
  </si>
  <si>
    <t xml:space="preserve">50～  99  </t>
  </si>
  <si>
    <t>100～199</t>
  </si>
  <si>
    <t>200～299</t>
  </si>
  <si>
    <t>300～499</t>
  </si>
  <si>
    <t>500～999</t>
  </si>
  <si>
    <t>男</t>
  </si>
  <si>
    <t>女</t>
  </si>
  <si>
    <t>村山地域</t>
  </si>
  <si>
    <t>山形市</t>
  </si>
  <si>
    <t>１３．市町村別製造業の事業所数、従業者数、現金給与総額、原材料使用額等、内国消費税額及び製造品出荷額等（昭和62年）</t>
  </si>
  <si>
    <t>区　　　　　　分</t>
  </si>
  <si>
    <t>国県道</t>
  </si>
  <si>
    <t>昭和61年4月1日現在   単位：ｍ、％</t>
  </si>
  <si>
    <t>一　　般　　国　　道</t>
  </si>
  <si>
    <t>県　　　　　　　道</t>
  </si>
  <si>
    <t>市町村道</t>
  </si>
  <si>
    <t>国管理</t>
  </si>
  <si>
    <t>県管理</t>
  </si>
  <si>
    <t>主要地方道</t>
  </si>
  <si>
    <t>一般県道</t>
  </si>
  <si>
    <t>路線数</t>
  </si>
  <si>
    <t>総延長</t>
  </si>
  <si>
    <t xml:space="preserve"> 未　 　供 　　用　 　延　　長</t>
  </si>
  <si>
    <t xml:space="preserve"> 重       用       延       長</t>
  </si>
  <si>
    <t xml:space="preserve"> 実　 　　延　　 　長　 　（A）</t>
  </si>
  <si>
    <t>規格改良済・未改良</t>
  </si>
  <si>
    <t>内訳</t>
  </si>
  <si>
    <t>規格改良済延長（B）</t>
  </si>
  <si>
    <t>未改良延長</t>
  </si>
  <si>
    <t>実</t>
  </si>
  <si>
    <t>うち自動車交通不能</t>
  </si>
  <si>
    <t>改良率（B）/（A）</t>
  </si>
  <si>
    <t>延</t>
  </si>
  <si>
    <t>路面内訳</t>
  </si>
  <si>
    <t>舗装道（C）</t>
  </si>
  <si>
    <t>長</t>
  </si>
  <si>
    <t>砂利道</t>
  </si>
  <si>
    <t>舗装率（C）/（A）</t>
  </si>
  <si>
    <t>の</t>
  </si>
  <si>
    <t>橋梁の内訳</t>
  </si>
  <si>
    <t>橋数（個）</t>
  </si>
  <si>
    <t>橋梁延長</t>
  </si>
  <si>
    <t>内</t>
  </si>
  <si>
    <t>木橋と永久橋</t>
  </si>
  <si>
    <t>　木　　橋　　数</t>
  </si>
  <si>
    <t>　延　　　　　長</t>
  </si>
  <si>
    <t>訳</t>
  </si>
  <si>
    <t>　永　久　橋　数</t>
  </si>
  <si>
    <t>トンネル</t>
  </si>
  <si>
    <t>個数</t>
  </si>
  <si>
    <t>延長</t>
  </si>
  <si>
    <t>渡船場</t>
  </si>
  <si>
    <t>鉄道との交差個所数</t>
  </si>
  <si>
    <t>立体横断施設数</t>
  </si>
  <si>
    <t>注１）路線数の（　）は、内書で一部県管理のものである。</t>
  </si>
  <si>
    <t>　２）鉄道との交差箇所数のうち（）は、立体交差で内書である。</t>
  </si>
  <si>
    <t>　３）独立専用自歩道を含む。</t>
  </si>
  <si>
    <t>資料：県道路維持課</t>
  </si>
  <si>
    <t>１４．道路現況</t>
  </si>
  <si>
    <t>単位：千kWｈ</t>
  </si>
  <si>
    <t>項目</t>
  </si>
  <si>
    <t>昭和61年度</t>
  </si>
  <si>
    <t>電灯需要</t>
  </si>
  <si>
    <t>電力需要</t>
  </si>
  <si>
    <t>業務用電力</t>
  </si>
  <si>
    <t>定額電灯</t>
  </si>
  <si>
    <t>小口電力</t>
  </si>
  <si>
    <t>低圧電力</t>
  </si>
  <si>
    <t>従量電灯甲･乙</t>
  </si>
  <si>
    <t>高圧甲</t>
  </si>
  <si>
    <t>大口電力</t>
  </si>
  <si>
    <t>従量電灯灯丙</t>
  </si>
  <si>
    <t>一般</t>
  </si>
  <si>
    <t>特約</t>
  </si>
  <si>
    <t>臨時電灯</t>
  </si>
  <si>
    <t>臨時電力</t>
  </si>
  <si>
    <t>深夜電力</t>
  </si>
  <si>
    <t>公衆街路灯</t>
  </si>
  <si>
    <t>農事用電力</t>
  </si>
  <si>
    <t>建設工事用電力</t>
  </si>
  <si>
    <t>事業用電力</t>
  </si>
  <si>
    <t>融雪用電力</t>
  </si>
  <si>
    <t>１５．電灯及び電力需要実績(昭和61～63年度)</t>
  </si>
  <si>
    <t>（1）計画給水人口及び普及率</t>
  </si>
  <si>
    <t>3月31日現在  単位：率＝％</t>
  </si>
  <si>
    <t xml:space="preserve">保 健 所 別 
市 町 村 別 </t>
  </si>
  <si>
    <t>行政区域内      居住人口（Ａ）</t>
  </si>
  <si>
    <t>給水区域内      現在人口　　（B）</t>
  </si>
  <si>
    <t xml:space="preserve">B/A     </t>
  </si>
  <si>
    <t>計　　画　　　　　給水人口　　（C)</t>
  </si>
  <si>
    <t xml:space="preserve">C/A    </t>
  </si>
  <si>
    <t>現　　在　　　　　給水人口　　（D)</t>
  </si>
  <si>
    <t xml:space="preserve">普及率　　D/A    </t>
  </si>
  <si>
    <t>昭 和 61 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</si>
  <si>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</si>
  <si>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</si>
  <si>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</si>
  <si>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</si>
  <si>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</si>
  <si>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</si>
  <si>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</si>
  <si>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</si>
  <si>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</si>
  <si>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</si>
  <si>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</si>
  <si>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</si>
  <si>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</si>
  <si>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</si>
  <si>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</si>
  <si>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資料：県環境衛生課「昭和62年度水道現況」</t>
  </si>
  <si>
    <t>１６．保健所、市町村別の水道普及状況（昭和61、62年度）</t>
  </si>
  <si>
    <t>(1)年度別保有自動車数</t>
  </si>
  <si>
    <t>乗     用</t>
  </si>
  <si>
    <t>総　　数</t>
  </si>
  <si>
    <t>普通車</t>
  </si>
  <si>
    <t>小型車</t>
  </si>
  <si>
    <t>被けん引車</t>
  </si>
  <si>
    <t>小 型 車</t>
  </si>
  <si>
    <t>総     数</t>
  </si>
  <si>
    <t>大型特殊車</t>
  </si>
  <si>
    <t>小型二輪車</t>
  </si>
  <si>
    <t>3月31日現在</t>
  </si>
  <si>
    <t>貨物用</t>
  </si>
  <si>
    <t>乗合用</t>
  </si>
  <si>
    <t>特 種 (殊） 用 途 車</t>
  </si>
  <si>
    <t>二　　　輪　　　車</t>
  </si>
  <si>
    <t>年度別</t>
  </si>
  <si>
    <t>年   度   別</t>
  </si>
  <si>
    <t>*軽自動車</t>
  </si>
  <si>
    <t>普通車及</t>
  </si>
  <si>
    <t>*軽四輪車</t>
  </si>
  <si>
    <t>特種車</t>
  </si>
  <si>
    <t>*軽特殊車</t>
  </si>
  <si>
    <t>*軽二輪車</t>
  </si>
  <si>
    <t>び小型車</t>
  </si>
  <si>
    <t>昭和54年度</t>
  </si>
  <si>
    <t>昭和 54 年度</t>
  </si>
  <si>
    <t>自家用</t>
  </si>
  <si>
    <t>営業用</t>
  </si>
  <si>
    <t>注：1）小型二輪車及び軽自動車は、検査証又は届出済証を交付しているものである。</t>
  </si>
  <si>
    <t>　　2）＊印には、農耕用を含まない。</t>
  </si>
  <si>
    <t>資料：新潟運輸局山形陸運支局「山形県陸運要覧」、山形県自動車販売店協会統計調査部</t>
  </si>
  <si>
    <t>１７．車種別保有自動車数（昭和54～63年度）</t>
  </si>
  <si>
    <t>総　　　　　　　数</t>
  </si>
  <si>
    <t>卸　　　売　　　業</t>
  </si>
  <si>
    <t>小　　　売　　　業</t>
  </si>
  <si>
    <t>商店数</t>
  </si>
  <si>
    <t>年間商品</t>
  </si>
  <si>
    <t>販売額</t>
  </si>
  <si>
    <t xml:space="preserve"> </t>
  </si>
  <si>
    <t>昭和60年6月1日、63年5月1日現在　単位：販売額＝万円</t>
  </si>
  <si>
    <t>市町村別</t>
  </si>
  <si>
    <t>昭和60年</t>
  </si>
  <si>
    <r>
      <t>昭和</t>
    </r>
    <r>
      <rPr>
        <b/>
        <sz val="9"/>
        <rFont val="ＭＳ 明朝"/>
        <family val="1"/>
      </rPr>
      <t>63</t>
    </r>
    <r>
      <rPr>
        <b/>
        <sz val="9"/>
        <color indexed="9"/>
        <rFont val="ＭＳ 明朝"/>
        <family val="1"/>
      </rPr>
      <t>年</t>
    </r>
  </si>
  <si>
    <t>注：1）飲食店を含まない。</t>
  </si>
  <si>
    <t>資料：1～3県統計調査課 「商業統計調査結果報告書」</t>
  </si>
  <si>
    <t>１８．市町村別の卸・小売業別商店数、従業者数及び年間商品販売額 (昭和60、63年）</t>
  </si>
  <si>
    <t>繊　維　・　同　製　品</t>
  </si>
  <si>
    <t>(1)男子</t>
  </si>
  <si>
    <t>(2)女子</t>
  </si>
  <si>
    <t>(1)市町村別状況</t>
  </si>
  <si>
    <t>(2)都道府県別状況</t>
  </si>
  <si>
    <t>自然公園</t>
  </si>
  <si>
    <t>第２０章　災害及び事故</t>
  </si>
  <si>
    <t>火災</t>
  </si>
  <si>
    <t>附録</t>
  </si>
  <si>
    <t>度量衡換算表</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</si>
  <si>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</si>
  <si>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</si>
  <si>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</si>
  <si>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</si>
  <si>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</si>
  <si>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</si>
  <si>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</si>
  <si>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(3)苦情の被害地域特性別新規直接受理件数（典型７公害）</t>
  </si>
  <si>
    <t>(1)県内移動</t>
  </si>
  <si>
    <t>(2)県外移動</t>
  </si>
  <si>
    <t>本書は、次の２０部門から成っている。</t>
  </si>
  <si>
    <t>山形県知事　板垣清一郎</t>
  </si>
  <si>
    <t>観測所一覧表</t>
  </si>
  <si>
    <t>地域気象観測所気象表</t>
  </si>
  <si>
    <t>(1)気温</t>
  </si>
  <si>
    <t>(3)日照時間</t>
  </si>
  <si>
    <t>季節現象</t>
  </si>
  <si>
    <t>(3)県内総生産と総支出勘定</t>
  </si>
  <si>
    <t>(5)県民所得（分配）</t>
  </si>
  <si>
    <t>(2)国民所得（分配）</t>
  </si>
  <si>
    <t>(2)業種別労災保険収支状況</t>
  </si>
  <si>
    <t>(2)製材用素材の入荷量</t>
  </si>
  <si>
    <t>車種別保有自動車数</t>
  </si>
  <si>
    <t>市町村別の所有山林、保有山林がある林家数及び面積（昭和55年）</t>
  </si>
  <si>
    <t>学科別・進学先別進学者数(高等学校）</t>
  </si>
  <si>
    <t>高等学校卒業者の学科別産業別就職者数</t>
  </si>
  <si>
    <t>中学校卒業者の市町村別産業別就職者数</t>
  </si>
  <si>
    <t>学校教育費（昭和62年度）</t>
  </si>
  <si>
    <t>学校給食実施状況（昭和63年度）</t>
  </si>
  <si>
    <t>公立図書館別の蔵書、受入及び貸出状況（昭和63年度）</t>
  </si>
  <si>
    <t>テレビ受信契約数及び普及率（昭和63年度）</t>
  </si>
  <si>
    <t>幼稚園、小学校、中学校、高等学校別の身長、体重、胸囲及び座高の推移（昭和61～63年度）</t>
  </si>
  <si>
    <t>幼稚園、小学校、中学校、高等学校別の疾病・異常被患率（昭和61～63年度）</t>
  </si>
  <si>
    <t>種目別文化財件数</t>
  </si>
  <si>
    <t>(3)山岳観光地別観光者数（昭和62、63年）</t>
  </si>
  <si>
    <t>(4)スキー場観光地別観光者数（昭和62、63年）</t>
  </si>
  <si>
    <t>(5)名所旧跡観光地別観光者数（昭和62、63年）</t>
  </si>
  <si>
    <t>(6)温泉観光地別観光者数（昭和62、63年）</t>
  </si>
  <si>
    <t>観光者数（昭和61～63年度）</t>
  </si>
  <si>
    <t>(1)観光地別の県内外別観光者数（昭和61～63年度）</t>
  </si>
  <si>
    <t>(2)海水浴場観光地別観光者数（昭和61～63年度）</t>
  </si>
  <si>
    <t>(1)消防勢力（昭和63、平成元年）</t>
  </si>
  <si>
    <t>(3)出火原因別出火件数（昭和63年）</t>
  </si>
  <si>
    <t>(4)覚知方法別建物火災件数及び焼損面積（昭和63年）</t>
  </si>
  <si>
    <t>救急事故種別出動件数及び搬送人員（昭和63年）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</si>
</sst>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
    <numFmt numFmtId="182" formatCode="#,##0.0;[Red]\-#,##0.0"/>
    <numFmt numFmtId="183" formatCode="#,##0.0;&quot;△ &quot;#,##0.0"/>
    <numFmt numFmtId="184" formatCode="0_);[Red]\(0\)"/>
    <numFmt numFmtId="185" formatCode="0_);\(0\)"/>
    <numFmt numFmtId="186" formatCode="#,##0.0"/>
    <numFmt numFmtId="187" formatCode="_ * #,##0.0_ ;_ * \-#,##0.0_ ;_ * &quot;-&quot;?_ ;_ @_ "/>
    <numFmt numFmtId="188" formatCode="#,##0.0_);[Red]\(#,##0.0\)"/>
    <numFmt numFmtId="189" formatCode="0.0"/>
    <numFmt numFmtId="190" formatCode="_ * #,##0.0_ ;_ * \-#,##0.0_ ;_ * &quot;-&quot;_ ;_ @_ "/>
    <numFmt numFmtId="191" formatCode="\(#,##0\)"/>
    <numFmt numFmtId="192" formatCode="0;&quot;△ &quot;0"/>
    <numFmt numFmtId="193" formatCode="0.0_ "/>
    <numFmt numFmtId="194" formatCode="\$#,##0_);\(#,##0\)"/>
    <numFmt numFmtId="195" formatCode="_ * #,##0_ ;_ * \-#,##0_ ;_ * &quot;x&quot;_ ;_ @_ "/>
    <numFmt numFmtId="196" formatCode="0.00000"/>
    <numFmt numFmtId="197" formatCode="0.0000"/>
    <numFmt numFmtId="198" formatCode="0.000"/>
    <numFmt numFmtId="199" formatCode="#,##0.00_ ;[Red]\-#,##0.00\ "/>
    <numFmt numFmtId="200" formatCode="0.00_);[Red]\(0.00\)"/>
    <numFmt numFmtId="201" formatCode="0.0_);[Red]\(0.0\)"/>
    <numFmt numFmtId="202" formatCode="#,##0.0_ ;[Red]\-#,##0.0\ "/>
    <numFmt numFmtId="203" formatCode="0.0;&quot;△ &quot;0.0"/>
    <numFmt numFmtId="204" formatCode="_ * #,##0.00_ ;_ * \-#,##0.00_ ;_ * &quot;-&quot;_ ;_ @_ "/>
    <numFmt numFmtId="205" formatCode="0_ "/>
    <numFmt numFmtId="206" formatCode="#,##0_);\(#,##0\)"/>
    <numFmt numFmtId="207" formatCode="#,##0.00;&quot;△ &quot;#,##0.00"/>
    <numFmt numFmtId="208" formatCode="_ * #,##0.0_ ;_ * \-#,##0.0_ ;_ * &quot;-&quot;??_ ;_ @_ "/>
    <numFmt numFmtId="209" formatCode="\(0\)"/>
    <numFmt numFmtId="210" formatCode="#,##0.0000;[Red]\-#,##0.0000"/>
    <numFmt numFmtId="211" formatCode="_ * #,##0_ ;_ * \-#,##0_ ;_ * &quot;-&quot;"/>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b/>
      <sz val="10"/>
      <name val="ＭＳ 明朝"/>
      <family val="1"/>
    </font>
    <font>
      <sz val="9"/>
      <name val="ＭＳ 明朝"/>
      <family val="1"/>
    </font>
    <font>
      <b/>
      <sz val="9"/>
      <name val="ＭＳ 明朝"/>
      <family val="1"/>
    </font>
    <font>
      <sz val="10"/>
      <color indexed="10"/>
      <name val="ＭＳ 明朝"/>
      <family val="1"/>
    </font>
    <font>
      <b/>
      <sz val="9"/>
      <color indexed="10"/>
      <name val="ＭＳ 明朝"/>
      <family val="1"/>
    </font>
    <font>
      <sz val="11"/>
      <name val="ＭＳ 明朝"/>
      <family val="1"/>
    </font>
    <font>
      <sz val="8"/>
      <name val="ＭＳ 明朝"/>
      <family val="1"/>
    </font>
    <font>
      <sz val="10"/>
      <color indexed="9"/>
      <name val="ＭＳ 明朝"/>
      <family val="1"/>
    </font>
    <font>
      <b/>
      <sz val="9"/>
      <name val="ＭＳ Ｐゴシック"/>
      <family val="3"/>
    </font>
    <font>
      <b/>
      <sz val="9"/>
      <name val="ＭＳ ゴシック"/>
      <family val="3"/>
    </font>
    <font>
      <sz val="10"/>
      <name val="ＭＳ ゴシック"/>
      <family val="3"/>
    </font>
    <font>
      <sz val="10"/>
      <name val="ＭＳ Ｐ明朝"/>
      <family val="1"/>
    </font>
    <font>
      <sz val="10"/>
      <name val="ＭＳ Ｐゴシック"/>
      <family val="3"/>
    </font>
    <font>
      <b/>
      <sz val="9"/>
      <color indexed="9"/>
      <name val="ＭＳ 明朝"/>
      <family val="1"/>
    </font>
    <font>
      <u val="single"/>
      <sz val="10"/>
      <name val="ＭＳ 明朝"/>
      <family val="1"/>
    </font>
    <font>
      <sz val="11"/>
      <name val="ＭＳ Ｐ明朝"/>
      <family val="1"/>
    </font>
    <font>
      <b/>
      <sz val="11"/>
      <name val="ＭＳ Ｐゴシック"/>
      <family val="3"/>
    </font>
    <font>
      <sz val="9"/>
      <name val="ＭＳ Ｐゴシック"/>
      <family val="3"/>
    </font>
  </fonts>
  <fills count="3">
    <fill>
      <patternFill/>
    </fill>
    <fill>
      <patternFill patternType="gray125"/>
    </fill>
    <fill>
      <patternFill patternType="solid">
        <fgColor indexed="22"/>
        <bgColor indexed="64"/>
      </patternFill>
    </fill>
  </fills>
  <borders count="50">
    <border>
      <left/>
      <right/>
      <top/>
      <bottom/>
      <diagonal/>
    </border>
    <border>
      <left style="thin"/>
      <right style="thin"/>
      <top style="double"/>
      <bottom style="thin"/>
    </border>
    <border>
      <left style="double"/>
      <right style="thin"/>
      <top style="double"/>
      <bottom style="thin"/>
    </border>
    <border>
      <left style="thin"/>
      <right style="thin"/>
      <top>
        <color indexed="63"/>
      </top>
      <bottom>
        <color indexed="63"/>
      </bottom>
    </border>
    <border>
      <left>
        <color indexed="63"/>
      </left>
      <right>
        <color indexed="63"/>
      </right>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double"/>
      <bottom>
        <color indexed="63"/>
      </bottom>
    </border>
    <border>
      <left style="thin"/>
      <right style="thin"/>
      <top style="thin"/>
      <bottom>
        <color indexed="63"/>
      </bottom>
    </border>
    <border>
      <left style="thin"/>
      <right style="thin"/>
      <top style="double"/>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style="thin"/>
    </border>
    <border>
      <left>
        <color indexed="63"/>
      </left>
      <right style="double"/>
      <top style="thin"/>
      <bottom>
        <color indexed="63"/>
      </bottom>
    </border>
    <border>
      <left style="double"/>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thin"/>
      <top>
        <color indexed="63"/>
      </top>
      <bottom style="medium"/>
    </border>
    <border>
      <left>
        <color indexed="63"/>
      </left>
      <right>
        <color indexed="63"/>
      </right>
      <top style="double"/>
      <bottom style="thin"/>
    </border>
    <border>
      <left style="thin"/>
      <right style="double"/>
      <top style="double"/>
      <bottom style="thin"/>
    </border>
    <border>
      <left style="thin"/>
      <right style="double"/>
      <top>
        <color indexed="63"/>
      </top>
      <bottom>
        <color indexed="63"/>
      </bottom>
    </border>
    <border>
      <left style="double"/>
      <right>
        <color indexed="63"/>
      </right>
      <top>
        <color indexed="63"/>
      </top>
      <bottom style="thin"/>
    </border>
    <border>
      <left style="thin"/>
      <right style="double"/>
      <top style="thin"/>
      <bottom>
        <color indexed="63"/>
      </bottom>
    </border>
    <border>
      <left style="thin"/>
      <right style="double"/>
      <top>
        <color indexed="63"/>
      </top>
      <bottom style="thin"/>
    </border>
    <border>
      <left>
        <color indexed="63"/>
      </left>
      <right style="medium"/>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color indexed="63"/>
      </top>
      <bottom style="thin"/>
    </border>
    <border>
      <left style="hair"/>
      <right style="thin"/>
      <top style="hair"/>
      <bottom style="thin"/>
    </border>
    <border>
      <left style="double"/>
      <right>
        <color indexed="63"/>
      </right>
      <top style="double"/>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673">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4" applyNumberFormat="1" applyFont="1" applyFill="1" applyAlignment="1">
      <alignment vertical="center"/>
      <protection/>
    </xf>
    <xf numFmtId="0" fontId="1" fillId="0" borderId="0" xfId="0" applyFont="1" applyFill="1" applyAlignment="1">
      <alignment vertical="center" wrapText="1"/>
    </xf>
    <xf numFmtId="49" fontId="1" fillId="0" borderId="0" xfId="54" applyNumberFormat="1" applyFont="1" applyFill="1" applyAlignment="1">
      <alignment/>
      <protection/>
    </xf>
    <xf numFmtId="0" fontId="1" fillId="0" borderId="0" xfId="54" applyFont="1" applyFill="1" applyAlignment="1">
      <alignment vertical="center" wrapText="1"/>
      <protection/>
    </xf>
    <xf numFmtId="0" fontId="1" fillId="0" borderId="0" xfId="54" applyFont="1" applyFill="1" applyAlignment="1">
      <alignment vertical="center"/>
      <protection/>
    </xf>
    <xf numFmtId="0" fontId="1" fillId="2" borderId="0" xfId="0" applyFont="1" applyFill="1" applyAlignment="1">
      <alignment vertical="center"/>
    </xf>
    <xf numFmtId="49" fontId="1" fillId="2" borderId="0" xfId="54" applyNumberFormat="1" applyFont="1" applyFill="1" applyAlignment="1">
      <alignment vertical="center"/>
      <protection/>
    </xf>
    <xf numFmtId="49" fontId="1" fillId="2" borderId="0" xfId="54" applyNumberFormat="1" applyFont="1" applyFill="1" applyAlignment="1">
      <alignment/>
      <protection/>
    </xf>
    <xf numFmtId="0" fontId="1" fillId="2" borderId="0" xfId="0" applyFont="1" applyFill="1" applyAlignment="1">
      <alignment vertical="center" wrapText="1"/>
    </xf>
    <xf numFmtId="0" fontId="1" fillId="2" borderId="0" xfId="54" applyFont="1" applyFill="1" applyAlignment="1">
      <alignment vertical="center" wrapText="1"/>
      <protection/>
    </xf>
    <xf numFmtId="0" fontId="1" fillId="2" borderId="0" xfId="54"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1"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1" fillId="0" borderId="2" xfId="17" applyFont="1" applyBorder="1" applyAlignment="1">
      <alignment horizontal="distributed" vertical="center"/>
    </xf>
    <xf numFmtId="38" fontId="8" fillId="0" borderId="3" xfId="17" applyFont="1" applyBorder="1" applyAlignment="1">
      <alignment horizontal="distributed" vertical="center"/>
    </xf>
    <xf numFmtId="38" fontId="8" fillId="0" borderId="4" xfId="17" applyFont="1" applyBorder="1" applyAlignment="1">
      <alignment horizontal="distributed" vertical="center"/>
    </xf>
    <xf numFmtId="38" fontId="1" fillId="0" borderId="5" xfId="17" applyFont="1" applyBorder="1" applyAlignment="1">
      <alignment horizontal="distributed" vertical="center"/>
    </xf>
    <xf numFmtId="38" fontId="1" fillId="0" borderId="6" xfId="17" applyFont="1" applyBorder="1" applyAlignment="1">
      <alignment vertical="center"/>
    </xf>
    <xf numFmtId="38" fontId="1" fillId="0" borderId="3" xfId="17" applyFont="1" applyBorder="1" applyAlignment="1">
      <alignment horizontal="distributed" vertical="center"/>
    </xf>
    <xf numFmtId="38" fontId="1" fillId="0" borderId="0" xfId="17" applyFont="1" applyBorder="1" applyAlignment="1">
      <alignment horizontal="distributed" vertical="center"/>
    </xf>
    <xf numFmtId="38" fontId="9" fillId="0" borderId="0" xfId="17" applyFont="1" applyBorder="1" applyAlignment="1">
      <alignment horizontal="center" vertical="center"/>
    </xf>
    <xf numFmtId="38" fontId="1" fillId="0" borderId="3" xfId="17" applyFont="1" applyBorder="1" applyAlignment="1">
      <alignment vertical="center"/>
    </xf>
    <xf numFmtId="38" fontId="9" fillId="0" borderId="0" xfId="17" applyFont="1" applyBorder="1" applyAlignment="1">
      <alignment vertical="center"/>
    </xf>
    <xf numFmtId="38" fontId="1" fillId="0" borderId="5" xfId="17" applyFont="1" applyBorder="1" applyAlignment="1">
      <alignment vertical="center"/>
    </xf>
    <xf numFmtId="38" fontId="10" fillId="0" borderId="0" xfId="17" applyFont="1" applyBorder="1" applyAlignment="1">
      <alignment horizontal="right" vertical="center"/>
    </xf>
    <xf numFmtId="38" fontId="8" fillId="0" borderId="0" xfId="17" applyFont="1" applyBorder="1" applyAlignment="1">
      <alignment horizontal="distributed" vertical="center"/>
    </xf>
    <xf numFmtId="38" fontId="10" fillId="0" borderId="0" xfId="17" applyFont="1" applyBorder="1" applyAlignment="1">
      <alignment horizontal="distributed" vertical="center"/>
    </xf>
    <xf numFmtId="38" fontId="1" fillId="0" borderId="7" xfId="17" applyFont="1" applyBorder="1" applyAlignment="1">
      <alignment vertical="center"/>
    </xf>
    <xf numFmtId="38" fontId="1" fillId="0" borderId="0" xfId="17" applyFont="1" applyBorder="1" applyAlignment="1">
      <alignment horizontal="right" vertical="center"/>
    </xf>
    <xf numFmtId="38" fontId="1" fillId="0" borderId="8" xfId="17" applyFont="1" applyBorder="1" applyAlignment="1">
      <alignment vertical="center"/>
    </xf>
    <xf numFmtId="38" fontId="1" fillId="0" borderId="9" xfId="17" applyFont="1" applyBorder="1" applyAlignment="1">
      <alignment horizontal="distributed" vertical="center"/>
    </xf>
    <xf numFmtId="38" fontId="1" fillId="0" borderId="10" xfId="17" applyFont="1" applyBorder="1" applyAlignment="1">
      <alignment horizontal="right" vertical="center"/>
    </xf>
    <xf numFmtId="38" fontId="1" fillId="0" borderId="11" xfId="17" applyFont="1" applyBorder="1" applyAlignment="1">
      <alignment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0" xfId="17" applyFont="1" applyBorder="1" applyAlignment="1">
      <alignment horizontal="left" vertical="center"/>
    </xf>
    <xf numFmtId="0" fontId="1" fillId="0" borderId="0" xfId="21" applyFont="1" applyAlignment="1">
      <alignment vertical="center"/>
      <protection/>
    </xf>
    <xf numFmtId="0" fontId="7" fillId="0" borderId="0" xfId="21" applyFont="1" applyAlignment="1">
      <alignment vertical="center"/>
      <protection/>
    </xf>
    <xf numFmtId="0" fontId="11" fillId="0" borderId="0" xfId="21" applyFont="1" applyAlignment="1">
      <alignment horizontal="center" vertical="center"/>
      <protection/>
    </xf>
    <xf numFmtId="0" fontId="1" fillId="0" borderId="0" xfId="21" applyFont="1" applyBorder="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right" vertical="center"/>
      <protection/>
    </xf>
    <xf numFmtId="0" fontId="1" fillId="0" borderId="14" xfId="21" applyFont="1" applyBorder="1" applyAlignment="1">
      <alignment horizontal="center" vertical="center"/>
      <protection/>
    </xf>
    <xf numFmtId="0" fontId="1" fillId="0" borderId="15" xfId="21" applyFont="1" applyBorder="1" applyAlignment="1">
      <alignment horizontal="center" vertical="center"/>
      <protection/>
    </xf>
    <xf numFmtId="0" fontId="1" fillId="0" borderId="1" xfId="21" applyFont="1" applyBorder="1" applyAlignment="1">
      <alignment horizontal="center" vertical="center"/>
      <protection/>
    </xf>
    <xf numFmtId="0" fontId="8" fillId="0" borderId="0" xfId="21" applyFont="1" applyAlignment="1">
      <alignment vertical="center"/>
      <protection/>
    </xf>
    <xf numFmtId="180" fontId="10" fillId="0" borderId="16" xfId="21" applyNumberFormat="1" applyFont="1" applyFill="1" applyBorder="1" applyAlignment="1">
      <alignment vertical="center"/>
      <protection/>
    </xf>
    <xf numFmtId="41" fontId="10" fillId="0" borderId="4" xfId="21" applyNumberFormat="1" applyFont="1" applyBorder="1" applyAlignment="1">
      <alignment horizontal="right" vertical="center"/>
      <protection/>
    </xf>
    <xf numFmtId="41" fontId="10" fillId="0" borderId="4" xfId="21" applyNumberFormat="1" applyFont="1" applyFill="1" applyBorder="1" applyAlignment="1">
      <alignment horizontal="right" vertical="center"/>
      <protection/>
    </xf>
    <xf numFmtId="41" fontId="10" fillId="0" borderId="17" xfId="21" applyNumberFormat="1" applyFont="1" applyBorder="1" applyAlignment="1">
      <alignment horizontal="right" vertical="center"/>
      <protection/>
    </xf>
    <xf numFmtId="0" fontId="1" fillId="0" borderId="7" xfId="21" applyFont="1" applyBorder="1" applyAlignment="1">
      <alignment horizontal="distributed" vertical="center"/>
      <protection/>
    </xf>
    <xf numFmtId="0" fontId="1" fillId="0" borderId="6" xfId="21" applyFont="1" applyBorder="1" applyAlignment="1">
      <alignment horizontal="distributed" vertical="center"/>
      <protection/>
    </xf>
    <xf numFmtId="180" fontId="1" fillId="0" borderId="7" xfId="21" applyNumberFormat="1" applyFont="1" applyFill="1" applyBorder="1" applyAlignment="1">
      <alignment vertical="center"/>
      <protection/>
    </xf>
    <xf numFmtId="41" fontId="11" fillId="0" borderId="0" xfId="21" applyNumberFormat="1" applyFont="1" applyFill="1" applyBorder="1" applyAlignment="1">
      <alignment horizontal="right" vertical="center"/>
      <protection/>
    </xf>
    <xf numFmtId="41" fontId="11" fillId="0" borderId="6" xfId="21" applyNumberFormat="1" applyFont="1" applyFill="1" applyBorder="1" applyAlignment="1">
      <alignment horizontal="right" vertical="center"/>
      <protection/>
    </xf>
    <xf numFmtId="0" fontId="1" fillId="0" borderId="0" xfId="21" applyFont="1" applyFill="1" applyAlignment="1">
      <alignment vertical="center"/>
      <protection/>
    </xf>
    <xf numFmtId="38" fontId="8" fillId="0" borderId="7" xfId="17" applyFont="1" applyBorder="1" applyAlignment="1">
      <alignment horizontal="distributed" vertical="center"/>
    </xf>
    <xf numFmtId="38" fontId="8" fillId="0" borderId="6" xfId="17" applyFont="1" applyBorder="1" applyAlignment="1">
      <alignment horizontal="distributed" vertical="center"/>
    </xf>
    <xf numFmtId="180" fontId="10" fillId="0" borderId="7" xfId="21" applyNumberFormat="1" applyFont="1" applyFill="1" applyBorder="1" applyAlignment="1">
      <alignment vertical="center"/>
      <protection/>
    </xf>
    <xf numFmtId="41" fontId="10" fillId="0" borderId="0" xfId="17" applyNumberFormat="1" applyFont="1" applyBorder="1" applyAlignment="1">
      <alignment horizontal="right" vertical="center"/>
    </xf>
    <xf numFmtId="41" fontId="10" fillId="0" borderId="0" xfId="17" applyNumberFormat="1" applyFont="1" applyFill="1" applyBorder="1" applyAlignment="1">
      <alignment horizontal="right" vertical="center"/>
    </xf>
    <xf numFmtId="41" fontId="10" fillId="0" borderId="6" xfId="17" applyNumberFormat="1" applyFont="1" applyBorder="1" applyAlignment="1">
      <alignment horizontal="right" vertical="center"/>
    </xf>
    <xf numFmtId="41" fontId="12" fillId="0" borderId="0" xfId="17" applyNumberFormat="1" applyFont="1" applyBorder="1" applyAlignment="1">
      <alignment horizontal="right" vertical="center"/>
    </xf>
    <xf numFmtId="41" fontId="12" fillId="0" borderId="0" xfId="17" applyNumberFormat="1" applyFont="1" applyFill="1" applyBorder="1" applyAlignment="1">
      <alignment horizontal="right" vertical="center"/>
    </xf>
    <xf numFmtId="41" fontId="12" fillId="0" borderId="6" xfId="17" applyNumberFormat="1" applyFont="1" applyBorder="1" applyAlignment="1">
      <alignment horizontal="right" vertical="center"/>
    </xf>
    <xf numFmtId="0" fontId="1" fillId="0" borderId="7" xfId="21" applyFont="1" applyBorder="1" applyAlignment="1">
      <alignment vertical="center"/>
      <protection/>
    </xf>
    <xf numFmtId="38" fontId="10" fillId="0" borderId="7" xfId="17" applyFont="1" applyBorder="1" applyAlignment="1">
      <alignment horizontal="right" vertical="center"/>
    </xf>
    <xf numFmtId="41" fontId="9" fillId="0" borderId="0" xfId="17" applyNumberFormat="1" applyFont="1" applyBorder="1" applyAlignment="1">
      <alignment horizontal="right" vertical="center"/>
    </xf>
    <xf numFmtId="41" fontId="9" fillId="0" borderId="6" xfId="17" applyNumberFormat="1" applyFont="1" applyBorder="1" applyAlignment="1">
      <alignment horizontal="right" vertical="center"/>
    </xf>
    <xf numFmtId="38" fontId="1" fillId="0" borderId="6" xfId="17" applyFont="1" applyBorder="1" applyAlignment="1">
      <alignment horizontal="distributed" vertical="center"/>
    </xf>
    <xf numFmtId="41" fontId="1" fillId="0" borderId="7" xfId="17" applyNumberFormat="1" applyFont="1" applyBorder="1" applyAlignment="1">
      <alignment vertical="center"/>
    </xf>
    <xf numFmtId="41" fontId="1" fillId="0" borderId="0" xfId="17" applyNumberFormat="1" applyFont="1" applyFill="1" applyBorder="1" applyAlignment="1">
      <alignment vertical="center"/>
    </xf>
    <xf numFmtId="41" fontId="1" fillId="0" borderId="6" xfId="17" applyNumberFormat="1" applyFont="1" applyFill="1" applyBorder="1" applyAlignment="1">
      <alignment vertical="center"/>
    </xf>
    <xf numFmtId="38" fontId="1" fillId="0" borderId="0" xfId="17" applyFont="1" applyFill="1" applyBorder="1" applyAlignment="1">
      <alignment vertical="center"/>
    </xf>
    <xf numFmtId="41" fontId="1" fillId="0" borderId="6" xfId="17" applyNumberFormat="1" applyFont="1" applyBorder="1" applyAlignment="1">
      <alignment horizontal="right" vertical="center"/>
    </xf>
    <xf numFmtId="41" fontId="1" fillId="0" borderId="6" xfId="17" applyNumberFormat="1" applyFont="1" applyFill="1" applyBorder="1" applyAlignment="1">
      <alignment horizontal="right" vertical="center"/>
    </xf>
    <xf numFmtId="41" fontId="1" fillId="0" borderId="7" xfId="17" applyNumberFormat="1" applyFont="1" applyFill="1" applyBorder="1" applyAlignment="1">
      <alignment vertical="center"/>
    </xf>
    <xf numFmtId="0" fontId="1" fillId="0" borderId="10" xfId="21" applyFont="1" applyBorder="1" applyAlignment="1">
      <alignment vertical="center"/>
      <protection/>
    </xf>
    <xf numFmtId="38" fontId="1" fillId="0" borderId="12" xfId="17" applyFont="1" applyBorder="1" applyAlignment="1">
      <alignment horizontal="distributed" vertical="center"/>
    </xf>
    <xf numFmtId="41" fontId="1" fillId="0" borderId="10" xfId="17" applyNumberFormat="1" applyFont="1" applyBorder="1" applyAlignment="1">
      <alignment vertical="center"/>
    </xf>
    <xf numFmtId="41" fontId="1" fillId="0" borderId="11" xfId="17" applyNumberFormat="1" applyFont="1" applyFill="1" applyBorder="1" applyAlignment="1">
      <alignment vertical="center"/>
    </xf>
    <xf numFmtId="41" fontId="1" fillId="0" borderId="12" xfId="17" applyNumberFormat="1" applyFont="1" applyBorder="1" applyAlignment="1">
      <alignment horizontal="right" vertical="center"/>
    </xf>
    <xf numFmtId="0" fontId="1" fillId="0" borderId="0" xfId="22" applyFont="1">
      <alignment/>
      <protection/>
    </xf>
    <xf numFmtId="0" fontId="7" fillId="0" borderId="0" xfId="22" applyFont="1">
      <alignment/>
      <protection/>
    </xf>
    <xf numFmtId="0" fontId="0" fillId="0" borderId="0" xfId="22">
      <alignment/>
      <protection/>
    </xf>
    <xf numFmtId="38" fontId="1" fillId="0" borderId="0" xfId="17" applyFont="1" applyAlignment="1">
      <alignment/>
    </xf>
    <xf numFmtId="0" fontId="1" fillId="0" borderId="0" xfId="22" applyFont="1" applyBorder="1">
      <alignment/>
      <protection/>
    </xf>
    <xf numFmtId="38" fontId="13" fillId="0" borderId="0" xfId="17" applyFont="1" applyAlignment="1">
      <alignment/>
    </xf>
    <xf numFmtId="0" fontId="13" fillId="0" borderId="0" xfId="22" applyFont="1">
      <alignment/>
      <protection/>
    </xf>
    <xf numFmtId="38" fontId="1" fillId="0" borderId="0" xfId="17" applyFont="1" applyAlignment="1">
      <alignment horizontal="right"/>
    </xf>
    <xf numFmtId="0" fontId="1" fillId="0" borderId="0" xfId="22" applyFont="1" applyBorder="1" applyAlignment="1">
      <alignment horizontal="right"/>
      <protection/>
    </xf>
    <xf numFmtId="0" fontId="1" fillId="0" borderId="7" xfId="22" applyFont="1" applyBorder="1" applyAlignment="1">
      <alignment horizontal="center"/>
      <protection/>
    </xf>
    <xf numFmtId="0" fontId="1" fillId="0" borderId="0" xfId="22" applyFont="1" applyBorder="1" applyAlignment="1">
      <alignment horizontal="center"/>
      <protection/>
    </xf>
    <xf numFmtId="0" fontId="1" fillId="0" borderId="18" xfId="22" applyFont="1" applyBorder="1" applyAlignment="1">
      <alignment horizontal="center" vertical="center"/>
      <protection/>
    </xf>
    <xf numFmtId="38" fontId="1" fillId="0" borderId="18" xfId="17" applyFont="1" applyBorder="1" applyAlignment="1">
      <alignment horizontal="center" vertical="center"/>
    </xf>
    <xf numFmtId="0" fontId="1" fillId="0" borderId="3" xfId="27" applyFont="1" applyBorder="1" applyAlignment="1">
      <alignment horizontal="distributed" vertical="center"/>
      <protection/>
    </xf>
    <xf numFmtId="0" fontId="1" fillId="0" borderId="13" xfId="27" applyFont="1" applyBorder="1" applyAlignment="1">
      <alignment horizontal="distributed" vertical="center"/>
      <protection/>
    </xf>
    <xf numFmtId="38" fontId="8" fillId="0" borderId="16" xfId="17" applyFont="1" applyBorder="1" applyAlignment="1">
      <alignment horizontal="right" vertical="center"/>
    </xf>
    <xf numFmtId="38" fontId="8" fillId="0" borderId="4" xfId="17" applyFont="1" applyBorder="1" applyAlignment="1">
      <alignment horizontal="right" vertical="center"/>
    </xf>
    <xf numFmtId="38" fontId="8" fillId="0" borderId="17" xfId="17" applyFont="1" applyBorder="1" applyAlignment="1">
      <alignment horizontal="right" vertical="center"/>
    </xf>
    <xf numFmtId="38" fontId="8" fillId="0" borderId="7" xfId="17" applyFont="1" applyBorder="1" applyAlignment="1">
      <alignment horizontal="right" vertical="center"/>
    </xf>
    <xf numFmtId="38" fontId="8" fillId="0" borderId="0" xfId="17" applyFont="1" applyBorder="1" applyAlignment="1">
      <alignment horizontal="right" vertical="center"/>
    </xf>
    <xf numFmtId="0" fontId="8" fillId="0" borderId="7" xfId="22" applyFont="1" applyBorder="1" applyAlignment="1">
      <alignment horizontal="distributed"/>
      <protection/>
    </xf>
    <xf numFmtId="0" fontId="8" fillId="0" borderId="0" xfId="22" applyFont="1" applyBorder="1" applyAlignment="1">
      <alignment horizontal="distributed"/>
      <protection/>
    </xf>
    <xf numFmtId="38" fontId="8" fillId="0" borderId="7" xfId="17" applyFont="1" applyBorder="1" applyAlignment="1">
      <alignment vertical="center"/>
    </xf>
    <xf numFmtId="38" fontId="8" fillId="0" borderId="0" xfId="17" applyFont="1" applyBorder="1" applyAlignment="1">
      <alignment vertical="center"/>
    </xf>
    <xf numFmtId="180" fontId="8" fillId="0" borderId="7" xfId="17" applyNumberFormat="1" applyFont="1" applyBorder="1" applyAlignment="1">
      <alignment vertical="center"/>
    </xf>
    <xf numFmtId="180" fontId="8" fillId="0" borderId="0" xfId="17" applyNumberFormat="1" applyFont="1" applyBorder="1" applyAlignment="1">
      <alignment vertical="center"/>
    </xf>
    <xf numFmtId="38" fontId="8" fillId="0" borderId="7" xfId="17" applyFont="1" applyBorder="1" applyAlignment="1">
      <alignment horizontal="center" vertical="center"/>
    </xf>
    <xf numFmtId="38" fontId="8" fillId="0" borderId="0" xfId="17" applyFont="1" applyBorder="1" applyAlignment="1">
      <alignment horizontal="center" vertical="center"/>
    </xf>
    <xf numFmtId="0" fontId="1" fillId="0" borderId="7" xfId="22" applyFont="1" applyBorder="1">
      <alignment/>
      <protection/>
    </xf>
    <xf numFmtId="0" fontId="1" fillId="0" borderId="6" xfId="22" applyFont="1" applyBorder="1" applyAlignment="1">
      <alignment vertical="center"/>
      <protection/>
    </xf>
    <xf numFmtId="38" fontId="1" fillId="0" borderId="0" xfId="17" applyFont="1" applyBorder="1" applyAlignment="1">
      <alignment/>
    </xf>
    <xf numFmtId="38" fontId="1" fillId="0" borderId="6" xfId="17" applyFont="1" applyBorder="1" applyAlignment="1">
      <alignment/>
    </xf>
    <xf numFmtId="0" fontId="1" fillId="0" borderId="6" xfId="22" applyFont="1" applyBorder="1" applyAlignment="1">
      <alignment horizontal="distributed" vertical="center"/>
      <protection/>
    </xf>
    <xf numFmtId="180" fontId="1" fillId="0" borderId="0" xfId="17" applyNumberFormat="1" applyFont="1" applyBorder="1" applyAlignment="1">
      <alignment/>
    </xf>
    <xf numFmtId="180" fontId="1" fillId="0" borderId="6" xfId="17" applyNumberFormat="1" applyFont="1" applyBorder="1" applyAlignment="1">
      <alignment/>
    </xf>
    <xf numFmtId="180" fontId="1" fillId="0" borderId="7" xfId="17" applyNumberFormat="1" applyFont="1" applyBorder="1" applyAlignment="1">
      <alignment/>
    </xf>
    <xf numFmtId="181" fontId="1" fillId="0" borderId="0" xfId="17" applyNumberFormat="1" applyFont="1" applyBorder="1" applyAlignment="1">
      <alignment horizontal="right"/>
    </xf>
    <xf numFmtId="0" fontId="1" fillId="0" borderId="10" xfId="22" applyFont="1" applyBorder="1">
      <alignment/>
      <protection/>
    </xf>
    <xf numFmtId="0" fontId="1" fillId="0" borderId="12" xfId="22" applyFont="1" applyBorder="1" applyAlignment="1">
      <alignment horizontal="distributed" vertical="center"/>
      <protection/>
    </xf>
    <xf numFmtId="38" fontId="1" fillId="0" borderId="11" xfId="17" applyFont="1" applyBorder="1" applyAlignment="1">
      <alignment horizontal="right" vertical="center"/>
    </xf>
    <xf numFmtId="180" fontId="1" fillId="0" borderId="11" xfId="17" applyNumberFormat="1" applyFont="1" applyBorder="1" applyAlignment="1">
      <alignment/>
    </xf>
    <xf numFmtId="180" fontId="1" fillId="0" borderId="12" xfId="17" applyNumberFormat="1" applyFont="1" applyBorder="1" applyAlignment="1">
      <alignment/>
    </xf>
    <xf numFmtId="0" fontId="1" fillId="0" borderId="0" xfId="23" applyFont="1">
      <alignment/>
      <protection/>
    </xf>
    <xf numFmtId="38" fontId="1" fillId="0" borderId="19" xfId="17" applyFont="1" applyBorder="1" applyAlignment="1">
      <alignment horizontal="center" vertical="center"/>
    </xf>
    <xf numFmtId="38" fontId="1" fillId="0" borderId="18" xfId="17" applyFont="1" applyBorder="1" applyAlignment="1">
      <alignment horizontal="distributed" vertical="center"/>
    </xf>
    <xf numFmtId="38" fontId="1" fillId="0" borderId="18" xfId="17" applyFont="1" applyBorder="1" applyAlignment="1">
      <alignment horizontal="distributed" vertical="center"/>
    </xf>
    <xf numFmtId="38" fontId="1" fillId="0" borderId="13" xfId="17" applyFont="1" applyBorder="1" applyAlignment="1">
      <alignment horizontal="distributed" vertical="center"/>
    </xf>
    <xf numFmtId="38" fontId="10" fillId="0" borderId="0" xfId="17" applyFont="1" applyAlignment="1">
      <alignment vertical="center"/>
    </xf>
    <xf numFmtId="38" fontId="10" fillId="0" borderId="20" xfId="17" applyFont="1" applyBorder="1" applyAlignment="1">
      <alignment horizontal="distributed" vertical="center"/>
    </xf>
    <xf numFmtId="38" fontId="10" fillId="0" borderId="16" xfId="17" applyFont="1" applyBorder="1" applyAlignment="1">
      <alignment vertical="center"/>
    </xf>
    <xf numFmtId="182" fontId="10" fillId="0" borderId="4" xfId="17" applyNumberFormat="1" applyFont="1" applyBorder="1" applyAlignment="1">
      <alignment vertical="center"/>
    </xf>
    <xf numFmtId="38" fontId="10" fillId="0" borderId="4" xfId="17" applyFont="1" applyBorder="1" applyAlignment="1">
      <alignment vertical="center"/>
    </xf>
    <xf numFmtId="183" fontId="10" fillId="0" borderId="4" xfId="17" applyNumberFormat="1" applyFont="1" applyBorder="1" applyAlignment="1">
      <alignment vertical="center"/>
    </xf>
    <xf numFmtId="183" fontId="10" fillId="0" borderId="17" xfId="17" applyNumberFormat="1" applyFont="1" applyBorder="1" applyAlignment="1">
      <alignment vertical="center"/>
    </xf>
    <xf numFmtId="38" fontId="8" fillId="0" borderId="0" xfId="17" applyFont="1" applyAlignment="1">
      <alignment vertical="center"/>
    </xf>
    <xf numFmtId="38" fontId="10" fillId="0" borderId="7" xfId="17" applyFont="1" applyBorder="1" applyAlignment="1">
      <alignment vertical="center"/>
    </xf>
    <xf numFmtId="182" fontId="10" fillId="0" borderId="0" xfId="17" applyNumberFormat="1" applyFont="1" applyBorder="1" applyAlignment="1">
      <alignment vertical="center"/>
    </xf>
    <xf numFmtId="38" fontId="10" fillId="0" borderId="0" xfId="17" applyFont="1" applyBorder="1" applyAlignment="1">
      <alignment vertical="center"/>
    </xf>
    <xf numFmtId="183" fontId="10" fillId="0" borderId="0" xfId="17" applyNumberFormat="1" applyFont="1" applyBorder="1" applyAlignment="1">
      <alignment vertical="center"/>
    </xf>
    <xf numFmtId="183" fontId="10" fillId="0" borderId="6" xfId="17" applyNumberFormat="1" applyFont="1" applyBorder="1" applyAlignment="1">
      <alignment vertical="center"/>
    </xf>
    <xf numFmtId="38" fontId="10" fillId="0" borderId="3" xfId="17" applyFont="1" applyBorder="1" applyAlignment="1">
      <alignment horizontal="distributed" vertical="center"/>
    </xf>
    <xf numFmtId="182" fontId="1" fillId="0" borderId="0" xfId="17" applyNumberFormat="1" applyFont="1" applyBorder="1" applyAlignment="1">
      <alignment vertical="center"/>
    </xf>
    <xf numFmtId="183" fontId="1" fillId="0" borderId="0" xfId="17" applyNumberFormat="1" applyFont="1" applyBorder="1" applyAlignment="1">
      <alignment vertical="center"/>
    </xf>
    <xf numFmtId="183" fontId="1" fillId="0" borderId="6" xfId="17" applyNumberFormat="1" applyFont="1" applyBorder="1" applyAlignment="1">
      <alignment vertical="center"/>
    </xf>
    <xf numFmtId="38" fontId="1" fillId="0" borderId="10" xfId="17" applyFont="1" applyBorder="1" applyAlignment="1">
      <alignment vertical="center"/>
    </xf>
    <xf numFmtId="182" fontId="1" fillId="0" borderId="11" xfId="17" applyNumberFormat="1" applyFont="1" applyBorder="1" applyAlignment="1">
      <alignment vertical="center"/>
    </xf>
    <xf numFmtId="183" fontId="1" fillId="0" borderId="11" xfId="17" applyNumberFormat="1" applyFont="1" applyBorder="1" applyAlignment="1">
      <alignment vertical="center"/>
    </xf>
    <xf numFmtId="183" fontId="1" fillId="0" borderId="12" xfId="17" applyNumberFormat="1" applyFont="1" applyBorder="1" applyAlignment="1">
      <alignment vertical="center"/>
    </xf>
    <xf numFmtId="0" fontId="7" fillId="0" borderId="0" xfId="24" applyFont="1">
      <alignment/>
      <protection/>
    </xf>
    <xf numFmtId="0" fontId="1" fillId="0" borderId="0" xfId="24" applyFont="1">
      <alignment/>
      <protection/>
    </xf>
    <xf numFmtId="0" fontId="1" fillId="0" borderId="0" xfId="24" applyFont="1" applyAlignment="1">
      <alignment horizontal="right"/>
      <protection/>
    </xf>
    <xf numFmtId="0" fontId="1" fillId="0" borderId="19" xfId="24" applyFont="1" applyBorder="1" applyAlignment="1">
      <alignment horizontal="distributed"/>
      <protection/>
    </xf>
    <xf numFmtId="0" fontId="1" fillId="0" borderId="21" xfId="24" applyFont="1" applyBorder="1" applyAlignment="1">
      <alignment horizontal="center"/>
      <protection/>
    </xf>
    <xf numFmtId="0" fontId="1" fillId="0" borderId="15" xfId="24" applyFont="1" applyBorder="1" applyAlignment="1">
      <alignment horizontal="center"/>
      <protection/>
    </xf>
    <xf numFmtId="0" fontId="1" fillId="0" borderId="10" xfId="24" applyFont="1" applyBorder="1" applyAlignment="1">
      <alignment horizontal="distributed" vertical="center"/>
      <protection/>
    </xf>
    <xf numFmtId="0" fontId="1" fillId="0" borderId="13" xfId="24" applyFont="1" applyBorder="1" applyAlignment="1">
      <alignment horizontal="center" vertical="center"/>
      <protection/>
    </xf>
    <xf numFmtId="0" fontId="1" fillId="0" borderId="13" xfId="24" applyFont="1" applyBorder="1" applyAlignment="1">
      <alignment horizontal="center" vertical="center" wrapText="1"/>
      <protection/>
    </xf>
    <xf numFmtId="0" fontId="1" fillId="0" borderId="18" xfId="24" applyFont="1" applyBorder="1" applyAlignment="1">
      <alignment horizontal="center" vertical="center" wrapText="1"/>
      <protection/>
    </xf>
    <xf numFmtId="0" fontId="1" fillId="0" borderId="18" xfId="24" applyFont="1" applyFill="1" applyBorder="1" applyAlignment="1">
      <alignment horizontal="center" vertical="center" wrapText="1"/>
      <protection/>
    </xf>
    <xf numFmtId="0" fontId="1" fillId="0" borderId="12" xfId="24" applyFont="1" applyBorder="1" applyAlignment="1">
      <alignment horizontal="center" vertical="center" wrapText="1"/>
      <protection/>
    </xf>
    <xf numFmtId="0" fontId="1" fillId="0" borderId="7" xfId="24" applyFont="1" applyBorder="1" applyAlignment="1">
      <alignment horizontal="distributed" vertical="center"/>
      <protection/>
    </xf>
    <xf numFmtId="0" fontId="1" fillId="0" borderId="16" xfId="24" applyFont="1" applyBorder="1" applyAlignment="1">
      <alignment horizontal="center" vertical="top"/>
      <protection/>
    </xf>
    <xf numFmtId="0" fontId="1" fillId="0" borderId="4" xfId="24" applyFont="1" applyBorder="1" applyAlignment="1">
      <alignment horizontal="center" vertical="center"/>
      <protection/>
    </xf>
    <xf numFmtId="0" fontId="1" fillId="0" borderId="4" xfId="24" applyFont="1" applyFill="1" applyBorder="1" applyAlignment="1">
      <alignment horizontal="center" vertical="center"/>
      <protection/>
    </xf>
    <xf numFmtId="0" fontId="1" fillId="0" borderId="17" xfId="24" applyFont="1" applyBorder="1" applyAlignment="1">
      <alignment horizontal="center" vertical="center"/>
      <protection/>
    </xf>
    <xf numFmtId="41" fontId="1" fillId="0" borderId="7" xfId="24" applyNumberFormat="1" applyFont="1" applyBorder="1" applyAlignment="1">
      <alignment horizontal="center" vertical="top"/>
      <protection/>
    </xf>
    <xf numFmtId="41" fontId="1" fillId="0" borderId="0" xfId="24" applyNumberFormat="1" applyFont="1" applyBorder="1" applyAlignment="1">
      <alignment horizontal="center" vertical="center"/>
      <protection/>
    </xf>
    <xf numFmtId="41" fontId="1" fillId="0" borderId="0" xfId="24" applyNumberFormat="1" applyFont="1" applyFill="1" applyBorder="1" applyAlignment="1">
      <alignment horizontal="center" vertical="center"/>
      <protection/>
    </xf>
    <xf numFmtId="41" fontId="1" fillId="0" borderId="6" xfId="24" applyNumberFormat="1" applyFont="1" applyBorder="1" applyAlignment="1">
      <alignment horizontal="center" vertical="center"/>
      <protection/>
    </xf>
    <xf numFmtId="0" fontId="1" fillId="0" borderId="7" xfId="24" applyFont="1" applyBorder="1" applyAlignment="1" quotePrefix="1">
      <alignment horizontal="left" vertical="center"/>
      <protection/>
    </xf>
    <xf numFmtId="0" fontId="1" fillId="0" borderId="7" xfId="24" applyFont="1" applyBorder="1" applyAlignment="1">
      <alignment horizontal="left" vertical="center"/>
      <protection/>
    </xf>
    <xf numFmtId="41" fontId="14" fillId="0" borderId="0" xfId="24" applyNumberFormat="1" applyFont="1" applyBorder="1" applyAlignment="1">
      <alignment horizontal="center" vertical="center"/>
      <protection/>
    </xf>
    <xf numFmtId="41" fontId="4" fillId="0" borderId="0" xfId="24" applyNumberFormat="1" applyFont="1" applyBorder="1" applyAlignment="1">
      <alignment horizontal="center" vertical="center"/>
      <protection/>
    </xf>
    <xf numFmtId="41" fontId="4" fillId="0" borderId="0" xfId="24" applyNumberFormat="1" applyFont="1" applyFill="1" applyBorder="1" applyAlignment="1">
      <alignment horizontal="center" vertical="center"/>
      <protection/>
    </xf>
    <xf numFmtId="41" fontId="1" fillId="0" borderId="6" xfId="24" applyNumberFormat="1" applyFont="1" applyBorder="1" applyAlignment="1">
      <alignment horizontal="center" vertical="top"/>
      <protection/>
    </xf>
    <xf numFmtId="0" fontId="10" fillId="0" borderId="7" xfId="24" applyFont="1" applyBorder="1" applyAlignment="1" quotePrefix="1">
      <alignment horizontal="left" vertical="center"/>
      <protection/>
    </xf>
    <xf numFmtId="41" fontId="10" fillId="0" borderId="7" xfId="24" applyNumberFormat="1" applyFont="1" applyBorder="1" applyAlignment="1">
      <alignment vertical="center"/>
      <protection/>
    </xf>
    <xf numFmtId="41" fontId="10" fillId="0" borderId="0" xfId="24" applyNumberFormat="1" applyFont="1" applyBorder="1" applyAlignment="1">
      <alignment vertical="center"/>
      <protection/>
    </xf>
    <xf numFmtId="41" fontId="10" fillId="0" borderId="6" xfId="24" applyNumberFormat="1" applyFont="1" applyBorder="1" applyAlignment="1">
      <alignment vertical="center"/>
      <protection/>
    </xf>
    <xf numFmtId="0" fontId="10" fillId="0" borderId="0" xfId="24" applyFont="1" applyAlignment="1">
      <alignment vertical="center"/>
      <protection/>
    </xf>
    <xf numFmtId="0" fontId="10" fillId="0" borderId="7" xfId="24" applyFont="1" applyBorder="1" applyAlignment="1">
      <alignment horizontal="distributed" vertical="center"/>
      <protection/>
    </xf>
    <xf numFmtId="41" fontId="10" fillId="0" borderId="7" xfId="17" applyNumberFormat="1" applyFont="1" applyBorder="1" applyAlignment="1">
      <alignment/>
    </xf>
    <xf numFmtId="41" fontId="10" fillId="0" borderId="0" xfId="17" applyNumberFormat="1" applyFont="1" applyBorder="1" applyAlignment="1">
      <alignment/>
    </xf>
    <xf numFmtId="41" fontId="10" fillId="0" borderId="0" xfId="17" applyNumberFormat="1" applyFont="1" applyFill="1" applyBorder="1" applyAlignment="1">
      <alignment/>
    </xf>
    <xf numFmtId="41" fontId="10" fillId="0" borderId="6" xfId="17" applyNumberFormat="1" applyFont="1" applyBorder="1" applyAlignment="1">
      <alignment/>
    </xf>
    <xf numFmtId="0" fontId="9" fillId="0" borderId="0" xfId="24" applyFont="1" applyAlignment="1">
      <alignment vertical="center"/>
      <protection/>
    </xf>
    <xf numFmtId="41" fontId="1" fillId="0" borderId="7" xfId="24" applyNumberFormat="1" applyFont="1" applyBorder="1" applyAlignment="1">
      <alignment/>
      <protection/>
    </xf>
    <xf numFmtId="41" fontId="1" fillId="0" borderId="0" xfId="24" applyNumberFormat="1" applyFont="1" applyBorder="1" applyAlignment="1">
      <alignment/>
      <protection/>
    </xf>
    <xf numFmtId="41" fontId="1" fillId="0" borderId="0" xfId="24" applyNumberFormat="1" applyFont="1" applyFill="1" applyBorder="1" applyAlignment="1">
      <alignment/>
      <protection/>
    </xf>
    <xf numFmtId="41" fontId="1" fillId="0" borderId="6" xfId="24" applyNumberFormat="1" applyFont="1" applyBorder="1" applyAlignment="1">
      <alignment/>
      <protection/>
    </xf>
    <xf numFmtId="41" fontId="1" fillId="0" borderId="0" xfId="24" applyNumberFormat="1" applyFont="1" applyBorder="1" applyAlignment="1">
      <alignment vertical="center"/>
      <protection/>
    </xf>
    <xf numFmtId="41" fontId="1" fillId="0" borderId="10" xfId="24" applyNumberFormat="1" applyFont="1" applyBorder="1" applyAlignment="1">
      <alignment/>
      <protection/>
    </xf>
    <xf numFmtId="41" fontId="1" fillId="0" borderId="11" xfId="24" applyNumberFormat="1" applyFont="1" applyBorder="1" applyAlignment="1">
      <alignment vertical="center"/>
      <protection/>
    </xf>
    <xf numFmtId="41" fontId="1" fillId="0" borderId="11" xfId="24" applyNumberFormat="1" applyFont="1" applyBorder="1" applyAlignment="1">
      <alignment/>
      <protection/>
    </xf>
    <xf numFmtId="41" fontId="1" fillId="0" borderId="11" xfId="24" applyNumberFormat="1" applyFont="1" applyFill="1" applyBorder="1" applyAlignment="1">
      <alignment/>
      <protection/>
    </xf>
    <xf numFmtId="41" fontId="1" fillId="0" borderId="12" xfId="24" applyNumberFormat="1" applyFont="1" applyBorder="1" applyAlignment="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1" fillId="0" borderId="18" xfId="25" applyFont="1" applyBorder="1" applyAlignment="1">
      <alignment horizontal="center" vertical="center"/>
      <protection/>
    </xf>
    <xf numFmtId="0" fontId="1" fillId="0" borderId="3" xfId="25" applyFont="1" applyBorder="1" applyAlignment="1">
      <alignment horizontal="distributed" vertical="center"/>
      <protection/>
    </xf>
    <xf numFmtId="0" fontId="1" fillId="0" borderId="20" xfId="25" applyFont="1" applyBorder="1" applyAlignment="1">
      <alignment horizontal="left" vertical="center"/>
      <protection/>
    </xf>
    <xf numFmtId="41" fontId="1" fillId="0" borderId="16" xfId="25" applyNumberFormat="1" applyFont="1" applyBorder="1" applyAlignment="1">
      <alignment/>
      <protection/>
    </xf>
    <xf numFmtId="41" fontId="1" fillId="0" borderId="4" xfId="25" applyNumberFormat="1" applyFont="1" applyFill="1" applyBorder="1" applyAlignment="1">
      <alignment/>
      <protection/>
    </xf>
    <xf numFmtId="41" fontId="1" fillId="0" borderId="4" xfId="25" applyNumberFormat="1" applyFont="1" applyBorder="1" applyAlignment="1">
      <alignment/>
      <protection/>
    </xf>
    <xf numFmtId="41" fontId="1" fillId="0" borderId="4" xfId="25" applyNumberFormat="1" applyFont="1" applyBorder="1" applyAlignment="1">
      <alignment horizontal="right"/>
      <protection/>
    </xf>
    <xf numFmtId="41" fontId="1" fillId="0" borderId="17" xfId="25" applyNumberFormat="1" applyFont="1" applyBorder="1" applyAlignment="1">
      <alignment/>
      <protection/>
    </xf>
    <xf numFmtId="41" fontId="1" fillId="0" borderId="0" xfId="25" applyNumberFormat="1" applyFont="1" applyAlignment="1">
      <alignment/>
      <protection/>
    </xf>
    <xf numFmtId="0" fontId="1" fillId="0" borderId="3" xfId="25" applyFont="1" applyBorder="1" applyAlignment="1" quotePrefix="1">
      <alignment horizontal="left"/>
      <protection/>
    </xf>
    <xf numFmtId="41" fontId="1" fillId="0" borderId="7" xfId="17" applyNumberFormat="1" applyFont="1" applyBorder="1" applyAlignment="1">
      <alignment/>
    </xf>
    <xf numFmtId="41" fontId="1" fillId="0" borderId="0" xfId="25" applyNumberFormat="1" applyFont="1" applyFill="1" applyBorder="1" applyAlignment="1">
      <alignment/>
      <protection/>
    </xf>
    <xf numFmtId="41" fontId="1" fillId="0" borderId="0" xfId="17" applyNumberFormat="1" applyFont="1" applyBorder="1" applyAlignment="1">
      <alignment/>
    </xf>
    <xf numFmtId="41" fontId="1" fillId="0" borderId="6" xfId="17" applyNumberFormat="1" applyFont="1" applyBorder="1" applyAlignment="1">
      <alignment/>
    </xf>
    <xf numFmtId="0" fontId="1" fillId="0" borderId="7" xfId="25" applyFont="1" applyBorder="1" applyAlignment="1" quotePrefix="1">
      <alignment horizontal="left" vertical="center"/>
      <protection/>
    </xf>
    <xf numFmtId="41" fontId="1" fillId="0" borderId="0" xfId="17" applyNumberFormat="1" applyFont="1" applyFill="1" applyBorder="1" applyAlignment="1">
      <alignment/>
    </xf>
    <xf numFmtId="0" fontId="1" fillId="0" borderId="0" xfId="25" applyFont="1" applyAlignment="1">
      <alignment vertical="center"/>
      <protection/>
    </xf>
    <xf numFmtId="41" fontId="1" fillId="0" borderId="7" xfId="25" applyNumberFormat="1" applyFont="1" applyBorder="1" applyAlignment="1">
      <alignment/>
      <protection/>
    </xf>
    <xf numFmtId="41" fontId="1" fillId="0" borderId="0" xfId="25" applyNumberFormat="1" applyFont="1" applyBorder="1" applyAlignment="1">
      <alignment/>
      <protection/>
    </xf>
    <xf numFmtId="41" fontId="1" fillId="0" borderId="6" xfId="25" applyNumberFormat="1" applyFont="1" applyBorder="1" applyAlignment="1">
      <alignment/>
      <protection/>
    </xf>
    <xf numFmtId="0" fontId="10" fillId="0" borderId="0" xfId="25" applyFont="1" applyAlignment="1">
      <alignment vertical="center"/>
      <protection/>
    </xf>
    <xf numFmtId="0" fontId="10" fillId="0" borderId="3" xfId="25" applyFont="1" applyBorder="1" applyAlignment="1" quotePrefix="1">
      <alignment horizontal="left" vertical="center"/>
      <protection/>
    </xf>
    <xf numFmtId="41" fontId="10" fillId="0" borderId="7" xfId="25" applyNumberFormat="1" applyFont="1" applyFill="1" applyBorder="1" applyAlignment="1">
      <alignment/>
      <protection/>
    </xf>
    <xf numFmtId="41" fontId="10" fillId="0" borderId="0" xfId="25" applyNumberFormat="1" applyFont="1" applyFill="1" applyBorder="1" applyAlignment="1">
      <alignment/>
      <protection/>
    </xf>
    <xf numFmtId="41" fontId="10" fillId="0" borderId="6" xfId="25" applyNumberFormat="1" applyFont="1" applyFill="1" applyBorder="1" applyAlignment="1">
      <alignment/>
      <protection/>
    </xf>
    <xf numFmtId="41" fontId="10" fillId="0" borderId="0" xfId="25" applyNumberFormat="1" applyFont="1" applyAlignment="1">
      <alignment vertical="center"/>
      <protection/>
    </xf>
    <xf numFmtId="0" fontId="9" fillId="0" borderId="0" xfId="25" applyFont="1">
      <alignment/>
      <protection/>
    </xf>
    <xf numFmtId="0" fontId="9" fillId="0" borderId="3" xfId="25" applyFont="1" applyBorder="1">
      <alignment/>
      <protection/>
    </xf>
    <xf numFmtId="41" fontId="10" fillId="0" borderId="7" xfId="25" applyNumberFormat="1" applyFont="1" applyBorder="1" applyAlignment="1">
      <alignment/>
      <protection/>
    </xf>
    <xf numFmtId="41" fontId="10" fillId="0" borderId="0" xfId="25" applyNumberFormat="1" applyFont="1" applyBorder="1" applyAlignment="1">
      <alignment/>
      <protection/>
    </xf>
    <xf numFmtId="41" fontId="10" fillId="0" borderId="6" xfId="25" applyNumberFormat="1" applyFont="1" applyBorder="1" applyAlignment="1">
      <alignment/>
      <protection/>
    </xf>
    <xf numFmtId="41" fontId="9" fillId="0" borderId="0" xfId="25" applyNumberFormat="1" applyFont="1">
      <alignment/>
      <protection/>
    </xf>
    <xf numFmtId="0" fontId="10" fillId="0" borderId="0" xfId="25" applyFont="1">
      <alignment/>
      <protection/>
    </xf>
    <xf numFmtId="0" fontId="10" fillId="0" borderId="3" xfId="25" applyFont="1" applyFill="1" applyBorder="1" applyAlignment="1">
      <alignment horizontal="distributed"/>
      <protection/>
    </xf>
    <xf numFmtId="41" fontId="10" fillId="0" borderId="0" xfId="25" applyNumberFormat="1" applyFont="1">
      <alignment/>
      <protection/>
    </xf>
    <xf numFmtId="0" fontId="10" fillId="0" borderId="3" xfId="25" applyFont="1" applyBorder="1" applyAlignment="1">
      <alignment horizontal="distributed"/>
      <protection/>
    </xf>
    <xf numFmtId="0" fontId="9" fillId="0" borderId="0" xfId="25" applyFont="1" applyAlignment="1">
      <alignment vertical="center"/>
      <protection/>
    </xf>
    <xf numFmtId="0" fontId="10" fillId="0" borderId="3" xfId="25" applyFont="1" applyBorder="1" applyAlignment="1">
      <alignment horizontal="distributed" vertical="center"/>
      <protection/>
    </xf>
    <xf numFmtId="41" fontId="9" fillId="0" borderId="0" xfId="25" applyNumberFormat="1" applyFont="1" applyAlignment="1">
      <alignment vertical="center"/>
      <protection/>
    </xf>
    <xf numFmtId="41" fontId="1" fillId="0" borderId="0" xfId="25" applyNumberFormat="1" applyFont="1">
      <alignment/>
      <protection/>
    </xf>
    <xf numFmtId="0" fontId="1" fillId="0" borderId="13" xfId="25" applyFont="1" applyBorder="1" applyAlignment="1">
      <alignment horizontal="distributed" vertical="center"/>
      <protection/>
    </xf>
    <xf numFmtId="41" fontId="1" fillId="0" borderId="10" xfId="17" applyNumberFormat="1" applyFont="1" applyBorder="1" applyAlignment="1">
      <alignment/>
    </xf>
    <xf numFmtId="41" fontId="1" fillId="0" borderId="11" xfId="25" applyNumberFormat="1" applyFont="1" applyFill="1" applyBorder="1" applyAlignment="1">
      <alignment/>
      <protection/>
    </xf>
    <xf numFmtId="41" fontId="1" fillId="0" borderId="11" xfId="17" applyNumberFormat="1" applyFont="1" applyBorder="1" applyAlignment="1">
      <alignment/>
    </xf>
    <xf numFmtId="41" fontId="1" fillId="0" borderId="11" xfId="17" applyNumberFormat="1" applyFont="1" applyFill="1" applyBorder="1" applyAlignment="1">
      <alignment/>
    </xf>
    <xf numFmtId="41" fontId="1" fillId="0" borderId="12" xfId="17" applyNumberFormat="1" applyFont="1" applyBorder="1" applyAlignment="1">
      <alignmen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1" fillId="0" borderId="0" xfId="26" applyFont="1" applyFill="1" applyBorder="1" applyAlignment="1">
      <alignment horizontal="right" vertical="center"/>
      <protection/>
    </xf>
    <xf numFmtId="0" fontId="1" fillId="0" borderId="21" xfId="26" applyFont="1" applyBorder="1" applyAlignment="1">
      <alignment horizontal="distributed" vertical="center"/>
      <protection/>
    </xf>
    <xf numFmtId="0" fontId="1" fillId="0" borderId="1" xfId="26" applyFont="1" applyBorder="1" applyAlignment="1">
      <alignment horizontal="centerContinuous" vertical="center"/>
      <protection/>
    </xf>
    <xf numFmtId="0" fontId="1" fillId="0" borderId="1" xfId="26" applyFont="1" applyBorder="1" applyAlignment="1" quotePrefix="1">
      <alignment horizontal="centerContinuous" vertical="center"/>
      <protection/>
    </xf>
    <xf numFmtId="0" fontId="1" fillId="0" borderId="1" xfId="26" applyFont="1" applyFill="1" applyBorder="1" applyAlignment="1">
      <alignment horizontal="centerContinuous" vertical="center"/>
      <protection/>
    </xf>
    <xf numFmtId="0" fontId="1" fillId="0" borderId="1"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3" xfId="26" applyFont="1" applyBorder="1" applyAlignment="1">
      <alignment horizontal="distributed" vertical="center"/>
      <protection/>
    </xf>
    <xf numFmtId="0" fontId="1" fillId="0" borderId="13" xfId="26" applyFont="1" applyBorder="1" applyAlignment="1">
      <alignment horizontal="center" vertical="center"/>
      <protection/>
    </xf>
    <xf numFmtId="0" fontId="1" fillId="0" borderId="13" xfId="26" applyFont="1" applyBorder="1" applyAlignment="1">
      <alignment horizontal="distributed" vertical="center" wrapText="1"/>
      <protection/>
    </xf>
    <xf numFmtId="0" fontId="1" fillId="0" borderId="13" xfId="26" applyFont="1" applyFill="1" applyBorder="1" applyAlignment="1">
      <alignment horizontal="distributed"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3" xfId="26" applyFont="1" applyBorder="1" applyAlignment="1">
      <alignment horizontal="left" vertical="center"/>
      <protection/>
    </xf>
    <xf numFmtId="41" fontId="1" fillId="0" borderId="16" xfId="17" applyNumberFormat="1" applyFont="1" applyBorder="1" applyAlignment="1">
      <alignment/>
    </xf>
    <xf numFmtId="41" fontId="1" fillId="0" borderId="4" xfId="17" applyNumberFormat="1" applyFont="1" applyBorder="1" applyAlignment="1">
      <alignment/>
    </xf>
    <xf numFmtId="41" fontId="1" fillId="0" borderId="17" xfId="17" applyNumberFormat="1" applyFont="1" applyBorder="1" applyAlignment="1">
      <alignment/>
    </xf>
    <xf numFmtId="0" fontId="1" fillId="0" borderId="3" xfId="26" applyFont="1" applyBorder="1" applyAlignment="1" quotePrefix="1">
      <alignment horizontal="center" vertical="center"/>
      <protection/>
    </xf>
    <xf numFmtId="0" fontId="1" fillId="0" borderId="3" xfId="26" applyFont="1" applyBorder="1" applyAlignment="1" quotePrefix="1">
      <alignment horizontal="left" vertical="center"/>
      <protection/>
    </xf>
    <xf numFmtId="0" fontId="10" fillId="0" borderId="3" xfId="26" applyFont="1" applyBorder="1" applyAlignment="1" quotePrefix="1">
      <alignment horizontal="center" vertical="center"/>
      <protection/>
    </xf>
    <xf numFmtId="0" fontId="10" fillId="0" borderId="0" xfId="26" applyFont="1" applyBorder="1" applyAlignment="1">
      <alignment horizontal="center" vertical="center"/>
      <protection/>
    </xf>
    <xf numFmtId="0" fontId="10" fillId="0" borderId="0" xfId="26" applyFont="1" applyBorder="1" applyAlignment="1">
      <alignment vertical="center"/>
      <protection/>
    </xf>
    <xf numFmtId="0" fontId="10" fillId="0" borderId="0" xfId="26" applyFont="1" applyBorder="1" applyAlignment="1">
      <alignment vertical="center" wrapText="1"/>
      <protection/>
    </xf>
    <xf numFmtId="0" fontId="10" fillId="0" borderId="0" xfId="26" applyFont="1" applyAlignment="1">
      <alignment vertical="center"/>
      <protection/>
    </xf>
    <xf numFmtId="0" fontId="10" fillId="0" borderId="3" xfId="26" applyFont="1" applyBorder="1" applyAlignment="1">
      <alignment horizontal="distributed" vertical="center"/>
      <protection/>
    </xf>
    <xf numFmtId="41" fontId="10" fillId="0" borderId="7" xfId="26" applyNumberFormat="1" applyFont="1" applyBorder="1" applyAlignment="1">
      <alignment/>
      <protection/>
    </xf>
    <xf numFmtId="41" fontId="10" fillId="0" borderId="0" xfId="26" applyNumberFormat="1" applyFont="1" applyBorder="1" applyAlignment="1">
      <alignment/>
      <protection/>
    </xf>
    <xf numFmtId="41" fontId="10" fillId="0" borderId="6" xfId="26" applyNumberFormat="1" applyFont="1" applyBorder="1" applyAlignment="1">
      <alignment/>
      <protection/>
    </xf>
    <xf numFmtId="3" fontId="10" fillId="0" borderId="0" xfId="26" applyNumberFormat="1" applyFont="1" applyBorder="1" applyAlignment="1">
      <alignment vertical="center"/>
      <protection/>
    </xf>
    <xf numFmtId="180" fontId="10" fillId="0" borderId="0" xfId="26" applyNumberFormat="1" applyFont="1" applyBorder="1" applyAlignment="1">
      <alignment vertical="center"/>
      <protection/>
    </xf>
    <xf numFmtId="41" fontId="10" fillId="0" borderId="0" xfId="26" applyNumberFormat="1" applyFont="1" applyFill="1" applyBorder="1" applyAlignment="1">
      <alignment/>
      <protection/>
    </xf>
    <xf numFmtId="0" fontId="1" fillId="0" borderId="3" xfId="26" applyFont="1" applyBorder="1" applyAlignment="1">
      <alignment horizontal="distributed" vertical="center"/>
      <protection/>
    </xf>
    <xf numFmtId="41" fontId="1" fillId="0" borderId="6" xfId="17" applyNumberFormat="1" applyFont="1" applyFill="1" applyBorder="1" applyAlignment="1">
      <alignment/>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41" fontId="1" fillId="0" borderId="7" xfId="17" applyNumberFormat="1" applyFont="1" applyBorder="1" applyAlignment="1" applyProtection="1">
      <alignment/>
      <protection locked="0"/>
    </xf>
    <xf numFmtId="41" fontId="1" fillId="0" borderId="0" xfId="17" applyNumberFormat="1" applyFont="1" applyBorder="1" applyAlignment="1" applyProtection="1">
      <alignment/>
      <protection locked="0"/>
    </xf>
    <xf numFmtId="41" fontId="1" fillId="0" borderId="0" xfId="17" applyNumberFormat="1" applyFont="1" applyFill="1" applyBorder="1" applyAlignment="1" applyProtection="1">
      <alignment/>
      <protection locked="0"/>
    </xf>
    <xf numFmtId="41" fontId="1" fillId="0" borderId="6" xfId="17" applyNumberFormat="1" applyFont="1" applyFill="1" applyBorder="1" applyAlignment="1" applyProtection="1">
      <alignment/>
      <protection locked="0"/>
    </xf>
    <xf numFmtId="177" fontId="1" fillId="0" borderId="6" xfId="17" applyNumberFormat="1" applyFont="1" applyFill="1" applyBorder="1" applyAlignment="1" applyProtection="1">
      <alignment/>
      <protection locked="0"/>
    </xf>
    <xf numFmtId="177" fontId="1" fillId="0" borderId="0" xfId="17" applyNumberFormat="1" applyFont="1" applyFill="1" applyBorder="1" applyAlignment="1" applyProtection="1">
      <alignment/>
      <protection locked="0"/>
    </xf>
    <xf numFmtId="184" fontId="1" fillId="0" borderId="0" xfId="17" applyNumberFormat="1" applyFont="1" applyFill="1" applyBorder="1" applyAlignment="1" applyProtection="1">
      <alignment/>
      <protection locked="0"/>
    </xf>
    <xf numFmtId="184" fontId="1" fillId="0" borderId="6" xfId="17" applyNumberFormat="1" applyFont="1" applyFill="1" applyBorder="1" applyAlignment="1" applyProtection="1">
      <alignment/>
      <protection locked="0"/>
    </xf>
    <xf numFmtId="41" fontId="1" fillId="0" borderId="0" xfId="26" applyNumberFormat="1" applyFont="1" applyBorder="1" applyAlignment="1">
      <alignment/>
      <protection/>
    </xf>
    <xf numFmtId="41" fontId="1" fillId="0" borderId="10" xfId="17" applyNumberFormat="1" applyFont="1" applyBorder="1" applyAlignment="1" applyProtection="1">
      <alignment/>
      <protection locked="0"/>
    </xf>
    <xf numFmtId="41" fontId="1" fillId="0" borderId="11" xfId="17" applyNumberFormat="1" applyFont="1" applyBorder="1" applyAlignment="1" applyProtection="1">
      <alignment/>
      <protection locked="0"/>
    </xf>
    <xf numFmtId="41" fontId="1" fillId="0" borderId="11" xfId="17" applyNumberFormat="1" applyFont="1" applyFill="1" applyBorder="1" applyAlignment="1" applyProtection="1">
      <alignment/>
      <protection locked="0"/>
    </xf>
    <xf numFmtId="41" fontId="1" fillId="0" borderId="12" xfId="17" applyNumberFormat="1" applyFont="1" applyFill="1" applyBorder="1" applyAlignment="1" applyProtection="1">
      <alignment/>
      <protection locked="0"/>
    </xf>
    <xf numFmtId="0" fontId="1" fillId="0" borderId="0" xfId="27" applyFont="1">
      <alignment/>
      <protection/>
    </xf>
    <xf numFmtId="0" fontId="7" fillId="0" borderId="0" xfId="27" applyFont="1">
      <alignment/>
      <protection/>
    </xf>
    <xf numFmtId="0" fontId="1" fillId="0" borderId="0" xfId="27" applyFont="1" applyAlignment="1">
      <alignment horizontal="right"/>
      <protection/>
    </xf>
    <xf numFmtId="0" fontId="1" fillId="0" borderId="21" xfId="27" applyFont="1" applyBorder="1">
      <alignment/>
      <protection/>
    </xf>
    <xf numFmtId="0" fontId="1" fillId="0" borderId="3" xfId="27" applyFont="1" applyBorder="1" applyAlignment="1">
      <alignment horizontal="distributed"/>
      <protection/>
    </xf>
    <xf numFmtId="0" fontId="8" fillId="0" borderId="3" xfId="27" applyFont="1" applyBorder="1" applyAlignment="1">
      <alignment horizontal="distributed"/>
      <protection/>
    </xf>
    <xf numFmtId="0" fontId="8" fillId="0" borderId="13" xfId="27" applyFont="1" applyBorder="1" applyAlignment="1">
      <alignment horizontal="distributed"/>
      <protection/>
    </xf>
    <xf numFmtId="0" fontId="10" fillId="0" borderId="0" xfId="27" applyFont="1">
      <alignment/>
      <protection/>
    </xf>
    <xf numFmtId="0" fontId="10" fillId="0" borderId="3" xfId="27" applyFont="1" applyBorder="1" applyAlignment="1">
      <alignment horizontal="distributed"/>
      <protection/>
    </xf>
    <xf numFmtId="41" fontId="10" fillId="0" borderId="16" xfId="27" applyNumberFormat="1" applyFont="1" applyBorder="1" applyAlignment="1">
      <alignment horizontal="right"/>
      <protection/>
    </xf>
    <xf numFmtId="41" fontId="10" fillId="0" borderId="4" xfId="27" applyNumberFormat="1" applyFont="1" applyBorder="1" applyAlignment="1">
      <alignment horizontal="right"/>
      <protection/>
    </xf>
    <xf numFmtId="41" fontId="10" fillId="0" borderId="17" xfId="27" applyNumberFormat="1" applyFont="1" applyBorder="1" applyAlignment="1">
      <alignment horizontal="right"/>
      <protection/>
    </xf>
    <xf numFmtId="41" fontId="10" fillId="0" borderId="7" xfId="27" applyNumberFormat="1" applyFont="1" applyBorder="1" applyAlignment="1">
      <alignment horizontal="right"/>
      <protection/>
    </xf>
    <xf numFmtId="0" fontId="10" fillId="0" borderId="0" xfId="27" applyFont="1" applyBorder="1" applyAlignment="1">
      <alignment horizontal="distributed"/>
      <protection/>
    </xf>
    <xf numFmtId="41" fontId="10" fillId="0" borderId="0" xfId="27" applyNumberFormat="1" applyFont="1" applyBorder="1" applyAlignment="1">
      <alignment horizontal="right"/>
      <protection/>
    </xf>
    <xf numFmtId="41" fontId="10" fillId="0" borderId="6" xfId="27" applyNumberFormat="1" applyFont="1" applyBorder="1" applyAlignment="1">
      <alignment horizontal="right"/>
      <protection/>
    </xf>
    <xf numFmtId="0" fontId="10" fillId="0" borderId="7" xfId="27" applyFont="1" applyBorder="1" applyAlignment="1">
      <alignment horizontal="distributed"/>
      <protection/>
    </xf>
    <xf numFmtId="41" fontId="10" fillId="0" borderId="0" xfId="27" applyNumberFormat="1" applyFont="1" applyFill="1" applyBorder="1" applyAlignment="1">
      <alignment horizontal="right"/>
      <protection/>
    </xf>
    <xf numFmtId="0" fontId="1" fillId="0" borderId="3" xfId="27" applyFont="1" applyBorder="1">
      <alignment/>
      <protection/>
    </xf>
    <xf numFmtId="0" fontId="1" fillId="0" borderId="7"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6" xfId="27" applyNumberFormat="1" applyFont="1" applyBorder="1" applyAlignment="1">
      <alignment horizontal="right"/>
      <protection/>
    </xf>
    <xf numFmtId="176" fontId="1" fillId="0" borderId="7" xfId="17" applyNumberFormat="1" applyFont="1" applyBorder="1" applyAlignment="1">
      <alignment horizontal="right" vertical="center"/>
    </xf>
    <xf numFmtId="176" fontId="1" fillId="0" borderId="0" xfId="17" applyNumberFormat="1" applyFont="1" applyBorder="1" applyAlignment="1">
      <alignment horizontal="right" vertical="center"/>
    </xf>
    <xf numFmtId="176" fontId="1" fillId="0" borderId="6" xfId="17" applyNumberFormat="1" applyFont="1" applyBorder="1" applyAlignment="1">
      <alignment horizontal="right" vertical="center"/>
    </xf>
    <xf numFmtId="181" fontId="1" fillId="0" borderId="0" xfId="17" applyNumberFormat="1" applyFont="1" applyBorder="1" applyAlignment="1">
      <alignment horizontal="right" vertical="center"/>
    </xf>
    <xf numFmtId="176" fontId="1" fillId="0" borderId="7" xfId="17" applyNumberFormat="1" applyFont="1" applyBorder="1" applyAlignment="1">
      <alignment horizontal="distributed" vertical="center"/>
    </xf>
    <xf numFmtId="176" fontId="1" fillId="0" borderId="10" xfId="17" applyNumberFormat="1" applyFont="1" applyBorder="1" applyAlignment="1">
      <alignment horizontal="right" vertical="center"/>
    </xf>
    <xf numFmtId="176" fontId="1" fillId="0" borderId="11" xfId="17" applyNumberFormat="1" applyFont="1" applyBorder="1" applyAlignment="1">
      <alignment horizontal="right" vertical="center"/>
    </xf>
    <xf numFmtId="176" fontId="1" fillId="0" borderId="12" xfId="17" applyNumberFormat="1" applyFont="1" applyBorder="1" applyAlignment="1">
      <alignment horizontal="right" vertical="center"/>
    </xf>
    <xf numFmtId="38" fontId="7" fillId="0" borderId="0" xfId="17" applyFont="1" applyBorder="1" applyAlignment="1">
      <alignment vertical="center"/>
    </xf>
    <xf numFmtId="38" fontId="1" fillId="0" borderId="22" xfId="17" applyFont="1" applyBorder="1" applyAlignment="1">
      <alignment vertical="center"/>
    </xf>
    <xf numFmtId="38" fontId="9" fillId="0" borderId="22" xfId="17" applyFont="1" applyBorder="1" applyAlignment="1">
      <alignment vertical="center"/>
    </xf>
    <xf numFmtId="38" fontId="9" fillId="0" borderId="22" xfId="17" applyFont="1" applyBorder="1" applyAlignment="1">
      <alignment horizontal="right" vertical="center"/>
    </xf>
    <xf numFmtId="38" fontId="1" fillId="0" borderId="20" xfId="17" applyFont="1" applyBorder="1" applyAlignment="1">
      <alignment horizontal="distributed" vertical="center"/>
    </xf>
    <xf numFmtId="38" fontId="1" fillId="0" borderId="23" xfId="17" applyFont="1" applyBorder="1" applyAlignment="1">
      <alignment horizontal="right" vertical="center"/>
    </xf>
    <xf numFmtId="38" fontId="1" fillId="0" borderId="13" xfId="17" applyFont="1" applyBorder="1" applyAlignment="1">
      <alignment horizontal="distributed" vertical="center"/>
    </xf>
    <xf numFmtId="38" fontId="1" fillId="0" borderId="20" xfId="17" applyFont="1" applyBorder="1" applyAlignment="1">
      <alignment vertical="center"/>
    </xf>
    <xf numFmtId="38" fontId="1" fillId="0" borderId="16" xfId="17" applyFont="1" applyBorder="1" applyAlignment="1">
      <alignment vertical="center"/>
    </xf>
    <xf numFmtId="38" fontId="1" fillId="0" borderId="4" xfId="17" applyFont="1" applyBorder="1" applyAlignment="1">
      <alignment vertical="center"/>
    </xf>
    <xf numFmtId="38" fontId="9" fillId="0" borderId="4" xfId="17" applyFont="1" applyBorder="1" applyAlignment="1">
      <alignment vertical="center"/>
    </xf>
    <xf numFmtId="38" fontId="9" fillId="0" borderId="4" xfId="17" applyFont="1" applyBorder="1" applyAlignment="1">
      <alignment horizontal="right" vertical="center"/>
    </xf>
    <xf numFmtId="38" fontId="1" fillId="0" borderId="17" xfId="17" applyFont="1" applyBorder="1" applyAlignment="1">
      <alignment vertical="center"/>
    </xf>
    <xf numFmtId="41" fontId="10" fillId="0" borderId="7" xfId="17" applyNumberFormat="1" applyFont="1" applyBorder="1" applyAlignment="1">
      <alignment horizontal="right" vertical="center"/>
    </xf>
    <xf numFmtId="41" fontId="1" fillId="0" borderId="7"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6" xfId="17" applyNumberFormat="1" applyFont="1" applyBorder="1" applyAlignment="1">
      <alignment vertical="center"/>
    </xf>
    <xf numFmtId="41" fontId="1" fillId="0" borderId="10" xfId="17" applyNumberFormat="1" applyFont="1" applyBorder="1" applyAlignment="1">
      <alignment horizontal="right" vertical="center"/>
    </xf>
    <xf numFmtId="41" fontId="1" fillId="0" borderId="11" xfId="17" applyNumberFormat="1" applyFont="1" applyBorder="1" applyAlignment="1">
      <alignment horizontal="right" vertical="center"/>
    </xf>
    <xf numFmtId="41" fontId="1" fillId="0" borderId="12" xfId="17" applyNumberFormat="1" applyFont="1" applyBorder="1" applyAlignment="1">
      <alignment vertical="center"/>
    </xf>
    <xf numFmtId="0" fontId="7" fillId="0" borderId="0" xfId="29" applyFont="1">
      <alignment/>
      <protection/>
    </xf>
    <xf numFmtId="0" fontId="1" fillId="0" borderId="0" xfId="29" applyFont="1">
      <alignment/>
      <protection/>
    </xf>
    <xf numFmtId="0" fontId="1" fillId="0" borderId="21" xfId="29" applyFont="1" applyBorder="1" applyAlignment="1">
      <alignment horizontal="distributed"/>
      <protection/>
    </xf>
    <xf numFmtId="0" fontId="1" fillId="0" borderId="3" xfId="29" applyFont="1" applyBorder="1" applyAlignment="1">
      <alignment horizontal="distributed" vertical="top"/>
      <protection/>
    </xf>
    <xf numFmtId="0" fontId="1" fillId="0" borderId="20" xfId="29" applyFont="1" applyBorder="1" applyAlignment="1">
      <alignment horizontal="distributed" vertical="center"/>
      <protection/>
    </xf>
    <xf numFmtId="0" fontId="1" fillId="0" borderId="20" xfId="29" applyFont="1" applyBorder="1" applyAlignment="1">
      <alignment horizontal="left" vertical="center"/>
      <protection/>
    </xf>
    <xf numFmtId="0" fontId="1" fillId="0" borderId="3" xfId="29" applyFont="1" applyBorder="1" applyAlignment="1">
      <alignment horizontal="center" vertical="center"/>
      <protection/>
    </xf>
    <xf numFmtId="0" fontId="1" fillId="0" borderId="3" xfId="29" applyFont="1" applyBorder="1" applyAlignment="1">
      <alignment horizontal="distributed" vertical="center"/>
      <protection/>
    </xf>
    <xf numFmtId="0" fontId="1" fillId="0" borderId="13" xfId="29" applyFont="1" applyBorder="1" applyAlignment="1">
      <alignment horizontal="distributed" vertical="top"/>
      <protection/>
    </xf>
    <xf numFmtId="0" fontId="1" fillId="0" borderId="13" xfId="29" applyFont="1" applyBorder="1" applyAlignment="1">
      <alignment horizontal="distributed" vertical="center"/>
      <protection/>
    </xf>
    <xf numFmtId="0" fontId="1" fillId="0" borderId="13" xfId="29" applyFont="1" applyBorder="1" applyAlignment="1">
      <alignment horizontal="right" vertical="center"/>
      <protection/>
    </xf>
    <xf numFmtId="41" fontId="1" fillId="0" borderId="16" xfId="29" applyNumberFormat="1" applyFont="1" applyBorder="1" applyAlignment="1">
      <alignment horizontal="right" vertical="center"/>
      <protection/>
    </xf>
    <xf numFmtId="41" fontId="1" fillId="0" borderId="4" xfId="29" applyNumberFormat="1" applyFont="1" applyBorder="1" applyAlignment="1">
      <alignment horizontal="right" vertical="center"/>
      <protection/>
    </xf>
    <xf numFmtId="41" fontId="1" fillId="0" borderId="17" xfId="29" applyNumberFormat="1" applyFont="1" applyBorder="1" applyAlignment="1">
      <alignment horizontal="right" vertical="center"/>
      <protection/>
    </xf>
    <xf numFmtId="0" fontId="15" fillId="0" borderId="3" xfId="29" applyFont="1" applyBorder="1" applyAlignment="1">
      <alignment horizontal="center" vertical="center"/>
      <protection/>
    </xf>
    <xf numFmtId="41" fontId="1" fillId="0" borderId="7" xfId="29" applyNumberFormat="1" applyFont="1" applyBorder="1" applyAlignment="1">
      <alignment horizontal="right" vertical="center"/>
      <protection/>
    </xf>
    <xf numFmtId="41" fontId="1" fillId="0" borderId="0" xfId="29" applyNumberFormat="1" applyFont="1" applyBorder="1" applyAlignment="1">
      <alignment horizontal="right" vertical="center"/>
      <protection/>
    </xf>
    <xf numFmtId="41" fontId="1" fillId="0" borderId="6" xfId="29" applyNumberFormat="1" applyFont="1" applyBorder="1" applyAlignment="1">
      <alignment horizontal="right" vertical="center"/>
      <protection/>
    </xf>
    <xf numFmtId="0" fontId="10" fillId="0" borderId="6" xfId="29" applyFont="1" applyBorder="1">
      <alignment/>
      <protection/>
    </xf>
    <xf numFmtId="41" fontId="10" fillId="0" borderId="7" xfId="29" applyNumberFormat="1" applyFont="1" applyBorder="1" applyAlignment="1">
      <alignment horizontal="right" vertical="center"/>
      <protection/>
    </xf>
    <xf numFmtId="41" fontId="10" fillId="0" borderId="0" xfId="29" applyNumberFormat="1" applyFont="1" applyBorder="1" applyAlignment="1">
      <alignment horizontal="right" vertical="center"/>
      <protection/>
    </xf>
    <xf numFmtId="41" fontId="10" fillId="0" borderId="0" xfId="29" applyNumberFormat="1" applyFont="1" applyFill="1" applyBorder="1" applyAlignment="1">
      <alignment horizontal="right" vertical="center"/>
      <protection/>
    </xf>
    <xf numFmtId="41" fontId="10" fillId="0" borderId="6" xfId="29" applyNumberFormat="1" applyFont="1" applyBorder="1" applyAlignment="1">
      <alignment horizontal="right" vertical="center"/>
      <protection/>
    </xf>
    <xf numFmtId="0" fontId="10" fillId="0" borderId="0" xfId="29" applyFont="1">
      <alignment/>
      <protection/>
    </xf>
    <xf numFmtId="0" fontId="1" fillId="0" borderId="0" xfId="29" applyFont="1" applyBorder="1">
      <alignment/>
      <protection/>
    </xf>
    <xf numFmtId="0" fontId="8" fillId="0" borderId="3" xfId="29" applyFont="1" applyBorder="1" applyAlignment="1">
      <alignment horizontal="right" vertical="center"/>
      <protection/>
    </xf>
    <xf numFmtId="41" fontId="8" fillId="0" borderId="7" xfId="29" applyNumberFormat="1" applyFont="1" applyBorder="1" applyAlignment="1">
      <alignment horizontal="right" vertical="center"/>
      <protection/>
    </xf>
    <xf numFmtId="41" fontId="8" fillId="0" borderId="0" xfId="29" applyNumberFormat="1" applyFont="1" applyBorder="1" applyAlignment="1">
      <alignment horizontal="right" vertical="center"/>
      <protection/>
    </xf>
    <xf numFmtId="41" fontId="8" fillId="0" borderId="6" xfId="29" applyNumberFormat="1" applyFont="1" applyBorder="1" applyAlignment="1">
      <alignment horizontal="right" vertical="center"/>
      <protection/>
    </xf>
    <xf numFmtId="0" fontId="8" fillId="0" borderId="3" xfId="29" applyFont="1" applyBorder="1" applyAlignment="1">
      <alignment horizontal="distributed" vertical="center"/>
      <protection/>
    </xf>
    <xf numFmtId="177" fontId="1" fillId="0" borderId="0" xfId="29" applyNumberFormat="1" applyFont="1" applyBorder="1" applyAlignment="1">
      <alignment horizontal="right" vertical="center"/>
      <protection/>
    </xf>
    <xf numFmtId="0" fontId="1" fillId="0" borderId="3" xfId="29" applyFont="1" applyBorder="1" applyAlignment="1">
      <alignment horizontal="right" vertical="center"/>
      <protection/>
    </xf>
    <xf numFmtId="41" fontId="1" fillId="0" borderId="10" xfId="29" applyNumberFormat="1" applyFont="1" applyBorder="1" applyAlignment="1">
      <alignment horizontal="right" vertical="center"/>
      <protection/>
    </xf>
    <xf numFmtId="41" fontId="1" fillId="0" borderId="11" xfId="29" applyNumberFormat="1" applyFont="1" applyBorder="1" applyAlignment="1">
      <alignment horizontal="right" vertical="center"/>
      <protection/>
    </xf>
    <xf numFmtId="41" fontId="1" fillId="0" borderId="12" xfId="29" applyNumberFormat="1" applyFont="1" applyBorder="1" applyAlignment="1">
      <alignment horizontal="right" vertical="center"/>
      <protection/>
    </xf>
    <xf numFmtId="0" fontId="1" fillId="0" borderId="0" xfId="29" applyFont="1" applyBorder="1" applyAlignment="1">
      <alignment vertical="center"/>
      <protection/>
    </xf>
    <xf numFmtId="0" fontId="1" fillId="0" borderId="0" xfId="29" applyFont="1" applyBorder="1" applyAlignment="1">
      <alignment horizontal="right" vertical="center"/>
      <protection/>
    </xf>
    <xf numFmtId="0" fontId="1" fillId="0" borderId="0" xfId="30" applyFont="1" applyFill="1" applyAlignment="1">
      <alignment vertical="center"/>
      <protection/>
    </xf>
    <xf numFmtId="0" fontId="7" fillId="0" borderId="0" xfId="30" applyFont="1" applyFill="1" applyAlignment="1">
      <alignment vertical="center"/>
      <protection/>
    </xf>
    <xf numFmtId="0" fontId="1" fillId="0" borderId="0" xfId="30" applyFont="1" applyFill="1" applyAlignment="1">
      <alignment horizontal="right" vertical="center"/>
      <protection/>
    </xf>
    <xf numFmtId="0" fontId="1" fillId="0" borderId="1" xfId="30" applyFont="1" applyFill="1" applyBorder="1" applyAlignment="1">
      <alignment horizontal="distributed" vertical="center"/>
      <protection/>
    </xf>
    <xf numFmtId="0" fontId="8" fillId="0" borderId="0" xfId="30" applyFont="1" applyFill="1" applyAlignment="1">
      <alignment vertical="center"/>
      <protection/>
    </xf>
    <xf numFmtId="188" fontId="8" fillId="0" borderId="16" xfId="30" applyNumberFormat="1" applyFont="1" applyFill="1" applyBorder="1" applyAlignment="1">
      <alignment vertical="center"/>
      <protection/>
    </xf>
    <xf numFmtId="188" fontId="8" fillId="0" borderId="4" xfId="30" applyNumberFormat="1" applyFont="1" applyFill="1" applyBorder="1" applyAlignment="1">
      <alignment vertical="center"/>
      <protection/>
    </xf>
    <xf numFmtId="188" fontId="8" fillId="0" borderId="17" xfId="30" applyNumberFormat="1" applyFont="1" applyFill="1" applyBorder="1" applyAlignment="1">
      <alignment vertical="center"/>
      <protection/>
    </xf>
    <xf numFmtId="188" fontId="1" fillId="0" borderId="7" xfId="30" applyNumberFormat="1" applyFont="1" applyFill="1" applyBorder="1" applyAlignment="1">
      <alignment vertical="center"/>
      <protection/>
    </xf>
    <xf numFmtId="188" fontId="1" fillId="0" borderId="0" xfId="30" applyNumberFormat="1" applyFont="1" applyFill="1" applyBorder="1" applyAlignment="1">
      <alignment vertical="center"/>
      <protection/>
    </xf>
    <xf numFmtId="188" fontId="1" fillId="0" borderId="6" xfId="30" applyNumberFormat="1" applyFont="1" applyFill="1" applyBorder="1" applyAlignment="1">
      <alignment vertical="center"/>
      <protection/>
    </xf>
    <xf numFmtId="0" fontId="1" fillId="0" borderId="7" xfId="30" applyFont="1" applyFill="1" applyBorder="1" applyAlignment="1">
      <alignment vertical="center"/>
      <protection/>
    </xf>
    <xf numFmtId="0" fontId="1" fillId="0" borderId="6" xfId="30" applyFont="1" applyFill="1" applyBorder="1" applyAlignment="1">
      <alignment horizontal="distributed" vertical="center"/>
      <protection/>
    </xf>
    <xf numFmtId="186" fontId="1" fillId="0" borderId="7" xfId="30" applyNumberFormat="1" applyFont="1" applyFill="1" applyBorder="1" applyAlignment="1">
      <alignment vertical="center"/>
      <protection/>
    </xf>
    <xf numFmtId="186" fontId="1" fillId="0" borderId="6" xfId="30" applyNumberFormat="1" applyFont="1" applyFill="1" applyBorder="1" applyAlignment="1">
      <alignment horizontal="distributed" vertical="center"/>
      <protection/>
    </xf>
    <xf numFmtId="0" fontId="1" fillId="0" borderId="10" xfId="30" applyFont="1" applyFill="1" applyBorder="1" applyAlignment="1">
      <alignment vertical="center"/>
      <protection/>
    </xf>
    <xf numFmtId="0" fontId="1" fillId="0" borderId="12" xfId="30" applyFont="1" applyFill="1" applyBorder="1" applyAlignment="1">
      <alignment horizontal="distributed" vertical="center"/>
      <protection/>
    </xf>
    <xf numFmtId="188" fontId="1" fillId="0" borderId="10" xfId="30" applyNumberFormat="1" applyFont="1" applyFill="1" applyBorder="1" applyAlignment="1">
      <alignment vertical="center"/>
      <protection/>
    </xf>
    <xf numFmtId="188" fontId="1" fillId="0" borderId="11" xfId="30" applyNumberFormat="1" applyFont="1" applyFill="1" applyBorder="1" applyAlignment="1">
      <alignment vertical="center"/>
      <protection/>
    </xf>
    <xf numFmtId="188" fontId="1" fillId="0" borderId="12" xfId="30" applyNumberFormat="1" applyFont="1" applyFill="1" applyBorder="1" applyAlignment="1">
      <alignment vertical="center"/>
      <protection/>
    </xf>
    <xf numFmtId="0" fontId="1" fillId="0" borderId="0" xfId="30" applyFont="1" applyFill="1" applyAlignment="1">
      <alignment horizontal="distributed" vertical="center"/>
      <protection/>
    </xf>
    <xf numFmtId="0" fontId="1" fillId="0" borderId="0" xfId="31" applyFont="1">
      <alignment/>
      <protection/>
    </xf>
    <xf numFmtId="0" fontId="7" fillId="0" borderId="0" xfId="31" applyFont="1">
      <alignment/>
      <protection/>
    </xf>
    <xf numFmtId="41" fontId="1" fillId="0" borderId="0" xfId="31" applyNumberFormat="1" applyFont="1">
      <alignment/>
      <protection/>
    </xf>
    <xf numFmtId="0" fontId="1" fillId="0" borderId="0" xfId="31" applyFont="1" applyAlignment="1">
      <alignment horizontal="right"/>
      <protection/>
    </xf>
    <xf numFmtId="0" fontId="1" fillId="0" borderId="0" xfId="31" applyFont="1" applyBorder="1">
      <alignment/>
      <protection/>
    </xf>
    <xf numFmtId="0" fontId="1" fillId="0" borderId="1" xfId="31" applyFont="1" applyBorder="1" applyAlignment="1">
      <alignment horizontal="center" vertical="center"/>
      <protection/>
    </xf>
    <xf numFmtId="0" fontId="1" fillId="0" borderId="1" xfId="31" applyFont="1" applyBorder="1" applyAlignment="1">
      <alignment horizontal="center" vertical="center" wrapText="1"/>
      <protection/>
    </xf>
    <xf numFmtId="0" fontId="1" fillId="0" borderId="1" xfId="31" applyNumberFormat="1" applyFont="1" applyBorder="1" applyAlignment="1">
      <alignment horizontal="center" vertical="center" wrapText="1"/>
      <protection/>
    </xf>
    <xf numFmtId="0" fontId="1" fillId="0" borderId="1" xfId="31" applyFont="1" applyBorder="1" applyAlignment="1">
      <alignment horizontal="distributed" vertical="center" wrapText="1"/>
      <protection/>
    </xf>
    <xf numFmtId="0" fontId="1" fillId="0" borderId="16" xfId="31" applyFont="1" applyBorder="1" applyAlignment="1">
      <alignment horizontal="center"/>
      <protection/>
    </xf>
    <xf numFmtId="0" fontId="1" fillId="0" borderId="17" xfId="31" applyFont="1" applyBorder="1">
      <alignment/>
      <protection/>
    </xf>
    <xf numFmtId="41" fontId="1" fillId="0" borderId="16" xfId="31" applyNumberFormat="1" applyFont="1" applyBorder="1">
      <alignment/>
      <protection/>
    </xf>
    <xf numFmtId="41" fontId="1" fillId="0" borderId="4" xfId="31" applyNumberFormat="1" applyFont="1" applyBorder="1">
      <alignment/>
      <protection/>
    </xf>
    <xf numFmtId="41" fontId="1" fillId="0" borderId="17" xfId="31" applyNumberFormat="1" applyFont="1" applyBorder="1">
      <alignment/>
      <protection/>
    </xf>
    <xf numFmtId="0" fontId="1" fillId="0" borderId="7" xfId="31" applyFont="1" applyBorder="1" applyAlignment="1">
      <alignment horizontal="distributed" vertical="center"/>
      <protection/>
    </xf>
    <xf numFmtId="0" fontId="0" fillId="0" borderId="6" xfId="31" applyBorder="1" applyAlignment="1">
      <alignment horizontal="distributed" vertical="center"/>
      <protection/>
    </xf>
    <xf numFmtId="41" fontId="1" fillId="0" borderId="7" xfId="31" applyNumberFormat="1" applyFont="1" applyBorder="1">
      <alignment/>
      <protection/>
    </xf>
    <xf numFmtId="41" fontId="1" fillId="0" borderId="0" xfId="31" applyNumberFormat="1" applyFont="1" applyBorder="1">
      <alignment/>
      <protection/>
    </xf>
    <xf numFmtId="41" fontId="1" fillId="0" borderId="6" xfId="31" applyNumberFormat="1" applyFont="1" applyBorder="1">
      <alignment/>
      <protection/>
    </xf>
    <xf numFmtId="191" fontId="1" fillId="0" borderId="7" xfId="31" applyNumberFormat="1" applyFont="1" applyBorder="1">
      <alignment/>
      <protection/>
    </xf>
    <xf numFmtId="191" fontId="1" fillId="0" borderId="0" xfId="31" applyNumberFormat="1" applyFont="1" applyBorder="1">
      <alignment/>
      <protection/>
    </xf>
    <xf numFmtId="0" fontId="10" fillId="0" borderId="0" xfId="31" applyFont="1" applyBorder="1">
      <alignment/>
      <protection/>
    </xf>
    <xf numFmtId="41" fontId="10" fillId="0" borderId="7" xfId="31" applyNumberFormat="1" applyFont="1" applyBorder="1">
      <alignment/>
      <protection/>
    </xf>
    <xf numFmtId="41" fontId="10" fillId="0" borderId="0" xfId="31" applyNumberFormat="1" applyFont="1" applyBorder="1">
      <alignment/>
      <protection/>
    </xf>
    <xf numFmtId="41" fontId="10" fillId="0" borderId="6" xfId="31" applyNumberFormat="1" applyFont="1" applyBorder="1">
      <alignment/>
      <protection/>
    </xf>
    <xf numFmtId="0" fontId="10" fillId="0" borderId="0" xfId="31" applyFont="1">
      <alignment/>
      <protection/>
    </xf>
    <xf numFmtId="0" fontId="9" fillId="0" borderId="0" xfId="31" applyFont="1" applyBorder="1">
      <alignment/>
      <protection/>
    </xf>
    <xf numFmtId="0" fontId="9" fillId="0" borderId="7" xfId="31" applyFont="1" applyBorder="1" applyAlignment="1">
      <alignment horizontal="center"/>
      <protection/>
    </xf>
    <xf numFmtId="0" fontId="9" fillId="0" borderId="6" xfId="31" applyFont="1" applyBorder="1" quotePrefix="1">
      <alignment/>
      <protection/>
    </xf>
    <xf numFmtId="41" fontId="9" fillId="0" borderId="7" xfId="31" applyNumberFormat="1" applyFont="1" applyBorder="1">
      <alignment/>
      <protection/>
    </xf>
    <xf numFmtId="41" fontId="9" fillId="0" borderId="0" xfId="31" applyNumberFormat="1" applyFont="1" applyBorder="1">
      <alignment/>
      <protection/>
    </xf>
    <xf numFmtId="41" fontId="9" fillId="0" borderId="0" xfId="31" applyNumberFormat="1" applyFont="1">
      <alignment/>
      <protection/>
    </xf>
    <xf numFmtId="41" fontId="9" fillId="0" borderId="6" xfId="31" applyNumberFormat="1" applyFont="1" applyBorder="1">
      <alignment/>
      <protection/>
    </xf>
    <xf numFmtId="0" fontId="9" fillId="0" borderId="0" xfId="31" applyFont="1">
      <alignment/>
      <protection/>
    </xf>
    <xf numFmtId="0" fontId="10" fillId="0" borderId="7" xfId="31" applyFont="1" applyBorder="1" applyAlignment="1">
      <alignment horizontal="center"/>
      <protection/>
    </xf>
    <xf numFmtId="0" fontId="10" fillId="0" borderId="6" xfId="31" applyFont="1" applyBorder="1" applyAlignment="1">
      <alignment horizontal="distributed"/>
      <protection/>
    </xf>
    <xf numFmtId="41" fontId="10" fillId="0" borderId="0" xfId="31" applyNumberFormat="1" applyFont="1">
      <alignment/>
      <protection/>
    </xf>
    <xf numFmtId="0" fontId="1" fillId="0" borderId="7" xfId="31" applyFont="1" applyBorder="1" applyAlignment="1">
      <alignment horizontal="center"/>
      <protection/>
    </xf>
    <xf numFmtId="0" fontId="1" fillId="0" borderId="6" xfId="31" applyFont="1" applyBorder="1" applyAlignment="1">
      <alignment horizontal="distributed"/>
      <protection/>
    </xf>
    <xf numFmtId="41" fontId="1" fillId="0" borderId="7" xfId="17" applyNumberFormat="1" applyFont="1" applyFill="1" applyBorder="1" applyAlignment="1">
      <alignment horizontal="right" vertical="center"/>
    </xf>
    <xf numFmtId="41" fontId="1" fillId="0" borderId="0" xfId="17" applyNumberFormat="1" applyFont="1" applyFill="1" applyBorder="1" applyAlignment="1">
      <alignment horizontal="right" vertical="center"/>
    </xf>
    <xf numFmtId="41" fontId="1" fillId="0" borderId="0" xfId="17" applyNumberFormat="1" applyFont="1" applyAlignment="1">
      <alignment/>
    </xf>
    <xf numFmtId="0" fontId="1" fillId="0" borderId="6" xfId="31" applyFont="1" applyBorder="1" applyAlignment="1">
      <alignment/>
      <protection/>
    </xf>
    <xf numFmtId="0" fontId="1" fillId="0" borderId="6" xfId="31" applyFont="1" applyBorder="1">
      <alignment/>
      <protection/>
    </xf>
    <xf numFmtId="0" fontId="10" fillId="0" borderId="6" xfId="31" applyFont="1" applyBorder="1" applyAlignment="1">
      <alignment/>
      <protection/>
    </xf>
    <xf numFmtId="41" fontId="10" fillId="0" borderId="6" xfId="17" applyNumberFormat="1" applyFont="1" applyFill="1" applyBorder="1" applyAlignment="1">
      <alignment horizontal="right" vertical="center"/>
    </xf>
    <xf numFmtId="0" fontId="1" fillId="0" borderId="10" xfId="31" applyFont="1" applyBorder="1" applyAlignment="1">
      <alignment horizontal="center"/>
      <protection/>
    </xf>
    <xf numFmtId="0" fontId="1" fillId="0" borderId="12" xfId="31" applyFont="1" applyBorder="1" applyAlignment="1">
      <alignment/>
      <protection/>
    </xf>
    <xf numFmtId="41" fontId="1" fillId="0" borderId="10" xfId="17" applyNumberFormat="1" applyFont="1" applyFill="1" applyBorder="1" applyAlignment="1">
      <alignment horizontal="right" vertical="center"/>
    </xf>
    <xf numFmtId="41" fontId="1" fillId="0" borderId="11" xfId="17" applyNumberFormat="1" applyFont="1" applyFill="1" applyBorder="1" applyAlignment="1">
      <alignment horizontal="right" vertical="center"/>
    </xf>
    <xf numFmtId="41" fontId="1" fillId="0" borderId="11" xfId="31" applyNumberFormat="1" applyFont="1" applyBorder="1">
      <alignment/>
      <protection/>
    </xf>
    <xf numFmtId="41" fontId="1" fillId="0" borderId="12" xfId="17" applyNumberFormat="1" applyFont="1" applyFill="1" applyBorder="1" applyAlignment="1">
      <alignment horizontal="right" vertical="center"/>
    </xf>
    <xf numFmtId="0" fontId="1" fillId="0" borderId="0" xfId="32" applyFont="1" applyFill="1" applyAlignment="1">
      <alignment horizontal="center"/>
      <protection/>
    </xf>
    <xf numFmtId="0" fontId="7" fillId="0" borderId="0" xfId="32" applyFont="1" applyFill="1">
      <alignment/>
      <protection/>
    </xf>
    <xf numFmtId="0" fontId="1" fillId="0" borderId="0" xfId="32" applyFont="1" applyFill="1">
      <alignment/>
      <protection/>
    </xf>
    <xf numFmtId="0" fontId="1" fillId="0" borderId="0" xfId="32" applyFont="1" applyFill="1" applyAlignment="1">
      <alignment horizontal="right"/>
      <protection/>
    </xf>
    <xf numFmtId="0" fontId="1" fillId="0" borderId="13" xfId="32" applyFont="1" applyFill="1" applyBorder="1" applyAlignment="1">
      <alignment horizontal="center" vertical="center"/>
      <protection/>
    </xf>
    <xf numFmtId="0" fontId="1" fillId="0" borderId="3" xfId="32" applyFont="1" applyFill="1" applyBorder="1" applyAlignment="1">
      <alignment horizontal="distributed"/>
      <protection/>
    </xf>
    <xf numFmtId="0" fontId="1" fillId="0" borderId="13" xfId="32" applyFont="1" applyFill="1" applyBorder="1" applyAlignment="1">
      <alignment horizontal="distributed" vertical="center"/>
      <protection/>
    </xf>
    <xf numFmtId="0" fontId="1" fillId="0" borderId="13" xfId="32" applyFont="1" applyFill="1" applyBorder="1" applyAlignment="1">
      <alignment horizontal="center" vertical="center" wrapText="1"/>
      <protection/>
    </xf>
    <xf numFmtId="38" fontId="1" fillId="0" borderId="13" xfId="17" applyFont="1" applyFill="1" applyBorder="1" applyAlignment="1">
      <alignment horizontal="distributed" vertical="center" wrapText="1"/>
    </xf>
    <xf numFmtId="0" fontId="8" fillId="0" borderId="0" xfId="32" applyFont="1" applyFill="1" applyAlignment="1">
      <alignment horizontal="center"/>
      <protection/>
    </xf>
    <xf numFmtId="0" fontId="8" fillId="0" borderId="20" xfId="32" applyFont="1" applyFill="1" applyBorder="1" applyAlignment="1">
      <alignment horizontal="distributed" vertical="center"/>
      <protection/>
    </xf>
    <xf numFmtId="41" fontId="8" fillId="0" borderId="16" xfId="17" applyNumberFormat="1" applyFont="1" applyFill="1" applyBorder="1" applyAlignment="1">
      <alignment vertical="center"/>
    </xf>
    <xf numFmtId="41" fontId="8" fillId="0" borderId="4" xfId="17" applyNumberFormat="1" applyFont="1" applyFill="1" applyBorder="1" applyAlignment="1">
      <alignment vertical="center"/>
    </xf>
    <xf numFmtId="41" fontId="8" fillId="0" borderId="17" xfId="17" applyNumberFormat="1" applyFont="1" applyFill="1" applyBorder="1" applyAlignment="1">
      <alignment vertical="center"/>
    </xf>
    <xf numFmtId="0" fontId="8" fillId="0" borderId="0" xfId="32" applyFont="1" applyFill="1">
      <alignment/>
      <protection/>
    </xf>
    <xf numFmtId="0" fontId="8" fillId="0" borderId="3" xfId="32" applyFont="1" applyFill="1" applyBorder="1" applyAlignment="1">
      <alignment horizontal="distributed" vertical="center"/>
      <protection/>
    </xf>
    <xf numFmtId="41" fontId="8" fillId="0" borderId="7"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6" xfId="17" applyNumberFormat="1" applyFont="1" applyFill="1" applyBorder="1" applyAlignment="1">
      <alignment vertical="center"/>
    </xf>
    <xf numFmtId="0" fontId="1" fillId="0" borderId="3" xfId="32" applyFont="1" applyFill="1" applyBorder="1" applyAlignment="1">
      <alignment horizontal="center"/>
      <protection/>
    </xf>
    <xf numFmtId="41" fontId="8" fillId="0" borderId="7" xfId="32" applyNumberFormat="1" applyFont="1" applyFill="1" applyBorder="1" applyAlignment="1">
      <alignment vertical="center"/>
      <protection/>
    </xf>
    <xf numFmtId="41" fontId="8" fillId="0" borderId="0" xfId="32" applyNumberFormat="1" applyFont="1" applyFill="1" applyBorder="1" applyAlignment="1">
      <alignment vertical="center"/>
      <protection/>
    </xf>
    <xf numFmtId="41" fontId="8" fillId="0" borderId="6" xfId="32" applyNumberFormat="1" applyFont="1" applyFill="1" applyBorder="1" applyAlignment="1">
      <alignment vertical="center"/>
      <protection/>
    </xf>
    <xf numFmtId="38" fontId="10" fillId="0" borderId="3" xfId="17" applyFont="1" applyFill="1" applyBorder="1" applyAlignment="1">
      <alignment horizontal="distributed" vertical="center"/>
    </xf>
    <xf numFmtId="38" fontId="9" fillId="0" borderId="3" xfId="17" applyFont="1" applyFill="1" applyBorder="1" applyAlignment="1">
      <alignment horizontal="distributed" vertical="center"/>
    </xf>
    <xf numFmtId="41" fontId="1" fillId="0" borderId="7" xfId="32" applyNumberFormat="1" applyFont="1" applyFill="1" applyBorder="1" applyAlignment="1">
      <alignment vertical="center"/>
      <protection/>
    </xf>
    <xf numFmtId="41" fontId="1" fillId="0" borderId="0" xfId="32" applyNumberFormat="1" applyFont="1" applyFill="1" applyBorder="1" applyAlignment="1">
      <alignment vertical="center"/>
      <protection/>
    </xf>
    <xf numFmtId="41" fontId="1" fillId="0" borderId="6" xfId="32" applyNumberFormat="1" applyFont="1" applyFill="1" applyBorder="1" applyAlignment="1">
      <alignment vertical="center"/>
      <protection/>
    </xf>
    <xf numFmtId="0" fontId="1" fillId="0" borderId="0" xfId="32" applyFont="1" applyFill="1" applyAlignment="1">
      <alignment horizontal="center" vertical="center"/>
      <protection/>
    </xf>
    <xf numFmtId="0" fontId="1" fillId="0" borderId="0" xfId="32" applyFont="1" applyFill="1" applyAlignment="1">
      <alignment vertical="center"/>
      <protection/>
    </xf>
    <xf numFmtId="38" fontId="9" fillId="0" borderId="13" xfId="17" applyFont="1" applyFill="1" applyBorder="1" applyAlignment="1">
      <alignment horizontal="distributed" vertical="center"/>
    </xf>
    <xf numFmtId="41" fontId="1" fillId="0" borderId="10" xfId="32" applyNumberFormat="1" applyFont="1" applyFill="1" applyBorder="1" applyAlignment="1">
      <alignment vertical="center"/>
      <protection/>
    </xf>
    <xf numFmtId="41" fontId="1" fillId="0" borderId="11" xfId="32" applyNumberFormat="1" applyFont="1" applyFill="1" applyBorder="1" applyAlignment="1">
      <alignment vertical="center"/>
      <protection/>
    </xf>
    <xf numFmtId="41" fontId="1" fillId="0" borderId="12" xfId="17" applyNumberFormat="1" applyFont="1" applyFill="1" applyBorder="1" applyAlignment="1">
      <alignment vertical="center"/>
    </xf>
    <xf numFmtId="0" fontId="1" fillId="0" borderId="0" xfId="32" applyFont="1" applyFill="1" applyAlignment="1">
      <alignment/>
      <protection/>
    </xf>
    <xf numFmtId="0" fontId="1" fillId="0" borderId="0" xfId="32" applyFont="1" applyFill="1" applyBorder="1">
      <alignment/>
      <protection/>
    </xf>
    <xf numFmtId="192" fontId="1" fillId="0" borderId="0" xfId="32" applyNumberFormat="1" applyFont="1" applyFill="1" applyAlignment="1">
      <alignment horizontal="center"/>
      <protection/>
    </xf>
    <xf numFmtId="41" fontId="1" fillId="0" borderId="0" xfId="32" applyNumberFormat="1" applyFont="1" applyFill="1" applyAlignment="1">
      <alignment horizontal="center"/>
      <protection/>
    </xf>
    <xf numFmtId="0" fontId="1" fillId="0" borderId="0" xfId="33" applyFont="1" applyAlignment="1">
      <alignment vertical="center"/>
      <protection/>
    </xf>
    <xf numFmtId="0" fontId="7" fillId="0" borderId="0" xfId="33" applyFont="1" applyAlignment="1">
      <alignment vertical="center"/>
      <protection/>
    </xf>
    <xf numFmtId="0" fontId="1" fillId="0" borderId="0" xfId="33" applyFont="1" applyFill="1" applyAlignment="1">
      <alignment vertical="center"/>
      <protection/>
    </xf>
    <xf numFmtId="0" fontId="9" fillId="0" borderId="0" xfId="33" applyFont="1" applyAlignment="1">
      <alignment horizontal="right" vertical="center"/>
      <protection/>
    </xf>
    <xf numFmtId="0" fontId="1" fillId="0" borderId="0" xfId="33" applyFont="1" applyBorder="1" applyAlignment="1">
      <alignment vertical="center"/>
      <protection/>
    </xf>
    <xf numFmtId="0" fontId="1" fillId="0" borderId="19" xfId="33" applyFont="1" applyBorder="1" applyAlignment="1">
      <alignment vertical="center"/>
      <protection/>
    </xf>
    <xf numFmtId="0" fontId="1" fillId="0" borderId="24" xfId="33" applyFont="1" applyBorder="1" applyAlignment="1">
      <alignment vertical="center"/>
      <protection/>
    </xf>
    <xf numFmtId="0" fontId="1" fillId="0" borderId="25" xfId="33" applyFont="1" applyBorder="1" applyAlignment="1">
      <alignment horizontal="distributed" vertical="center"/>
      <protection/>
    </xf>
    <xf numFmtId="0" fontId="1" fillId="0" borderId="19" xfId="33" applyFont="1" applyBorder="1" applyAlignment="1">
      <alignment horizontal="center" vertical="center"/>
      <protection/>
    </xf>
    <xf numFmtId="0" fontId="1" fillId="0" borderId="21" xfId="33" applyFont="1" applyBorder="1" applyAlignment="1">
      <alignment horizontal="center" vertical="center" wrapText="1"/>
      <protection/>
    </xf>
    <xf numFmtId="0" fontId="1" fillId="0" borderId="21" xfId="33" applyFont="1" applyBorder="1" applyAlignment="1">
      <alignment vertical="center"/>
      <protection/>
    </xf>
    <xf numFmtId="0" fontId="1" fillId="0" borderId="7" xfId="33" applyFont="1" applyBorder="1" applyAlignment="1">
      <alignment horizontal="center" vertical="center"/>
      <protection/>
    </xf>
    <xf numFmtId="0" fontId="1" fillId="0" borderId="3" xfId="33" applyFont="1" applyBorder="1" applyAlignment="1">
      <alignment horizontal="center" vertical="center"/>
      <protection/>
    </xf>
    <xf numFmtId="0" fontId="1" fillId="0" borderId="3" xfId="33" applyFont="1" applyBorder="1" applyAlignment="1">
      <alignment horizontal="center" vertical="center" wrapText="1"/>
      <protection/>
    </xf>
    <xf numFmtId="0" fontId="1" fillId="0" borderId="10" xfId="33" applyFont="1" applyFill="1" applyBorder="1" applyAlignment="1">
      <alignment horizontal="center" vertical="center"/>
      <protection/>
    </xf>
    <xf numFmtId="0" fontId="1" fillId="0" borderId="10" xfId="33" applyFont="1" applyBorder="1" applyAlignment="1">
      <alignment vertical="center"/>
      <protection/>
    </xf>
    <xf numFmtId="0" fontId="1" fillId="0" borderId="11" xfId="33" applyFont="1" applyBorder="1" applyAlignment="1">
      <alignment vertical="center"/>
      <protection/>
    </xf>
    <xf numFmtId="0" fontId="1" fillId="0" borderId="12" xfId="33" applyFont="1" applyBorder="1" applyAlignment="1">
      <alignment horizontal="distributed" vertical="center"/>
      <protection/>
    </xf>
    <xf numFmtId="0" fontId="1" fillId="0" borderId="13" xfId="33" applyFont="1" applyBorder="1" applyAlignment="1">
      <alignment horizontal="center" vertical="center" wrapText="1"/>
      <protection/>
    </xf>
    <xf numFmtId="0" fontId="1" fillId="0" borderId="13" xfId="33" applyFont="1" applyFill="1" applyBorder="1" applyAlignment="1">
      <alignment horizontal="center" vertical="center"/>
      <protection/>
    </xf>
    <xf numFmtId="0" fontId="1" fillId="0" borderId="18" xfId="33" applyFont="1" applyFill="1" applyBorder="1" applyAlignment="1">
      <alignment horizontal="center" vertical="center"/>
      <protection/>
    </xf>
    <xf numFmtId="0" fontId="1" fillId="0" borderId="7" xfId="33" applyFont="1" applyBorder="1" applyAlignment="1">
      <alignment vertical="center"/>
      <protection/>
    </xf>
    <xf numFmtId="3" fontId="1" fillId="0" borderId="16" xfId="33" applyNumberFormat="1" applyFont="1" applyBorder="1" applyAlignment="1">
      <alignment vertical="center"/>
      <protection/>
    </xf>
    <xf numFmtId="3" fontId="1" fillId="0" borderId="4" xfId="33" applyNumberFormat="1" applyFont="1" applyBorder="1" applyAlignment="1">
      <alignment vertical="center"/>
      <protection/>
    </xf>
    <xf numFmtId="3" fontId="1" fillId="0" borderId="4" xfId="33" applyNumberFormat="1" applyFont="1" applyFill="1" applyBorder="1" applyAlignment="1">
      <alignment vertical="center"/>
      <protection/>
    </xf>
    <xf numFmtId="185" fontId="8" fillId="0" borderId="4" xfId="33" applyNumberFormat="1" applyFont="1" applyFill="1" applyBorder="1" applyAlignment="1">
      <alignment vertical="center"/>
      <protection/>
    </xf>
    <xf numFmtId="3" fontId="1" fillId="0" borderId="17" xfId="33" applyNumberFormat="1" applyFont="1" applyFill="1" applyBorder="1" applyAlignment="1">
      <alignment vertical="center"/>
      <protection/>
    </xf>
    <xf numFmtId="0" fontId="10" fillId="0" borderId="0" xfId="33" applyFont="1" applyAlignment="1">
      <alignment vertical="center"/>
      <protection/>
    </xf>
    <xf numFmtId="38" fontId="10" fillId="0" borderId="0" xfId="17" applyFont="1" applyFill="1" applyBorder="1" applyAlignment="1">
      <alignment vertical="center"/>
    </xf>
    <xf numFmtId="38" fontId="10" fillId="0" borderId="6" xfId="17" applyFont="1" applyFill="1" applyBorder="1" applyAlignment="1">
      <alignment vertical="center"/>
    </xf>
    <xf numFmtId="0" fontId="10" fillId="0" borderId="0" xfId="33" applyFont="1" applyFill="1" applyAlignment="1">
      <alignment vertical="center"/>
      <protection/>
    </xf>
    <xf numFmtId="0" fontId="1" fillId="0" borderId="6" xfId="33" applyFont="1" applyBorder="1" applyAlignment="1">
      <alignment horizontal="left" vertical="center"/>
      <protection/>
    </xf>
    <xf numFmtId="3" fontId="1" fillId="0" borderId="0" xfId="33" applyNumberFormat="1" applyFont="1" applyFill="1" applyBorder="1" applyAlignment="1">
      <alignment vertical="center"/>
      <protection/>
    </xf>
    <xf numFmtId="3" fontId="1" fillId="0" borderId="6" xfId="33" applyNumberFormat="1" applyFont="1" applyFill="1" applyBorder="1" applyAlignment="1">
      <alignment vertical="center"/>
      <protection/>
    </xf>
    <xf numFmtId="181" fontId="1" fillId="0" borderId="0" xfId="17" applyNumberFormat="1" applyFont="1" applyFill="1" applyBorder="1" applyAlignment="1">
      <alignment vertical="center"/>
    </xf>
    <xf numFmtId="38" fontId="1" fillId="0" borderId="6" xfId="17" applyFont="1" applyFill="1" applyBorder="1" applyAlignment="1">
      <alignment vertical="center"/>
    </xf>
    <xf numFmtId="3" fontId="1" fillId="0" borderId="7" xfId="33" applyNumberFormat="1" applyFont="1" applyBorder="1" applyAlignment="1">
      <alignment vertical="center"/>
      <protection/>
    </xf>
    <xf numFmtId="1" fontId="1" fillId="0" borderId="0" xfId="17" applyNumberFormat="1" applyFont="1" applyFill="1" applyBorder="1" applyAlignment="1">
      <alignment vertical="center"/>
    </xf>
    <xf numFmtId="38" fontId="1" fillId="0" borderId="0" xfId="17" applyFont="1" applyFill="1" applyBorder="1" applyAlignment="1">
      <alignment horizontal="right" vertical="center"/>
    </xf>
    <xf numFmtId="193" fontId="1" fillId="0" borderId="0" xfId="33" applyNumberFormat="1" applyFont="1" applyAlignment="1">
      <alignment vertical="center"/>
      <protection/>
    </xf>
    <xf numFmtId="193" fontId="1" fillId="0" borderId="7" xfId="33" applyNumberFormat="1" applyFont="1" applyBorder="1" applyAlignment="1">
      <alignment vertical="center"/>
      <protection/>
    </xf>
    <xf numFmtId="193" fontId="1" fillId="0" borderId="0" xfId="33" applyNumberFormat="1" applyFont="1" applyBorder="1" applyAlignment="1">
      <alignment vertical="center"/>
      <protection/>
    </xf>
    <xf numFmtId="189" fontId="1" fillId="0" borderId="7" xfId="17" applyNumberFormat="1" applyFont="1" applyBorder="1" applyAlignment="1">
      <alignment vertical="center"/>
    </xf>
    <xf numFmtId="182" fontId="1" fillId="0" borderId="0" xfId="17" applyNumberFormat="1" applyFont="1" applyFill="1" applyBorder="1" applyAlignment="1">
      <alignment vertical="center"/>
    </xf>
    <xf numFmtId="182" fontId="1" fillId="0" borderId="6" xfId="17" applyNumberFormat="1" applyFont="1" applyBorder="1" applyAlignment="1">
      <alignment vertical="center"/>
    </xf>
    <xf numFmtId="193" fontId="1" fillId="0" borderId="0" xfId="33" applyNumberFormat="1" applyFont="1" applyFill="1" applyAlignment="1">
      <alignment vertical="center"/>
      <protection/>
    </xf>
    <xf numFmtId="193" fontId="1" fillId="0" borderId="7" xfId="33" applyNumberFormat="1" applyFont="1" applyFill="1" applyBorder="1" applyAlignment="1">
      <alignment vertical="center"/>
      <protection/>
    </xf>
    <xf numFmtId="0" fontId="1" fillId="0" borderId="0" xfId="33" applyFont="1" applyFill="1" applyBorder="1" applyAlignment="1">
      <alignment vertical="center"/>
      <protection/>
    </xf>
    <xf numFmtId="193" fontId="1" fillId="0" borderId="0" xfId="33" applyNumberFormat="1" applyFont="1" applyFill="1" applyBorder="1" applyAlignment="1">
      <alignment vertical="center"/>
      <protection/>
    </xf>
    <xf numFmtId="193" fontId="1" fillId="0" borderId="6" xfId="33" applyNumberFormat="1" applyFont="1" applyFill="1" applyBorder="1" applyAlignment="1">
      <alignment vertical="center"/>
      <protection/>
    </xf>
    <xf numFmtId="38" fontId="1" fillId="0" borderId="7" xfId="17" applyFont="1" applyFill="1" applyBorder="1" applyAlignment="1">
      <alignment vertical="center"/>
    </xf>
    <xf numFmtId="38" fontId="1" fillId="0" borderId="6" xfId="17" applyFont="1" applyFill="1" applyBorder="1" applyAlignment="1">
      <alignment horizontal="right" vertical="center"/>
    </xf>
    <xf numFmtId="0" fontId="1" fillId="0" borderId="7" xfId="33" applyFont="1" applyFill="1" applyBorder="1" applyAlignment="1">
      <alignment horizontal="center" vertical="center"/>
      <protection/>
    </xf>
    <xf numFmtId="0" fontId="1" fillId="0" borderId="7" xfId="33" applyFont="1" applyFill="1" applyBorder="1" applyAlignment="1">
      <alignment vertical="center"/>
      <protection/>
    </xf>
    <xf numFmtId="0" fontId="1" fillId="0" borderId="6" xfId="33" applyFont="1" applyFill="1" applyBorder="1" applyAlignment="1">
      <alignment vertical="center"/>
      <protection/>
    </xf>
    <xf numFmtId="182" fontId="1" fillId="0" borderId="7" xfId="17" applyNumberFormat="1" applyFont="1" applyBorder="1" applyAlignment="1">
      <alignment vertical="center"/>
    </xf>
    <xf numFmtId="0" fontId="1" fillId="0" borderId="6" xfId="33" applyFont="1" applyBorder="1" applyAlignment="1">
      <alignment vertical="center"/>
      <protection/>
    </xf>
    <xf numFmtId="194" fontId="10" fillId="0" borderId="0" xfId="33" applyNumberFormat="1" applyFont="1" applyBorder="1" applyAlignment="1">
      <alignment vertical="center"/>
      <protection/>
    </xf>
    <xf numFmtId="185" fontId="10" fillId="0" borderId="0" xfId="33" applyNumberFormat="1" applyFont="1" applyBorder="1" applyAlignment="1">
      <alignment vertical="center"/>
      <protection/>
    </xf>
    <xf numFmtId="194" fontId="10" fillId="0" borderId="6" xfId="33" applyNumberFormat="1" applyFont="1" applyBorder="1" applyAlignment="1">
      <alignment vertical="center"/>
      <protection/>
    </xf>
    <xf numFmtId="0" fontId="10" fillId="0" borderId="0" xfId="33" applyFont="1" applyBorder="1" applyAlignment="1">
      <alignment vertical="center"/>
      <protection/>
    </xf>
    <xf numFmtId="0" fontId="10" fillId="0" borderId="0" xfId="33" applyFont="1" applyFill="1" applyBorder="1" applyAlignment="1">
      <alignment vertical="center"/>
      <protection/>
    </xf>
    <xf numFmtId="0" fontId="10" fillId="0" borderId="6" xfId="33" applyFont="1" applyBorder="1" applyAlignment="1">
      <alignment vertical="center"/>
      <protection/>
    </xf>
    <xf numFmtId="0" fontId="1" fillId="0" borderId="11" xfId="33" applyFont="1" applyFill="1" applyBorder="1" applyAlignment="1">
      <alignment vertical="center"/>
      <protection/>
    </xf>
    <xf numFmtId="0" fontId="1" fillId="0" borderId="12" xfId="33" applyFont="1" applyBorder="1" applyAlignment="1">
      <alignment vertical="center"/>
      <protection/>
    </xf>
    <xf numFmtId="195" fontId="1" fillId="0" borderId="0" xfId="33" applyNumberFormat="1" applyFont="1" applyFill="1" applyAlignment="1">
      <alignment vertical="center"/>
      <protection/>
    </xf>
    <xf numFmtId="38" fontId="7" fillId="0" borderId="0" xfId="17" applyFont="1" applyAlignment="1">
      <alignment/>
    </xf>
    <xf numFmtId="38" fontId="1" fillId="0" borderId="22" xfId="17" applyFont="1" applyBorder="1" applyAlignment="1">
      <alignment horizontal="right"/>
    </xf>
    <xf numFmtId="38" fontId="1" fillId="0" borderId="14" xfId="17" applyFont="1" applyBorder="1" applyAlignment="1">
      <alignment horizontal="distributed" vertical="center"/>
    </xf>
    <xf numFmtId="38" fontId="1" fillId="0" borderId="26" xfId="17" applyFont="1" applyBorder="1" applyAlignment="1">
      <alignment horizontal="distributed" vertical="center"/>
    </xf>
    <xf numFmtId="38" fontId="1" fillId="0" borderId="16" xfId="17" applyFont="1" applyBorder="1" applyAlignment="1">
      <alignment horizontal="distributed" vertical="center"/>
    </xf>
    <xf numFmtId="38" fontId="1" fillId="0" borderId="4" xfId="17" applyFont="1" applyBorder="1" applyAlignment="1">
      <alignment horizontal="distributed" vertical="center"/>
    </xf>
    <xf numFmtId="38" fontId="1" fillId="0" borderId="27" xfId="17" applyFont="1" applyBorder="1" applyAlignment="1">
      <alignment horizontal="distributed" vertical="center"/>
    </xf>
    <xf numFmtId="38" fontId="1" fillId="0" borderId="28" xfId="17" applyFont="1" applyBorder="1" applyAlignment="1">
      <alignment horizontal="distributed" vertical="center"/>
    </xf>
    <xf numFmtId="38" fontId="1" fillId="0" borderId="17" xfId="17" applyFont="1" applyBorder="1" applyAlignment="1">
      <alignment horizontal="distributed" vertical="center"/>
    </xf>
    <xf numFmtId="38" fontId="17" fillId="0" borderId="0" xfId="17" applyFont="1" applyAlignment="1">
      <alignment vertical="center"/>
    </xf>
    <xf numFmtId="38" fontId="17" fillId="0" borderId="7" xfId="17" applyFont="1" applyBorder="1" applyAlignment="1">
      <alignment vertical="center"/>
    </xf>
    <xf numFmtId="38" fontId="17" fillId="0" borderId="0" xfId="17" applyFont="1" applyBorder="1" applyAlignment="1">
      <alignment vertical="center"/>
    </xf>
    <xf numFmtId="38" fontId="17" fillId="0" borderId="8" xfId="17" applyFont="1" applyBorder="1" applyAlignment="1">
      <alignment vertical="center"/>
    </xf>
    <xf numFmtId="38" fontId="17" fillId="0" borderId="6" xfId="17" applyFont="1" applyBorder="1" applyAlignment="1">
      <alignment vertical="center"/>
    </xf>
    <xf numFmtId="38" fontId="17" fillId="0" borderId="28" xfId="17" applyFont="1" applyBorder="1" applyAlignment="1">
      <alignment vertical="center"/>
    </xf>
    <xf numFmtId="38" fontId="18" fillId="0" borderId="0" xfId="17" applyFont="1" applyAlignment="1">
      <alignment vertical="center"/>
    </xf>
    <xf numFmtId="38" fontId="18" fillId="0" borderId="7" xfId="17" applyFont="1" applyBorder="1" applyAlignment="1">
      <alignment vertical="center"/>
    </xf>
    <xf numFmtId="38" fontId="18" fillId="0" borderId="0" xfId="17" applyFont="1" applyBorder="1" applyAlignment="1">
      <alignment vertical="center"/>
    </xf>
    <xf numFmtId="38" fontId="18" fillId="0" borderId="28" xfId="17" applyFont="1" applyBorder="1" applyAlignment="1">
      <alignment vertical="center"/>
    </xf>
    <xf numFmtId="38" fontId="18" fillId="0" borderId="6" xfId="17" applyFont="1" applyBorder="1" applyAlignment="1">
      <alignment horizontal="distributed" vertical="center"/>
    </xf>
    <xf numFmtId="38" fontId="18" fillId="0" borderId="6" xfId="17" applyFont="1" applyBorder="1" applyAlignment="1">
      <alignment vertical="center"/>
    </xf>
    <xf numFmtId="38" fontId="18" fillId="0" borderId="8" xfId="17" applyFont="1" applyBorder="1" applyAlignment="1">
      <alignment vertical="center"/>
    </xf>
    <xf numFmtId="38" fontId="1" fillId="0" borderId="28" xfId="17" applyFont="1" applyBorder="1" applyAlignment="1">
      <alignment vertical="center"/>
    </xf>
    <xf numFmtId="38" fontId="9" fillId="0" borderId="6" xfId="17" applyFont="1" applyBorder="1" applyAlignment="1">
      <alignment horizontal="distributed" vertical="center"/>
    </xf>
    <xf numFmtId="177" fontId="1" fillId="0" borderId="7" xfId="17" applyNumberFormat="1" applyFont="1" applyBorder="1" applyAlignment="1">
      <alignment horizontal="right" vertical="center"/>
    </xf>
    <xf numFmtId="177" fontId="1" fillId="0" borderId="0" xfId="17" applyNumberFormat="1" applyFont="1" applyBorder="1" applyAlignment="1">
      <alignment horizontal="right" vertical="center"/>
    </xf>
    <xf numFmtId="177" fontId="1" fillId="0" borderId="6" xfId="17" applyNumberFormat="1" applyFont="1" applyBorder="1" applyAlignment="1">
      <alignment horizontal="right" vertical="center"/>
    </xf>
    <xf numFmtId="38" fontId="1" fillId="0" borderId="29" xfId="17" applyFont="1" applyBorder="1" applyAlignment="1">
      <alignment vertical="center"/>
    </xf>
    <xf numFmtId="38" fontId="1" fillId="0" borderId="30" xfId="17" applyFont="1" applyBorder="1" applyAlignment="1">
      <alignment vertical="center"/>
    </xf>
    <xf numFmtId="38" fontId="1" fillId="0" borderId="31" xfId="17" applyFont="1" applyBorder="1" applyAlignment="1">
      <alignment vertical="center"/>
    </xf>
    <xf numFmtId="38" fontId="1" fillId="0" borderId="32" xfId="17" applyFont="1" applyBorder="1" applyAlignment="1">
      <alignment vertical="center"/>
    </xf>
    <xf numFmtId="38" fontId="1" fillId="0" borderId="33" xfId="17" applyFont="1" applyBorder="1" applyAlignment="1">
      <alignment vertical="center"/>
    </xf>
    <xf numFmtId="0" fontId="0" fillId="0" borderId="0" xfId="35">
      <alignment/>
      <protection/>
    </xf>
    <xf numFmtId="38" fontId="1" fillId="0" borderId="16" xfId="17" applyFont="1" applyBorder="1" applyAlignment="1">
      <alignment horizontal="right" vertical="center"/>
    </xf>
    <xf numFmtId="38" fontId="1" fillId="0" borderId="4" xfId="17" applyFont="1" applyBorder="1" applyAlignment="1" quotePrefix="1">
      <alignment horizontal="right" vertical="center"/>
    </xf>
    <xf numFmtId="182" fontId="1" fillId="0" borderId="4" xfId="17" applyNumberFormat="1" applyFont="1" applyBorder="1" applyAlignment="1">
      <alignment horizontal="right" vertical="center"/>
    </xf>
    <xf numFmtId="38" fontId="1" fillId="0" borderId="4" xfId="17" applyFont="1" applyBorder="1" applyAlignment="1">
      <alignment horizontal="right" vertical="center"/>
    </xf>
    <xf numFmtId="189" fontId="1" fillId="0" borderId="4" xfId="17" applyNumberFormat="1" applyFont="1" applyBorder="1" applyAlignment="1" quotePrefix="1">
      <alignment horizontal="right" vertical="center"/>
    </xf>
    <xf numFmtId="182" fontId="1" fillId="0" borderId="17" xfId="17" applyNumberFormat="1" applyFont="1" applyBorder="1" applyAlignment="1">
      <alignment horizontal="right" vertical="center"/>
    </xf>
    <xf numFmtId="0" fontId="13" fillId="0" borderId="0" xfId="35" applyFont="1" applyBorder="1">
      <alignment/>
      <protection/>
    </xf>
    <xf numFmtId="0" fontId="13" fillId="0" borderId="0" xfId="35" applyFont="1">
      <alignment/>
      <protection/>
    </xf>
    <xf numFmtId="0" fontId="13" fillId="0" borderId="7" xfId="35" applyFont="1" applyBorder="1">
      <alignment/>
      <protection/>
    </xf>
    <xf numFmtId="38" fontId="1" fillId="0" borderId="6" xfId="17" applyFont="1" applyFill="1" applyBorder="1" applyAlignment="1">
      <alignment horizontal="center" vertical="center"/>
    </xf>
    <xf numFmtId="38" fontId="1" fillId="0" borderId="7" xfId="17" applyFont="1" applyBorder="1" applyAlignment="1">
      <alignment horizontal="right" vertical="center"/>
    </xf>
    <xf numFmtId="38" fontId="1" fillId="0" borderId="0" xfId="17" applyFont="1" applyBorder="1" applyAlignment="1" quotePrefix="1">
      <alignment horizontal="right" vertical="center"/>
    </xf>
    <xf numFmtId="182" fontId="1" fillId="0" borderId="0" xfId="17" applyNumberFormat="1" applyFont="1" applyBorder="1" applyAlignment="1">
      <alignment horizontal="right" vertical="center"/>
    </xf>
    <xf numFmtId="189" fontId="1" fillId="0" borderId="0" xfId="17" applyNumberFormat="1" applyFont="1" applyBorder="1" applyAlignment="1" quotePrefix="1">
      <alignment horizontal="right" vertical="center"/>
    </xf>
    <xf numFmtId="182" fontId="1" fillId="0" borderId="6" xfId="17" applyNumberFormat="1" applyFont="1" applyBorder="1" applyAlignment="1">
      <alignment horizontal="right" vertical="center"/>
    </xf>
    <xf numFmtId="38" fontId="10" fillId="0" borderId="0" xfId="17" applyFont="1" applyBorder="1" applyAlignment="1" quotePrefix="1">
      <alignment horizontal="right" vertical="center"/>
    </xf>
    <xf numFmtId="182" fontId="10" fillId="0" borderId="0" xfId="17" applyNumberFormat="1" applyFont="1" applyBorder="1" applyAlignment="1">
      <alignment horizontal="right" vertical="center"/>
    </xf>
    <xf numFmtId="189" fontId="10" fillId="0" borderId="0" xfId="17" applyNumberFormat="1" applyFont="1" applyBorder="1" applyAlignment="1" quotePrefix="1">
      <alignment horizontal="right" vertical="center"/>
    </xf>
    <xf numFmtId="182" fontId="10" fillId="0" borderId="6" xfId="17" applyNumberFormat="1" applyFont="1" applyBorder="1" applyAlignment="1">
      <alignment horizontal="right" vertical="center"/>
    </xf>
    <xf numFmtId="0" fontId="10" fillId="0" borderId="0" xfId="35" applyFont="1" applyBorder="1">
      <alignment/>
      <protection/>
    </xf>
    <xf numFmtId="0" fontId="10" fillId="0" borderId="0" xfId="35" applyFont="1">
      <alignment/>
      <protection/>
    </xf>
    <xf numFmtId="0" fontId="0" fillId="0" borderId="7" xfId="35" applyBorder="1">
      <alignment/>
      <protection/>
    </xf>
    <xf numFmtId="38" fontId="18" fillId="0" borderId="6" xfId="17" applyFont="1" applyFill="1" applyBorder="1" applyAlignment="1">
      <alignment horizontal="center" vertical="center"/>
    </xf>
    <xf numFmtId="38" fontId="18" fillId="0" borderId="7" xfId="17" applyFont="1" applyBorder="1" applyAlignment="1">
      <alignment horizontal="right" vertical="center"/>
    </xf>
    <xf numFmtId="38" fontId="19" fillId="0" borderId="0" xfId="17" applyFont="1" applyBorder="1" applyAlignment="1" quotePrefix="1">
      <alignment horizontal="right" vertical="center"/>
    </xf>
    <xf numFmtId="38" fontId="18" fillId="0" borderId="0" xfId="17" applyFont="1" applyBorder="1" applyAlignment="1">
      <alignment horizontal="right" vertical="center"/>
    </xf>
    <xf numFmtId="189" fontId="19" fillId="0" borderId="0" xfId="17" applyNumberFormat="1" applyFont="1" applyBorder="1" applyAlignment="1" quotePrefix="1">
      <alignment horizontal="right" vertical="center"/>
    </xf>
    <xf numFmtId="0" fontId="0" fillId="0" borderId="0" xfId="35" applyBorder="1">
      <alignment/>
      <protection/>
    </xf>
    <xf numFmtId="182" fontId="10" fillId="0" borderId="0" xfId="35" applyNumberFormat="1" applyFont="1" applyBorder="1">
      <alignment/>
      <protection/>
    </xf>
    <xf numFmtId="38" fontId="10" fillId="0" borderId="0" xfId="35" applyNumberFormat="1" applyFont="1" applyBorder="1">
      <alignment/>
      <protection/>
    </xf>
    <xf numFmtId="182" fontId="10" fillId="0" borderId="6" xfId="35" applyNumberFormat="1" applyFont="1" applyBorder="1">
      <alignment/>
      <protection/>
    </xf>
    <xf numFmtId="0" fontId="1" fillId="0" borderId="7" xfId="35" applyFont="1" applyBorder="1">
      <alignment/>
      <protection/>
    </xf>
    <xf numFmtId="38" fontId="1" fillId="0" borderId="6" xfId="17" applyFont="1" applyFill="1" applyBorder="1" applyAlignment="1">
      <alignment horizontal="distributed" vertical="center"/>
    </xf>
    <xf numFmtId="182" fontId="1" fillId="0" borderId="0" xfId="35" applyNumberFormat="1" applyFont="1" applyBorder="1">
      <alignment/>
      <protection/>
    </xf>
    <xf numFmtId="38" fontId="1" fillId="0" borderId="0" xfId="35" applyNumberFormat="1" applyFont="1" applyBorder="1">
      <alignment/>
      <protection/>
    </xf>
    <xf numFmtId="38" fontId="1" fillId="0" borderId="0" xfId="17" applyFont="1" applyFill="1" applyBorder="1" applyAlignment="1">
      <alignment horizontal="distributed" vertical="center"/>
    </xf>
    <xf numFmtId="0" fontId="1" fillId="0" borderId="0" xfId="35" applyFont="1" applyBorder="1">
      <alignment/>
      <protection/>
    </xf>
    <xf numFmtId="0" fontId="1" fillId="0" borderId="0" xfId="35" applyFont="1">
      <alignment/>
      <protection/>
    </xf>
    <xf numFmtId="0" fontId="0" fillId="0" borderId="6" xfId="35" applyBorder="1">
      <alignment/>
      <protection/>
    </xf>
    <xf numFmtId="38" fontId="10" fillId="0" borderId="7" xfId="17" applyFont="1" applyBorder="1" applyAlignment="1">
      <alignment/>
    </xf>
    <xf numFmtId="38" fontId="10" fillId="0" borderId="0" xfId="17" applyFont="1" applyBorder="1" applyAlignment="1">
      <alignment/>
    </xf>
    <xf numFmtId="182" fontId="10" fillId="0" borderId="0" xfId="17" applyNumberFormat="1" applyFont="1" applyBorder="1" applyAlignment="1">
      <alignment/>
    </xf>
    <xf numFmtId="182" fontId="10" fillId="0" borderId="6" xfId="17" applyNumberFormat="1" applyFont="1" applyBorder="1" applyAlignment="1">
      <alignment/>
    </xf>
    <xf numFmtId="0" fontId="1" fillId="0" borderId="6" xfId="35" applyFont="1" applyBorder="1" applyAlignment="1">
      <alignment horizontal="distributed" vertical="center"/>
      <protection/>
    </xf>
    <xf numFmtId="38" fontId="1" fillId="0" borderId="7" xfId="17" applyFont="1" applyBorder="1" applyAlignment="1">
      <alignment/>
    </xf>
    <xf numFmtId="182" fontId="1" fillId="0" borderId="0" xfId="17" applyNumberFormat="1" applyFont="1" applyBorder="1" applyAlignment="1">
      <alignment/>
    </xf>
    <xf numFmtId="182" fontId="1" fillId="0" borderId="6" xfId="17" applyNumberFormat="1" applyFont="1" applyBorder="1" applyAlignment="1">
      <alignment/>
    </xf>
    <xf numFmtId="182" fontId="1" fillId="0" borderId="0" xfId="17" applyNumberFormat="1" applyFont="1" applyBorder="1" applyAlignment="1">
      <alignment horizontal="right"/>
    </xf>
    <xf numFmtId="0" fontId="20" fillId="0" borderId="7" xfId="35" applyFont="1" applyBorder="1">
      <alignment/>
      <protection/>
    </xf>
    <xf numFmtId="0" fontId="20" fillId="0" borderId="0" xfId="35" applyFont="1" applyBorder="1">
      <alignment/>
      <protection/>
    </xf>
    <xf numFmtId="182" fontId="20" fillId="0" borderId="6" xfId="35" applyNumberFormat="1" applyFont="1" applyBorder="1">
      <alignment/>
      <protection/>
    </xf>
    <xf numFmtId="0" fontId="20" fillId="0" borderId="0" xfId="35" applyFont="1">
      <alignment/>
      <protection/>
    </xf>
    <xf numFmtId="38" fontId="10" fillId="0" borderId="7" xfId="17" applyFont="1" applyBorder="1" applyAlignment="1">
      <alignment horizontal="distributed" vertical="center"/>
    </xf>
    <xf numFmtId="38" fontId="10" fillId="0" borderId="0" xfId="17" applyFont="1" applyAlignment="1">
      <alignment/>
    </xf>
    <xf numFmtId="38" fontId="1" fillId="0" borderId="7" xfId="17" applyFont="1" applyFill="1" applyBorder="1" applyAlignment="1">
      <alignment horizontal="right" vertical="center"/>
    </xf>
    <xf numFmtId="182" fontId="1" fillId="0" borderId="0" xfId="17" applyNumberFormat="1" applyFont="1" applyFill="1" applyBorder="1" applyAlignment="1">
      <alignment horizontal="right" vertical="center"/>
    </xf>
    <xf numFmtId="182" fontId="1" fillId="0" borderId="0" xfId="17" applyNumberFormat="1" applyFont="1" applyFill="1" applyBorder="1" applyAlignment="1">
      <alignment/>
    </xf>
    <xf numFmtId="38" fontId="1" fillId="0" borderId="0" xfId="35" applyNumberFormat="1" applyFont="1" applyFill="1" applyBorder="1">
      <alignment/>
      <protection/>
    </xf>
    <xf numFmtId="182" fontId="1" fillId="0" borderId="6" xfId="17" applyNumberFormat="1" applyFont="1" applyFill="1" applyBorder="1" applyAlignment="1">
      <alignment horizontal="right" vertical="center"/>
    </xf>
    <xf numFmtId="182" fontId="0" fillId="0" borderId="6" xfId="35" applyNumberFormat="1" applyBorder="1">
      <alignment/>
      <protection/>
    </xf>
    <xf numFmtId="38" fontId="10" fillId="0" borderId="7" xfId="35" applyNumberFormat="1" applyFont="1" applyBorder="1">
      <alignment/>
      <protection/>
    </xf>
    <xf numFmtId="182" fontId="10" fillId="0" borderId="0" xfId="17" applyNumberFormat="1" applyFont="1" applyFill="1" applyBorder="1" applyAlignment="1">
      <alignment/>
    </xf>
    <xf numFmtId="38" fontId="10" fillId="0" borderId="0" xfId="17" applyFont="1" applyFill="1" applyBorder="1" applyAlignment="1">
      <alignment horizontal="distributed" vertical="center"/>
    </xf>
    <xf numFmtId="38" fontId="19" fillId="0" borderId="0" xfId="17" applyFont="1" applyBorder="1" applyAlignment="1">
      <alignment horizontal="right" vertical="center"/>
    </xf>
    <xf numFmtId="0" fontId="16" fillId="0" borderId="0" xfId="35" applyFont="1" applyBorder="1">
      <alignment/>
      <protection/>
    </xf>
    <xf numFmtId="0" fontId="16" fillId="0" borderId="0" xfId="35" applyFont="1">
      <alignment/>
      <protection/>
    </xf>
    <xf numFmtId="189" fontId="10" fillId="0" borderId="0" xfId="35" applyNumberFormat="1" applyFont="1" applyBorder="1">
      <alignment/>
      <protection/>
    </xf>
    <xf numFmtId="0" fontId="10" fillId="0" borderId="7" xfId="35" applyFont="1" applyBorder="1">
      <alignment/>
      <protection/>
    </xf>
    <xf numFmtId="0" fontId="1" fillId="0" borderId="29" xfId="35" applyFont="1" applyBorder="1">
      <alignment/>
      <protection/>
    </xf>
    <xf numFmtId="38" fontId="1" fillId="0" borderId="33" xfId="17" applyFont="1" applyFill="1" applyBorder="1" applyAlignment="1">
      <alignment horizontal="distributed" vertical="center"/>
    </xf>
    <xf numFmtId="38" fontId="1" fillId="0" borderId="29" xfId="17" applyFont="1" applyBorder="1" applyAlignment="1">
      <alignment horizontal="right" vertical="center"/>
    </xf>
    <xf numFmtId="38" fontId="1" fillId="0" borderId="30" xfId="17" applyFont="1" applyBorder="1" applyAlignment="1">
      <alignment horizontal="right" vertical="center"/>
    </xf>
    <xf numFmtId="182" fontId="1" fillId="0" borderId="30" xfId="17" applyNumberFormat="1" applyFont="1" applyBorder="1" applyAlignment="1">
      <alignment horizontal="right" vertical="center"/>
    </xf>
    <xf numFmtId="182" fontId="1" fillId="0" borderId="30" xfId="17" applyNumberFormat="1" applyFont="1" applyBorder="1" applyAlignment="1">
      <alignment/>
    </xf>
    <xf numFmtId="38" fontId="1" fillId="0" borderId="30" xfId="35" applyNumberFormat="1" applyFont="1" applyBorder="1">
      <alignment/>
      <protection/>
    </xf>
    <xf numFmtId="182" fontId="1" fillId="0" borderId="33" xfId="17" applyNumberFormat="1" applyFont="1" applyBorder="1" applyAlignment="1">
      <alignment horizontal="right" vertical="center"/>
    </xf>
    <xf numFmtId="38" fontId="9" fillId="0" borderId="0" xfId="17" applyFont="1" applyAlignment="1">
      <alignment vertical="center"/>
    </xf>
    <xf numFmtId="38" fontId="7" fillId="0" borderId="0" xfId="17" applyFont="1" applyAlignment="1">
      <alignment/>
    </xf>
    <xf numFmtId="38" fontId="1" fillId="0" borderId="0" xfId="17" applyFont="1" applyAlignment="1">
      <alignment/>
    </xf>
    <xf numFmtId="0" fontId="1" fillId="0" borderId="0" xfId="36"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22" xfId="17" applyFont="1" applyBorder="1" applyAlignment="1">
      <alignment/>
    </xf>
    <xf numFmtId="38" fontId="1" fillId="0" borderId="19" xfId="17" applyFont="1" applyFill="1" applyBorder="1" applyAlignment="1">
      <alignment/>
    </xf>
    <xf numFmtId="38" fontId="1" fillId="0" borderId="24" xfId="17" applyFont="1" applyFill="1" applyBorder="1" applyAlignment="1">
      <alignment/>
    </xf>
    <xf numFmtId="38" fontId="1" fillId="0" borderId="21" xfId="17" applyFont="1" applyFill="1" applyBorder="1" applyAlignment="1">
      <alignment/>
    </xf>
    <xf numFmtId="38" fontId="1" fillId="0" borderId="21" xfId="17" applyFont="1" applyFill="1" applyBorder="1" applyAlignment="1">
      <alignment horizontal="distributed"/>
    </xf>
    <xf numFmtId="38" fontId="1" fillId="0" borderId="13" xfId="17" applyFont="1" applyFill="1" applyBorder="1" applyAlignment="1">
      <alignment horizontal="centerContinuous"/>
    </xf>
    <xf numFmtId="38" fontId="1" fillId="0" borderId="24" xfId="17" applyFont="1" applyFill="1" applyBorder="1" applyAlignment="1">
      <alignment horizontal="centerContinuous"/>
    </xf>
    <xf numFmtId="38" fontId="1" fillId="0" borderId="25" xfId="17" applyFont="1" applyFill="1" applyBorder="1" applyAlignment="1">
      <alignment horizontal="centerContinuous"/>
    </xf>
    <xf numFmtId="38" fontId="1" fillId="0" borderId="7" xfId="17" applyFont="1" applyFill="1" applyBorder="1" applyAlignment="1">
      <alignment horizontal="center"/>
    </xf>
    <xf numFmtId="38" fontId="1" fillId="0" borderId="3" xfId="17" applyFont="1" applyFill="1" applyBorder="1" applyAlignment="1">
      <alignment horizontal="center"/>
    </xf>
    <xf numFmtId="38" fontId="1" fillId="0" borderId="3" xfId="17" applyFont="1" applyFill="1" applyBorder="1" applyAlignment="1">
      <alignment horizontal="distributed"/>
    </xf>
    <xf numFmtId="38" fontId="1" fillId="0" borderId="20" xfId="17" applyFont="1" applyFill="1" applyBorder="1" applyAlignment="1">
      <alignment horizontal="center" vertical="center"/>
    </xf>
    <xf numFmtId="38" fontId="1" fillId="0" borderId="17" xfId="17" applyFont="1" applyFill="1" applyBorder="1" applyAlignment="1">
      <alignment horizontal="center" vertical="center"/>
    </xf>
    <xf numFmtId="38" fontId="1" fillId="0" borderId="10" xfId="17" applyFont="1" applyFill="1" applyBorder="1" applyAlignment="1">
      <alignment/>
    </xf>
    <xf numFmtId="38" fontId="1" fillId="0" borderId="11" xfId="17" applyFont="1" applyFill="1" applyBorder="1" applyAlignment="1">
      <alignment/>
    </xf>
    <xf numFmtId="38" fontId="1" fillId="0" borderId="13" xfId="17" applyFont="1" applyFill="1" applyBorder="1" applyAlignment="1">
      <alignment/>
    </xf>
    <xf numFmtId="38" fontId="1" fillId="0" borderId="13" xfId="17" applyFont="1" applyFill="1" applyBorder="1" applyAlignment="1">
      <alignment horizontal="center" vertical="center"/>
    </xf>
    <xf numFmtId="38" fontId="1" fillId="0" borderId="13" xfId="17" applyFont="1" applyFill="1" applyBorder="1" applyAlignment="1">
      <alignment horizontal="distributed"/>
    </xf>
    <xf numFmtId="38" fontId="1" fillId="0" borderId="12" xfId="17" applyFont="1" applyFill="1" applyBorder="1" applyAlignment="1">
      <alignment horizontal="center" vertical="center"/>
    </xf>
    <xf numFmtId="41" fontId="1" fillId="0" borderId="3" xfId="17" applyNumberFormat="1" applyFont="1" applyFill="1" applyBorder="1" applyAlignment="1">
      <alignment horizontal="right"/>
    </xf>
    <xf numFmtId="41" fontId="1" fillId="0" borderId="20" xfId="17" applyNumberFormat="1" applyFont="1" applyFill="1" applyBorder="1" applyAlignment="1">
      <alignment horizontal="right"/>
    </xf>
    <xf numFmtId="41" fontId="1" fillId="0" borderId="17" xfId="17" applyNumberFormat="1" applyFont="1" applyFill="1" applyBorder="1" applyAlignment="1">
      <alignment horizontal="right"/>
    </xf>
    <xf numFmtId="41" fontId="1" fillId="0" borderId="6" xfId="17" applyNumberFormat="1" applyFont="1" applyFill="1" applyBorder="1" applyAlignment="1">
      <alignment horizontal="right"/>
    </xf>
    <xf numFmtId="38" fontId="10" fillId="0" borderId="6" xfId="17" applyFont="1" applyBorder="1" applyAlignment="1">
      <alignment/>
    </xf>
    <xf numFmtId="41" fontId="10" fillId="0" borderId="3" xfId="17" applyNumberFormat="1" applyFont="1" applyFill="1" applyBorder="1" applyAlignment="1">
      <alignment horizontal="right"/>
    </xf>
    <xf numFmtId="41" fontId="10" fillId="0" borderId="6" xfId="17" applyNumberFormat="1" applyFont="1" applyFill="1" applyBorder="1" applyAlignment="1">
      <alignment horizontal="right"/>
    </xf>
    <xf numFmtId="38" fontId="10" fillId="0" borderId="3" xfId="17" applyFont="1" applyFill="1" applyBorder="1" applyAlignment="1">
      <alignment horizontal="center"/>
    </xf>
    <xf numFmtId="0" fontId="13" fillId="0" borderId="6" xfId="36" applyFont="1" applyFill="1" applyBorder="1">
      <alignment/>
      <protection/>
    </xf>
    <xf numFmtId="38" fontId="1" fillId="0" borderId="3" xfId="17" applyFont="1" applyFill="1" applyBorder="1" applyAlignment="1">
      <alignment horizontal="distributed"/>
    </xf>
    <xf numFmtId="41" fontId="1" fillId="0" borderId="13" xfId="17" applyNumberFormat="1" applyFont="1" applyFill="1" applyBorder="1" applyAlignment="1">
      <alignment horizontal="right"/>
    </xf>
    <xf numFmtId="41" fontId="1" fillId="0" borderId="12" xfId="17" applyNumberFormat="1" applyFont="1" applyFill="1" applyBorder="1" applyAlignment="1">
      <alignment horizontal="right"/>
    </xf>
    <xf numFmtId="38" fontId="1" fillId="0" borderId="13" xfId="17" applyFont="1" applyFill="1" applyBorder="1" applyAlignment="1">
      <alignment horizontal="distributed"/>
    </xf>
    <xf numFmtId="38" fontId="1" fillId="0" borderId="0" xfId="17" applyFont="1" applyAlignment="1">
      <alignment horizontal="distributed" vertical="center" wrapText="1"/>
    </xf>
    <xf numFmtId="38" fontId="9" fillId="0" borderId="0" xfId="17" applyFont="1" applyFill="1" applyAlignment="1">
      <alignment/>
    </xf>
    <xf numFmtId="0" fontId="1" fillId="0" borderId="0" xfId="37" applyFont="1">
      <alignment/>
      <protection/>
    </xf>
    <xf numFmtId="0" fontId="7" fillId="0" borderId="0" xfId="37" applyFont="1" applyAlignment="1">
      <alignment/>
      <protection/>
    </xf>
    <xf numFmtId="0" fontId="1" fillId="0" borderId="0" xfId="37" applyFont="1" applyAlignment="1">
      <alignment horizontal="centerContinuous"/>
      <protection/>
    </xf>
    <xf numFmtId="0" fontId="1" fillId="0" borderId="0" xfId="37" applyFont="1" applyAlignment="1">
      <alignment/>
      <protection/>
    </xf>
    <xf numFmtId="0" fontId="1" fillId="0" borderId="0" xfId="37" applyFont="1" applyBorder="1">
      <alignment/>
      <protection/>
    </xf>
    <xf numFmtId="0" fontId="1" fillId="0" borderId="0" xfId="37" applyFont="1" applyBorder="1" applyAlignment="1">
      <alignment horizontal="centerContinuous"/>
      <protection/>
    </xf>
    <xf numFmtId="0" fontId="1" fillId="0" borderId="0" xfId="37" applyFont="1" applyBorder="1" applyAlignment="1">
      <alignment horizontal="right"/>
      <protection/>
    </xf>
    <xf numFmtId="0" fontId="1" fillId="0" borderId="0" xfId="37" applyFont="1" applyAlignment="1">
      <alignment vertical="center"/>
      <protection/>
    </xf>
    <xf numFmtId="0" fontId="1" fillId="0" borderId="20" xfId="37" applyFont="1" applyBorder="1" applyAlignment="1">
      <alignment horizontal="distributed" vertical="center"/>
      <protection/>
    </xf>
    <xf numFmtId="0" fontId="1" fillId="0" borderId="16" xfId="37" applyFont="1" applyBorder="1" applyAlignment="1">
      <alignment horizontal="distributed" vertical="center"/>
      <protection/>
    </xf>
    <xf numFmtId="0" fontId="1" fillId="0" borderId="13" xfId="37" applyFont="1" applyBorder="1" applyAlignment="1">
      <alignment horizontal="distributed" vertical="center"/>
      <protection/>
    </xf>
    <xf numFmtId="0" fontId="1" fillId="0" borderId="10" xfId="37" applyFont="1" applyBorder="1" applyAlignment="1">
      <alignment horizontal="distributed" vertical="center"/>
      <protection/>
    </xf>
    <xf numFmtId="0" fontId="1" fillId="0" borderId="7" xfId="37" applyFont="1" applyBorder="1" applyAlignment="1">
      <alignment horizontal="distributed" vertical="center"/>
      <protection/>
    </xf>
    <xf numFmtId="0" fontId="1" fillId="0" borderId="6" xfId="37" applyFont="1" applyBorder="1" applyAlignment="1">
      <alignment horizontal="distributed" vertical="center"/>
      <protection/>
    </xf>
    <xf numFmtId="195" fontId="1" fillId="0" borderId="7" xfId="17" applyNumberFormat="1" applyFont="1" applyBorder="1" applyAlignment="1">
      <alignment horizontal="right" vertical="center"/>
    </xf>
    <xf numFmtId="195" fontId="1" fillId="0" borderId="4" xfId="17" applyNumberFormat="1" applyFont="1" applyBorder="1" applyAlignment="1">
      <alignment horizontal="right" vertical="center"/>
    </xf>
    <xf numFmtId="195" fontId="1" fillId="0" borderId="4" xfId="17" applyNumberFormat="1" applyFont="1" applyBorder="1" applyAlignment="1">
      <alignment vertical="center"/>
    </xf>
    <xf numFmtId="195" fontId="1" fillId="0" borderId="17" xfId="17" applyNumberFormat="1" applyFont="1" applyBorder="1" applyAlignment="1">
      <alignment vertical="center"/>
    </xf>
    <xf numFmtId="195" fontId="1" fillId="0" borderId="7" xfId="17" applyNumberFormat="1" applyFont="1" applyBorder="1" applyAlignment="1">
      <alignment vertical="center"/>
    </xf>
    <xf numFmtId="195" fontId="1" fillId="0" borderId="0" xfId="17" applyNumberFormat="1" applyFont="1" applyBorder="1" applyAlignment="1">
      <alignment vertical="center"/>
    </xf>
    <xf numFmtId="195" fontId="1" fillId="0" borderId="6" xfId="17" applyNumberFormat="1" applyFont="1" applyBorder="1" applyAlignment="1">
      <alignment vertical="center"/>
    </xf>
    <xf numFmtId="0" fontId="9" fillId="0" borderId="0" xfId="37" applyFont="1" applyAlignment="1">
      <alignment vertical="center"/>
      <protection/>
    </xf>
    <xf numFmtId="0" fontId="10" fillId="0" borderId="6" xfId="37" applyFont="1" applyBorder="1" applyAlignment="1">
      <alignment horizontal="distributed" vertical="center"/>
      <protection/>
    </xf>
    <xf numFmtId="195" fontId="10" fillId="0" borderId="7" xfId="17" applyNumberFormat="1" applyFont="1" applyBorder="1" applyAlignment="1">
      <alignment vertical="center"/>
    </xf>
    <xf numFmtId="195" fontId="10" fillId="0" borderId="0" xfId="17" applyNumberFormat="1" applyFont="1" applyFill="1" applyBorder="1" applyAlignment="1">
      <alignment vertical="center"/>
    </xf>
    <xf numFmtId="195" fontId="10" fillId="0" borderId="0" xfId="17" applyNumberFormat="1" applyFont="1" applyBorder="1" applyAlignment="1">
      <alignment vertical="center"/>
    </xf>
    <xf numFmtId="195" fontId="10" fillId="0" borderId="6" xfId="17" applyNumberFormat="1" applyFont="1" applyBorder="1" applyAlignment="1">
      <alignment vertical="center"/>
    </xf>
    <xf numFmtId="0" fontId="9" fillId="0" borderId="7" xfId="37" applyFont="1" applyBorder="1" applyAlignment="1">
      <alignment horizontal="distributed" vertical="center"/>
      <protection/>
    </xf>
    <xf numFmtId="195" fontId="9" fillId="0" borderId="7" xfId="17" applyNumberFormat="1" applyFont="1" applyBorder="1" applyAlignment="1">
      <alignment vertical="center"/>
    </xf>
    <xf numFmtId="195" fontId="9" fillId="0" borderId="0" xfId="17" applyNumberFormat="1" applyFont="1" applyFill="1" applyBorder="1" applyAlignment="1">
      <alignment vertical="center"/>
    </xf>
    <xf numFmtId="195" fontId="9" fillId="0" borderId="0" xfId="17" applyNumberFormat="1" applyFont="1" applyBorder="1" applyAlignment="1">
      <alignment vertical="center"/>
    </xf>
    <xf numFmtId="195" fontId="9" fillId="0" borderId="6" xfId="17" applyNumberFormat="1" applyFont="1" applyBorder="1" applyAlignment="1">
      <alignment vertical="center"/>
    </xf>
    <xf numFmtId="0" fontId="1" fillId="0" borderId="7" xfId="37" applyFont="1" applyBorder="1" applyAlignment="1">
      <alignment vertical="center"/>
      <protection/>
    </xf>
    <xf numFmtId="0" fontId="1" fillId="0" borderId="6" xfId="37" applyFont="1" applyBorder="1" applyAlignment="1">
      <alignment horizontal="center" vertical="center"/>
      <protection/>
    </xf>
    <xf numFmtId="195" fontId="8" fillId="0" borderId="0" xfId="17" applyNumberFormat="1" applyFont="1" applyFill="1" applyBorder="1" applyAlignment="1">
      <alignment vertical="center"/>
    </xf>
    <xf numFmtId="195" fontId="1" fillId="0" borderId="0" xfId="17" applyNumberFormat="1" applyFont="1" applyBorder="1" applyAlignment="1">
      <alignment horizontal="right" vertical="center"/>
    </xf>
    <xf numFmtId="195" fontId="1" fillId="0" borderId="6" xfId="17" applyNumberFormat="1" applyFont="1" applyBorder="1" applyAlignment="1">
      <alignment horizontal="right" vertical="center"/>
    </xf>
    <xf numFmtId="195" fontId="1" fillId="0" borderId="7" xfId="37" applyNumberFormat="1" applyFont="1" applyBorder="1" applyAlignment="1">
      <alignment horizontal="right" vertical="center"/>
      <protection/>
    </xf>
    <xf numFmtId="195" fontId="1" fillId="0" borderId="0" xfId="37" applyNumberFormat="1" applyFont="1" applyBorder="1" applyAlignment="1">
      <alignment horizontal="right" vertical="center"/>
      <protection/>
    </xf>
    <xf numFmtId="195" fontId="1" fillId="0" borderId="6" xfId="37" applyNumberFormat="1" applyFont="1" applyBorder="1" applyAlignment="1">
      <alignment horizontal="right" vertical="center"/>
      <protection/>
    </xf>
    <xf numFmtId="195" fontId="1" fillId="0" borderId="0" xfId="17" applyNumberFormat="1" applyFont="1" applyFill="1" applyBorder="1" applyAlignment="1">
      <alignment horizontal="right" vertical="center"/>
    </xf>
    <xf numFmtId="195" fontId="1" fillId="0" borderId="0" xfId="17" applyNumberFormat="1" applyFont="1" applyBorder="1" applyAlignment="1">
      <alignment horizontal="center" vertical="center"/>
    </xf>
    <xf numFmtId="195" fontId="1" fillId="0" borderId="6" xfId="17" applyNumberFormat="1" applyFont="1" applyBorder="1" applyAlignment="1">
      <alignment horizontal="center" vertical="center"/>
    </xf>
    <xf numFmtId="0" fontId="1" fillId="0" borderId="10" xfId="37" applyFont="1" applyBorder="1" applyAlignment="1">
      <alignment vertical="center"/>
      <protection/>
    </xf>
    <xf numFmtId="0" fontId="1" fillId="0" borderId="12" xfId="37" applyFont="1" applyBorder="1" applyAlignment="1">
      <alignment horizontal="distributed" vertical="center"/>
      <protection/>
    </xf>
    <xf numFmtId="195" fontId="1" fillId="0" borderId="10" xfId="17" applyNumberFormat="1" applyFont="1" applyBorder="1" applyAlignment="1">
      <alignment horizontal="right" vertical="center"/>
    </xf>
    <xf numFmtId="195" fontId="1" fillId="0" borderId="11" xfId="17" applyNumberFormat="1" applyFont="1" applyBorder="1" applyAlignment="1">
      <alignment horizontal="right" vertical="center"/>
    </xf>
    <xf numFmtId="195" fontId="1" fillId="0" borderId="12" xfId="17" applyNumberFormat="1" applyFont="1" applyBorder="1" applyAlignment="1">
      <alignment horizontal="right" vertical="center"/>
    </xf>
    <xf numFmtId="0" fontId="1" fillId="0" borderId="0" xfId="38" applyFont="1" applyAlignment="1">
      <alignment vertical="center"/>
      <protection/>
    </xf>
    <xf numFmtId="0" fontId="7" fillId="0" borderId="0" xfId="38" applyFont="1" applyAlignment="1">
      <alignment vertical="center"/>
      <protection/>
    </xf>
    <xf numFmtId="0" fontId="1" fillId="0" borderId="0" xfId="38" applyFont="1" applyFill="1" applyAlignment="1">
      <alignment vertical="center"/>
      <protection/>
    </xf>
    <xf numFmtId="0" fontId="1" fillId="0" borderId="0" xfId="38" applyFont="1" applyAlignment="1">
      <alignment horizontal="right" vertical="center"/>
      <protection/>
    </xf>
    <xf numFmtId="0" fontId="1" fillId="0" borderId="0" xfId="38" applyFont="1" applyBorder="1" applyAlignment="1">
      <alignment vertical="center"/>
      <protection/>
    </xf>
    <xf numFmtId="0" fontId="10" fillId="0" borderId="0" xfId="38" applyFont="1" applyAlignment="1">
      <alignment vertical="center"/>
      <protection/>
    </xf>
    <xf numFmtId="41" fontId="10" fillId="0" borderId="16" xfId="38" applyNumberFormat="1" applyFont="1" applyBorder="1" applyAlignment="1">
      <alignment vertical="center"/>
      <protection/>
    </xf>
    <xf numFmtId="190" fontId="10" fillId="0" borderId="4" xfId="38" applyNumberFormat="1" applyFont="1" applyBorder="1" applyAlignment="1">
      <alignment vertical="center"/>
      <protection/>
    </xf>
    <xf numFmtId="41" fontId="10" fillId="0" borderId="4" xfId="38" applyNumberFormat="1" applyFont="1" applyBorder="1" applyAlignment="1">
      <alignment vertical="center"/>
      <protection/>
    </xf>
    <xf numFmtId="180" fontId="10" fillId="0" borderId="4" xfId="38" applyNumberFormat="1" applyFont="1" applyBorder="1" applyAlignment="1">
      <alignment vertical="center"/>
      <protection/>
    </xf>
    <xf numFmtId="183" fontId="10" fillId="0" borderId="17" xfId="38" applyNumberFormat="1" applyFont="1" applyBorder="1" applyAlignment="1">
      <alignment vertical="center"/>
      <protection/>
    </xf>
    <xf numFmtId="0" fontId="1" fillId="0" borderId="7" xfId="38" applyFont="1" applyBorder="1" applyAlignment="1">
      <alignment vertical="center"/>
      <protection/>
    </xf>
    <xf numFmtId="0" fontId="1" fillId="0" borderId="6" xfId="38" applyFont="1" applyBorder="1" applyAlignment="1">
      <alignment vertical="center"/>
      <protection/>
    </xf>
    <xf numFmtId="41" fontId="1" fillId="0" borderId="7" xfId="38" applyNumberFormat="1" applyFont="1" applyBorder="1" applyAlignment="1">
      <alignment vertical="center"/>
      <protection/>
    </xf>
    <xf numFmtId="190" fontId="1" fillId="0" borderId="0" xfId="38" applyNumberFormat="1" applyFont="1" applyBorder="1" applyAlignment="1">
      <alignment vertical="center"/>
      <protection/>
    </xf>
    <xf numFmtId="41" fontId="1" fillId="0" borderId="0" xfId="38" applyNumberFormat="1" applyFont="1" applyBorder="1" applyAlignment="1">
      <alignment vertical="center"/>
      <protection/>
    </xf>
    <xf numFmtId="180" fontId="1" fillId="0" borderId="0" xfId="38" applyNumberFormat="1" applyFont="1" applyBorder="1" applyAlignment="1">
      <alignment vertical="center"/>
      <protection/>
    </xf>
    <xf numFmtId="183" fontId="1" fillId="0" borderId="6" xfId="38" applyNumberFormat="1" applyFont="1" applyBorder="1" applyAlignment="1">
      <alignment vertical="center"/>
      <protection/>
    </xf>
    <xf numFmtId="0" fontId="1" fillId="0" borderId="0" xfId="38" applyFont="1" applyBorder="1" applyAlignment="1">
      <alignment horizontal="distributed" vertical="center"/>
      <protection/>
    </xf>
    <xf numFmtId="0" fontId="1" fillId="0" borderId="6" xfId="38" applyFont="1" applyBorder="1" applyAlignment="1">
      <alignment horizontal="distributed" vertical="center"/>
      <protection/>
    </xf>
    <xf numFmtId="189" fontId="1" fillId="0" borderId="0" xfId="38" applyNumberFormat="1" applyFont="1" applyBorder="1" applyAlignment="1">
      <alignment vertical="center"/>
      <protection/>
    </xf>
    <xf numFmtId="0" fontId="0" fillId="0" borderId="6" xfId="38" applyBorder="1" applyAlignment="1">
      <alignment vertical="center"/>
      <protection/>
    </xf>
    <xf numFmtId="189" fontId="1" fillId="0" borderId="0" xfId="17" applyNumberFormat="1" applyFont="1" applyBorder="1" applyAlignment="1">
      <alignment vertical="center"/>
    </xf>
    <xf numFmtId="41" fontId="1" fillId="0" borderId="0" xfId="17" applyNumberFormat="1" applyFont="1" applyBorder="1" applyAlignment="1">
      <alignment vertical="center"/>
    </xf>
    <xf numFmtId="180" fontId="1" fillId="0" borderId="0" xfId="17" applyNumberFormat="1" applyFont="1" applyBorder="1" applyAlignment="1">
      <alignment vertical="center"/>
    </xf>
    <xf numFmtId="0" fontId="1" fillId="0" borderId="6" xfId="38" applyFont="1" applyBorder="1" applyAlignment="1">
      <alignment horizontal="center" vertical="center"/>
      <protection/>
    </xf>
    <xf numFmtId="0" fontId="1" fillId="0" borderId="10" xfId="38" applyFont="1" applyBorder="1" applyAlignment="1">
      <alignment vertical="center"/>
      <protection/>
    </xf>
    <xf numFmtId="0" fontId="1" fillId="0" borderId="11" xfId="38" applyFont="1" applyBorder="1" applyAlignment="1">
      <alignment horizontal="distributed" vertical="center"/>
      <protection/>
    </xf>
    <xf numFmtId="0" fontId="1" fillId="0" borderId="12" xfId="38" applyFont="1" applyBorder="1" applyAlignment="1">
      <alignment horizontal="distributed" vertical="center"/>
      <protection/>
    </xf>
    <xf numFmtId="189" fontId="1" fillId="0" borderId="11" xfId="17" applyNumberFormat="1" applyFont="1" applyBorder="1" applyAlignment="1">
      <alignment vertical="center"/>
    </xf>
    <xf numFmtId="41" fontId="1" fillId="0" borderId="11" xfId="17" applyNumberFormat="1" applyFont="1" applyBorder="1" applyAlignment="1">
      <alignment vertical="center"/>
    </xf>
    <xf numFmtId="180" fontId="1" fillId="0" borderId="11" xfId="17" applyNumberFormat="1" applyFont="1" applyBorder="1" applyAlignment="1">
      <alignment vertical="center"/>
    </xf>
    <xf numFmtId="0" fontId="1" fillId="0" borderId="0" xfId="38" applyFont="1" applyFill="1" applyBorder="1" applyAlignment="1">
      <alignment vertical="center"/>
      <protection/>
    </xf>
    <xf numFmtId="190" fontId="1" fillId="0" borderId="0" xfId="38" applyNumberFormat="1" applyFont="1" applyAlignment="1">
      <alignment vertical="center"/>
      <protection/>
    </xf>
    <xf numFmtId="0" fontId="1" fillId="0" borderId="0" xfId="39" applyFont="1">
      <alignment/>
      <protection/>
    </xf>
    <xf numFmtId="0" fontId="7" fillId="0" borderId="0" xfId="39" applyFont="1" applyAlignment="1">
      <alignment horizontal="left"/>
      <protection/>
    </xf>
    <xf numFmtId="0" fontId="1" fillId="0" borderId="0" xfId="39" applyFont="1" applyAlignment="1">
      <alignment horizontal="centerContinuous"/>
      <protection/>
    </xf>
    <xf numFmtId="0" fontId="1" fillId="0" borderId="0" xfId="39" applyFont="1" applyBorder="1" applyAlignment="1">
      <alignment horizontal="right"/>
      <protection/>
    </xf>
    <xf numFmtId="0" fontId="1" fillId="0" borderId="0" xfId="39" applyFont="1" applyBorder="1">
      <alignment/>
      <protection/>
    </xf>
    <xf numFmtId="0" fontId="1" fillId="0" borderId="21" xfId="39" applyFont="1" applyBorder="1" applyAlignment="1">
      <alignment horizontal="center"/>
      <protection/>
    </xf>
    <xf numFmtId="0" fontId="1" fillId="0" borderId="14" xfId="39" applyFont="1" applyBorder="1" applyAlignment="1">
      <alignment horizontal="left" vertical="center"/>
      <protection/>
    </xf>
    <xf numFmtId="0" fontId="1" fillId="0" borderId="34" xfId="39" applyFont="1" applyBorder="1" applyAlignment="1">
      <alignment horizontal="centerContinuous" vertical="center"/>
      <protection/>
    </xf>
    <xf numFmtId="0" fontId="1" fillId="0" borderId="15" xfId="39" applyFont="1" applyBorder="1" applyAlignment="1">
      <alignment horizontal="centerContinuous" vertical="center"/>
      <protection/>
    </xf>
    <xf numFmtId="0" fontId="1" fillId="0" borderId="21" xfId="39" applyFont="1" applyBorder="1" applyAlignment="1">
      <alignment vertical="center"/>
      <protection/>
    </xf>
    <xf numFmtId="0" fontId="1" fillId="0" borderId="21" xfId="39" applyFont="1" applyBorder="1" applyAlignment="1">
      <alignment horizontal="center" vertical="center"/>
      <protection/>
    </xf>
    <xf numFmtId="0" fontId="1" fillId="0" borderId="3" xfId="39" applyFont="1" applyBorder="1" applyAlignment="1">
      <alignment horizontal="center" vertical="center"/>
      <protection/>
    </xf>
    <xf numFmtId="0" fontId="1" fillId="0" borderId="20" xfId="39" applyFont="1" applyBorder="1" applyAlignment="1">
      <alignment horizontal="center" vertical="center"/>
      <protection/>
    </xf>
    <xf numFmtId="0" fontId="1" fillId="0" borderId="6" xfId="39" applyFont="1" applyBorder="1" applyAlignment="1">
      <alignment horizontal="center" vertical="center"/>
      <protection/>
    </xf>
    <xf numFmtId="0" fontId="1" fillId="0" borderId="13"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13" xfId="39" applyFont="1" applyBorder="1" applyAlignment="1">
      <alignment horizontal="center"/>
      <protection/>
    </xf>
    <xf numFmtId="0" fontId="1" fillId="0" borderId="18" xfId="39" applyFont="1" applyBorder="1" applyAlignment="1">
      <alignment horizontal="center" vertical="center"/>
      <protection/>
    </xf>
    <xf numFmtId="0" fontId="1" fillId="0" borderId="13" xfId="39" applyFont="1" applyBorder="1" applyAlignment="1">
      <alignment vertical="center"/>
      <protection/>
    </xf>
    <xf numFmtId="0" fontId="1" fillId="0" borderId="18" xfId="39" applyFont="1" applyBorder="1" applyAlignment="1">
      <alignment horizontal="center"/>
      <protection/>
    </xf>
    <xf numFmtId="0" fontId="8" fillId="0" borderId="0" xfId="39" applyFont="1" applyBorder="1">
      <alignment/>
      <protection/>
    </xf>
    <xf numFmtId="0" fontId="8" fillId="0" borderId="3" xfId="39" applyFont="1" applyBorder="1" applyAlignment="1">
      <alignment horizontal="distributed"/>
      <protection/>
    </xf>
    <xf numFmtId="0" fontId="8" fillId="0" borderId="0" xfId="39" applyFont="1" applyFill="1" applyBorder="1">
      <alignment/>
      <protection/>
    </xf>
    <xf numFmtId="0" fontId="8" fillId="0" borderId="4" xfId="39" applyFont="1" applyFill="1" applyBorder="1">
      <alignment/>
      <protection/>
    </xf>
    <xf numFmtId="0" fontId="1" fillId="0" borderId="0" xfId="39" applyFont="1" applyFill="1" applyBorder="1" applyAlignment="1">
      <alignment horizontal="right"/>
      <protection/>
    </xf>
    <xf numFmtId="0" fontId="8" fillId="0" borderId="6" xfId="39" applyFont="1" applyFill="1" applyBorder="1">
      <alignment/>
      <protection/>
    </xf>
    <xf numFmtId="0" fontId="8" fillId="0" borderId="0" xfId="39" applyFont="1">
      <alignment/>
      <protection/>
    </xf>
    <xf numFmtId="0" fontId="1" fillId="0" borderId="3" xfId="39" applyFont="1" applyBorder="1" applyAlignment="1">
      <alignment horizontal="center"/>
      <protection/>
    </xf>
    <xf numFmtId="0" fontId="1" fillId="0" borderId="0" xfId="39" applyFont="1" applyFill="1" applyBorder="1">
      <alignment/>
      <protection/>
    </xf>
    <xf numFmtId="0" fontId="1" fillId="0" borderId="6" xfId="39" applyFont="1" applyFill="1" applyBorder="1">
      <alignment/>
      <protection/>
    </xf>
    <xf numFmtId="0" fontId="1" fillId="0" borderId="3" xfId="39" applyFont="1" applyBorder="1" applyAlignment="1">
      <alignment horizontal="distributed"/>
      <protection/>
    </xf>
    <xf numFmtId="0" fontId="1" fillId="0" borderId="6" xfId="39" applyFont="1" applyFill="1" applyBorder="1" applyAlignment="1">
      <alignment horizontal="right"/>
      <protection/>
    </xf>
    <xf numFmtId="0" fontId="1" fillId="0" borderId="13" xfId="39" applyFont="1" applyBorder="1" applyAlignment="1">
      <alignment horizontal="distributed"/>
      <protection/>
    </xf>
    <xf numFmtId="0" fontId="1" fillId="0" borderId="11" xfId="39" applyFont="1" applyFill="1" applyBorder="1" applyAlignment="1">
      <alignment horizontal="right"/>
      <protection/>
    </xf>
    <xf numFmtId="0" fontId="1" fillId="0" borderId="11" xfId="39" applyFont="1" applyFill="1" applyBorder="1">
      <alignment/>
      <protection/>
    </xf>
    <xf numFmtId="0" fontId="1" fillId="0" borderId="12" xfId="39" applyFont="1" applyFill="1" applyBorder="1" applyAlignment="1">
      <alignment horizontal="right"/>
      <protection/>
    </xf>
    <xf numFmtId="38" fontId="22" fillId="0" borderId="0" xfId="17" applyFont="1" applyAlignment="1">
      <alignment horizontal="right" vertical="center"/>
    </xf>
    <xf numFmtId="38" fontId="1" fillId="0" borderId="14" xfId="17" applyFont="1" applyBorder="1" applyAlignment="1">
      <alignment horizontal="center" vertical="center"/>
    </xf>
    <xf numFmtId="38" fontId="1" fillId="0" borderId="35" xfId="17" applyFont="1" applyBorder="1" applyAlignment="1">
      <alignment horizontal="center" vertical="center"/>
    </xf>
    <xf numFmtId="38" fontId="10" fillId="0" borderId="6" xfId="17" applyFont="1" applyBorder="1" applyAlignment="1">
      <alignment vertical="center"/>
    </xf>
    <xf numFmtId="38" fontId="10" fillId="0" borderId="20" xfId="17" applyFont="1" applyBorder="1" applyAlignment="1">
      <alignment vertical="center"/>
    </xf>
    <xf numFmtId="38" fontId="10" fillId="0" borderId="36" xfId="17" applyFont="1" applyBorder="1" applyAlignment="1">
      <alignment vertical="center"/>
    </xf>
    <xf numFmtId="38" fontId="10" fillId="0" borderId="6" xfId="17" applyFont="1" applyBorder="1" applyAlignment="1">
      <alignment horizontal="distributed" vertical="center"/>
    </xf>
    <xf numFmtId="38" fontId="10" fillId="0" borderId="3" xfId="17" applyFont="1" applyBorder="1" applyAlignment="1">
      <alignment vertical="center"/>
    </xf>
    <xf numFmtId="38" fontId="1" fillId="0" borderId="7" xfId="17" applyFont="1" applyBorder="1" applyAlignment="1">
      <alignment horizontal="left" vertical="center"/>
    </xf>
    <xf numFmtId="38" fontId="1" fillId="0" borderId="36" xfId="17" applyFont="1" applyBorder="1" applyAlignment="1">
      <alignment vertical="center"/>
    </xf>
    <xf numFmtId="0" fontId="1" fillId="0" borderId="6" xfId="40" applyFont="1" applyBorder="1" applyAlignment="1">
      <alignment horizontal="distributed" vertical="center"/>
      <protection/>
    </xf>
    <xf numFmtId="0" fontId="1" fillId="0" borderId="0" xfId="40" applyFont="1" applyBorder="1" applyAlignment="1">
      <alignment horizontal="left" vertical="center"/>
      <protection/>
    </xf>
    <xf numFmtId="0" fontId="1" fillId="0" borderId="0" xfId="40" applyFont="1" applyBorder="1" applyAlignment="1">
      <alignment vertical="center"/>
      <protection/>
    </xf>
    <xf numFmtId="38" fontId="1" fillId="0" borderId="0" xfId="17" applyFont="1" applyBorder="1" applyAlignment="1">
      <alignment horizontal="center" vertical="center"/>
    </xf>
    <xf numFmtId="38" fontId="1" fillId="0" borderId="6" xfId="17" applyFont="1" applyBorder="1" applyAlignment="1">
      <alignment horizontal="center" vertical="center"/>
    </xf>
    <xf numFmtId="0" fontId="1" fillId="0" borderId="7" xfId="40" applyFont="1" applyBorder="1" applyAlignment="1">
      <alignment vertical="center"/>
      <protection/>
    </xf>
    <xf numFmtId="38" fontId="1" fillId="0" borderId="6" xfId="17" applyFont="1" applyBorder="1" applyAlignment="1">
      <alignment horizontal="left" vertical="center"/>
    </xf>
    <xf numFmtId="0" fontId="1" fillId="0" borderId="0" xfId="40" applyFont="1" applyBorder="1" applyAlignment="1">
      <alignment horizontal="right" vertical="center"/>
      <protection/>
    </xf>
    <xf numFmtId="0" fontId="1" fillId="0" borderId="6" xfId="40" applyFont="1" applyBorder="1" applyAlignment="1">
      <alignment horizontal="left" vertical="center"/>
      <protection/>
    </xf>
    <xf numFmtId="0" fontId="1" fillId="0" borderId="10" xfId="40" applyFont="1" applyBorder="1" applyAlignment="1">
      <alignment vertical="center"/>
      <protection/>
    </xf>
    <xf numFmtId="0" fontId="1" fillId="0" borderId="37" xfId="40" applyFont="1" applyBorder="1" applyAlignment="1">
      <alignment vertical="center"/>
      <protection/>
    </xf>
    <xf numFmtId="0" fontId="1" fillId="0" borderId="11" xfId="40" applyFont="1" applyBorder="1" applyAlignment="1">
      <alignment vertical="center"/>
      <protection/>
    </xf>
    <xf numFmtId="0" fontId="1" fillId="0" borderId="12" xfId="40" applyFont="1" applyBorder="1" applyAlignment="1">
      <alignment horizontal="distributed" vertical="center"/>
      <protection/>
    </xf>
    <xf numFmtId="38" fontId="10" fillId="0" borderId="38" xfId="17" applyFont="1" applyBorder="1" applyAlignment="1">
      <alignment vertical="center"/>
    </xf>
    <xf numFmtId="0" fontId="1" fillId="0" borderId="6" xfId="41" applyFont="1" applyBorder="1" applyAlignment="1">
      <alignment horizontal="distributed" vertical="center"/>
      <protection/>
    </xf>
    <xf numFmtId="0" fontId="1" fillId="0" borderId="0" xfId="41" applyFont="1" applyBorder="1" applyAlignment="1">
      <alignment horizontal="left" vertical="center"/>
      <protection/>
    </xf>
    <xf numFmtId="0" fontId="1" fillId="0" borderId="0" xfId="41" applyFont="1" applyBorder="1" applyAlignment="1">
      <alignment vertical="center"/>
      <protection/>
    </xf>
    <xf numFmtId="0" fontId="1" fillId="0" borderId="7" xfId="41" applyFont="1" applyBorder="1" applyAlignment="1">
      <alignment vertical="center"/>
      <protection/>
    </xf>
    <xf numFmtId="0" fontId="1" fillId="0" borderId="0" xfId="41" applyFont="1" applyBorder="1" applyAlignment="1">
      <alignment horizontal="right" vertical="center"/>
      <protection/>
    </xf>
    <xf numFmtId="0" fontId="1" fillId="0" borderId="6" xfId="41" applyFont="1" applyBorder="1" applyAlignment="1">
      <alignment horizontal="left" vertical="center"/>
      <protection/>
    </xf>
    <xf numFmtId="0" fontId="1" fillId="0" borderId="10" xfId="41" applyFont="1" applyBorder="1" applyAlignment="1">
      <alignment vertical="center"/>
      <protection/>
    </xf>
    <xf numFmtId="38" fontId="1" fillId="0" borderId="39" xfId="17" applyFont="1" applyBorder="1" applyAlignment="1">
      <alignment vertical="center"/>
    </xf>
    <xf numFmtId="0" fontId="1" fillId="0" borderId="11" xfId="41" applyFont="1" applyBorder="1" applyAlignment="1">
      <alignment vertical="center"/>
      <protection/>
    </xf>
    <xf numFmtId="0" fontId="1" fillId="0" borderId="12" xfId="41" applyFont="1" applyBorder="1" applyAlignment="1">
      <alignment horizontal="distributed" vertical="center"/>
      <protection/>
    </xf>
    <xf numFmtId="0" fontId="1" fillId="0" borderId="0" xfId="42" applyFont="1">
      <alignment/>
      <protection/>
    </xf>
    <xf numFmtId="0" fontId="7" fillId="0" borderId="0" xfId="42" applyFont="1">
      <alignment/>
      <protection/>
    </xf>
    <xf numFmtId="0" fontId="9" fillId="0" borderId="0" xfId="42" applyFont="1">
      <alignment/>
      <protection/>
    </xf>
    <xf numFmtId="0" fontId="9" fillId="0" borderId="0" xfId="42" applyFont="1" applyAlignment="1">
      <alignment horizontal="right"/>
      <protection/>
    </xf>
    <xf numFmtId="0" fontId="1" fillId="0" borderId="0" xfId="42" applyFont="1" applyAlignment="1">
      <alignment vertical="center"/>
      <protection/>
    </xf>
    <xf numFmtId="0" fontId="1" fillId="0" borderId="34" xfId="42" applyFont="1" applyBorder="1" applyAlignment="1">
      <alignment horizontal="centerContinuous" vertical="center"/>
      <protection/>
    </xf>
    <xf numFmtId="0" fontId="1" fillId="0" borderId="15" xfId="42" applyFont="1" applyBorder="1" applyAlignment="1">
      <alignment horizontal="centerContinuous" vertical="center"/>
      <protection/>
    </xf>
    <xf numFmtId="0" fontId="1" fillId="0" borderId="6" xfId="42" applyFont="1" applyBorder="1" applyAlignment="1">
      <alignment horizontal="center" vertical="center"/>
      <protection/>
    </xf>
    <xf numFmtId="0" fontId="1" fillId="0" borderId="3" xfId="42" applyFont="1" applyBorder="1" applyAlignment="1">
      <alignment horizontal="center" vertical="center"/>
      <protection/>
    </xf>
    <xf numFmtId="0" fontId="10" fillId="0" borderId="0" xfId="42" applyFont="1" applyAlignment="1">
      <alignment vertical="center"/>
      <protection/>
    </xf>
    <xf numFmtId="3" fontId="10" fillId="0" borderId="4" xfId="42" applyNumberFormat="1" applyFont="1" applyBorder="1" applyAlignment="1">
      <alignment vertical="center"/>
      <protection/>
    </xf>
    <xf numFmtId="188" fontId="10" fillId="0" borderId="4" xfId="42" applyNumberFormat="1" applyFont="1" applyBorder="1" applyAlignment="1">
      <alignment vertical="center"/>
      <protection/>
    </xf>
    <xf numFmtId="188" fontId="10" fillId="0" borderId="17" xfId="42" applyNumberFormat="1" applyFont="1" applyBorder="1" applyAlignment="1">
      <alignment vertical="center"/>
      <protection/>
    </xf>
    <xf numFmtId="0" fontId="1" fillId="0" borderId="7" xfId="42" applyFont="1" applyBorder="1">
      <alignment/>
      <protection/>
    </xf>
    <xf numFmtId="0" fontId="1" fillId="0" borderId="6" xfId="42" applyFont="1" applyBorder="1">
      <alignment/>
      <protection/>
    </xf>
    <xf numFmtId="3" fontId="1" fillId="0" borderId="0" xfId="42" applyNumberFormat="1" applyFont="1" applyBorder="1">
      <alignment/>
      <protection/>
    </xf>
    <xf numFmtId="188" fontId="1" fillId="0" borderId="0" xfId="42" applyNumberFormat="1" applyFont="1" applyBorder="1">
      <alignment/>
      <protection/>
    </xf>
    <xf numFmtId="188" fontId="1" fillId="0" borderId="6" xfId="42" applyNumberFormat="1" applyFont="1" applyBorder="1">
      <alignment/>
      <protection/>
    </xf>
    <xf numFmtId="0" fontId="1" fillId="0" borderId="7" xfId="42" applyFont="1" applyBorder="1" applyAlignment="1">
      <alignment vertical="center"/>
      <protection/>
    </xf>
    <xf numFmtId="0" fontId="1" fillId="0" borderId="6" xfId="42" applyFont="1" applyBorder="1" applyAlignment="1">
      <alignment horizontal="distributed" vertical="center"/>
      <protection/>
    </xf>
    <xf numFmtId="3" fontId="1" fillId="0" borderId="0" xfId="42" applyNumberFormat="1" applyFont="1" applyBorder="1" applyAlignment="1">
      <alignment vertical="center"/>
      <protection/>
    </xf>
    <xf numFmtId="188" fontId="1" fillId="0" borderId="0" xfId="42" applyNumberFormat="1" applyFont="1" applyBorder="1" applyAlignment="1">
      <alignment vertical="center"/>
      <protection/>
    </xf>
    <xf numFmtId="188" fontId="1" fillId="0" borderId="6" xfId="42" applyNumberFormat="1" applyFont="1" applyBorder="1" applyAlignment="1">
      <alignment vertical="center"/>
      <protection/>
    </xf>
    <xf numFmtId="189" fontId="1" fillId="0" borderId="0" xfId="42" applyNumberFormat="1" applyFont="1" applyAlignment="1">
      <alignment vertical="center"/>
      <protection/>
    </xf>
    <xf numFmtId="196" fontId="1" fillId="0" borderId="0" xfId="42" applyNumberFormat="1" applyFont="1" applyAlignment="1">
      <alignment vertical="center"/>
      <protection/>
    </xf>
    <xf numFmtId="3" fontId="1" fillId="0" borderId="0" xfId="42" applyNumberFormat="1" applyFont="1" applyBorder="1" applyAlignment="1">
      <alignment horizontal="right" vertical="center"/>
      <protection/>
    </xf>
    <xf numFmtId="3" fontId="10" fillId="0" borderId="0" xfId="42" applyNumberFormat="1" applyFont="1" applyBorder="1" applyAlignment="1">
      <alignment vertical="center"/>
      <protection/>
    </xf>
    <xf numFmtId="188" fontId="10" fillId="0" borderId="0" xfId="42" applyNumberFormat="1" applyFont="1" applyBorder="1" applyAlignment="1">
      <alignment vertical="center"/>
      <protection/>
    </xf>
    <xf numFmtId="188" fontId="10" fillId="0" borderId="6" xfId="42" applyNumberFormat="1" applyFont="1" applyBorder="1" applyAlignment="1">
      <alignment vertical="center"/>
      <protection/>
    </xf>
    <xf numFmtId="201" fontId="1" fillId="0" borderId="0" xfId="42" applyNumberFormat="1" applyFont="1" applyBorder="1" applyAlignment="1">
      <alignment horizontal="right" vertical="center"/>
      <protection/>
    </xf>
    <xf numFmtId="201" fontId="1" fillId="0" borderId="6" xfId="42" applyNumberFormat="1" applyFont="1" applyBorder="1" applyAlignment="1">
      <alignment horizontal="right" vertical="center"/>
      <protection/>
    </xf>
    <xf numFmtId="201" fontId="1" fillId="0" borderId="0" xfId="42" applyNumberFormat="1" applyFont="1" applyBorder="1">
      <alignment/>
      <protection/>
    </xf>
    <xf numFmtId="201" fontId="1" fillId="0" borderId="6" xfId="42" applyNumberFormat="1" applyFont="1" applyBorder="1">
      <alignment/>
      <protection/>
    </xf>
    <xf numFmtId="3" fontId="10" fillId="0" borderId="11" xfId="42" applyNumberFormat="1" applyFont="1" applyBorder="1" applyAlignment="1">
      <alignment vertical="center"/>
      <protection/>
    </xf>
    <xf numFmtId="201" fontId="10" fillId="0" borderId="11" xfId="42" applyNumberFormat="1" applyFont="1" applyBorder="1" applyAlignment="1">
      <alignment vertical="center"/>
      <protection/>
    </xf>
    <xf numFmtId="201" fontId="10" fillId="0" borderId="12" xfId="42" applyNumberFormat="1" applyFont="1" applyBorder="1" applyAlignment="1">
      <alignment vertical="center"/>
      <protection/>
    </xf>
    <xf numFmtId="205" fontId="7" fillId="0" borderId="0" xfId="17" applyNumberFormat="1" applyFont="1" applyFill="1" applyAlignment="1">
      <alignment horizontal="left"/>
    </xf>
    <xf numFmtId="38" fontId="9" fillId="0" borderId="0" xfId="17" applyFont="1" applyFill="1" applyBorder="1" applyAlignment="1">
      <alignment/>
    </xf>
    <xf numFmtId="38" fontId="9" fillId="0" borderId="0" xfId="17" applyFont="1" applyFill="1" applyBorder="1" applyAlignment="1">
      <alignment horizontal="right"/>
    </xf>
    <xf numFmtId="38" fontId="1" fillId="0" borderId="19" xfId="17" applyFont="1" applyFill="1" applyBorder="1" applyAlignment="1">
      <alignment horizontal="center"/>
    </xf>
    <xf numFmtId="0" fontId="1" fillId="0" borderId="19" xfId="43" applyFont="1" applyFill="1" applyBorder="1" applyAlignment="1">
      <alignment horizontal="center"/>
      <protection/>
    </xf>
    <xf numFmtId="0" fontId="1" fillId="0" borderId="19" xfId="43" applyFont="1" applyFill="1" applyBorder="1">
      <alignment/>
      <protection/>
    </xf>
    <xf numFmtId="38" fontId="1" fillId="0" borderId="0" xfId="17" applyFont="1" applyFill="1" applyAlignment="1">
      <alignment horizontal="center"/>
    </xf>
    <xf numFmtId="38" fontId="1" fillId="0" borderId="7" xfId="17" applyFont="1" applyFill="1" applyBorder="1" applyAlignment="1">
      <alignment/>
    </xf>
    <xf numFmtId="38" fontId="1" fillId="0" borderId="16" xfId="17" applyFont="1" applyFill="1" applyBorder="1" applyAlignment="1">
      <alignment/>
    </xf>
    <xf numFmtId="38" fontId="1" fillId="0" borderId="16" xfId="17" applyFont="1" applyFill="1" applyBorder="1" applyAlignment="1">
      <alignment horizontal="center"/>
    </xf>
    <xf numFmtId="38" fontId="1" fillId="0" borderId="20" xfId="17" applyFont="1" applyFill="1" applyBorder="1" applyAlignment="1">
      <alignment horizontal="center"/>
    </xf>
    <xf numFmtId="38" fontId="9" fillId="0" borderId="16" xfId="17" applyFont="1" applyBorder="1" applyAlignment="1">
      <alignment/>
    </xf>
    <xf numFmtId="38" fontId="9" fillId="0" borderId="20" xfId="17" applyFont="1" applyBorder="1" applyAlignment="1">
      <alignment/>
    </xf>
    <xf numFmtId="38" fontId="9" fillId="0" borderId="17" xfId="17" applyFont="1" applyBorder="1" applyAlignment="1">
      <alignment/>
    </xf>
    <xf numFmtId="38" fontId="9" fillId="0" borderId="0" xfId="17" applyFont="1" applyBorder="1" applyAlignment="1">
      <alignment/>
    </xf>
    <xf numFmtId="38" fontId="9" fillId="0" borderId="20" xfId="17" applyFont="1" applyBorder="1" applyAlignment="1">
      <alignment horizontal="right"/>
    </xf>
    <xf numFmtId="38" fontId="1" fillId="0" borderId="7" xfId="17" applyFont="1" applyBorder="1" applyAlignment="1">
      <alignment horizontal="center" vertical="center"/>
    </xf>
    <xf numFmtId="38" fontId="1" fillId="0" borderId="3" xfId="17" applyFont="1" applyBorder="1" applyAlignment="1">
      <alignment horizontal="center" vertical="center"/>
    </xf>
    <xf numFmtId="38" fontId="1" fillId="0" borderId="10" xfId="17" applyFont="1" applyFill="1" applyBorder="1" applyAlignment="1">
      <alignment horizontal="center"/>
    </xf>
    <xf numFmtId="206" fontId="1" fillId="0" borderId="10" xfId="17" applyNumberFormat="1" applyFont="1" applyFill="1" applyBorder="1" applyAlignment="1" quotePrefix="1">
      <alignment horizontal="center"/>
    </xf>
    <xf numFmtId="38" fontId="8" fillId="0" borderId="10" xfId="17" applyFont="1" applyFill="1" applyBorder="1" applyAlignment="1">
      <alignment horizontal="center"/>
    </xf>
    <xf numFmtId="38" fontId="1" fillId="0" borderId="13" xfId="17" applyFont="1" applyFill="1" applyBorder="1" applyAlignment="1">
      <alignment horizontal="center"/>
    </xf>
    <xf numFmtId="38" fontId="1" fillId="0" borderId="12" xfId="17" applyFont="1" applyFill="1" applyBorder="1" applyAlignment="1">
      <alignment/>
    </xf>
    <xf numFmtId="38" fontId="1" fillId="0" borderId="3" xfId="17" applyFont="1" applyFill="1" applyBorder="1" applyAlignment="1">
      <alignment horizontal="distributed" vertical="center"/>
    </xf>
    <xf numFmtId="38" fontId="1" fillId="0" borderId="16" xfId="17" applyFont="1" applyFill="1" applyBorder="1" applyAlignment="1">
      <alignment horizontal="right" shrinkToFit="1"/>
    </xf>
    <xf numFmtId="38" fontId="1" fillId="0" borderId="4" xfId="17" applyFont="1" applyFill="1" applyBorder="1" applyAlignment="1">
      <alignment horizontal="right" shrinkToFit="1"/>
    </xf>
    <xf numFmtId="38" fontId="1" fillId="0" borderId="4" xfId="17" applyFont="1" applyFill="1" applyBorder="1" applyAlignment="1">
      <alignment/>
    </xf>
    <xf numFmtId="38" fontId="1" fillId="0" borderId="4" xfId="17" applyFont="1" applyBorder="1" applyAlignment="1">
      <alignment horizontal="right" shrinkToFit="1"/>
    </xf>
    <xf numFmtId="38" fontId="1" fillId="0" borderId="17" xfId="17" applyFont="1" applyBorder="1" applyAlignment="1">
      <alignment horizontal="right" shrinkToFit="1"/>
    </xf>
    <xf numFmtId="38" fontId="1" fillId="0" borderId="7" xfId="17" applyFont="1" applyFill="1" applyBorder="1" applyAlignment="1">
      <alignment horizontal="right" shrinkToFit="1"/>
    </xf>
    <xf numFmtId="38" fontId="1" fillId="0" borderId="0" xfId="17" applyFont="1" applyFill="1" applyBorder="1" applyAlignment="1">
      <alignment horizontal="right" shrinkToFit="1"/>
    </xf>
    <xf numFmtId="38" fontId="1" fillId="0" borderId="0" xfId="17" applyFont="1" applyBorder="1" applyAlignment="1">
      <alignment horizontal="right" shrinkToFit="1"/>
    </xf>
    <xf numFmtId="38" fontId="1" fillId="0" borderId="6" xfId="17" applyFont="1" applyBorder="1" applyAlignment="1">
      <alignment horizontal="right" shrinkToFit="1"/>
    </xf>
    <xf numFmtId="38" fontId="10" fillId="0" borderId="0" xfId="17" applyFont="1" applyFill="1" applyAlignment="1">
      <alignment/>
    </xf>
    <xf numFmtId="38" fontId="10" fillId="0" borderId="7" xfId="17" applyFont="1" applyFill="1" applyBorder="1" applyAlignment="1">
      <alignment horizontal="right" shrinkToFit="1"/>
    </xf>
    <xf numFmtId="38" fontId="10" fillId="0" borderId="0" xfId="17" applyFont="1" applyFill="1" applyBorder="1" applyAlignment="1">
      <alignment horizontal="right" shrinkToFit="1"/>
    </xf>
    <xf numFmtId="38" fontId="10" fillId="0" borderId="0" xfId="17" applyFont="1" applyBorder="1" applyAlignment="1">
      <alignment horizontal="right" shrinkToFit="1"/>
    </xf>
    <xf numFmtId="38" fontId="10" fillId="0" borderId="6" xfId="17" applyFont="1" applyBorder="1" applyAlignment="1">
      <alignment horizontal="right" shrinkToFit="1"/>
    </xf>
    <xf numFmtId="38" fontId="8" fillId="0" borderId="3" xfId="17" applyFont="1" applyFill="1" applyBorder="1" applyAlignment="1">
      <alignment horizontal="distributed" vertical="center"/>
    </xf>
    <xf numFmtId="38" fontId="8" fillId="0" borderId="7" xfId="17" applyFont="1" applyFill="1" applyBorder="1" applyAlignment="1">
      <alignment horizontal="right" shrinkToFit="1"/>
    </xf>
    <xf numFmtId="38" fontId="8" fillId="0" borderId="0" xfId="17" applyFont="1" applyFill="1" applyBorder="1" applyAlignment="1">
      <alignment horizontal="right" shrinkToFit="1"/>
    </xf>
    <xf numFmtId="38" fontId="8" fillId="0" borderId="0" xfId="17" applyFont="1" applyFill="1" applyBorder="1" applyAlignment="1">
      <alignment/>
    </xf>
    <xf numFmtId="41" fontId="1" fillId="0" borderId="0" xfId="17" applyNumberFormat="1" applyFont="1" applyFill="1" applyBorder="1" applyAlignment="1">
      <alignment horizontal="right" shrinkToFit="1"/>
    </xf>
    <xf numFmtId="38" fontId="1" fillId="0" borderId="0" xfId="17" applyFont="1" applyFill="1" applyBorder="1" applyAlignment="1">
      <alignment horizontal="right"/>
    </xf>
    <xf numFmtId="38" fontId="1" fillId="0" borderId="13" xfId="17" applyFont="1" applyFill="1" applyBorder="1" applyAlignment="1">
      <alignment horizontal="distributed" vertical="center"/>
    </xf>
    <xf numFmtId="38" fontId="1" fillId="0" borderId="10" xfId="17" applyFont="1" applyFill="1" applyBorder="1" applyAlignment="1">
      <alignment horizontal="right" shrinkToFit="1"/>
    </xf>
    <xf numFmtId="38" fontId="1" fillId="0" borderId="11" xfId="17" applyFont="1" applyFill="1" applyBorder="1" applyAlignment="1">
      <alignment horizontal="right" shrinkToFit="1"/>
    </xf>
    <xf numFmtId="38" fontId="1" fillId="0" borderId="11" xfId="17" applyFont="1" applyBorder="1" applyAlignment="1">
      <alignment horizontal="right" shrinkToFit="1"/>
    </xf>
    <xf numFmtId="38" fontId="1" fillId="0" borderId="12" xfId="17" applyFont="1" applyBorder="1" applyAlignment="1">
      <alignment horizontal="right" shrinkToFit="1"/>
    </xf>
    <xf numFmtId="0" fontId="1" fillId="0" borderId="0" xfId="44" applyFont="1" applyFill="1" applyAlignment="1">
      <alignment vertical="center"/>
      <protection/>
    </xf>
    <xf numFmtId="0" fontId="7" fillId="0" borderId="0" xfId="44" applyFont="1" applyFill="1" applyAlignment="1">
      <alignment vertical="center"/>
      <protection/>
    </xf>
    <xf numFmtId="0" fontId="1" fillId="0" borderId="22" xfId="44" applyFont="1" applyFill="1" applyBorder="1" applyAlignment="1">
      <alignment vertical="center"/>
      <protection/>
    </xf>
    <xf numFmtId="0" fontId="1" fillId="0" borderId="0" xfId="44" applyFont="1" applyFill="1" applyBorder="1" applyAlignment="1">
      <alignment vertical="center"/>
      <protection/>
    </xf>
    <xf numFmtId="0" fontId="1" fillId="0" borderId="0" xfId="44" applyFont="1" applyFill="1" applyAlignment="1">
      <alignment horizontal="right" vertical="center"/>
      <protection/>
    </xf>
    <xf numFmtId="0" fontId="1" fillId="0" borderId="7" xfId="44" applyFont="1" applyFill="1" applyBorder="1" applyAlignment="1">
      <alignment horizontal="centerContinuous" vertical="center"/>
      <protection/>
    </xf>
    <xf numFmtId="0" fontId="1" fillId="0" borderId="24" xfId="44" applyFont="1" applyFill="1" applyBorder="1" applyAlignment="1">
      <alignment horizontal="centerContinuous" vertical="center"/>
      <protection/>
    </xf>
    <xf numFmtId="0" fontId="1" fillId="0" borderId="40" xfId="44" applyFont="1" applyFill="1" applyBorder="1" applyAlignment="1">
      <alignment horizontal="centerContinuous" vertical="center"/>
      <protection/>
    </xf>
    <xf numFmtId="0" fontId="1" fillId="0" borderId="21" xfId="44" applyFont="1" applyFill="1" applyBorder="1" applyAlignment="1">
      <alignment horizontal="center" vertical="center"/>
      <protection/>
    </xf>
    <xf numFmtId="0" fontId="1" fillId="0" borderId="4" xfId="44" applyFont="1" applyFill="1" applyBorder="1" applyAlignment="1">
      <alignment horizontal="distributed" vertical="center"/>
      <protection/>
    </xf>
    <xf numFmtId="0" fontId="1" fillId="0" borderId="16" xfId="44" applyNumberFormat="1" applyFont="1" applyFill="1" applyBorder="1" applyAlignment="1">
      <alignment vertical="center"/>
      <protection/>
    </xf>
    <xf numFmtId="0" fontId="1" fillId="0" borderId="4" xfId="44" applyNumberFormat="1" applyFont="1" applyFill="1" applyBorder="1" applyAlignment="1">
      <alignment vertical="center"/>
      <protection/>
    </xf>
    <xf numFmtId="38" fontId="1" fillId="0" borderId="17" xfId="17" applyFont="1" applyFill="1" applyBorder="1" applyAlignment="1">
      <alignment vertical="center"/>
    </xf>
    <xf numFmtId="0" fontId="1" fillId="0" borderId="0" xfId="44" applyFont="1" applyFill="1" applyBorder="1" applyAlignment="1">
      <alignment horizontal="distributed" vertical="center"/>
      <protection/>
    </xf>
    <xf numFmtId="2" fontId="1" fillId="0" borderId="7" xfId="44" applyNumberFormat="1" applyFont="1" applyFill="1" applyBorder="1" applyAlignment="1">
      <alignment vertical="center"/>
      <protection/>
    </xf>
    <xf numFmtId="207" fontId="1" fillId="0" borderId="0" xfId="44" applyNumberFormat="1" applyFont="1" applyFill="1" applyBorder="1" applyAlignment="1">
      <alignment vertical="center"/>
      <protection/>
    </xf>
    <xf numFmtId="2" fontId="1" fillId="0" borderId="0" xfId="44" applyNumberFormat="1" applyFont="1" applyFill="1" applyBorder="1" applyAlignment="1">
      <alignment vertical="center"/>
      <protection/>
    </xf>
    <xf numFmtId="2" fontId="1" fillId="0" borderId="6" xfId="44" applyNumberFormat="1" applyFont="1" applyFill="1" applyBorder="1" applyAlignment="1">
      <alignment vertical="center"/>
      <protection/>
    </xf>
    <xf numFmtId="0" fontId="1" fillId="0" borderId="7" xfId="44" applyNumberFormat="1" applyFont="1" applyFill="1" applyBorder="1" applyAlignment="1">
      <alignment vertical="center"/>
      <protection/>
    </xf>
    <xf numFmtId="0" fontId="1" fillId="0" borderId="0" xfId="44" applyNumberFormat="1" applyFont="1" applyFill="1" applyBorder="1" applyAlignment="1">
      <alignment vertical="center"/>
      <protection/>
    </xf>
    <xf numFmtId="0" fontId="1" fillId="0" borderId="6" xfId="44" applyNumberFormat="1" applyFont="1" applyFill="1" applyBorder="1" applyAlignment="1">
      <alignment vertical="center"/>
      <protection/>
    </xf>
    <xf numFmtId="0" fontId="1" fillId="0" borderId="11" xfId="44" applyFont="1" applyFill="1" applyBorder="1" applyAlignment="1">
      <alignment horizontal="distributed" vertical="center"/>
      <protection/>
    </xf>
    <xf numFmtId="0" fontId="1" fillId="0" borderId="10" xfId="44" applyNumberFormat="1" applyFont="1" applyFill="1" applyBorder="1" applyAlignment="1">
      <alignment vertical="center"/>
      <protection/>
    </xf>
    <xf numFmtId="0" fontId="1" fillId="0" borderId="11" xfId="44" applyNumberFormat="1" applyFont="1" applyFill="1" applyBorder="1" applyAlignment="1">
      <alignment vertical="center"/>
      <protection/>
    </xf>
    <xf numFmtId="183" fontId="1" fillId="0" borderId="11" xfId="44" applyNumberFormat="1" applyFont="1" applyFill="1" applyBorder="1" applyAlignment="1">
      <alignment vertical="center"/>
      <protection/>
    </xf>
    <xf numFmtId="189" fontId="1" fillId="0" borderId="11" xfId="44" applyNumberFormat="1" applyFont="1" applyFill="1" applyBorder="1" applyAlignment="1">
      <alignment vertical="center"/>
      <protection/>
    </xf>
    <xf numFmtId="0" fontId="1" fillId="0" borderId="12" xfId="44" applyNumberFormat="1" applyFont="1" applyFill="1" applyBorder="1" applyAlignment="1">
      <alignment vertical="center"/>
      <protection/>
    </xf>
    <xf numFmtId="0" fontId="10" fillId="0" borderId="4" xfId="44" applyFont="1" applyFill="1" applyBorder="1" applyAlignment="1">
      <alignment horizontal="distributed" vertical="center"/>
      <protection/>
    </xf>
    <xf numFmtId="3" fontId="10" fillId="0" borderId="16" xfId="44" applyNumberFormat="1" applyFont="1" applyFill="1" applyBorder="1" applyAlignment="1">
      <alignment vertical="center"/>
      <protection/>
    </xf>
    <xf numFmtId="3" fontId="10" fillId="0" borderId="4" xfId="44" applyNumberFormat="1" applyFont="1" applyFill="1" applyBorder="1" applyAlignment="1">
      <alignment vertical="center"/>
      <protection/>
    </xf>
    <xf numFmtId="3" fontId="10" fillId="0" borderId="17" xfId="44" applyNumberFormat="1" applyFont="1" applyFill="1" applyBorder="1" applyAlignment="1">
      <alignment vertical="center"/>
      <protection/>
    </xf>
    <xf numFmtId="0" fontId="10" fillId="0" borderId="0" xfId="44" applyFont="1" applyFill="1" applyAlignment="1">
      <alignment vertical="center"/>
      <protection/>
    </xf>
    <xf numFmtId="0" fontId="10" fillId="0" borderId="7" xfId="44" applyFont="1" applyFill="1" applyBorder="1" applyAlignment="1">
      <alignment horizontal="left" vertical="center"/>
      <protection/>
    </xf>
    <xf numFmtId="0" fontId="10" fillId="0" borderId="0" xfId="44" applyFont="1" applyFill="1" applyBorder="1" applyAlignment="1">
      <alignment horizontal="distributed" vertical="center"/>
      <protection/>
    </xf>
    <xf numFmtId="3" fontId="10" fillId="0" borderId="7" xfId="44" applyNumberFormat="1" applyFont="1" applyFill="1" applyBorder="1" applyAlignment="1">
      <alignment vertical="center"/>
      <protection/>
    </xf>
    <xf numFmtId="3" fontId="10" fillId="0" borderId="0" xfId="44" applyNumberFormat="1" applyFont="1" applyFill="1" applyBorder="1" applyAlignment="1">
      <alignment vertical="center"/>
      <protection/>
    </xf>
    <xf numFmtId="3" fontId="10" fillId="0" borderId="6" xfId="44" applyNumberFormat="1" applyFont="1" applyFill="1" applyBorder="1" applyAlignment="1">
      <alignment vertical="center"/>
      <protection/>
    </xf>
    <xf numFmtId="0" fontId="10" fillId="0" borderId="0" xfId="44" applyFont="1" applyFill="1" applyBorder="1" applyAlignment="1">
      <alignment horizontal="left" vertical="center"/>
      <protection/>
    </xf>
    <xf numFmtId="0" fontId="1" fillId="0" borderId="7" xfId="44" applyFont="1" applyFill="1" applyBorder="1" applyAlignment="1">
      <alignment horizontal="left" vertical="center"/>
      <protection/>
    </xf>
    <xf numFmtId="0" fontId="1" fillId="0" borderId="0" xfId="44" applyFont="1" applyFill="1" applyBorder="1" applyAlignment="1">
      <alignment horizontal="left" vertical="center"/>
      <protection/>
    </xf>
    <xf numFmtId="3" fontId="1" fillId="0" borderId="7" xfId="44" applyNumberFormat="1" applyFont="1" applyFill="1" applyBorder="1" applyAlignment="1">
      <alignment vertical="center"/>
      <protection/>
    </xf>
    <xf numFmtId="3" fontId="1" fillId="0" borderId="0" xfId="44" applyNumberFormat="1" applyFont="1" applyFill="1" applyBorder="1" applyAlignment="1">
      <alignment vertical="center"/>
      <protection/>
    </xf>
    <xf numFmtId="3" fontId="1" fillId="0" borderId="6" xfId="44" applyNumberFormat="1" applyFont="1" applyFill="1" applyBorder="1" applyAlignment="1">
      <alignment vertical="center"/>
      <protection/>
    </xf>
    <xf numFmtId="0" fontId="1" fillId="0" borderId="7" xfId="44" applyFont="1" applyFill="1" applyBorder="1" applyAlignment="1">
      <alignment vertical="center"/>
      <protection/>
    </xf>
    <xf numFmtId="0" fontId="10" fillId="0" borderId="7" xfId="44" applyFont="1" applyFill="1" applyBorder="1" applyAlignment="1">
      <alignment vertical="center"/>
      <protection/>
    </xf>
    <xf numFmtId="0" fontId="10" fillId="0" borderId="0" xfId="44" applyFont="1" applyFill="1" applyBorder="1" applyAlignment="1">
      <alignment vertical="center"/>
      <protection/>
    </xf>
    <xf numFmtId="0" fontId="10" fillId="0" borderId="10" xfId="44" applyFont="1" applyFill="1" applyBorder="1" applyAlignment="1">
      <alignment vertical="center"/>
      <protection/>
    </xf>
    <xf numFmtId="0" fontId="10" fillId="0" borderId="11" xfId="44" applyFont="1" applyFill="1" applyBorder="1" applyAlignment="1">
      <alignment horizontal="distributed" vertical="center"/>
      <protection/>
    </xf>
    <xf numFmtId="3" fontId="10" fillId="0" borderId="10" xfId="44" applyNumberFormat="1" applyFont="1" applyFill="1" applyBorder="1" applyAlignment="1">
      <alignment vertical="center"/>
      <protection/>
    </xf>
    <xf numFmtId="3" fontId="10" fillId="0" borderId="11" xfId="44" applyNumberFormat="1" applyFont="1" applyFill="1" applyBorder="1" applyAlignment="1">
      <alignment vertical="center"/>
      <protection/>
    </xf>
    <xf numFmtId="3" fontId="10" fillId="0" borderId="12" xfId="44" applyNumberFormat="1" applyFont="1" applyFill="1" applyBorder="1" applyAlignment="1">
      <alignment vertical="center"/>
      <protection/>
    </xf>
    <xf numFmtId="0" fontId="1" fillId="0" borderId="41" xfId="44" applyFont="1" applyFill="1" applyBorder="1" applyAlignment="1">
      <alignment horizontal="distributed" vertical="center"/>
      <protection/>
    </xf>
    <xf numFmtId="3" fontId="1" fillId="0" borderId="23" xfId="44" applyNumberFormat="1" applyFont="1" applyFill="1" applyBorder="1" applyAlignment="1">
      <alignment vertical="center"/>
      <protection/>
    </xf>
    <xf numFmtId="3" fontId="1" fillId="0" borderId="41" xfId="44" applyNumberFormat="1" applyFont="1" applyFill="1" applyBorder="1" applyAlignment="1">
      <alignment vertical="center"/>
      <protection/>
    </xf>
    <xf numFmtId="3" fontId="1" fillId="0" borderId="42" xfId="44" applyNumberFormat="1" applyFont="1" applyFill="1" applyBorder="1" applyAlignment="1">
      <alignment vertical="center"/>
      <protection/>
    </xf>
    <xf numFmtId="0" fontId="1" fillId="0" borderId="4" xfId="44" applyFont="1" applyFill="1" applyBorder="1" applyAlignment="1">
      <alignment vertical="center"/>
      <protection/>
    </xf>
    <xf numFmtId="3" fontId="1" fillId="0" borderId="4" xfId="44" applyNumberFormat="1" applyFont="1" applyFill="1" applyBorder="1" applyAlignment="1">
      <alignment vertical="center"/>
      <protection/>
    </xf>
    <xf numFmtId="38" fontId="1" fillId="0" borderId="21" xfId="17" applyFont="1" applyBorder="1" applyAlignment="1">
      <alignment horizontal="center" vertical="center"/>
    </xf>
    <xf numFmtId="0" fontId="1" fillId="0" borderId="19" xfId="17" applyNumberFormat="1" applyFont="1" applyBorder="1" applyAlignment="1">
      <alignment horizontal="distributed" vertical="center"/>
    </xf>
    <xf numFmtId="0" fontId="1" fillId="0" borderId="21" xfId="17" applyNumberFormat="1" applyFont="1" applyBorder="1" applyAlignment="1">
      <alignment horizontal="distributed" vertical="center"/>
    </xf>
    <xf numFmtId="0" fontId="13" fillId="0" borderId="7" xfId="45" applyNumberFormat="1" applyFont="1" applyBorder="1" applyAlignment="1">
      <alignment horizontal="distributed" vertical="center"/>
      <protection/>
    </xf>
    <xf numFmtId="0" fontId="1" fillId="0" borderId="3" xfId="17" applyNumberFormat="1" applyFont="1" applyBorder="1" applyAlignment="1">
      <alignment horizontal="distributed" vertical="center"/>
    </xf>
    <xf numFmtId="0" fontId="1" fillId="0" borderId="3" xfId="17" applyNumberFormat="1" applyFont="1" applyBorder="1" applyAlignment="1">
      <alignment horizontal="center" vertical="center"/>
    </xf>
    <xf numFmtId="0" fontId="13" fillId="0" borderId="10" xfId="45" applyNumberFormat="1" applyFont="1" applyBorder="1" applyAlignment="1">
      <alignment horizontal="distributed" vertical="center"/>
      <protection/>
    </xf>
    <xf numFmtId="182" fontId="1" fillId="0" borderId="13" xfId="17" applyNumberFormat="1" applyFont="1" applyBorder="1" applyAlignment="1">
      <alignment horizontal="center" vertical="center"/>
    </xf>
    <xf numFmtId="0" fontId="1" fillId="0" borderId="13" xfId="17" applyNumberFormat="1" applyFont="1" applyBorder="1" applyAlignment="1">
      <alignment horizontal="distributed" vertical="center"/>
    </xf>
    <xf numFmtId="0" fontId="1" fillId="0" borderId="13" xfId="17" applyNumberFormat="1" applyFont="1" applyBorder="1" applyAlignment="1">
      <alignment vertical="center"/>
    </xf>
    <xf numFmtId="0" fontId="1" fillId="0" borderId="6" xfId="45" applyFont="1" applyBorder="1" applyAlignment="1">
      <alignment vertical="center"/>
      <protection/>
    </xf>
    <xf numFmtId="41" fontId="1" fillId="0" borderId="16" xfId="45" applyNumberFormat="1" applyFont="1" applyBorder="1" applyAlignment="1">
      <alignment vertical="center"/>
      <protection/>
    </xf>
    <xf numFmtId="190" fontId="1" fillId="0" borderId="4" xfId="17" applyNumberFormat="1" applyFont="1" applyBorder="1" applyAlignment="1">
      <alignment vertical="center"/>
    </xf>
    <xf numFmtId="41" fontId="1" fillId="0" borderId="4" xfId="17" applyNumberFormat="1" applyFont="1" applyBorder="1" applyAlignment="1">
      <alignment vertical="center"/>
    </xf>
    <xf numFmtId="208" fontId="1" fillId="0" borderId="4" xfId="17" applyNumberFormat="1" applyFont="1" applyBorder="1" applyAlignment="1">
      <alignment vertical="center"/>
    </xf>
    <xf numFmtId="41" fontId="1" fillId="0" borderId="17" xfId="17" applyNumberFormat="1" applyFont="1" applyBorder="1" applyAlignment="1">
      <alignment vertical="center"/>
    </xf>
    <xf numFmtId="0" fontId="1" fillId="0" borderId="6" xfId="45" applyFont="1" applyBorder="1" applyAlignment="1">
      <alignment horizontal="center" vertical="center"/>
      <protection/>
    </xf>
    <xf numFmtId="41" fontId="1" fillId="0" borderId="7" xfId="45" applyNumberFormat="1" applyFont="1" applyBorder="1" applyAlignment="1">
      <alignment vertical="center"/>
      <protection/>
    </xf>
    <xf numFmtId="190" fontId="1" fillId="0" borderId="0" xfId="17" applyNumberFormat="1" applyFont="1" applyBorder="1" applyAlignment="1">
      <alignment vertical="center"/>
    </xf>
    <xf numFmtId="208" fontId="1" fillId="0" borderId="0" xfId="17" applyNumberFormat="1" applyFont="1" applyBorder="1" applyAlignment="1">
      <alignment vertical="center"/>
    </xf>
    <xf numFmtId="0" fontId="8" fillId="0" borderId="13" xfId="45" applyFont="1" applyBorder="1" applyAlignment="1">
      <alignment horizontal="center" vertical="center"/>
      <protection/>
    </xf>
    <xf numFmtId="41" fontId="8" fillId="0" borderId="10" xfId="45" applyNumberFormat="1" applyFont="1" applyBorder="1" applyAlignment="1">
      <alignment vertical="center"/>
      <protection/>
    </xf>
    <xf numFmtId="190" fontId="8" fillId="0" borderId="11" xfId="17" applyNumberFormat="1" applyFont="1" applyBorder="1" applyAlignment="1">
      <alignment vertical="center"/>
    </xf>
    <xf numFmtId="41" fontId="8" fillId="0" borderId="11" xfId="17" applyNumberFormat="1" applyFont="1" applyBorder="1" applyAlignment="1">
      <alignment vertical="center"/>
    </xf>
    <xf numFmtId="208" fontId="8" fillId="0" borderId="11" xfId="17" applyNumberFormat="1" applyFont="1" applyBorder="1" applyAlignment="1">
      <alignment vertical="center"/>
    </xf>
    <xf numFmtId="41" fontId="8" fillId="0" borderId="12" xfId="17" applyNumberFormat="1" applyFont="1" applyBorder="1" applyAlignment="1">
      <alignment vertical="center"/>
    </xf>
    <xf numFmtId="41" fontId="13" fillId="0" borderId="0" xfId="17" applyNumberFormat="1" applyFont="1" applyAlignment="1">
      <alignment vertical="center"/>
    </xf>
    <xf numFmtId="41" fontId="7" fillId="0" borderId="0" xfId="17" applyNumberFormat="1" applyFont="1" applyAlignment="1">
      <alignment vertical="center"/>
    </xf>
    <xf numFmtId="41" fontId="13" fillId="0" borderId="0" xfId="17" applyNumberFormat="1" applyFont="1" applyAlignment="1">
      <alignment horizontal="centerContinuous" vertical="center"/>
    </xf>
    <xf numFmtId="41" fontId="1" fillId="0" borderId="0" xfId="17" applyNumberFormat="1" applyFont="1" applyAlignment="1">
      <alignment vertical="center"/>
    </xf>
    <xf numFmtId="41" fontId="10" fillId="0" borderId="6" xfId="17" applyNumberFormat="1" applyFont="1" applyBorder="1" applyAlignment="1">
      <alignment vertical="center"/>
    </xf>
    <xf numFmtId="41" fontId="10" fillId="0" borderId="16" xfId="17" applyNumberFormat="1" applyFont="1" applyBorder="1" applyAlignment="1">
      <alignment vertical="center"/>
    </xf>
    <xf numFmtId="41" fontId="10" fillId="0" borderId="4" xfId="17" applyNumberFormat="1" applyFont="1" applyBorder="1" applyAlignment="1">
      <alignment vertical="center"/>
    </xf>
    <xf numFmtId="41" fontId="10" fillId="0" borderId="17" xfId="17" applyNumberFormat="1" applyFont="1" applyBorder="1" applyAlignment="1">
      <alignment vertical="center"/>
    </xf>
    <xf numFmtId="41" fontId="10"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6" xfId="17" applyNumberFormat="1" applyFont="1" applyBorder="1" applyAlignment="1">
      <alignment horizontal="distributed" vertical="center"/>
    </xf>
    <xf numFmtId="0" fontId="20" fillId="0" borderId="6" xfId="17" applyNumberFormat="1" applyFont="1" applyBorder="1" applyAlignment="1">
      <alignment horizontal="distributed" vertical="center"/>
    </xf>
    <xf numFmtId="41" fontId="1" fillId="0" borderId="11" xfId="17" applyNumberFormat="1" applyFont="1" applyBorder="1" applyAlignment="1">
      <alignment horizontal="distributed" vertical="center"/>
    </xf>
    <xf numFmtId="0" fontId="1" fillId="0" borderId="12" xfId="17" applyNumberFormat="1" applyFont="1" applyBorder="1" applyAlignment="1">
      <alignment horizontal="distributed" vertical="center"/>
    </xf>
    <xf numFmtId="38" fontId="1" fillId="0" borderId="14" xfId="17" applyFont="1" applyBorder="1" applyAlignment="1">
      <alignment horizontal="centerContinuous" vertical="center"/>
    </xf>
    <xf numFmtId="38" fontId="1" fillId="0" borderId="34" xfId="17" applyFont="1" applyBorder="1" applyAlignment="1">
      <alignment horizontal="centerContinuous" vertical="center"/>
    </xf>
    <xf numFmtId="38" fontId="1" fillId="0" borderId="15" xfId="17" applyFont="1" applyBorder="1" applyAlignment="1">
      <alignment horizontal="centerContinuous" vertical="center"/>
    </xf>
    <xf numFmtId="38" fontId="1" fillId="0" borderId="24"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23" xfId="17" applyFont="1" applyBorder="1" applyAlignment="1">
      <alignment horizontal="centerContinuous" vertical="center"/>
    </xf>
    <xf numFmtId="38" fontId="1" fillId="0" borderId="42"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18" xfId="17" applyFont="1" applyBorder="1" applyAlignment="1">
      <alignment horizontal="centerContinuous" vertical="center"/>
    </xf>
    <xf numFmtId="38" fontId="1" fillId="0" borderId="10" xfId="17" applyFont="1" applyBorder="1" applyAlignment="1">
      <alignment horizontal="center" vertical="center"/>
    </xf>
    <xf numFmtId="38" fontId="1" fillId="0" borderId="11" xfId="17" applyFont="1" applyBorder="1" applyAlignment="1">
      <alignment horizontal="center" vertical="center"/>
    </xf>
    <xf numFmtId="38" fontId="1" fillId="0" borderId="23" xfId="17" applyFont="1" applyBorder="1" applyAlignment="1">
      <alignment horizontal="center" vertical="center"/>
    </xf>
    <xf numFmtId="38" fontId="1" fillId="0" borderId="12" xfId="17" applyFont="1" applyBorder="1" applyAlignment="1">
      <alignment horizontal="center" vertical="center"/>
    </xf>
    <xf numFmtId="182" fontId="10" fillId="0" borderId="20" xfId="17" applyNumberFormat="1" applyFont="1" applyBorder="1" applyAlignment="1">
      <alignment vertical="center"/>
    </xf>
    <xf numFmtId="182" fontId="1" fillId="0" borderId="3" xfId="17" applyNumberFormat="1" applyFont="1" applyBorder="1" applyAlignment="1">
      <alignment vertical="center"/>
    </xf>
    <xf numFmtId="182" fontId="1" fillId="0" borderId="13" xfId="17" applyNumberFormat="1" applyFont="1" applyBorder="1" applyAlignment="1">
      <alignment vertical="center"/>
    </xf>
    <xf numFmtId="38" fontId="1" fillId="0" borderId="22" xfId="17" applyFont="1" applyBorder="1" applyAlignment="1">
      <alignment horizontal="right" vertical="center"/>
    </xf>
    <xf numFmtId="38" fontId="9" fillId="0" borderId="11" xfId="17" applyFont="1" applyBorder="1" applyAlignment="1">
      <alignment horizontal="distributed" vertical="center" wrapText="1"/>
    </xf>
    <xf numFmtId="38" fontId="9" fillId="0" borderId="18" xfId="17" applyFont="1" applyBorder="1" applyAlignment="1">
      <alignment horizontal="distributed" vertical="center" wrapText="1"/>
    </xf>
    <xf numFmtId="41" fontId="1" fillId="0" borderId="20" xfId="17" applyNumberFormat="1" applyFont="1" applyBorder="1" applyAlignment="1">
      <alignment vertical="center"/>
    </xf>
    <xf numFmtId="41" fontId="1" fillId="0" borderId="3" xfId="17" applyNumberFormat="1" applyFont="1" applyBorder="1" applyAlignment="1">
      <alignment vertical="center"/>
    </xf>
    <xf numFmtId="41" fontId="10" fillId="0" borderId="3" xfId="17" applyNumberFormat="1" applyFont="1" applyBorder="1" applyAlignment="1">
      <alignment vertical="center"/>
    </xf>
    <xf numFmtId="41" fontId="1" fillId="0" borderId="3" xfId="17" applyNumberFormat="1" applyFont="1" applyBorder="1" applyAlignment="1">
      <alignment horizontal="right" vertical="center"/>
    </xf>
    <xf numFmtId="38" fontId="10" fillId="0" borderId="7" xfId="17" applyFont="1" applyBorder="1" applyAlignment="1">
      <alignment horizontal="left" vertical="center"/>
    </xf>
    <xf numFmtId="38" fontId="10" fillId="0" borderId="6" xfId="17" applyFont="1" applyBorder="1" applyAlignment="1">
      <alignment horizontal="right" vertical="center"/>
    </xf>
    <xf numFmtId="41" fontId="10" fillId="0" borderId="3" xfId="17" applyNumberFormat="1" applyFont="1" applyBorder="1" applyAlignment="1">
      <alignment horizontal="right" vertical="center"/>
    </xf>
    <xf numFmtId="41" fontId="1" fillId="0" borderId="13" xfId="17" applyNumberFormat="1" applyFont="1" applyBorder="1" applyAlignment="1">
      <alignment horizontal="right" vertical="center"/>
    </xf>
    <xf numFmtId="38" fontId="13" fillId="0" borderId="0" xfId="17" applyFont="1" applyBorder="1" applyAlignment="1">
      <alignment/>
    </xf>
    <xf numFmtId="38" fontId="9" fillId="0" borderId="0" xfId="17" applyFont="1" applyBorder="1" applyAlignment="1">
      <alignment horizontal="right"/>
    </xf>
    <xf numFmtId="38" fontId="1" fillId="0" borderId="25" xfId="17" applyFont="1" applyBorder="1" applyAlignment="1">
      <alignment vertical="center"/>
    </xf>
    <xf numFmtId="38" fontId="1" fillId="0" borderId="1" xfId="17" applyFont="1" applyBorder="1" applyAlignment="1">
      <alignment horizontal="centerContinuous" vertical="center"/>
    </xf>
    <xf numFmtId="38" fontId="1" fillId="0" borderId="16" xfId="17" applyFont="1" applyBorder="1" applyAlignment="1">
      <alignment horizontal="center" vertical="center"/>
    </xf>
    <xf numFmtId="38" fontId="1" fillId="0" borderId="4" xfId="17" applyFont="1" applyBorder="1" applyAlignment="1">
      <alignment horizontal="center" vertical="center"/>
    </xf>
    <xf numFmtId="38" fontId="1" fillId="0" borderId="6" xfId="17" applyFont="1" applyBorder="1" applyAlignment="1">
      <alignment horizontal="right" vertical="center"/>
    </xf>
    <xf numFmtId="38" fontId="1" fillId="0" borderId="6" xfId="17" applyFont="1" applyBorder="1" applyAlignment="1" quotePrefix="1">
      <alignment vertical="center"/>
    </xf>
    <xf numFmtId="38" fontId="10" fillId="0" borderId="7" xfId="17" applyFont="1" applyBorder="1" applyAlignment="1">
      <alignment horizontal="center" vertical="center"/>
    </xf>
    <xf numFmtId="38" fontId="10" fillId="0" borderId="6" xfId="17" applyFont="1" applyBorder="1" applyAlignment="1" quotePrefix="1">
      <alignment horizontal="left" vertical="center"/>
    </xf>
    <xf numFmtId="38" fontId="1" fillId="0" borderId="6" xfId="17" applyFont="1" applyBorder="1" applyAlignment="1" quotePrefix="1">
      <alignment horizontal="left" vertical="center"/>
    </xf>
    <xf numFmtId="38" fontId="9" fillId="0" borderId="7" xfId="17" applyFont="1" applyBorder="1" applyAlignment="1">
      <alignment horizontal="distributed" vertical="center"/>
    </xf>
    <xf numFmtId="38" fontId="1" fillId="0" borderId="10" xfId="17" applyFont="1" applyBorder="1" applyAlignment="1">
      <alignment/>
    </xf>
    <xf numFmtId="38" fontId="1" fillId="0" borderId="12" xfId="17" applyFont="1" applyBorder="1" applyAlignment="1">
      <alignment/>
    </xf>
    <xf numFmtId="38" fontId="1" fillId="0" borderId="11" xfId="17" applyFont="1" applyBorder="1" applyAlignment="1">
      <alignment/>
    </xf>
    <xf numFmtId="38" fontId="7" fillId="0" borderId="0" xfId="17" applyFont="1" applyFill="1" applyAlignment="1">
      <alignment/>
    </xf>
    <xf numFmtId="38" fontId="1" fillId="0" borderId="0" xfId="17" applyFont="1" applyFill="1" applyBorder="1" applyAlignment="1">
      <alignment horizontal="centerContinuous"/>
    </xf>
    <xf numFmtId="38" fontId="1" fillId="0" borderId="6" xfId="17" applyFont="1" applyFill="1" applyBorder="1" applyAlignment="1">
      <alignment/>
    </xf>
    <xf numFmtId="38" fontId="1" fillId="0" borderId="14" xfId="17" applyFont="1" applyFill="1" applyBorder="1" applyAlignment="1">
      <alignment horizontal="centerContinuous" vertical="center"/>
    </xf>
    <xf numFmtId="38" fontId="1" fillId="0" borderId="15" xfId="17" applyFont="1" applyFill="1" applyBorder="1" applyAlignment="1">
      <alignment horizontal="centerContinuous" vertical="center"/>
    </xf>
    <xf numFmtId="41" fontId="1" fillId="0" borderId="7" xfId="17" applyNumberFormat="1" applyFont="1" applyFill="1" applyBorder="1" applyAlignment="1">
      <alignment horizontal="distributed" vertical="center"/>
    </xf>
    <xf numFmtId="41" fontId="1" fillId="0" borderId="4" xfId="17" applyNumberFormat="1" applyFont="1" applyFill="1" applyBorder="1" applyAlignment="1">
      <alignment vertical="center"/>
    </xf>
    <xf numFmtId="41" fontId="1" fillId="0" borderId="4" xfId="17" applyNumberFormat="1" applyFont="1" applyFill="1" applyBorder="1" applyAlignment="1">
      <alignment/>
    </xf>
    <xf numFmtId="41" fontId="1" fillId="0" borderId="17" xfId="17" applyNumberFormat="1" applyFont="1" applyFill="1" applyBorder="1" applyAlignment="1">
      <alignment/>
    </xf>
    <xf numFmtId="38" fontId="10" fillId="0" borderId="6" xfId="17" applyFont="1" applyFill="1" applyBorder="1" applyAlignment="1">
      <alignment/>
    </xf>
    <xf numFmtId="38" fontId="10" fillId="0" borderId="6" xfId="17" applyFont="1" applyFill="1" applyBorder="1" applyAlignment="1">
      <alignment horizontal="distributed" vertical="center"/>
    </xf>
    <xf numFmtId="41" fontId="10" fillId="0" borderId="7" xfId="17" applyNumberFormat="1" applyFont="1" applyFill="1" applyBorder="1" applyAlignment="1">
      <alignment horizontal="distributed" vertical="center"/>
    </xf>
    <xf numFmtId="41" fontId="10" fillId="0" borderId="7" xfId="17" applyNumberFormat="1" applyFont="1" applyFill="1" applyBorder="1" applyAlignment="1">
      <alignment horizontal="right" vertical="center"/>
    </xf>
    <xf numFmtId="41" fontId="8" fillId="0" borderId="0" xfId="17" applyNumberFormat="1" applyFont="1" applyFill="1" applyBorder="1" applyAlignment="1">
      <alignment horizontal="right" vertical="center"/>
    </xf>
    <xf numFmtId="41" fontId="8" fillId="0" borderId="6" xfId="17" applyNumberFormat="1" applyFont="1" applyFill="1" applyBorder="1" applyAlignment="1">
      <alignment horizontal="right" vertical="center"/>
    </xf>
    <xf numFmtId="41" fontId="1" fillId="0" borderId="0" xfId="17" applyNumberFormat="1" applyFont="1" applyFill="1" applyBorder="1" applyAlignment="1">
      <alignment/>
    </xf>
    <xf numFmtId="41" fontId="1" fillId="0" borderId="6" xfId="17" applyNumberFormat="1" applyFont="1" applyFill="1" applyBorder="1" applyAlignment="1">
      <alignment/>
    </xf>
    <xf numFmtId="41" fontId="1" fillId="0" borderId="0" xfId="17" applyNumberFormat="1" applyFont="1" applyFill="1" applyBorder="1" applyAlignment="1">
      <alignment horizontal="right"/>
    </xf>
    <xf numFmtId="41" fontId="10" fillId="0" borderId="0" xfId="17" applyNumberFormat="1" applyFont="1" applyFill="1" applyBorder="1" applyAlignment="1">
      <alignment/>
    </xf>
    <xf numFmtId="0" fontId="1" fillId="0" borderId="0" xfId="50" applyFont="1" applyAlignment="1">
      <alignment vertical="center"/>
      <protection/>
    </xf>
    <xf numFmtId="38" fontId="9" fillId="0" borderId="0" xfId="17" applyFont="1" applyAlignment="1">
      <alignment horizontal="right" vertical="center"/>
    </xf>
    <xf numFmtId="0" fontId="1" fillId="0" borderId="18" xfId="50" applyFont="1" applyBorder="1" applyAlignment="1">
      <alignment horizontal="distributed" vertical="center"/>
      <protection/>
    </xf>
    <xf numFmtId="38" fontId="9" fillId="0" borderId="7" xfId="17" applyFont="1" applyBorder="1" applyAlignment="1">
      <alignment vertical="center"/>
    </xf>
    <xf numFmtId="41" fontId="1" fillId="0" borderId="16" xfId="17" applyNumberFormat="1" applyFont="1" applyBorder="1" applyAlignment="1">
      <alignment vertical="center"/>
    </xf>
    <xf numFmtId="41" fontId="10" fillId="0" borderId="7" xfId="17" applyNumberFormat="1" applyFont="1" applyBorder="1" applyAlignment="1">
      <alignment vertical="center"/>
    </xf>
    <xf numFmtId="41" fontId="10" fillId="0" borderId="0" xfId="17" applyNumberFormat="1" applyFont="1" applyBorder="1" applyAlignment="1">
      <alignment vertical="center"/>
    </xf>
    <xf numFmtId="41" fontId="10" fillId="0" borderId="0" xfId="17" applyNumberFormat="1" applyFont="1" applyFill="1" applyBorder="1" applyAlignment="1">
      <alignment vertical="center"/>
    </xf>
    <xf numFmtId="41" fontId="9" fillId="0" borderId="7" xfId="17" applyNumberFormat="1" applyFont="1" applyBorder="1" applyAlignment="1">
      <alignment vertical="center"/>
    </xf>
    <xf numFmtId="41" fontId="9" fillId="0" borderId="0" xfId="17" applyNumberFormat="1" applyFont="1" applyBorder="1" applyAlignment="1">
      <alignment vertical="center"/>
    </xf>
    <xf numFmtId="41" fontId="9" fillId="0" borderId="6" xfId="17" applyNumberFormat="1" applyFont="1" applyBorder="1" applyAlignment="1">
      <alignment vertical="center"/>
    </xf>
    <xf numFmtId="38" fontId="9" fillId="0" borderId="7" xfId="17" applyFont="1" applyBorder="1" applyAlignment="1">
      <alignment horizontal="left" vertical="center"/>
    </xf>
    <xf numFmtId="41" fontId="9" fillId="0" borderId="0" xfId="17" applyNumberFormat="1" applyFont="1" applyFill="1" applyBorder="1" applyAlignment="1">
      <alignment vertical="center"/>
    </xf>
    <xf numFmtId="41" fontId="9" fillId="0" borderId="6" xfId="17" applyNumberFormat="1" applyFont="1" applyFill="1" applyBorder="1" applyAlignment="1">
      <alignment vertical="center"/>
    </xf>
    <xf numFmtId="41" fontId="1" fillId="0" borderId="10" xfId="17" applyNumberFormat="1" applyFont="1" applyFill="1" applyBorder="1" applyAlignment="1">
      <alignment vertical="center"/>
    </xf>
    <xf numFmtId="38" fontId="1" fillId="0" borderId="0" xfId="17" applyFont="1" applyFill="1" applyAlignment="1">
      <alignment vertical="center"/>
    </xf>
    <xf numFmtId="0" fontId="9" fillId="0" borderId="0" xfId="51" applyFont="1" applyAlignment="1">
      <alignment vertical="center"/>
      <protection/>
    </xf>
    <xf numFmtId="0" fontId="9" fillId="0" borderId="0" xfId="51" applyFont="1" applyBorder="1" applyAlignment="1">
      <alignment vertical="center"/>
      <protection/>
    </xf>
    <xf numFmtId="38" fontId="9" fillId="0" borderId="0" xfId="17" applyFont="1" applyBorder="1" applyAlignment="1">
      <alignment horizontal="right" vertical="center"/>
    </xf>
    <xf numFmtId="38" fontId="9" fillId="0" borderId="0" xfId="17" applyFont="1" applyAlignment="1">
      <alignment vertical="center" shrinkToFit="1"/>
    </xf>
    <xf numFmtId="38" fontId="9" fillId="0" borderId="3" xfId="17" applyFont="1" applyBorder="1" applyAlignment="1">
      <alignment horizontal="center" vertical="center" shrinkToFit="1"/>
    </xf>
    <xf numFmtId="38" fontId="1" fillId="0" borderId="18" xfId="17" applyFont="1" applyBorder="1" applyAlignment="1">
      <alignment horizontal="distributed" vertical="center" shrinkToFit="1"/>
    </xf>
    <xf numFmtId="38" fontId="1" fillId="0" borderId="18" xfId="17" applyFont="1" applyBorder="1" applyAlignment="1">
      <alignment horizontal="center" vertical="center" shrinkToFit="1"/>
    </xf>
    <xf numFmtId="38" fontId="9" fillId="0" borderId="13" xfId="17" applyFont="1" applyBorder="1" applyAlignment="1">
      <alignment vertical="center" shrinkToFit="1"/>
    </xf>
    <xf numFmtId="38" fontId="9" fillId="0" borderId="3" xfId="17" applyFont="1" applyBorder="1" applyAlignment="1">
      <alignment horizontal="distributed" vertical="center" shrinkToFit="1"/>
    </xf>
    <xf numFmtId="38" fontId="1" fillId="0" borderId="3" xfId="17" applyFont="1" applyBorder="1" applyAlignment="1">
      <alignment horizontal="distributed" vertical="center" shrinkToFit="1"/>
    </xf>
    <xf numFmtId="38" fontId="1" fillId="0" borderId="0" xfId="17" applyFont="1" applyAlignment="1">
      <alignment vertical="center" shrinkToFit="1"/>
    </xf>
    <xf numFmtId="38" fontId="10" fillId="0" borderId="3" xfId="17" applyFont="1" applyBorder="1" applyAlignment="1">
      <alignment horizontal="distributed" vertical="center" shrinkToFit="1"/>
    </xf>
    <xf numFmtId="41" fontId="10" fillId="0" borderId="7" xfId="17" applyNumberFormat="1" applyFont="1" applyFill="1" applyBorder="1" applyAlignment="1">
      <alignment vertical="center"/>
    </xf>
    <xf numFmtId="41" fontId="10" fillId="0" borderId="6" xfId="17" applyNumberFormat="1" applyFont="1" applyFill="1" applyBorder="1" applyAlignment="1">
      <alignment vertical="center"/>
    </xf>
    <xf numFmtId="38" fontId="10" fillId="0" borderId="0" xfId="17" applyFont="1" applyAlignment="1">
      <alignment vertical="center" shrinkToFit="1"/>
    </xf>
    <xf numFmtId="41" fontId="9" fillId="0" borderId="7" xfId="17" applyNumberFormat="1" applyFont="1" applyFill="1" applyBorder="1" applyAlignment="1">
      <alignment vertical="center"/>
    </xf>
    <xf numFmtId="38" fontId="8" fillId="0" borderId="3" xfId="17" applyFont="1" applyBorder="1" applyAlignment="1">
      <alignment horizontal="distributed" vertical="center" shrinkToFit="1"/>
    </xf>
    <xf numFmtId="38" fontId="1" fillId="0" borderId="13" xfId="17" applyFont="1" applyBorder="1" applyAlignment="1">
      <alignment horizontal="distributed" vertical="center" shrinkToFit="1"/>
    </xf>
    <xf numFmtId="38" fontId="7" fillId="0" borderId="0" xfId="17" applyFont="1" applyAlignment="1">
      <alignment horizontal="center" vertical="center"/>
    </xf>
    <xf numFmtId="38" fontId="1" fillId="0" borderId="0" xfId="17" applyFont="1" applyAlignment="1">
      <alignment horizontal="center" vertical="center"/>
    </xf>
    <xf numFmtId="38" fontId="9" fillId="0" borderId="18" xfId="17" applyFont="1" applyBorder="1" applyAlignment="1">
      <alignment horizontal="distributed" vertical="center"/>
    </xf>
    <xf numFmtId="38" fontId="1" fillId="0" borderId="12" xfId="17" applyFont="1" applyBorder="1" applyAlignment="1">
      <alignment horizontal="right" vertical="center"/>
    </xf>
    <xf numFmtId="49" fontId="1" fillId="0" borderId="0" xfId="17" applyNumberFormat="1" applyFont="1" applyAlignment="1">
      <alignment vertical="center"/>
    </xf>
    <xf numFmtId="0" fontId="9" fillId="0" borderId="0" xfId="52" applyFont="1">
      <alignment/>
      <protection/>
    </xf>
    <xf numFmtId="38" fontId="9" fillId="0" borderId="0" xfId="17" applyFont="1" applyAlignment="1">
      <alignment horizontal="center" vertical="center"/>
    </xf>
    <xf numFmtId="38" fontId="10" fillId="0" borderId="3" xfId="17" applyFont="1" applyBorder="1" applyAlignment="1">
      <alignment horizontal="center" vertical="center"/>
    </xf>
    <xf numFmtId="38" fontId="9" fillId="0" borderId="3" xfId="17" applyFont="1" applyBorder="1" applyAlignment="1">
      <alignment horizontal="right" vertical="center"/>
    </xf>
    <xf numFmtId="38" fontId="9" fillId="0" borderId="3" xfId="17" applyFont="1" applyBorder="1" applyAlignment="1" quotePrefix="1">
      <alignment horizontal="right" vertical="center"/>
    </xf>
    <xf numFmtId="38" fontId="1" fillId="0" borderId="43" xfId="17" applyFont="1" applyBorder="1" applyAlignment="1">
      <alignment horizontal="right" vertical="center"/>
    </xf>
    <xf numFmtId="38" fontId="1" fillId="0" borderId="17" xfId="17" applyFont="1" applyBorder="1" applyAlignment="1">
      <alignment horizontal="right" vertical="center"/>
    </xf>
    <xf numFmtId="38" fontId="1" fillId="0" borderId="3" xfId="17" applyFont="1" applyBorder="1" applyAlignment="1">
      <alignment horizontal="right" vertical="center"/>
    </xf>
    <xf numFmtId="38" fontId="1" fillId="0" borderId="3" xfId="17" applyFont="1" applyBorder="1" applyAlignment="1" quotePrefix="1">
      <alignment horizontal="right" vertical="center"/>
    </xf>
    <xf numFmtId="0" fontId="7" fillId="0" borderId="0" xfId="53" applyFont="1" applyAlignment="1">
      <alignment vertical="center"/>
      <protection/>
    </xf>
    <xf numFmtId="38" fontId="1" fillId="0" borderId="44" xfId="17" applyFont="1" applyBorder="1" applyAlignment="1">
      <alignment horizontal="centerContinuous" vertical="center"/>
    </xf>
    <xf numFmtId="38" fontId="1" fillId="0" borderId="45" xfId="17" applyFont="1" applyBorder="1" applyAlignment="1">
      <alignment horizontal="centerContinuous" vertical="center"/>
    </xf>
    <xf numFmtId="38" fontId="1" fillId="0" borderId="46" xfId="17" applyFont="1" applyBorder="1" applyAlignment="1">
      <alignment horizontal="centerContinuous" vertical="center"/>
    </xf>
    <xf numFmtId="38" fontId="1" fillId="0" borderId="47" xfId="17" applyFont="1" applyBorder="1" applyAlignment="1">
      <alignment horizontal="center" vertical="center"/>
    </xf>
    <xf numFmtId="38" fontId="1" fillId="0" borderId="48" xfId="17" applyFont="1" applyBorder="1" applyAlignment="1">
      <alignment horizontal="distributed" vertical="center"/>
    </xf>
    <xf numFmtId="180" fontId="10" fillId="0" borderId="16" xfId="17" applyNumberFormat="1" applyFont="1" applyBorder="1" applyAlignment="1">
      <alignment vertical="center"/>
    </xf>
    <xf numFmtId="180" fontId="10" fillId="0" borderId="4" xfId="17" applyNumberFormat="1" applyFont="1" applyBorder="1" applyAlignment="1">
      <alignment vertical="center"/>
    </xf>
    <xf numFmtId="180" fontId="10" fillId="0" borderId="17" xfId="17" applyNumberFormat="1" applyFont="1" applyBorder="1" applyAlignment="1">
      <alignment vertical="center"/>
    </xf>
    <xf numFmtId="38" fontId="9" fillId="0" borderId="6" xfId="17" applyFont="1" applyBorder="1" applyAlignment="1">
      <alignment vertical="center"/>
    </xf>
    <xf numFmtId="180" fontId="9" fillId="0" borderId="7" xfId="17" applyNumberFormat="1" applyFont="1" applyBorder="1" applyAlignment="1">
      <alignment vertical="center"/>
    </xf>
    <xf numFmtId="180" fontId="9" fillId="0" borderId="0" xfId="17" applyNumberFormat="1" applyFont="1" applyBorder="1" applyAlignment="1">
      <alignment vertical="center"/>
    </xf>
    <xf numFmtId="180" fontId="9" fillId="0" borderId="6" xfId="17" applyNumberFormat="1" applyFont="1" applyBorder="1" applyAlignment="1">
      <alignment vertical="center"/>
    </xf>
    <xf numFmtId="180" fontId="10" fillId="0" borderId="7" xfId="17" applyNumberFormat="1" applyFont="1" applyBorder="1" applyAlignment="1">
      <alignment vertical="center"/>
    </xf>
    <xf numFmtId="180" fontId="10" fillId="0" borderId="0" xfId="17" applyNumberFormat="1" applyFont="1" applyBorder="1" applyAlignment="1">
      <alignment vertical="center"/>
    </xf>
    <xf numFmtId="180" fontId="10" fillId="0" borderId="6" xfId="17" applyNumberFormat="1" applyFont="1" applyBorder="1" applyAlignment="1">
      <alignment vertical="center"/>
    </xf>
    <xf numFmtId="180" fontId="8" fillId="0" borderId="6" xfId="17" applyNumberFormat="1" applyFont="1" applyBorder="1" applyAlignment="1">
      <alignment vertical="center"/>
    </xf>
    <xf numFmtId="180" fontId="1" fillId="0" borderId="7" xfId="17" applyNumberFormat="1" applyFont="1" applyBorder="1" applyAlignment="1">
      <alignment vertical="center"/>
    </xf>
    <xf numFmtId="180" fontId="1" fillId="0" borderId="6" xfId="17" applyNumberFormat="1" applyFont="1" applyBorder="1" applyAlignment="1">
      <alignment vertical="center"/>
    </xf>
    <xf numFmtId="180" fontId="1" fillId="0" borderId="10" xfId="17" applyNumberFormat="1" applyFont="1" applyBorder="1" applyAlignment="1">
      <alignment vertical="center"/>
    </xf>
    <xf numFmtId="180" fontId="1" fillId="0" borderId="12" xfId="17" applyNumberFormat="1" applyFont="1" applyBorder="1" applyAlignment="1">
      <alignment vertical="center"/>
    </xf>
    <xf numFmtId="0" fontId="13" fillId="0" borderId="3" xfId="27" applyFont="1" applyBorder="1" applyAlignment="1">
      <alignment horizontal="distributed" vertical="center"/>
      <protection/>
    </xf>
    <xf numFmtId="0" fontId="1" fillId="0" borderId="10" xfId="27" applyFont="1" applyBorder="1" applyAlignment="1">
      <alignment horizontal="distributed" vertical="center"/>
      <protection/>
    </xf>
    <xf numFmtId="0" fontId="0" fillId="0" borderId="3" xfId="27" applyBorder="1">
      <alignment/>
      <protection/>
    </xf>
    <xf numFmtId="0" fontId="0" fillId="0" borderId="13" xfId="27" applyBorder="1">
      <alignment/>
      <protection/>
    </xf>
    <xf numFmtId="0" fontId="1" fillId="0" borderId="20" xfId="27" applyFont="1" applyBorder="1" applyAlignment="1">
      <alignment horizontal="center" vertical="center" wrapText="1"/>
      <protection/>
    </xf>
    <xf numFmtId="0" fontId="1" fillId="0" borderId="3" xfId="27"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20" xfId="27" applyFont="1" applyBorder="1" applyAlignment="1">
      <alignment horizontal="distributed" vertical="center"/>
      <protection/>
    </xf>
    <xf numFmtId="0" fontId="1" fillId="0" borderId="3" xfId="27" applyFont="1" applyBorder="1" applyAlignment="1">
      <alignment horizontal="distributed" vertical="center"/>
      <protection/>
    </xf>
    <xf numFmtId="0" fontId="1" fillId="0" borderId="13" xfId="27" applyFont="1" applyBorder="1" applyAlignment="1">
      <alignment horizontal="distributed" vertical="center"/>
      <protection/>
    </xf>
    <xf numFmtId="0" fontId="1" fillId="0" borderId="16" xfId="27" applyFont="1" applyBorder="1" applyAlignment="1">
      <alignment horizontal="distributed" vertical="center"/>
      <protection/>
    </xf>
    <xf numFmtId="0" fontId="1" fillId="0" borderId="7" xfId="27" applyFont="1" applyBorder="1" applyAlignment="1">
      <alignment horizontal="distributed" vertical="center"/>
      <protection/>
    </xf>
    <xf numFmtId="0" fontId="1" fillId="0" borderId="14" xfId="27" applyFont="1" applyBorder="1" applyAlignment="1">
      <alignment horizontal="center" vertical="center"/>
      <protection/>
    </xf>
    <xf numFmtId="0" fontId="1" fillId="0" borderId="34" xfId="27" applyFont="1" applyBorder="1" applyAlignment="1">
      <alignment horizontal="center" vertical="center"/>
      <protection/>
    </xf>
    <xf numFmtId="0" fontId="13" fillId="0" borderId="34" xfId="27" applyFont="1" applyBorder="1" applyAlignment="1">
      <alignment horizontal="center" vertical="center"/>
      <protection/>
    </xf>
    <xf numFmtId="0" fontId="13" fillId="0" borderId="15" xfId="27" applyFont="1" applyBorder="1" applyAlignment="1">
      <alignment horizontal="center" vertical="center"/>
      <protection/>
    </xf>
    <xf numFmtId="0" fontId="13" fillId="0" borderId="24" xfId="27" applyFont="1" applyBorder="1" applyAlignment="1">
      <alignment/>
      <protection/>
    </xf>
    <xf numFmtId="0" fontId="13" fillId="0" borderId="25" xfId="27" applyFont="1" applyBorder="1" applyAlignment="1">
      <alignment/>
      <protection/>
    </xf>
    <xf numFmtId="0" fontId="1" fillId="0" borderId="20" xfId="27" applyFont="1" applyBorder="1" applyAlignment="1">
      <alignment vertical="center" wrapText="1"/>
      <protection/>
    </xf>
    <xf numFmtId="0" fontId="1" fillId="0" borderId="3" xfId="27" applyFont="1" applyBorder="1" applyAlignment="1">
      <alignment vertical="center" wrapText="1"/>
      <protection/>
    </xf>
    <xf numFmtId="0" fontId="1" fillId="0" borderId="13" xfId="27" applyFont="1" applyBorder="1" applyAlignment="1">
      <alignment vertical="center" wrapText="1"/>
      <protection/>
    </xf>
    <xf numFmtId="0" fontId="1" fillId="0" borderId="21" xfId="27" applyFont="1" applyBorder="1" applyAlignment="1">
      <alignment horizontal="center" wrapText="1"/>
      <protection/>
    </xf>
    <xf numFmtId="0" fontId="13" fillId="0" borderId="3" xfId="27" applyFont="1" applyBorder="1" applyAlignment="1">
      <alignment horizontal="center" wrapText="1"/>
      <protection/>
    </xf>
    <xf numFmtId="0" fontId="13" fillId="0" borderId="13" xfId="27" applyFont="1" applyBorder="1" applyAlignment="1">
      <alignment horizontal="center" wrapText="1"/>
      <protection/>
    </xf>
    <xf numFmtId="0" fontId="1" fillId="0" borderId="19" xfId="27" applyFont="1" applyBorder="1" applyAlignment="1">
      <alignment horizontal="distributed" vertical="center"/>
      <protection/>
    </xf>
    <xf numFmtId="0" fontId="1" fillId="0" borderId="41" xfId="25" applyFont="1" applyBorder="1" applyAlignment="1">
      <alignment horizontal="center" vertical="center"/>
      <protection/>
    </xf>
    <xf numFmtId="0" fontId="1" fillId="0" borderId="3" xfId="25" applyFont="1" applyBorder="1" applyAlignment="1">
      <alignment horizontal="distributed" vertical="center"/>
      <protection/>
    </xf>
    <xf numFmtId="0" fontId="13" fillId="0" borderId="13" xfId="25" applyFont="1" applyBorder="1" applyAlignment="1">
      <alignment vertical="center"/>
      <protection/>
    </xf>
    <xf numFmtId="0" fontId="1" fillId="0" borderId="16" xfId="25" applyFont="1" applyBorder="1" applyAlignment="1">
      <alignment horizontal="distributed" vertical="center" wrapText="1"/>
      <protection/>
    </xf>
    <xf numFmtId="0" fontId="1" fillId="0" borderId="17" xfId="25" applyFont="1" applyBorder="1" applyAlignment="1">
      <alignment horizontal="distributed" vertical="center" wrapText="1"/>
      <protection/>
    </xf>
    <xf numFmtId="0" fontId="13" fillId="0" borderId="10" xfId="25" applyFont="1" applyBorder="1" applyAlignment="1">
      <alignment horizontal="distributed" vertical="center" wrapText="1"/>
      <protection/>
    </xf>
    <xf numFmtId="0" fontId="13" fillId="0" borderId="12" xfId="25" applyFont="1" applyBorder="1" applyAlignment="1">
      <alignment horizontal="distributed" vertical="center" wrapText="1"/>
      <protection/>
    </xf>
    <xf numFmtId="0" fontId="1" fillId="0" borderId="3" xfId="25" applyFont="1" applyBorder="1" applyAlignment="1">
      <alignment horizontal="center" vertical="center"/>
      <protection/>
    </xf>
    <xf numFmtId="0" fontId="1" fillId="0" borderId="10" xfId="25" applyFont="1" applyBorder="1" applyAlignment="1">
      <alignment horizontal="center" vertical="center" wrapText="1"/>
      <protection/>
    </xf>
    <xf numFmtId="0" fontId="1" fillId="0" borderId="12" xfId="25" applyFont="1" applyBorder="1" applyAlignment="1">
      <alignment horizontal="center" vertical="center" wrapText="1"/>
      <protection/>
    </xf>
    <xf numFmtId="0" fontId="1" fillId="0" borderId="42" xfId="25" applyFont="1" applyBorder="1" applyAlignment="1">
      <alignment horizontal="center" vertical="center"/>
      <protection/>
    </xf>
    <xf numFmtId="0" fontId="1" fillId="0" borderId="23" xfId="25" applyFont="1" applyFill="1" applyBorder="1" applyAlignment="1">
      <alignment horizontal="center" vertical="center"/>
      <protection/>
    </xf>
    <xf numFmtId="0" fontId="1" fillId="0" borderId="42" xfId="25" applyFont="1" applyFill="1" applyBorder="1" applyAlignment="1">
      <alignment horizontal="center" vertical="center"/>
      <protection/>
    </xf>
    <xf numFmtId="0" fontId="1" fillId="0" borderId="20" xfId="25" applyFont="1" applyFill="1" applyBorder="1" applyAlignment="1">
      <alignment horizontal="center" vertical="center"/>
      <protection/>
    </xf>
    <xf numFmtId="0" fontId="13" fillId="0" borderId="3" xfId="25" applyFont="1" applyFill="1" applyBorder="1" applyAlignment="1">
      <alignment horizontal="center" vertical="center"/>
      <protection/>
    </xf>
    <xf numFmtId="0" fontId="13" fillId="0" borderId="13" xfId="25" applyFont="1" applyFill="1" applyBorder="1" applyAlignment="1">
      <alignment horizontal="center" vertical="center"/>
      <protection/>
    </xf>
    <xf numFmtId="0" fontId="1" fillId="0" borderId="18" xfId="25" applyFont="1" applyBorder="1" applyAlignment="1">
      <alignment horizontal="distributed" vertical="center" wrapText="1"/>
      <protection/>
    </xf>
    <xf numFmtId="0" fontId="13" fillId="0" borderId="18" xfId="25" applyFont="1" applyBorder="1" applyAlignment="1">
      <alignment vertical="center"/>
      <protection/>
    </xf>
    <xf numFmtId="0" fontId="1" fillId="0" borderId="18" xfId="25" applyFont="1" applyBorder="1" applyAlignment="1">
      <alignment horizontal="center" vertical="center"/>
      <protection/>
    </xf>
    <xf numFmtId="0" fontId="1" fillId="0" borderId="23" xfId="25" applyFont="1" applyFill="1" applyBorder="1" applyAlignment="1">
      <alignment horizontal="center"/>
      <protection/>
    </xf>
    <xf numFmtId="0" fontId="1" fillId="0" borderId="42" xfId="25" applyFont="1" applyFill="1" applyBorder="1" applyAlignment="1">
      <alignment horizontal="center"/>
      <protection/>
    </xf>
    <xf numFmtId="0" fontId="1" fillId="0" borderId="23" xfId="25" applyFont="1" applyBorder="1" applyAlignment="1">
      <alignment horizontal="center" vertical="center"/>
      <protection/>
    </xf>
    <xf numFmtId="0" fontId="13" fillId="0" borderId="34" xfId="25" applyFont="1" applyFill="1" applyBorder="1" applyAlignment="1">
      <alignment horizontal="center" vertical="center"/>
      <protection/>
    </xf>
    <xf numFmtId="0" fontId="13" fillId="0" borderId="15" xfId="25" applyFont="1" applyFill="1" applyBorder="1" applyAlignment="1">
      <alignment horizontal="center" vertical="center"/>
      <protection/>
    </xf>
    <xf numFmtId="0" fontId="1" fillId="0" borderId="20" xfId="25" applyFont="1" applyBorder="1" applyAlignment="1">
      <alignment horizontal="center" vertical="center"/>
      <protection/>
    </xf>
    <xf numFmtId="0" fontId="13" fillId="0" borderId="3" xfId="25" applyFont="1" applyBorder="1" applyAlignment="1">
      <alignment horizontal="center" vertical="center"/>
      <protection/>
    </xf>
    <xf numFmtId="0" fontId="13" fillId="0" borderId="13" xfId="25" applyFont="1" applyBorder="1" applyAlignment="1">
      <alignment horizontal="center" vertical="center"/>
      <protection/>
    </xf>
    <xf numFmtId="0" fontId="1" fillId="0" borderId="19" xfId="24" applyFont="1" applyBorder="1" applyAlignment="1">
      <alignment horizontal="center"/>
      <protection/>
    </xf>
    <xf numFmtId="0" fontId="1" fillId="0" borderId="24" xfId="24" applyFont="1" applyBorder="1" applyAlignment="1">
      <alignment horizontal="center"/>
      <protection/>
    </xf>
    <xf numFmtId="0" fontId="1" fillId="0" borderId="21" xfId="25" applyFont="1" applyBorder="1" applyAlignment="1">
      <alignment horizontal="distributed" vertical="center"/>
      <protection/>
    </xf>
    <xf numFmtId="0" fontId="13" fillId="0" borderId="3" xfId="25" applyFont="1" applyBorder="1" applyAlignment="1">
      <alignment vertical="center"/>
      <protection/>
    </xf>
    <xf numFmtId="0" fontId="1" fillId="0" borderId="14" xfId="25" applyFont="1" applyFill="1" applyBorder="1" applyAlignment="1">
      <alignment/>
      <protection/>
    </xf>
    <xf numFmtId="0" fontId="1" fillId="0" borderId="15" xfId="25" applyFont="1" applyFill="1" applyBorder="1" applyAlignment="1">
      <alignment/>
      <protection/>
    </xf>
    <xf numFmtId="0" fontId="1" fillId="0" borderId="14" xfId="25" applyFont="1" applyBorder="1" applyAlignment="1">
      <alignment horizontal="center" vertical="distributed"/>
      <protection/>
    </xf>
    <xf numFmtId="0" fontId="1" fillId="0" borderId="15" xfId="25" applyFont="1" applyBorder="1" applyAlignment="1">
      <alignment horizontal="center" vertical="distributed"/>
      <protection/>
    </xf>
    <xf numFmtId="0" fontId="1" fillId="0" borderId="14" xfId="25" applyFont="1" applyFill="1" applyBorder="1" applyAlignment="1">
      <alignment horizontal="center" vertical="distributed"/>
      <protection/>
    </xf>
    <xf numFmtId="0" fontId="1" fillId="0" borderId="34" xfId="25" applyFont="1" applyFill="1" applyBorder="1" applyAlignment="1">
      <alignment horizontal="center" vertical="distributed"/>
      <protection/>
    </xf>
    <xf numFmtId="0" fontId="1" fillId="0" borderId="15" xfId="25" applyFont="1" applyFill="1" applyBorder="1" applyAlignment="1">
      <alignment horizontal="center" vertical="distributed"/>
      <protection/>
    </xf>
    <xf numFmtId="0" fontId="1" fillId="0" borderId="14" xfId="25" applyFont="1" applyFill="1" applyBorder="1" applyAlignment="1">
      <alignment horizontal="center" vertical="center"/>
      <protection/>
    </xf>
    <xf numFmtId="0" fontId="13" fillId="0" borderId="13" xfId="24" applyFont="1" applyBorder="1" applyAlignment="1">
      <alignment horizontal="distributed" vertical="center"/>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38" fontId="1" fillId="0" borderId="18" xfId="17" applyFont="1" applyBorder="1" applyAlignment="1">
      <alignment horizontal="distributed" vertical="center"/>
    </xf>
    <xf numFmtId="0" fontId="0" fillId="0" borderId="18" xfId="23" applyBorder="1" applyAlignment="1">
      <alignment horizontal="distributed" vertical="center"/>
      <protection/>
    </xf>
    <xf numFmtId="38" fontId="9" fillId="0" borderId="20" xfId="17" applyFont="1" applyBorder="1" applyAlignment="1">
      <alignment horizontal="distributed" vertical="top" wrapText="1"/>
    </xf>
    <xf numFmtId="0" fontId="0" fillId="0" borderId="3" xfId="23" applyBorder="1" applyAlignment="1">
      <alignment horizontal="distributed" vertical="top" wrapText="1"/>
      <protection/>
    </xf>
    <xf numFmtId="0" fontId="1" fillId="0" borderId="21" xfId="24" applyFont="1" applyBorder="1" applyAlignment="1">
      <alignment horizontal="distributed" vertical="center"/>
      <protection/>
    </xf>
    <xf numFmtId="0" fontId="0" fillId="0" borderId="7" xfId="22" applyBorder="1" applyAlignment="1">
      <alignment horizontal="distributed" vertical="center"/>
      <protection/>
    </xf>
    <xf numFmtId="0" fontId="0" fillId="0" borderId="6" xfId="22" applyBorder="1" applyAlignment="1">
      <alignment horizontal="distributed" vertical="center"/>
      <protection/>
    </xf>
    <xf numFmtId="0" fontId="0" fillId="0" borderId="10" xfId="22" applyBorder="1" applyAlignment="1">
      <alignment horizontal="distributed" vertical="center"/>
      <protection/>
    </xf>
    <xf numFmtId="0" fontId="0" fillId="0" borderId="12" xfId="22" applyBorder="1" applyAlignment="1">
      <alignment horizontal="distributed" vertical="center"/>
      <protection/>
    </xf>
    <xf numFmtId="38" fontId="1" fillId="0" borderId="21" xfId="17" applyFont="1" applyBorder="1" applyAlignment="1">
      <alignment horizontal="distributed" vertical="center"/>
    </xf>
    <xf numFmtId="0" fontId="0" fillId="0" borderId="3" xfId="23" applyBorder="1" applyAlignment="1">
      <alignment horizontal="distributed" vertical="center"/>
      <protection/>
    </xf>
    <xf numFmtId="0" fontId="0" fillId="0" borderId="13" xfId="23" applyBorder="1" applyAlignment="1">
      <alignment horizontal="distributed" vertical="center"/>
      <protection/>
    </xf>
    <xf numFmtId="38" fontId="1" fillId="0" borderId="19" xfId="17" applyFont="1" applyBorder="1" applyAlignment="1">
      <alignment horizontal="center" vertical="center"/>
    </xf>
    <xf numFmtId="0" fontId="0" fillId="0" borderId="24" xfId="23" applyBorder="1" applyAlignment="1">
      <alignment horizontal="center" vertical="center"/>
      <protection/>
    </xf>
    <xf numFmtId="0" fontId="0" fillId="0" borderId="25" xfId="23" applyBorder="1" applyAlignment="1">
      <alignment horizontal="center" vertical="center"/>
      <protection/>
    </xf>
    <xf numFmtId="0" fontId="1" fillId="0" borderId="14" xfId="21" applyFont="1" applyBorder="1" applyAlignment="1">
      <alignment horizontal="center" vertical="center"/>
      <protection/>
    </xf>
    <xf numFmtId="0" fontId="1" fillId="0" borderId="15" xfId="21" applyFont="1" applyBorder="1" applyAlignment="1">
      <alignment horizontal="center" vertical="center"/>
      <protection/>
    </xf>
    <xf numFmtId="0" fontId="8" fillId="0" borderId="16" xfId="21" applyFont="1" applyBorder="1" applyAlignment="1">
      <alignment horizontal="distributed" vertical="center"/>
      <protection/>
    </xf>
    <xf numFmtId="0" fontId="8" fillId="0" borderId="17" xfId="21" applyFont="1" applyBorder="1" applyAlignment="1">
      <alignment horizontal="distributed" vertical="center"/>
      <protection/>
    </xf>
    <xf numFmtId="38" fontId="8" fillId="0" borderId="7" xfId="17" applyFont="1" applyBorder="1" applyAlignment="1">
      <alignment horizontal="distributed" vertical="center"/>
    </xf>
    <xf numFmtId="38" fontId="8" fillId="0" borderId="6" xfId="17" applyFont="1" applyBorder="1" applyAlignment="1">
      <alignment horizontal="distributed" vertical="center"/>
    </xf>
    <xf numFmtId="38" fontId="1" fillId="0" borderId="19" xfId="17" applyFont="1" applyFill="1" applyBorder="1" applyAlignment="1">
      <alignment horizontal="distributed" vertical="center"/>
    </xf>
    <xf numFmtId="0" fontId="0" fillId="0" borderId="25" xfId="22" applyFont="1" applyFill="1" applyBorder="1" applyAlignment="1">
      <alignment horizontal="distributed"/>
      <protection/>
    </xf>
    <xf numFmtId="0" fontId="0" fillId="0" borderId="10" xfId="22" applyFont="1" applyFill="1" applyBorder="1" applyAlignment="1">
      <alignment horizontal="distributed"/>
      <protection/>
    </xf>
    <xf numFmtId="0" fontId="0" fillId="0" borderId="12" xfId="22" applyFont="1" applyFill="1" applyBorder="1" applyAlignment="1">
      <alignment horizontal="distributed"/>
      <protection/>
    </xf>
    <xf numFmtId="38" fontId="1" fillId="0" borderId="19" xfId="17" applyFont="1" applyBorder="1" applyAlignment="1">
      <alignment horizontal="distributed" vertical="center"/>
    </xf>
    <xf numFmtId="0" fontId="0" fillId="0" borderId="25" xfId="22" applyBorder="1" applyAlignment="1">
      <alignment horizontal="distributed"/>
      <protection/>
    </xf>
    <xf numFmtId="0" fontId="0" fillId="0" borderId="10" xfId="22" applyBorder="1" applyAlignment="1">
      <alignment horizontal="distributed"/>
      <protection/>
    </xf>
    <xf numFmtId="0" fontId="0" fillId="0" borderId="12" xfId="22" applyBorder="1" applyAlignment="1">
      <alignment horizontal="distributed"/>
      <protection/>
    </xf>
    <xf numFmtId="0" fontId="1" fillId="0" borderId="19" xfId="22" applyFont="1" applyBorder="1" applyAlignment="1">
      <alignment horizontal="center" vertical="center"/>
      <protection/>
    </xf>
    <xf numFmtId="0" fontId="1" fillId="0" borderId="25"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2" xfId="22" applyFont="1" applyBorder="1" applyAlignment="1">
      <alignment horizontal="center" vertical="center"/>
      <protection/>
    </xf>
    <xf numFmtId="0" fontId="1" fillId="0" borderId="7" xfId="22" applyFont="1" applyBorder="1" applyAlignment="1">
      <alignment horizontal="center"/>
      <protection/>
    </xf>
    <xf numFmtId="0" fontId="1" fillId="0" borderId="0" xfId="22" applyFont="1" applyBorder="1" applyAlignment="1">
      <alignment horizontal="center"/>
      <protection/>
    </xf>
    <xf numFmtId="0" fontId="1" fillId="0" borderId="7" xfId="22" applyFont="1" applyBorder="1" applyAlignment="1">
      <alignment horizontal="distributed"/>
      <protection/>
    </xf>
    <xf numFmtId="0" fontId="1" fillId="0" borderId="0" xfId="22" applyFont="1" applyBorder="1" applyAlignment="1">
      <alignment horizontal="distributed"/>
      <protection/>
    </xf>
    <xf numFmtId="38" fontId="8" fillId="0" borderId="7" xfId="17" applyFont="1" applyBorder="1" applyAlignment="1">
      <alignment horizontal="center" vertical="center"/>
    </xf>
    <xf numFmtId="38" fontId="8" fillId="0" borderId="0" xfId="17" applyFont="1" applyBorder="1" applyAlignment="1">
      <alignment horizontal="center" vertical="center"/>
    </xf>
    <xf numFmtId="38" fontId="8" fillId="0" borderId="6" xfId="17" applyFont="1" applyBorder="1" applyAlignment="1">
      <alignment horizontal="center" vertical="center"/>
    </xf>
    <xf numFmtId="0" fontId="1" fillId="0" borderId="21" xfId="22" applyFont="1" applyBorder="1" applyAlignment="1">
      <alignment horizontal="distributed" vertical="center"/>
      <protection/>
    </xf>
    <xf numFmtId="0" fontId="0" fillId="0" borderId="13" xfId="22" applyBorder="1" applyAlignment="1">
      <alignment horizontal="distributed" vertical="center"/>
      <protection/>
    </xf>
    <xf numFmtId="0" fontId="8" fillId="0" borderId="16" xfId="22" applyFont="1" applyBorder="1" applyAlignment="1">
      <alignment horizontal="center" vertical="center"/>
      <protection/>
    </xf>
    <xf numFmtId="0" fontId="8" fillId="0" borderId="4" xfId="22" applyFont="1" applyBorder="1" applyAlignment="1">
      <alignment horizontal="center" vertical="center"/>
      <protection/>
    </xf>
    <xf numFmtId="38" fontId="8" fillId="0" borderId="0" xfId="17" applyFont="1" applyBorder="1" applyAlignment="1">
      <alignment horizontal="distributed" vertical="center"/>
    </xf>
    <xf numFmtId="0" fontId="1" fillId="0" borderId="19" xfId="22" applyFont="1" applyBorder="1" applyAlignment="1">
      <alignment horizontal="distributed" vertical="center"/>
      <protection/>
    </xf>
    <xf numFmtId="0" fontId="0" fillId="0" borderId="25" xfId="22" applyBorder="1" applyAlignment="1">
      <alignment horizontal="distributed" vertical="center"/>
      <protection/>
    </xf>
    <xf numFmtId="0" fontId="13" fillId="0" borderId="13" xfId="27" applyFont="1" applyBorder="1" applyAlignment="1">
      <alignment horizontal="distributed" vertical="center"/>
      <protection/>
    </xf>
    <xf numFmtId="38" fontId="1" fillId="0" borderId="41" xfId="17" applyFont="1" applyBorder="1" applyAlignment="1">
      <alignment horizontal="distributed" vertical="center"/>
    </xf>
    <xf numFmtId="38" fontId="1" fillId="0" borderId="42" xfId="17" applyFont="1" applyBorder="1" applyAlignment="1">
      <alignment horizontal="distributed" vertical="center"/>
    </xf>
    <xf numFmtId="38" fontId="1" fillId="0" borderId="23" xfId="17" applyFont="1" applyBorder="1" applyAlignment="1">
      <alignment horizontal="distributed" vertical="center"/>
    </xf>
    <xf numFmtId="38" fontId="1" fillId="0" borderId="41" xfId="17" applyFont="1" applyBorder="1" applyAlignment="1">
      <alignment horizontal="distributed" vertical="center"/>
    </xf>
    <xf numFmtId="38" fontId="1" fillId="0" borderId="42" xfId="17" applyFont="1" applyBorder="1" applyAlignment="1">
      <alignment horizontal="distributed" vertical="center"/>
    </xf>
    <xf numFmtId="38" fontId="1" fillId="0" borderId="20" xfId="17" applyFont="1" applyBorder="1" applyAlignment="1">
      <alignment horizontal="distributed" vertical="center"/>
    </xf>
    <xf numFmtId="38" fontId="1" fillId="0" borderId="13" xfId="17" applyFont="1" applyBorder="1" applyAlignment="1">
      <alignment horizontal="distributed" vertical="center"/>
    </xf>
    <xf numFmtId="38" fontId="1" fillId="0" borderId="3" xfId="17" applyFont="1" applyBorder="1" applyAlignment="1">
      <alignment horizontal="distributed" vertical="center"/>
    </xf>
    <xf numFmtId="38" fontId="1" fillId="0" borderId="7" xfId="17" applyFont="1" applyBorder="1" applyAlignment="1">
      <alignment horizontal="distributed" vertical="center"/>
    </xf>
    <xf numFmtId="38" fontId="1" fillId="0" borderId="0" xfId="17" applyFont="1" applyBorder="1" applyAlignment="1">
      <alignment horizontal="distributed" vertical="center"/>
    </xf>
    <xf numFmtId="38" fontId="1" fillId="0" borderId="6" xfId="17" applyFont="1" applyBorder="1" applyAlignment="1">
      <alignment horizontal="distributed" vertical="center"/>
    </xf>
    <xf numFmtId="38" fontId="1" fillId="0" borderId="10" xfId="17" applyFont="1" applyBorder="1" applyAlignment="1">
      <alignment horizontal="distributed" vertical="center"/>
    </xf>
    <xf numFmtId="38" fontId="1" fillId="0" borderId="11" xfId="17" applyFont="1" applyBorder="1" applyAlignment="1">
      <alignment horizontal="distributed" vertical="center"/>
    </xf>
    <xf numFmtId="38" fontId="1" fillId="0" borderId="12" xfId="17" applyFont="1" applyBorder="1" applyAlignment="1">
      <alignment horizontal="distributed" vertical="center"/>
    </xf>
    <xf numFmtId="38" fontId="1" fillId="0" borderId="3" xfId="17" applyFont="1" applyBorder="1" applyAlignment="1">
      <alignment horizontal="distributed" vertical="center" wrapText="1"/>
    </xf>
    <xf numFmtId="38" fontId="1" fillId="0" borderId="13" xfId="17" applyFont="1" applyBorder="1" applyAlignment="1">
      <alignment horizontal="distributed" vertical="center" wrapText="1"/>
    </xf>
    <xf numFmtId="38" fontId="9" fillId="0" borderId="20" xfId="17" applyFont="1" applyBorder="1" applyAlignment="1">
      <alignment horizontal="distributed" vertical="center" wrapText="1"/>
    </xf>
    <xf numFmtId="38" fontId="9" fillId="0" borderId="3" xfId="17" applyFont="1" applyBorder="1" applyAlignment="1">
      <alignment horizontal="distributed" vertical="center" wrapText="1"/>
    </xf>
    <xf numFmtId="38" fontId="9" fillId="0" borderId="13" xfId="17" applyFont="1" applyBorder="1" applyAlignment="1">
      <alignment horizontal="distributed" vertical="center" wrapText="1"/>
    </xf>
    <xf numFmtId="0" fontId="0" fillId="0" borderId="41" xfId="28" applyBorder="1" applyAlignment="1">
      <alignment horizontal="distributed" vertical="center"/>
      <protection/>
    </xf>
    <xf numFmtId="0" fontId="0" fillId="0" borderId="42" xfId="28" applyBorder="1" applyAlignment="1">
      <alignment horizontal="distributed" vertical="center"/>
      <protection/>
    </xf>
    <xf numFmtId="38" fontId="1" fillId="0" borderId="14" xfId="17" applyFont="1" applyBorder="1" applyAlignment="1">
      <alignment horizontal="distributed" vertical="center"/>
    </xf>
    <xf numFmtId="38" fontId="1" fillId="0" borderId="34" xfId="17" applyFont="1" applyBorder="1" applyAlignment="1">
      <alignment horizontal="distributed" vertical="center"/>
    </xf>
    <xf numFmtId="0" fontId="0" fillId="0" borderId="34" xfId="28" applyBorder="1" applyAlignment="1">
      <alignment horizontal="distributed" vertical="center"/>
      <protection/>
    </xf>
    <xf numFmtId="0" fontId="0" fillId="0" borderId="15" xfId="28" applyBorder="1" applyAlignment="1">
      <alignment horizontal="distributed" vertical="center"/>
      <protection/>
    </xf>
    <xf numFmtId="0" fontId="1" fillId="0" borderId="21" xfId="29" applyFont="1" applyBorder="1" applyAlignment="1">
      <alignment horizontal="center" vertical="center"/>
      <protection/>
    </xf>
    <xf numFmtId="0" fontId="13" fillId="0" borderId="3" xfId="29" applyFont="1" applyBorder="1" applyAlignment="1">
      <alignment horizontal="center" vertical="center"/>
      <protection/>
    </xf>
    <xf numFmtId="0" fontId="1" fillId="0" borderId="3" xfId="29" applyFont="1" applyBorder="1" applyAlignment="1">
      <alignment horizontal="center" vertical="center"/>
      <protection/>
    </xf>
    <xf numFmtId="0" fontId="13" fillId="0" borderId="13" xfId="29" applyFont="1" applyBorder="1" applyAlignment="1">
      <alignment horizontal="center" vertical="center"/>
      <protection/>
    </xf>
    <xf numFmtId="0" fontId="1" fillId="0" borderId="14" xfId="29" applyFont="1" applyBorder="1" applyAlignment="1">
      <alignment horizontal="distributed" vertical="center"/>
      <protection/>
    </xf>
    <xf numFmtId="0" fontId="0" fillId="0" borderId="34" xfId="29" applyBorder="1" applyAlignment="1">
      <alignment horizontal="distributed" vertical="center"/>
      <protection/>
    </xf>
    <xf numFmtId="0" fontId="0" fillId="0" borderId="15" xfId="29" applyBorder="1" applyAlignment="1">
      <alignment horizontal="distributed" vertical="center"/>
      <protection/>
    </xf>
    <xf numFmtId="186" fontId="1" fillId="0" borderId="7" xfId="30" applyNumberFormat="1" applyFont="1" applyFill="1" applyBorder="1" applyAlignment="1">
      <alignment vertical="center"/>
      <protection/>
    </xf>
    <xf numFmtId="186" fontId="1" fillId="0" borderId="6" xfId="30" applyNumberFormat="1" applyFont="1" applyFill="1" applyBorder="1" applyAlignment="1">
      <alignment vertical="center"/>
      <protection/>
    </xf>
    <xf numFmtId="0" fontId="8" fillId="0" borderId="20"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3" xfId="30" applyFont="1" applyFill="1" applyBorder="1" applyAlignment="1">
      <alignment vertical="center"/>
      <protection/>
    </xf>
    <xf numFmtId="0" fontId="1" fillId="0" borderId="14" xfId="31" applyFont="1" applyBorder="1" applyAlignment="1">
      <alignment horizontal="distributed" vertical="center" wrapText="1"/>
      <protection/>
    </xf>
    <xf numFmtId="0" fontId="0" fillId="0" borderId="15" xfId="31" applyBorder="1" applyAlignment="1">
      <alignment horizontal="distributed" vertical="center" wrapText="1"/>
      <protection/>
    </xf>
    <xf numFmtId="0" fontId="10" fillId="0" borderId="7" xfId="31" applyFont="1" applyBorder="1" applyAlignment="1" quotePrefix="1">
      <alignment horizontal="left" vertical="center" indent="9"/>
      <protection/>
    </xf>
    <xf numFmtId="0" fontId="16" fillId="0" borderId="6" xfId="31" applyFont="1" applyBorder="1" applyAlignment="1">
      <alignment horizontal="left" indent="9"/>
      <protection/>
    </xf>
    <xf numFmtId="0" fontId="1" fillId="0" borderId="7" xfId="31" applyFont="1" applyBorder="1" applyAlignment="1" quotePrefix="1">
      <alignment horizontal="left" vertical="center" indent="9"/>
      <protection/>
    </xf>
    <xf numFmtId="0" fontId="0" fillId="0" borderId="6" xfId="31" applyBorder="1" applyAlignment="1">
      <alignment horizontal="left" indent="9"/>
      <protection/>
    </xf>
    <xf numFmtId="0" fontId="1" fillId="0" borderId="7" xfId="31" applyFont="1" applyBorder="1" applyAlignment="1">
      <alignment horizontal="distributed" vertical="center"/>
      <protection/>
    </xf>
    <xf numFmtId="0" fontId="0" fillId="0" borderId="6" xfId="31" applyBorder="1" applyAlignment="1">
      <alignment horizontal="distributed" vertical="center"/>
      <protection/>
    </xf>
    <xf numFmtId="0" fontId="1" fillId="0" borderId="3" xfId="32" applyFont="1" applyFill="1" applyBorder="1" applyAlignment="1">
      <alignment horizontal="center" vertical="center"/>
      <protection/>
    </xf>
    <xf numFmtId="0" fontId="1" fillId="0" borderId="13" xfId="32" applyFont="1" applyFill="1" applyBorder="1" applyAlignment="1">
      <alignment horizontal="center" vertical="center"/>
      <protection/>
    </xf>
    <xf numFmtId="0" fontId="1" fillId="0" borderId="14" xfId="32" applyFont="1" applyFill="1" applyBorder="1" applyAlignment="1">
      <alignment horizontal="center" vertical="center"/>
      <protection/>
    </xf>
    <xf numFmtId="0" fontId="1" fillId="0" borderId="34" xfId="32" applyFont="1" applyFill="1" applyBorder="1" applyAlignment="1">
      <alignment horizontal="center" vertical="center"/>
      <protection/>
    </xf>
    <xf numFmtId="0" fontId="1" fillId="0" borderId="15" xfId="32" applyFont="1" applyFill="1" applyBorder="1" applyAlignment="1">
      <alignment horizontal="center" vertical="center"/>
      <protection/>
    </xf>
    <xf numFmtId="0" fontId="1" fillId="0" borderId="20" xfId="32" applyFont="1" applyFill="1" applyBorder="1" applyAlignment="1">
      <alignment horizontal="distributed" vertical="center"/>
      <protection/>
    </xf>
    <xf numFmtId="0" fontId="0" fillId="0" borderId="13" xfId="32" applyFill="1" applyBorder="1" applyAlignment="1">
      <alignment horizontal="distributed" vertical="center"/>
      <protection/>
    </xf>
    <xf numFmtId="0" fontId="1" fillId="0" borderId="21" xfId="32" applyFont="1" applyFill="1" applyBorder="1" applyAlignment="1">
      <alignment horizontal="center" vertical="center"/>
      <protection/>
    </xf>
    <xf numFmtId="0" fontId="0" fillId="0" borderId="34" xfId="32" applyFill="1" applyBorder="1" applyAlignment="1">
      <alignment horizontal="center" vertical="center"/>
      <protection/>
    </xf>
    <xf numFmtId="0" fontId="0" fillId="0" borderId="15" xfId="32" applyFill="1" applyBorder="1" applyAlignment="1">
      <alignment horizontal="center" vertical="center"/>
      <protection/>
    </xf>
    <xf numFmtId="0" fontId="1" fillId="0" borderId="13" xfId="32" applyFont="1" applyFill="1" applyBorder="1" applyAlignment="1">
      <alignment horizontal="distributed" vertical="center"/>
      <protection/>
    </xf>
    <xf numFmtId="0" fontId="1" fillId="0" borderId="21" xfId="32" applyFont="1" applyFill="1" applyBorder="1" applyAlignment="1">
      <alignment horizontal="distributed" vertical="distributed" wrapText="1"/>
      <protection/>
    </xf>
    <xf numFmtId="0" fontId="0" fillId="0" borderId="3" xfId="32" applyFill="1" applyBorder="1" applyAlignment="1">
      <alignment horizontal="distributed" vertical="distributed" wrapText="1"/>
      <protection/>
    </xf>
    <xf numFmtId="0" fontId="0" fillId="0" borderId="13" xfId="32" applyFill="1" applyBorder="1" applyAlignment="1">
      <alignment horizontal="distributed" vertical="distributed" wrapText="1"/>
      <protection/>
    </xf>
    <xf numFmtId="0" fontId="1" fillId="0" borderId="1" xfId="32" applyFont="1" applyFill="1" applyBorder="1" applyAlignment="1">
      <alignment horizontal="center" vertical="center"/>
      <protection/>
    </xf>
    <xf numFmtId="0" fontId="9" fillId="0" borderId="23" xfId="32" applyFont="1" applyFill="1" applyBorder="1" applyAlignment="1">
      <alignment horizontal="distributed" vertical="center" wrapText="1"/>
      <protection/>
    </xf>
    <xf numFmtId="0" fontId="0" fillId="0" borderId="42" xfId="32" applyFill="1" applyBorder="1" applyAlignment="1">
      <alignment horizontal="distributed" vertical="center" wrapText="1"/>
      <protection/>
    </xf>
    <xf numFmtId="0" fontId="10" fillId="0" borderId="0" xfId="33" applyFont="1" applyBorder="1" applyAlignment="1">
      <alignment horizontal="distributed" vertical="center"/>
      <protection/>
    </xf>
    <xf numFmtId="0" fontId="10" fillId="0" borderId="6" xfId="33" applyFont="1" applyBorder="1" applyAlignment="1">
      <alignment horizontal="distributed" vertical="center"/>
      <protection/>
    </xf>
    <xf numFmtId="0" fontId="1" fillId="0" borderId="0" xfId="33" applyFont="1" applyBorder="1" applyAlignment="1">
      <alignment horizontal="distributed" vertical="center"/>
      <protection/>
    </xf>
    <xf numFmtId="0" fontId="1" fillId="0" borderId="6" xfId="33" applyFont="1" applyBorder="1" applyAlignment="1">
      <alignment horizontal="distributed" vertical="center"/>
      <protection/>
    </xf>
    <xf numFmtId="0" fontId="1" fillId="0" borderId="0" xfId="33" applyFont="1" applyBorder="1" applyAlignment="1">
      <alignment horizontal="center" vertical="center" textRotation="255"/>
      <protection/>
    </xf>
    <xf numFmtId="0" fontId="8" fillId="0" borderId="0" xfId="33" applyFont="1" applyBorder="1" applyAlignment="1">
      <alignment horizontal="distributed" vertical="center"/>
      <protection/>
    </xf>
    <xf numFmtId="0" fontId="8" fillId="0" borderId="6" xfId="33" applyFont="1" applyBorder="1" applyAlignment="1">
      <alignment horizontal="distributed" vertical="center"/>
      <protection/>
    </xf>
    <xf numFmtId="0" fontId="10" fillId="0" borderId="7" xfId="33" applyFont="1" applyBorder="1" applyAlignment="1">
      <alignment horizontal="distributed" vertical="center"/>
      <protection/>
    </xf>
    <xf numFmtId="0" fontId="1" fillId="0" borderId="7" xfId="33" applyFont="1" applyBorder="1" applyAlignment="1">
      <alignment horizontal="left" vertical="center"/>
      <protection/>
    </xf>
    <xf numFmtId="0" fontId="1" fillId="0" borderId="0" xfId="33" applyFont="1" applyBorder="1" applyAlignment="1">
      <alignment horizontal="left" vertical="center"/>
      <protection/>
    </xf>
    <xf numFmtId="0" fontId="1" fillId="0" borderId="6" xfId="33" applyFont="1" applyBorder="1" applyAlignment="1">
      <alignment horizontal="left" vertical="center"/>
      <protection/>
    </xf>
    <xf numFmtId="0" fontId="1" fillId="0" borderId="19" xfId="33" applyFont="1" applyFill="1" applyBorder="1" applyAlignment="1">
      <alignment horizontal="center" vertical="center"/>
      <protection/>
    </xf>
    <xf numFmtId="0" fontId="1" fillId="0" borderId="24" xfId="33" applyFont="1" applyFill="1" applyBorder="1" applyAlignment="1">
      <alignment horizontal="center" vertical="center"/>
      <protection/>
    </xf>
    <xf numFmtId="0" fontId="1" fillId="0" borderId="25" xfId="33" applyFont="1" applyFill="1" applyBorder="1" applyAlignment="1">
      <alignment horizontal="center" vertical="center"/>
      <protection/>
    </xf>
    <xf numFmtId="0" fontId="1" fillId="0" borderId="10" xfId="33" applyFont="1" applyFill="1" applyBorder="1" applyAlignment="1">
      <alignment horizontal="center" vertical="center"/>
      <protection/>
    </xf>
    <xf numFmtId="0" fontId="1" fillId="0" borderId="11" xfId="33" applyFont="1" applyFill="1" applyBorder="1" applyAlignment="1">
      <alignment horizontal="center" vertical="center"/>
      <protection/>
    </xf>
    <xf numFmtId="0" fontId="1" fillId="0" borderId="12" xfId="33" applyFont="1" applyFill="1" applyBorder="1" applyAlignment="1">
      <alignment horizontal="center" vertical="center"/>
      <protection/>
    </xf>
    <xf numFmtId="0" fontId="1" fillId="0" borderId="7" xfId="33" applyFont="1" applyBorder="1" applyAlignment="1">
      <alignment horizontal="center" vertical="center"/>
      <protection/>
    </xf>
    <xf numFmtId="0" fontId="1" fillId="0" borderId="0" xfId="33" applyFont="1" applyBorder="1" applyAlignment="1">
      <alignment horizontal="center" vertical="center"/>
      <protection/>
    </xf>
    <xf numFmtId="0" fontId="1" fillId="0" borderId="6" xfId="33" applyFont="1" applyBorder="1" applyAlignment="1">
      <alignment horizontal="center" vertical="center"/>
      <protection/>
    </xf>
    <xf numFmtId="38" fontId="1" fillId="0" borderId="0" xfId="17" applyFont="1" applyBorder="1" applyAlignment="1">
      <alignment horizontal="distributed" vertical="center"/>
    </xf>
    <xf numFmtId="0" fontId="0" fillId="0" borderId="6" xfId="34" applyBorder="1" applyAlignment="1">
      <alignment horizontal="distributed" vertical="center"/>
      <protection/>
    </xf>
    <xf numFmtId="38" fontId="1" fillId="0" borderId="30" xfId="17" applyFont="1" applyBorder="1" applyAlignment="1">
      <alignment horizontal="distributed" vertical="center"/>
    </xf>
    <xf numFmtId="0" fontId="0" fillId="0" borderId="33" xfId="34" applyBorder="1" applyAlignment="1">
      <alignment horizontal="distributed" vertical="center"/>
      <protection/>
    </xf>
    <xf numFmtId="38" fontId="17" fillId="0" borderId="7" xfId="17" applyFont="1" applyBorder="1" applyAlignment="1">
      <alignment horizontal="center" vertical="center"/>
    </xf>
    <xf numFmtId="38" fontId="17" fillId="0" borderId="0" xfId="17" applyFont="1" applyBorder="1" applyAlignment="1">
      <alignment horizontal="center" vertical="center"/>
    </xf>
    <xf numFmtId="38" fontId="17" fillId="0" borderId="6" xfId="17" applyFont="1" applyBorder="1" applyAlignment="1">
      <alignment horizontal="center" vertical="center"/>
    </xf>
    <xf numFmtId="38" fontId="17" fillId="0" borderId="7" xfId="17" applyFont="1" applyBorder="1" applyAlignment="1">
      <alignment horizontal="distributed" vertical="center"/>
    </xf>
    <xf numFmtId="0" fontId="0" fillId="0" borderId="0" xfId="34" applyBorder="1" applyAlignment="1">
      <alignment horizontal="distributed" vertical="center"/>
      <protection/>
    </xf>
    <xf numFmtId="38" fontId="1" fillId="0" borderId="14" xfId="17" applyFont="1" applyBorder="1" applyAlignment="1">
      <alignment horizontal="distributed" vertical="center"/>
    </xf>
    <xf numFmtId="0" fontId="0" fillId="0" borderId="34" xfId="34" applyBorder="1" applyAlignment="1">
      <alignment horizontal="distributed" vertical="center"/>
      <protection/>
    </xf>
    <xf numFmtId="0" fontId="0" fillId="0" borderId="15" xfId="34" applyBorder="1" applyAlignment="1">
      <alignment horizontal="distributed" vertical="center"/>
      <protection/>
    </xf>
    <xf numFmtId="38" fontId="1" fillId="0" borderId="49" xfId="17" applyFont="1" applyBorder="1" applyAlignment="1">
      <alignment horizontal="distributed" vertical="center"/>
    </xf>
    <xf numFmtId="38" fontId="1" fillId="0" borderId="16" xfId="17" applyFont="1" applyBorder="1" applyAlignment="1">
      <alignment horizontal="center"/>
    </xf>
    <xf numFmtId="38" fontId="1" fillId="0" borderId="4" xfId="17" applyFont="1" applyBorder="1" applyAlignment="1">
      <alignment horizontal="center"/>
    </xf>
    <xf numFmtId="38" fontId="1" fillId="0" borderId="17" xfId="17" applyFont="1" applyBorder="1" applyAlignment="1">
      <alignment horizontal="center"/>
    </xf>
    <xf numFmtId="38" fontId="17" fillId="0" borderId="28" xfId="17" applyFont="1" applyBorder="1" applyAlignment="1">
      <alignment horizontal="distributed" vertical="center"/>
    </xf>
    <xf numFmtId="38" fontId="10" fillId="0" borderId="7" xfId="17" applyFont="1" applyFill="1" applyBorder="1" applyAlignment="1">
      <alignment horizontal="distributed" vertical="center"/>
    </xf>
    <xf numFmtId="0" fontId="0" fillId="0" borderId="6" xfId="35" applyBorder="1" applyAlignment="1">
      <alignment horizontal="distributed" vertical="center"/>
      <protection/>
    </xf>
    <xf numFmtId="38" fontId="10" fillId="0" borderId="7" xfId="17" applyFont="1" applyBorder="1" applyAlignment="1">
      <alignment horizontal="distributed" vertical="center"/>
    </xf>
    <xf numFmtId="38" fontId="1" fillId="0" borderId="7" xfId="17" applyFont="1" applyFill="1" applyBorder="1" applyAlignment="1">
      <alignment horizontal="distributed" vertical="center"/>
    </xf>
    <xf numFmtId="0" fontId="10" fillId="0" borderId="7" xfId="35" applyFont="1" applyBorder="1" applyAlignment="1">
      <alignment horizontal="distributed" vertical="center"/>
      <protection/>
    </xf>
    <xf numFmtId="38" fontId="1" fillId="0" borderId="21" xfId="17" applyFont="1" applyBorder="1" applyAlignment="1">
      <alignment horizontal="center" vertical="center" wrapText="1"/>
    </xf>
    <xf numFmtId="0" fontId="0" fillId="0" borderId="13" xfId="35" applyBorder="1" applyAlignment="1">
      <alignment horizontal="center" vertical="center" wrapText="1"/>
      <protection/>
    </xf>
    <xf numFmtId="38" fontId="9" fillId="0" borderId="21" xfId="17" applyFont="1" applyBorder="1" applyAlignment="1">
      <alignment horizontal="center" vertical="center" wrapText="1"/>
    </xf>
    <xf numFmtId="0" fontId="0" fillId="0" borderId="13" xfId="35" applyBorder="1" applyAlignment="1">
      <alignment vertical="center" wrapText="1"/>
      <protection/>
    </xf>
    <xf numFmtId="38" fontId="1" fillId="0" borderId="19" xfId="17" applyFont="1" applyFill="1" applyBorder="1" applyAlignment="1">
      <alignment horizontal="center" vertical="center" wrapText="1"/>
    </xf>
    <xf numFmtId="38" fontId="1" fillId="0" borderId="25" xfId="17" applyFont="1" applyFill="1" applyBorder="1" applyAlignment="1">
      <alignment horizontal="center" vertical="center" wrapText="1"/>
    </xf>
    <xf numFmtId="38" fontId="1" fillId="0" borderId="7" xfId="17" applyFont="1" applyFill="1" applyBorder="1" applyAlignment="1">
      <alignment horizontal="center" vertical="center" wrapText="1"/>
    </xf>
    <xf numFmtId="38" fontId="1" fillId="0" borderId="6" xfId="17" applyFont="1" applyFill="1" applyBorder="1" applyAlignment="1">
      <alignment horizontal="center" vertical="center" wrapText="1"/>
    </xf>
    <xf numFmtId="38" fontId="1" fillId="0" borderId="19" xfId="17" applyFont="1" applyBorder="1" applyAlignment="1">
      <alignment horizontal="center" vertical="center" wrapText="1"/>
    </xf>
    <xf numFmtId="0" fontId="0" fillId="0" borderId="10" xfId="35" applyBorder="1" applyAlignment="1">
      <alignment vertical="center" wrapText="1"/>
      <protection/>
    </xf>
    <xf numFmtId="38" fontId="1" fillId="0" borderId="14" xfId="17" applyFont="1" applyFill="1" applyBorder="1" applyAlignment="1">
      <alignment horizontal="distributed"/>
    </xf>
    <xf numFmtId="0" fontId="0" fillId="0" borderId="34" xfId="36" applyBorder="1" applyAlignment="1">
      <alignment horizontal="distributed"/>
      <protection/>
    </xf>
    <xf numFmtId="0" fontId="0" fillId="0" borderId="15" xfId="36" applyBorder="1" applyAlignment="1">
      <alignment horizontal="distributed"/>
      <protection/>
    </xf>
    <xf numFmtId="38" fontId="1" fillId="0" borderId="3" xfId="17" applyFont="1" applyFill="1" applyBorder="1" applyAlignment="1">
      <alignment horizontal="center" vertical="center"/>
    </xf>
    <xf numFmtId="38" fontId="1" fillId="0" borderId="13" xfId="17" applyFont="1" applyFill="1" applyBorder="1" applyAlignment="1">
      <alignment horizontal="center" vertical="center"/>
    </xf>
    <xf numFmtId="38" fontId="1" fillId="0" borderId="7" xfId="17" applyFont="1" applyFill="1" applyBorder="1" applyAlignment="1">
      <alignment horizontal="center"/>
    </xf>
    <xf numFmtId="0" fontId="13" fillId="0" borderId="6" xfId="36" applyFont="1" applyFill="1" applyBorder="1" applyAlignment="1">
      <alignment horizontal="center"/>
      <protection/>
    </xf>
    <xf numFmtId="38" fontId="1" fillId="0" borderId="0" xfId="17" applyFont="1" applyFill="1" applyBorder="1" applyAlignment="1">
      <alignment horizontal="center"/>
    </xf>
    <xf numFmtId="0" fontId="0" fillId="0" borderId="6" xfId="36" applyBorder="1" applyAlignment="1">
      <alignment horizontal="center"/>
      <protection/>
    </xf>
    <xf numFmtId="38" fontId="1" fillId="0" borderId="20" xfId="17" applyFont="1" applyFill="1" applyBorder="1" applyAlignment="1">
      <alignment horizontal="center" vertical="center"/>
    </xf>
    <xf numFmtId="38" fontId="1" fillId="0" borderId="10" xfId="17" applyFont="1" applyFill="1" applyBorder="1" applyAlignment="1">
      <alignment horizontal="distributed" vertical="center"/>
    </xf>
    <xf numFmtId="0" fontId="13" fillId="0" borderId="12" xfId="36" applyFont="1" applyBorder="1" applyAlignment="1">
      <alignment horizontal="distributed" vertical="center"/>
      <protection/>
    </xf>
    <xf numFmtId="38" fontId="10" fillId="0" borderId="7" xfId="17" applyFont="1" applyFill="1" applyBorder="1" applyAlignment="1">
      <alignment horizontal="center"/>
    </xf>
    <xf numFmtId="0" fontId="10" fillId="0" borderId="6" xfId="36" applyFont="1" applyFill="1" applyBorder="1" applyAlignment="1">
      <alignment horizontal="center"/>
      <protection/>
    </xf>
    <xf numFmtId="38" fontId="1" fillId="0" borderId="7" xfId="17" applyFont="1" applyFill="1" applyBorder="1" applyAlignment="1">
      <alignment horizontal="distributed" vertical="center"/>
    </xf>
    <xf numFmtId="0" fontId="13" fillId="0" borderId="6" xfId="36" applyFont="1" applyBorder="1" applyAlignment="1">
      <alignment horizontal="distributed" vertical="center"/>
      <protection/>
    </xf>
    <xf numFmtId="38" fontId="9" fillId="0" borderId="3" xfId="17" applyFont="1" applyFill="1" applyBorder="1" applyAlignment="1">
      <alignment horizontal="center" vertical="center"/>
    </xf>
    <xf numFmtId="38" fontId="9" fillId="0" borderId="13" xfId="17" applyFont="1" applyFill="1" applyBorder="1" applyAlignment="1">
      <alignment horizontal="center" vertical="center"/>
    </xf>
    <xf numFmtId="38" fontId="1" fillId="0" borderId="21" xfId="17" applyFont="1" applyFill="1" applyBorder="1" applyAlignment="1">
      <alignment horizontal="center" vertical="center"/>
    </xf>
    <xf numFmtId="0" fontId="0" fillId="0" borderId="3" xfId="36" applyBorder="1" applyAlignment="1">
      <alignment horizontal="center" vertical="center"/>
      <protection/>
    </xf>
    <xf numFmtId="0" fontId="0" fillId="0" borderId="13" xfId="36" applyBorder="1" applyAlignment="1">
      <alignment horizontal="center" vertical="center"/>
      <protection/>
    </xf>
    <xf numFmtId="38" fontId="1" fillId="0" borderId="3" xfId="17" applyFont="1" applyFill="1" applyBorder="1" applyAlignment="1">
      <alignment horizontal="distributed" vertical="center" wrapText="1"/>
    </xf>
    <xf numFmtId="0" fontId="0" fillId="0" borderId="13" xfId="36" applyBorder="1" applyAlignment="1">
      <alignment horizontal="distributed" vertical="center" wrapText="1"/>
      <protection/>
    </xf>
    <xf numFmtId="38" fontId="1" fillId="0" borderId="17" xfId="17" applyFont="1" applyFill="1" applyBorder="1" applyAlignment="1">
      <alignment horizontal="center" vertical="center"/>
    </xf>
    <xf numFmtId="38" fontId="1" fillId="0" borderId="12" xfId="17" applyFont="1" applyFill="1" applyBorder="1" applyAlignment="1">
      <alignment horizontal="center" vertical="center"/>
    </xf>
    <xf numFmtId="38" fontId="1" fillId="0" borderId="20" xfId="17" applyFont="1" applyFill="1" applyBorder="1" applyAlignment="1">
      <alignment horizontal="distributed" vertical="center" wrapText="1"/>
    </xf>
    <xf numFmtId="38" fontId="1" fillId="0" borderId="13" xfId="17" applyFont="1" applyFill="1" applyBorder="1" applyAlignment="1">
      <alignment horizontal="distributed" vertical="center" wrapText="1"/>
    </xf>
    <xf numFmtId="38" fontId="1" fillId="0" borderId="14" xfId="17" applyFont="1" applyFill="1" applyBorder="1" applyAlignment="1">
      <alignment horizontal="distributed" vertical="center"/>
    </xf>
    <xf numFmtId="0" fontId="0" fillId="0" borderId="34" xfId="36" applyBorder="1" applyAlignment="1">
      <alignment horizontal="distributed" vertical="center"/>
      <protection/>
    </xf>
    <xf numFmtId="0" fontId="0" fillId="0" borderId="15" xfId="36" applyBorder="1" applyAlignment="1">
      <alignment horizontal="distributed" vertical="center"/>
      <protection/>
    </xf>
    <xf numFmtId="38" fontId="9" fillId="0" borderId="20" xfId="17" applyFont="1" applyFill="1" applyBorder="1" applyAlignment="1">
      <alignment horizontal="center" vertical="center"/>
    </xf>
    <xf numFmtId="38" fontId="9" fillId="0" borderId="20" xfId="17" applyFont="1" applyFill="1" applyBorder="1" applyAlignment="1">
      <alignment horizontal="distributed" vertical="center" wrapText="1"/>
    </xf>
    <xf numFmtId="38" fontId="9" fillId="0" borderId="13" xfId="17" applyFont="1" applyFill="1" applyBorder="1" applyAlignment="1">
      <alignment horizontal="distributed" vertical="center" wrapText="1"/>
    </xf>
    <xf numFmtId="0" fontId="1" fillId="0" borderId="20" xfId="37" applyFont="1" applyBorder="1" applyAlignment="1">
      <alignment horizontal="center" vertical="center"/>
      <protection/>
    </xf>
    <xf numFmtId="0" fontId="13" fillId="0" borderId="13" xfId="37" applyFont="1" applyBorder="1" applyAlignment="1">
      <alignment horizontal="center" vertical="center"/>
      <protection/>
    </xf>
    <xf numFmtId="0" fontId="0" fillId="0" borderId="13" xfId="37" applyBorder="1" applyAlignment="1">
      <alignment horizontal="center" vertical="center"/>
      <protection/>
    </xf>
    <xf numFmtId="0" fontId="1" fillId="0" borderId="19" xfId="37" applyFont="1" applyBorder="1" applyAlignment="1">
      <alignment horizontal="center" vertical="center"/>
      <protection/>
    </xf>
    <xf numFmtId="0" fontId="1" fillId="0" borderId="25" xfId="37" applyFont="1" applyBorder="1" applyAlignment="1">
      <alignment horizontal="center" vertical="center"/>
      <protection/>
    </xf>
    <xf numFmtId="0" fontId="1" fillId="0" borderId="7" xfId="37" applyFont="1" applyBorder="1" applyAlignment="1">
      <alignment horizontal="center" vertical="center"/>
      <protection/>
    </xf>
    <xf numFmtId="0" fontId="1" fillId="0" borderId="6" xfId="37" applyFont="1" applyBorder="1" applyAlignment="1">
      <alignment horizontal="center" vertical="center"/>
      <protection/>
    </xf>
    <xf numFmtId="0" fontId="1" fillId="0" borderId="10" xfId="37" applyFont="1" applyBorder="1" applyAlignment="1">
      <alignment horizontal="center" vertical="center"/>
      <protection/>
    </xf>
    <xf numFmtId="0" fontId="1" fillId="0" borderId="12" xfId="37" applyFont="1" applyBorder="1" applyAlignment="1">
      <alignment horizontal="center" vertical="center"/>
      <protection/>
    </xf>
    <xf numFmtId="0" fontId="1" fillId="0" borderId="18" xfId="37" applyFont="1" applyBorder="1" applyAlignment="1">
      <alignment horizontal="distributed" vertical="center"/>
      <protection/>
    </xf>
    <xf numFmtId="0" fontId="13" fillId="0" borderId="18" xfId="37" applyFont="1" applyBorder="1" applyAlignment="1">
      <alignment horizontal="distributed" vertical="center"/>
      <protection/>
    </xf>
    <xf numFmtId="0" fontId="1" fillId="0" borderId="14" xfId="37" applyFont="1" applyBorder="1" applyAlignment="1">
      <alignment horizontal="distributed" vertical="center"/>
      <protection/>
    </xf>
    <xf numFmtId="0" fontId="0" fillId="0" borderId="34" xfId="37" applyBorder="1" applyAlignment="1">
      <alignment horizontal="distributed" vertical="center"/>
      <protection/>
    </xf>
    <xf numFmtId="0" fontId="0" fillId="0" borderId="15" xfId="37" applyBorder="1" applyAlignment="1">
      <alignment horizontal="distributed" vertical="center"/>
      <protection/>
    </xf>
    <xf numFmtId="0" fontId="1" fillId="0" borderId="1" xfId="37" applyFont="1" applyBorder="1" applyAlignment="1">
      <alignment horizontal="distributed" vertical="center"/>
      <protection/>
    </xf>
    <xf numFmtId="0" fontId="13" fillId="0" borderId="1" xfId="37" applyFont="1" applyBorder="1" applyAlignment="1">
      <alignment horizontal="distributed" vertical="center"/>
      <protection/>
    </xf>
    <xf numFmtId="0" fontId="1" fillId="0" borderId="7" xfId="37" applyFont="1" applyBorder="1" applyAlignment="1">
      <alignment horizontal="distributed" vertical="center"/>
      <protection/>
    </xf>
    <xf numFmtId="0" fontId="1" fillId="0" borderId="6" xfId="37" applyFont="1" applyBorder="1" applyAlignment="1">
      <alignment horizontal="distributed" vertical="center"/>
      <protection/>
    </xf>
    <xf numFmtId="0" fontId="21" fillId="0" borderId="7" xfId="37" applyFont="1" applyBorder="1" applyAlignment="1">
      <alignment horizontal="distributed" vertical="center"/>
      <protection/>
    </xf>
    <xf numFmtId="0" fontId="10" fillId="0" borderId="6" xfId="37" applyFont="1" applyBorder="1" applyAlignment="1">
      <alignment horizontal="distributed" vertical="center"/>
      <protection/>
    </xf>
    <xf numFmtId="0" fontId="10" fillId="0" borderId="7" xfId="37" applyFont="1" applyBorder="1" applyAlignment="1">
      <alignment horizontal="distributed" vertical="center"/>
      <protection/>
    </xf>
    <xf numFmtId="0" fontId="1" fillId="0" borderId="19" xfId="38" applyFont="1" applyBorder="1" applyAlignment="1">
      <alignment horizontal="center" vertical="center"/>
      <protection/>
    </xf>
    <xf numFmtId="0" fontId="1" fillId="0" borderId="24" xfId="38" applyFont="1" applyBorder="1" applyAlignment="1">
      <alignment horizontal="center" vertical="center"/>
      <protection/>
    </xf>
    <xf numFmtId="0" fontId="1" fillId="0" borderId="25" xfId="38" applyFont="1" applyBorder="1" applyAlignment="1">
      <alignment horizontal="center" vertical="center"/>
      <protection/>
    </xf>
    <xf numFmtId="0" fontId="1" fillId="0" borderId="7" xfId="38" applyFont="1" applyBorder="1" applyAlignment="1">
      <alignment horizontal="center" vertical="center"/>
      <protection/>
    </xf>
    <xf numFmtId="0" fontId="1" fillId="0" borderId="0" xfId="38" applyFont="1" applyBorder="1" applyAlignment="1">
      <alignment horizontal="center" vertical="center"/>
      <protection/>
    </xf>
    <xf numFmtId="0" fontId="1" fillId="0" borderId="6" xfId="38" applyFont="1" applyBorder="1" applyAlignment="1">
      <alignment horizontal="center" vertical="center"/>
      <protection/>
    </xf>
    <xf numFmtId="0" fontId="1" fillId="0" borderId="10"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2" xfId="38" applyFont="1" applyBorder="1" applyAlignment="1">
      <alignment horizontal="center" vertical="center"/>
      <protection/>
    </xf>
    <xf numFmtId="0" fontId="10" fillId="0" borderId="16" xfId="38" applyFont="1" applyBorder="1" applyAlignment="1">
      <alignment vertical="center"/>
      <protection/>
    </xf>
    <xf numFmtId="0" fontId="10" fillId="0" borderId="4" xfId="38" applyFont="1" applyBorder="1" applyAlignment="1">
      <alignment vertical="center"/>
      <protection/>
    </xf>
    <xf numFmtId="0" fontId="10" fillId="0" borderId="17" xfId="38" applyFont="1" applyBorder="1" applyAlignment="1">
      <alignment vertical="center"/>
      <protection/>
    </xf>
    <xf numFmtId="0" fontId="1" fillId="0" borderId="0" xfId="38" applyFont="1" applyBorder="1" applyAlignment="1">
      <alignment horizontal="distributed" vertical="center"/>
      <protection/>
    </xf>
    <xf numFmtId="0" fontId="0" fillId="0" borderId="6" xfId="38" applyBorder="1" applyAlignment="1">
      <alignment vertical="center"/>
      <protection/>
    </xf>
    <xf numFmtId="0" fontId="1" fillId="0" borderId="6" xfId="38" applyFont="1" applyBorder="1" applyAlignment="1">
      <alignment horizontal="distributed" vertical="center"/>
      <protection/>
    </xf>
    <xf numFmtId="0" fontId="1" fillId="0" borderId="6" xfId="38" applyFont="1" applyBorder="1" applyAlignment="1">
      <alignment vertical="center"/>
      <protection/>
    </xf>
    <xf numFmtId="0" fontId="1" fillId="0" borderId="14" xfId="38" applyFont="1" applyBorder="1" applyAlignment="1">
      <alignment horizontal="distributed" vertical="center"/>
      <protection/>
    </xf>
    <xf numFmtId="0" fontId="1" fillId="0" borderId="15" xfId="38" applyFont="1" applyBorder="1" applyAlignment="1">
      <alignment horizontal="distributed" vertical="center"/>
      <protection/>
    </xf>
    <xf numFmtId="0" fontId="1" fillId="0" borderId="18" xfId="38" applyFont="1" applyBorder="1" applyAlignment="1">
      <alignment horizontal="distributed" vertical="center" wrapText="1"/>
      <protection/>
    </xf>
    <xf numFmtId="0" fontId="0" fillId="0" borderId="18" xfId="38" applyBorder="1" applyAlignment="1">
      <alignment horizontal="distributed" vertical="center" wrapText="1"/>
      <protection/>
    </xf>
    <xf numFmtId="0" fontId="1" fillId="0" borderId="18" xfId="38" applyFont="1" applyBorder="1" applyAlignment="1">
      <alignment horizontal="distributed" vertical="center"/>
      <protection/>
    </xf>
    <xf numFmtId="0" fontId="1" fillId="0" borderId="21" xfId="39" applyFont="1" applyBorder="1" applyAlignment="1">
      <alignment horizontal="center" vertical="center" wrapText="1"/>
      <protection/>
    </xf>
    <xf numFmtId="0" fontId="1" fillId="0" borderId="3" xfId="39" applyFont="1" applyBorder="1" applyAlignment="1">
      <alignment horizontal="center" vertical="center" wrapText="1"/>
      <protection/>
    </xf>
    <xf numFmtId="0" fontId="1" fillId="0" borderId="13" xfId="39" applyFont="1" applyBorder="1" applyAlignment="1">
      <alignment horizontal="center" vertical="center" wrapText="1"/>
      <protection/>
    </xf>
    <xf numFmtId="0" fontId="1" fillId="0" borderId="3" xfId="39" applyFont="1" applyBorder="1" applyAlignment="1">
      <alignment horizontal="center" vertical="center"/>
      <protection/>
    </xf>
    <xf numFmtId="0" fontId="1" fillId="0" borderId="4" xfId="39" applyFont="1" applyBorder="1" applyAlignment="1">
      <alignment horizontal="center" vertical="center"/>
      <protection/>
    </xf>
    <xf numFmtId="0" fontId="1" fillId="0" borderId="17"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16" xfId="39" applyFont="1" applyBorder="1" applyAlignment="1">
      <alignment horizontal="center" vertical="center"/>
      <protection/>
    </xf>
    <xf numFmtId="0" fontId="1" fillId="0" borderId="10" xfId="39" applyFont="1" applyBorder="1" applyAlignment="1">
      <alignment horizontal="center" vertical="center"/>
      <protection/>
    </xf>
    <xf numFmtId="0" fontId="1" fillId="0" borderId="20" xfId="39" applyFont="1" applyBorder="1" applyAlignment="1">
      <alignment horizontal="center" vertical="center" wrapText="1"/>
      <protection/>
    </xf>
    <xf numFmtId="0" fontId="1" fillId="0" borderId="13" xfId="39" applyFont="1" applyBorder="1" applyAlignment="1">
      <alignment horizontal="center" vertical="center"/>
      <protection/>
    </xf>
    <xf numFmtId="38" fontId="1" fillId="0" borderId="14" xfId="17" applyFont="1" applyBorder="1" applyAlignment="1">
      <alignment horizontal="center" vertical="center"/>
    </xf>
    <xf numFmtId="38" fontId="1" fillId="0" borderId="34" xfId="17" applyFont="1" applyBorder="1" applyAlignment="1">
      <alignment horizontal="center" vertical="center"/>
    </xf>
    <xf numFmtId="38" fontId="1" fillId="0" borderId="15" xfId="17" applyFont="1" applyBorder="1" applyAlignment="1">
      <alignment horizontal="center" vertical="center"/>
    </xf>
    <xf numFmtId="38" fontId="10" fillId="0" borderId="16" xfId="17" applyFont="1" applyBorder="1" applyAlignment="1">
      <alignment horizontal="distributed" vertical="center"/>
    </xf>
    <xf numFmtId="38" fontId="10" fillId="0" borderId="4" xfId="17" applyFont="1" applyBorder="1" applyAlignment="1">
      <alignment horizontal="distributed" vertical="center"/>
    </xf>
    <xf numFmtId="38" fontId="10" fillId="0" borderId="17" xfId="17" applyFont="1" applyBorder="1" applyAlignment="1">
      <alignment horizontal="distributed" vertical="center"/>
    </xf>
    <xf numFmtId="38" fontId="1" fillId="0" borderId="6" xfId="17" applyFont="1" applyBorder="1" applyAlignment="1">
      <alignment horizontal="distributed" vertical="center"/>
    </xf>
    <xf numFmtId="38" fontId="1" fillId="0" borderId="0" xfId="17" applyFont="1" applyBorder="1" applyAlignment="1">
      <alignment horizontal="center" vertical="center"/>
    </xf>
    <xf numFmtId="38" fontId="1" fillId="0" borderId="6" xfId="17" applyFont="1" applyBorder="1" applyAlignment="1">
      <alignment horizontal="center" vertical="center"/>
    </xf>
    <xf numFmtId="38" fontId="1" fillId="0" borderId="11" xfId="17" applyFont="1" applyBorder="1" applyAlignment="1">
      <alignment horizontal="distributed" vertical="center"/>
    </xf>
    <xf numFmtId="38" fontId="1" fillId="0" borderId="12" xfId="17" applyFont="1" applyBorder="1" applyAlignment="1">
      <alignment horizontal="distributed" vertical="center"/>
    </xf>
    <xf numFmtId="0" fontId="10" fillId="0" borderId="16" xfId="42" applyFont="1" applyBorder="1" applyAlignment="1">
      <alignment horizontal="distributed" vertical="center"/>
      <protection/>
    </xf>
    <xf numFmtId="0" fontId="13" fillId="0" borderId="17" xfId="42" applyFont="1" applyBorder="1" applyAlignment="1">
      <alignment horizontal="distributed" vertical="center"/>
      <protection/>
    </xf>
    <xf numFmtId="0" fontId="10" fillId="0" borderId="7" xfId="42" applyFont="1" applyBorder="1" applyAlignment="1">
      <alignment horizontal="distributed" vertical="center"/>
      <protection/>
    </xf>
    <xf numFmtId="0" fontId="13" fillId="0" borderId="6" xfId="42" applyFont="1" applyBorder="1" applyAlignment="1">
      <alignment horizontal="distributed" vertical="center"/>
      <protection/>
    </xf>
    <xf numFmtId="0" fontId="1" fillId="0" borderId="19" xfId="42" applyFont="1" applyBorder="1" applyAlignment="1">
      <alignment horizontal="center" vertical="center"/>
      <protection/>
    </xf>
    <xf numFmtId="0" fontId="1" fillId="0" borderId="25" xfId="42" applyFont="1" applyBorder="1" applyAlignment="1">
      <alignment horizontal="center" vertical="center"/>
      <protection/>
    </xf>
    <xf numFmtId="0" fontId="1" fillId="0" borderId="10" xfId="42" applyFont="1" applyBorder="1" applyAlignment="1">
      <alignment horizontal="center" vertical="center"/>
      <protection/>
    </xf>
    <xf numFmtId="0" fontId="1" fillId="0" borderId="12" xfId="42" applyFont="1" applyBorder="1" applyAlignment="1">
      <alignment horizontal="center" vertical="center"/>
      <protection/>
    </xf>
    <xf numFmtId="0" fontId="10" fillId="0" borderId="10" xfId="42" applyFont="1" applyBorder="1" applyAlignment="1">
      <alignment horizontal="distributed" vertical="center"/>
      <protection/>
    </xf>
    <xf numFmtId="0" fontId="10" fillId="0" borderId="12" xfId="42" applyFont="1" applyBorder="1" applyAlignment="1">
      <alignment horizontal="distributed" vertical="center"/>
      <protection/>
    </xf>
    <xf numFmtId="38" fontId="1" fillId="0" borderId="17" xfId="17" applyFont="1" applyBorder="1" applyAlignment="1">
      <alignment horizontal="center" vertical="center" wrapText="1"/>
    </xf>
    <xf numFmtId="38" fontId="1" fillId="0" borderId="6" xfId="17" applyFont="1" applyBorder="1" applyAlignment="1">
      <alignment horizontal="center" vertical="center" wrapText="1"/>
    </xf>
    <xf numFmtId="38" fontId="1" fillId="0" borderId="12" xfId="17" applyFont="1" applyBorder="1" applyAlignment="1">
      <alignment horizontal="center" vertical="center" wrapText="1"/>
    </xf>
    <xf numFmtId="38" fontId="1" fillId="0" borderId="34" xfId="17" applyFont="1" applyFill="1" applyBorder="1" applyAlignment="1">
      <alignment horizontal="distributed"/>
    </xf>
    <xf numFmtId="38" fontId="1" fillId="0" borderId="15" xfId="17" applyFont="1" applyFill="1" applyBorder="1" applyAlignment="1">
      <alignment horizontal="distributed"/>
    </xf>
    <xf numFmtId="38" fontId="1" fillId="0" borderId="15" xfId="17" applyFont="1" applyBorder="1" applyAlignment="1">
      <alignment horizontal="distributed" vertical="center"/>
    </xf>
    <xf numFmtId="38" fontId="1" fillId="0" borderId="20" xfId="17" applyFont="1" applyBorder="1" applyAlignment="1">
      <alignment horizontal="center" vertical="center" wrapText="1"/>
    </xf>
    <xf numFmtId="38" fontId="1" fillId="0" borderId="3" xfId="17" applyFont="1" applyBorder="1" applyAlignment="1">
      <alignment horizontal="center" vertical="center" wrapText="1"/>
    </xf>
    <xf numFmtId="38" fontId="1" fillId="0" borderId="13" xfId="17" applyFont="1" applyBorder="1" applyAlignment="1">
      <alignment horizontal="center" vertical="center" wrapText="1"/>
    </xf>
    <xf numFmtId="38" fontId="1" fillId="0" borderId="3" xfId="17" applyFont="1" applyBorder="1" applyAlignment="1">
      <alignment horizontal="center" vertical="center"/>
    </xf>
    <xf numFmtId="38" fontId="1" fillId="0" borderId="13" xfId="17" applyFont="1" applyBorder="1" applyAlignment="1">
      <alignment horizontal="center" vertical="center"/>
    </xf>
    <xf numFmtId="0" fontId="1" fillId="0" borderId="0" xfId="44" applyFont="1" applyFill="1" applyBorder="1" applyAlignment="1">
      <alignment horizontal="distributed" vertical="center"/>
      <protection/>
    </xf>
    <xf numFmtId="0" fontId="1" fillId="0" borderId="23" xfId="44" applyFont="1" applyFill="1" applyBorder="1" applyAlignment="1">
      <alignment horizontal="distributed" vertical="center"/>
      <protection/>
    </xf>
    <xf numFmtId="0" fontId="1" fillId="0" borderId="41" xfId="44" applyFont="1" applyFill="1" applyBorder="1" applyAlignment="1">
      <alignment horizontal="distributed" vertical="center"/>
      <protection/>
    </xf>
    <xf numFmtId="0" fontId="10" fillId="0" borderId="0" xfId="44" applyFont="1" applyFill="1" applyBorder="1" applyAlignment="1">
      <alignment horizontal="distributed" vertical="center"/>
      <protection/>
    </xf>
    <xf numFmtId="0" fontId="10" fillId="0" borderId="11" xfId="44" applyFont="1" applyFill="1" applyBorder="1" applyAlignment="1">
      <alignment horizontal="distributed" vertical="center"/>
      <protection/>
    </xf>
    <xf numFmtId="0" fontId="10" fillId="0" borderId="16" xfId="44" applyFont="1" applyFill="1" applyBorder="1" applyAlignment="1">
      <alignment horizontal="distributed" vertical="center"/>
      <protection/>
    </xf>
    <xf numFmtId="0" fontId="10" fillId="0" borderId="4" xfId="44" applyFont="1" applyFill="1" applyBorder="1" applyAlignment="1">
      <alignment horizontal="distributed" vertical="center"/>
      <protection/>
    </xf>
    <xf numFmtId="0" fontId="1" fillId="0" borderId="16" xfId="44" applyFont="1" applyFill="1" applyBorder="1" applyAlignment="1">
      <alignment horizontal="distributed" vertical="center"/>
      <protection/>
    </xf>
    <xf numFmtId="0" fontId="1" fillId="0" borderId="4" xfId="44" applyFont="1" applyFill="1" applyBorder="1" applyAlignment="1">
      <alignment horizontal="distributed" vertical="center"/>
      <protection/>
    </xf>
    <xf numFmtId="0" fontId="1" fillId="0" borderId="7" xfId="44" applyFont="1" applyFill="1" applyBorder="1" applyAlignment="1">
      <alignment horizontal="distributed" vertical="center"/>
      <protection/>
    </xf>
    <xf numFmtId="0" fontId="1" fillId="0" borderId="10" xfId="44" applyFont="1" applyFill="1" applyBorder="1" applyAlignment="1">
      <alignment horizontal="distributed" vertical="center"/>
      <protection/>
    </xf>
    <xf numFmtId="0" fontId="1" fillId="0" borderId="11" xfId="44" applyFont="1" applyFill="1" applyBorder="1" applyAlignment="1">
      <alignment horizontal="distributed" vertical="center"/>
      <protection/>
    </xf>
    <xf numFmtId="38" fontId="1" fillId="0" borderId="21" xfId="17" applyFont="1" applyBorder="1" applyAlignment="1">
      <alignment horizontal="center" vertical="center"/>
    </xf>
    <xf numFmtId="0" fontId="13" fillId="0" borderId="3" xfId="45" applyFont="1" applyBorder="1" applyAlignment="1">
      <alignment horizontal="center" vertical="center"/>
      <protection/>
    </xf>
    <xf numFmtId="0" fontId="13" fillId="0" borderId="13" xfId="45" applyFont="1" applyBorder="1" applyAlignment="1">
      <alignment horizontal="center" vertical="center"/>
      <protection/>
    </xf>
    <xf numFmtId="38" fontId="1" fillId="0" borderId="18" xfId="17" applyFont="1" applyBorder="1" applyAlignment="1">
      <alignment horizontal="center" vertical="center"/>
    </xf>
    <xf numFmtId="0" fontId="13" fillId="0" borderId="18" xfId="45" applyFont="1" applyBorder="1" applyAlignment="1">
      <alignment horizontal="distributed" vertical="center"/>
      <protection/>
    </xf>
    <xf numFmtId="0" fontId="0" fillId="0" borderId="34" xfId="45" applyBorder="1" applyAlignment="1">
      <alignment horizontal="distributed" vertical="center"/>
      <protection/>
    </xf>
    <xf numFmtId="0" fontId="0" fillId="0" borderId="15" xfId="45" applyBorder="1" applyAlignment="1">
      <alignment horizontal="distributed" vertical="center"/>
      <protection/>
    </xf>
    <xf numFmtId="0" fontId="10" fillId="0" borderId="16" xfId="17" applyNumberFormat="1" applyFont="1" applyBorder="1" applyAlignment="1">
      <alignment horizontal="distributed" vertical="center"/>
    </xf>
    <xf numFmtId="0" fontId="10" fillId="0" borderId="17" xfId="17" applyNumberFormat="1" applyFont="1" applyBorder="1" applyAlignment="1">
      <alignment horizontal="distributed" vertical="center"/>
    </xf>
    <xf numFmtId="0" fontId="1" fillId="0" borderId="14" xfId="17" applyNumberFormat="1" applyFont="1" applyBorder="1" applyAlignment="1">
      <alignment horizontal="distributed" vertical="center"/>
    </xf>
    <xf numFmtId="0" fontId="13" fillId="0" borderId="34" xfId="46" applyNumberFormat="1" applyFont="1" applyBorder="1" applyAlignment="1">
      <alignment horizontal="distributed" vertical="center"/>
      <protection/>
    </xf>
    <xf numFmtId="0" fontId="13" fillId="0" borderId="26" xfId="46" applyNumberFormat="1" applyFont="1" applyBorder="1" applyAlignment="1">
      <alignment horizontal="distributed" vertical="center"/>
      <protection/>
    </xf>
    <xf numFmtId="0" fontId="13" fillId="0" borderId="15" xfId="46" applyNumberFormat="1" applyFont="1" applyBorder="1" applyAlignment="1">
      <alignment horizontal="distributed" vertical="center"/>
      <protection/>
    </xf>
    <xf numFmtId="0" fontId="1" fillId="0" borderId="19" xfId="17" applyNumberFormat="1" applyFont="1" applyBorder="1" applyAlignment="1">
      <alignment horizontal="distributed" vertical="center"/>
    </xf>
    <xf numFmtId="0" fontId="1" fillId="0" borderId="25" xfId="17" applyNumberFormat="1" applyFont="1" applyBorder="1" applyAlignment="1">
      <alignment horizontal="distributed" vertical="center"/>
    </xf>
    <xf numFmtId="0" fontId="1" fillId="0" borderId="10" xfId="17" applyNumberFormat="1" applyFont="1" applyBorder="1" applyAlignment="1">
      <alignment horizontal="distributed" vertical="center"/>
    </xf>
    <xf numFmtId="0" fontId="1" fillId="0" borderId="12" xfId="17" applyNumberFormat="1" applyFont="1" applyBorder="1" applyAlignment="1">
      <alignment horizontal="distributed" vertical="center"/>
    </xf>
    <xf numFmtId="38" fontId="1" fillId="0" borderId="7" xfId="17" applyFont="1" applyBorder="1" applyAlignment="1">
      <alignment horizontal="center" vertical="center"/>
    </xf>
    <xf numFmtId="38" fontId="1" fillId="0" borderId="10" xfId="17" applyFont="1" applyBorder="1" applyAlignment="1">
      <alignment horizontal="center" vertical="center"/>
    </xf>
    <xf numFmtId="38" fontId="10" fillId="0" borderId="7" xfId="17" applyFont="1" applyBorder="1" applyAlignment="1">
      <alignment horizontal="left" vertical="center"/>
    </xf>
    <xf numFmtId="0" fontId="16" fillId="0" borderId="6" xfId="47" applyFont="1" applyBorder="1" applyAlignment="1">
      <alignment horizontal="left" vertical="center"/>
      <protection/>
    </xf>
    <xf numFmtId="38" fontId="1" fillId="0" borderId="21" xfId="17" applyFont="1" applyBorder="1" applyAlignment="1">
      <alignment horizontal="distributed" vertical="center"/>
    </xf>
    <xf numFmtId="0" fontId="0" fillId="0" borderId="13" xfId="47" applyBorder="1" applyAlignment="1">
      <alignment horizontal="distributed" vertical="center"/>
      <protection/>
    </xf>
    <xf numFmtId="0" fontId="9" fillId="0" borderId="6" xfId="47" applyFont="1" applyBorder="1" applyAlignment="1">
      <alignment horizontal="distributed" vertical="center"/>
      <protection/>
    </xf>
    <xf numFmtId="38" fontId="1" fillId="0" borderId="19" xfId="17" applyFont="1" applyBorder="1" applyAlignment="1">
      <alignment horizontal="distributed" vertical="center" wrapText="1"/>
    </xf>
    <xf numFmtId="0" fontId="0" fillId="0" borderId="25" xfId="47" applyBorder="1" applyAlignment="1">
      <alignment horizontal="distributed" vertical="center"/>
      <protection/>
    </xf>
    <xf numFmtId="0" fontId="0" fillId="0" borderId="10" xfId="47" applyBorder="1" applyAlignment="1">
      <alignment horizontal="distributed" vertical="center"/>
      <protection/>
    </xf>
    <xf numFmtId="0" fontId="0" fillId="0" borderId="12" xfId="47" applyBorder="1" applyAlignment="1">
      <alignment horizontal="distributed" vertical="center"/>
      <protection/>
    </xf>
    <xf numFmtId="38" fontId="1" fillId="0" borderId="16" xfId="17" applyFont="1" applyBorder="1" applyAlignment="1">
      <alignment horizontal="left" vertical="center"/>
    </xf>
    <xf numFmtId="38" fontId="1" fillId="0" borderId="17" xfId="17" applyFont="1" applyBorder="1" applyAlignment="1">
      <alignment horizontal="left" vertical="center"/>
    </xf>
    <xf numFmtId="0" fontId="0" fillId="0" borderId="34" xfId="47" applyBorder="1" applyAlignment="1">
      <alignment horizontal="distributed" vertical="center"/>
      <protection/>
    </xf>
    <xf numFmtId="38" fontId="10" fillId="0" borderId="7" xfId="17" applyFont="1" applyBorder="1" applyAlignment="1" quotePrefix="1">
      <alignment horizontal="left" vertical="center"/>
    </xf>
    <xf numFmtId="38" fontId="10" fillId="0" borderId="6" xfId="17" applyFont="1" applyBorder="1" applyAlignment="1">
      <alignment horizontal="left" vertical="center"/>
    </xf>
    <xf numFmtId="38" fontId="1" fillId="0" borderId="7" xfId="17" applyFont="1" applyBorder="1" applyAlignment="1">
      <alignment horizontal="distributed" vertical="center"/>
    </xf>
    <xf numFmtId="38" fontId="8" fillId="0" borderId="0" xfId="17" applyFont="1" applyBorder="1" applyAlignment="1">
      <alignment horizontal="distributed" vertical="center"/>
    </xf>
    <xf numFmtId="38" fontId="8" fillId="0" borderId="6" xfId="17" applyFont="1" applyBorder="1" applyAlignment="1">
      <alignment horizontal="distributed" vertical="center"/>
    </xf>
    <xf numFmtId="0" fontId="24" fillId="0" borderId="0" xfId="48" applyFont="1" applyBorder="1" applyAlignment="1">
      <alignment horizontal="distributed" vertical="center"/>
      <protection/>
    </xf>
    <xf numFmtId="0" fontId="24" fillId="0" borderId="6" xfId="48" applyFont="1" applyBorder="1" applyAlignment="1">
      <alignment horizontal="distributed" vertical="center"/>
      <protection/>
    </xf>
    <xf numFmtId="38" fontId="9" fillId="0" borderId="7" xfId="17" applyFont="1" applyBorder="1" applyAlignment="1">
      <alignment horizontal="distributed" vertical="center"/>
    </xf>
    <xf numFmtId="38" fontId="9" fillId="0" borderId="6" xfId="17" applyFont="1" applyBorder="1" applyAlignment="1">
      <alignment horizontal="distributed" vertical="center"/>
    </xf>
    <xf numFmtId="38" fontId="1" fillId="0" borderId="20" xfId="17" applyFont="1" applyFill="1" applyBorder="1" applyAlignment="1">
      <alignment horizontal="center" wrapText="1"/>
    </xf>
    <xf numFmtId="38" fontId="1" fillId="0" borderId="13" xfId="17" applyFont="1" applyFill="1" applyBorder="1" applyAlignment="1">
      <alignment horizontal="center" wrapText="1"/>
    </xf>
    <xf numFmtId="38" fontId="1" fillId="0" borderId="21" xfId="17" applyFont="1" applyFill="1" applyBorder="1" applyAlignment="1">
      <alignment horizontal="distributed" vertical="center"/>
    </xf>
    <xf numFmtId="38" fontId="1" fillId="0" borderId="3" xfId="17" applyFont="1" applyFill="1" applyBorder="1" applyAlignment="1">
      <alignment horizontal="distributed" vertical="center"/>
    </xf>
    <xf numFmtId="38" fontId="1" fillId="0" borderId="13" xfId="17" applyFont="1" applyFill="1" applyBorder="1" applyAlignment="1">
      <alignment horizontal="distributed" vertical="center"/>
    </xf>
    <xf numFmtId="38" fontId="1" fillId="0" borderId="14" xfId="17" applyFont="1" applyFill="1" applyBorder="1" applyAlignment="1">
      <alignment horizontal="center" vertical="center" wrapText="1"/>
    </xf>
    <xf numFmtId="38" fontId="1" fillId="0" borderId="15" xfId="17" applyFont="1" applyFill="1" applyBorder="1" applyAlignment="1">
      <alignment horizontal="center" vertical="center" wrapText="1"/>
    </xf>
    <xf numFmtId="38" fontId="1" fillId="0" borderId="14" xfId="17" applyFont="1" applyFill="1" applyBorder="1" applyAlignment="1">
      <alignment horizontal="center"/>
    </xf>
    <xf numFmtId="38" fontId="1" fillId="0" borderId="34" xfId="17" applyFont="1" applyFill="1" applyBorder="1" applyAlignment="1">
      <alignment horizontal="center"/>
    </xf>
    <xf numFmtId="38" fontId="1" fillId="0" borderId="15" xfId="17" applyFont="1" applyFill="1" applyBorder="1" applyAlignment="1">
      <alignment horizontal="center"/>
    </xf>
    <xf numFmtId="0" fontId="0" fillId="0" borderId="34" xfId="49" applyFill="1" applyBorder="1" applyAlignment="1">
      <alignment horizontal="distributed" vertical="center"/>
      <protection/>
    </xf>
    <xf numFmtId="0" fontId="0" fillId="0" borderId="15" xfId="49" applyFill="1" applyBorder="1" applyAlignment="1">
      <alignment horizontal="distributed" vertical="center"/>
      <protection/>
    </xf>
    <xf numFmtId="38" fontId="1" fillId="0" borderId="6" xfId="17" applyFont="1" applyFill="1" applyBorder="1" applyAlignment="1">
      <alignment horizontal="center" vertical="center"/>
    </xf>
    <xf numFmtId="38" fontId="9" fillId="0" borderId="19" xfId="17" applyFont="1" applyBorder="1" applyAlignment="1">
      <alignment horizontal="distributed" vertical="center"/>
    </xf>
    <xf numFmtId="38" fontId="9" fillId="0" borderId="25" xfId="17" applyFont="1" applyBorder="1" applyAlignment="1">
      <alignment horizontal="distributed" vertical="center"/>
    </xf>
    <xf numFmtId="38" fontId="9" fillId="0" borderId="7" xfId="17" applyFont="1" applyBorder="1" applyAlignment="1">
      <alignment horizontal="distributed" vertical="center"/>
    </xf>
    <xf numFmtId="38" fontId="9" fillId="0" borderId="6" xfId="17" applyFont="1" applyBorder="1" applyAlignment="1">
      <alignment horizontal="distributed" vertical="center"/>
    </xf>
    <xf numFmtId="38" fontId="9" fillId="0" borderId="10" xfId="17" applyFont="1" applyBorder="1" applyAlignment="1">
      <alignment horizontal="distributed" vertical="center"/>
    </xf>
    <xf numFmtId="38" fontId="9" fillId="0" borderId="12" xfId="17" applyFont="1" applyBorder="1" applyAlignment="1">
      <alignment horizontal="distributed" vertical="center"/>
    </xf>
    <xf numFmtId="0" fontId="0" fillId="0" borderId="42" xfId="50" applyBorder="1" applyAlignment="1">
      <alignment horizontal="distributed" vertical="center"/>
      <protection/>
    </xf>
    <xf numFmtId="0" fontId="25" fillId="0" borderId="6" xfId="50" applyFont="1" applyBorder="1" applyAlignment="1">
      <alignment/>
      <protection/>
    </xf>
    <xf numFmtId="38" fontId="1" fillId="0" borderId="23" xfId="17" applyFont="1" applyBorder="1" applyAlignment="1">
      <alignment horizontal="center" vertical="center"/>
    </xf>
    <xf numFmtId="0" fontId="0" fillId="0" borderId="41" xfId="50" applyBorder="1" applyAlignment="1">
      <alignment horizontal="center" vertical="center"/>
      <protection/>
    </xf>
    <xf numFmtId="0" fontId="0" fillId="0" borderId="42" xfId="50" applyBorder="1" applyAlignment="1">
      <alignment horizontal="center" vertical="center"/>
      <protection/>
    </xf>
    <xf numFmtId="0" fontId="0" fillId="0" borderId="34" xfId="50" applyBorder="1" applyAlignment="1">
      <alignment horizontal="distributed" vertical="center"/>
      <protection/>
    </xf>
    <xf numFmtId="0" fontId="0" fillId="0" borderId="15" xfId="50" applyBorder="1" applyAlignment="1">
      <alignment horizontal="distributed" vertical="center"/>
      <protection/>
    </xf>
    <xf numFmtId="0" fontId="0" fillId="0" borderId="42" xfId="50" applyBorder="1" applyAlignment="1">
      <alignment vertical="center"/>
      <protection/>
    </xf>
    <xf numFmtId="38" fontId="10" fillId="0" borderId="6" xfId="17" applyFont="1" applyBorder="1" applyAlignment="1">
      <alignment horizontal="distributed" vertical="center"/>
    </xf>
    <xf numFmtId="0" fontId="25" fillId="0" borderId="6" xfId="50" applyFont="1" applyBorder="1" applyAlignment="1">
      <alignment horizontal="distributed" vertical="center"/>
      <protection/>
    </xf>
    <xf numFmtId="0" fontId="0" fillId="0" borderId="3" xfId="50" applyBorder="1" applyAlignment="1">
      <alignment horizontal="center" vertical="center"/>
      <protection/>
    </xf>
    <xf numFmtId="0" fontId="0" fillId="0" borderId="13" xfId="50" applyBorder="1" applyAlignment="1">
      <alignment horizontal="center" vertical="center"/>
      <protection/>
    </xf>
    <xf numFmtId="38" fontId="1" fillId="0" borderId="25" xfId="17" applyFont="1" applyBorder="1" applyAlignment="1">
      <alignment horizontal="center" vertical="center"/>
    </xf>
    <xf numFmtId="38" fontId="1" fillId="0" borderId="12" xfId="17" applyFont="1" applyBorder="1" applyAlignment="1">
      <alignment horizontal="center" vertical="center"/>
    </xf>
    <xf numFmtId="0" fontId="1" fillId="0" borderId="10" xfId="50" applyFont="1" applyBorder="1" applyAlignment="1">
      <alignment horizontal="center" vertical="center"/>
      <protection/>
    </xf>
    <xf numFmtId="0" fontId="20" fillId="0" borderId="12" xfId="50" applyFont="1" applyBorder="1" applyAlignment="1">
      <alignment horizontal="center" vertical="center"/>
      <protection/>
    </xf>
    <xf numFmtId="0" fontId="1" fillId="0" borderId="19" xfId="50" applyFont="1" applyBorder="1" applyAlignment="1">
      <alignment horizontal="distributed" vertical="center"/>
      <protection/>
    </xf>
    <xf numFmtId="0" fontId="20" fillId="0" borderId="25" xfId="50" applyFont="1" applyBorder="1" applyAlignment="1">
      <alignment horizontal="distributed" vertical="center"/>
      <protection/>
    </xf>
    <xf numFmtId="0" fontId="13" fillId="0" borderId="42" xfId="51" applyFont="1" applyBorder="1" applyAlignment="1">
      <alignment horizontal="distributed" vertical="center"/>
      <protection/>
    </xf>
    <xf numFmtId="38" fontId="9" fillId="0" borderId="21" xfId="17" applyFont="1" applyBorder="1" applyAlignment="1">
      <alignment horizontal="center" vertical="center" shrinkToFit="1"/>
    </xf>
    <xf numFmtId="38" fontId="9" fillId="0" borderId="3" xfId="17" applyFont="1" applyBorder="1" applyAlignment="1">
      <alignment horizontal="center" vertical="center" shrinkToFit="1"/>
    </xf>
    <xf numFmtId="38" fontId="9" fillId="0" borderId="13" xfId="17" applyFont="1" applyBorder="1" applyAlignment="1">
      <alignment horizontal="center" vertical="center" shrinkToFit="1"/>
    </xf>
    <xf numFmtId="38" fontId="1" fillId="0" borderId="1" xfId="17" applyFont="1" applyBorder="1" applyAlignment="1">
      <alignment horizontal="center" vertical="center"/>
    </xf>
    <xf numFmtId="0" fontId="1" fillId="0" borderId="1" xfId="51" applyFont="1" applyBorder="1" applyAlignment="1">
      <alignment horizontal="center" vertical="center"/>
      <protection/>
    </xf>
    <xf numFmtId="38" fontId="1" fillId="0" borderId="20" xfId="17" applyFont="1" applyBorder="1" applyAlignment="1">
      <alignment horizontal="center" vertical="center"/>
    </xf>
    <xf numFmtId="0" fontId="13" fillId="0" borderId="13" xfId="51" applyFont="1" applyBorder="1" applyAlignment="1">
      <alignment horizontal="center" vertical="center"/>
      <protection/>
    </xf>
    <xf numFmtId="38" fontId="1" fillId="0" borderId="41" xfId="17" applyFont="1" applyBorder="1" applyAlignment="1">
      <alignment horizontal="center" vertical="center"/>
    </xf>
    <xf numFmtId="38" fontId="1" fillId="0" borderId="42" xfId="17" applyFont="1" applyBorder="1" applyAlignment="1">
      <alignment horizontal="center" vertical="center"/>
    </xf>
    <xf numFmtId="0" fontId="13" fillId="0" borderId="34" xfId="51" applyFont="1" applyBorder="1" applyAlignment="1">
      <alignment horizontal="distributed" vertical="center"/>
      <protection/>
    </xf>
    <xf numFmtId="0" fontId="13" fillId="0" borderId="15" xfId="51" applyFont="1" applyBorder="1" applyAlignment="1">
      <alignment horizontal="distributed" vertical="center"/>
      <protection/>
    </xf>
    <xf numFmtId="0" fontId="13" fillId="0" borderId="42" xfId="51" applyFont="1" applyBorder="1" applyAlignment="1">
      <alignment horizontal="center" vertical="center"/>
      <protection/>
    </xf>
    <xf numFmtId="38" fontId="1" fillId="0" borderId="1" xfId="17" applyFont="1" applyBorder="1" applyAlignment="1">
      <alignment horizontal="distributed" vertical="center"/>
    </xf>
    <xf numFmtId="38" fontId="1" fillId="0" borderId="17" xfId="17" applyFont="1" applyBorder="1" applyAlignment="1">
      <alignment horizontal="center" vertical="center"/>
    </xf>
    <xf numFmtId="38" fontId="9" fillId="0" borderId="0" xfId="17" applyFont="1" applyAlignment="1">
      <alignment horizontal="right" vertical="center"/>
    </xf>
    <xf numFmtId="38" fontId="9" fillId="0" borderId="0" xfId="17" applyFont="1" applyBorder="1" applyAlignment="1">
      <alignment horizontal="right" vertical="center"/>
    </xf>
    <xf numFmtId="38" fontId="9" fillId="0" borderId="0" xfId="17" applyFont="1" applyBorder="1" applyAlignment="1">
      <alignment horizontal="left" vertical="center"/>
    </xf>
    <xf numFmtId="0" fontId="1" fillId="0" borderId="3" xfId="52" applyFont="1" applyBorder="1" applyAlignment="1">
      <alignment horizontal="center" vertical="center" wrapText="1"/>
      <protection/>
    </xf>
    <xf numFmtId="0" fontId="1" fillId="0" borderId="13" xfId="52" applyFont="1" applyBorder="1" applyAlignment="1">
      <alignment horizontal="center" vertical="center" wrapText="1"/>
      <protection/>
    </xf>
    <xf numFmtId="38" fontId="1" fillId="0" borderId="25" xfId="17" applyFont="1" applyBorder="1" applyAlignment="1">
      <alignment horizontal="center" vertical="center" wrapText="1"/>
    </xf>
    <xf numFmtId="0" fontId="1" fillId="0" borderId="14" xfId="52" applyFont="1" applyBorder="1" applyAlignment="1">
      <alignment horizontal="center"/>
      <protection/>
    </xf>
    <xf numFmtId="0" fontId="1" fillId="0" borderId="15" xfId="52" applyFont="1" applyBorder="1" applyAlignment="1">
      <alignment horizontal="center"/>
      <protection/>
    </xf>
    <xf numFmtId="0" fontId="1" fillId="0" borderId="18" xfId="52" applyFont="1" applyBorder="1" applyAlignment="1">
      <alignment horizontal="distributed"/>
      <protection/>
    </xf>
    <xf numFmtId="0" fontId="1" fillId="0" borderId="18" xfId="17" applyNumberFormat="1" applyFont="1" applyBorder="1" applyAlignment="1">
      <alignment horizontal="distributed" vertical="center"/>
    </xf>
    <xf numFmtId="38" fontId="1" fillId="0" borderId="1" xfId="17" applyFont="1" applyBorder="1" applyAlignment="1">
      <alignment horizontal="center" vertical="center" wrapText="1"/>
    </xf>
    <xf numFmtId="38" fontId="1" fillId="0" borderId="18" xfId="17" applyFont="1" applyBorder="1" applyAlignment="1">
      <alignment horizontal="center" vertical="center" wrapText="1"/>
    </xf>
    <xf numFmtId="38" fontId="1" fillId="0" borderId="20" xfId="17" applyFont="1" applyBorder="1" applyAlignment="1">
      <alignment horizontal="distributed" vertical="center"/>
    </xf>
    <xf numFmtId="0" fontId="0" fillId="0" borderId="13" xfId="52" applyBorder="1" applyAlignment="1">
      <alignment horizontal="distributed" vertical="center"/>
      <protection/>
    </xf>
    <xf numFmtId="0" fontId="0" fillId="0" borderId="1" xfId="52" applyBorder="1" applyAlignment="1">
      <alignment vertical="center"/>
      <protection/>
    </xf>
    <xf numFmtId="38" fontId="1" fillId="0" borderId="4" xfId="17" applyFont="1" applyBorder="1" applyAlignment="1">
      <alignment vertical="center"/>
    </xf>
    <xf numFmtId="38" fontId="1" fillId="0" borderId="4" xfId="17" applyFont="1" applyBorder="1" applyAlignment="1">
      <alignment horizontal="center" vertical="center"/>
    </xf>
    <xf numFmtId="38" fontId="1" fillId="0" borderId="0" xfId="17" applyFont="1" applyBorder="1" applyAlignment="1">
      <alignment horizontal="right" vertical="center"/>
    </xf>
    <xf numFmtId="41" fontId="1" fillId="0" borderId="0" xfId="17" applyNumberFormat="1" applyFont="1" applyBorder="1" applyAlignment="1">
      <alignment horizontal="center" vertical="center"/>
    </xf>
    <xf numFmtId="41" fontId="1" fillId="0" borderId="0" xfId="17" applyNumberFormat="1" applyFont="1" applyBorder="1" applyAlignment="1">
      <alignment horizontal="right" vertical="center"/>
    </xf>
    <xf numFmtId="38" fontId="1" fillId="0" borderId="0" xfId="17" applyFont="1" applyBorder="1" applyAlignment="1">
      <alignment vertical="center"/>
    </xf>
    <xf numFmtId="38" fontId="10" fillId="0" borderId="0" xfId="17" applyFont="1" applyBorder="1" applyAlignment="1">
      <alignment horizontal="right" vertical="center"/>
    </xf>
    <xf numFmtId="41" fontId="10" fillId="0" borderId="0" xfId="17" applyNumberFormat="1" applyFont="1" applyBorder="1" applyAlignment="1">
      <alignment horizontal="center" vertical="center"/>
    </xf>
    <xf numFmtId="38" fontId="1" fillId="0" borderId="11" xfId="17" applyFont="1" applyBorder="1" applyAlignment="1">
      <alignment horizontal="right" vertical="center"/>
    </xf>
    <xf numFmtId="41" fontId="1" fillId="0" borderId="11" xfId="17" applyNumberFormat="1" applyFont="1" applyBorder="1" applyAlignment="1">
      <alignment horizontal="center" vertical="center"/>
    </xf>
    <xf numFmtId="0" fontId="0" fillId="0" borderId="18" xfId="52" applyBorder="1" applyAlignment="1">
      <alignment horizontal="center" vertical="center" wrapText="1"/>
      <protection/>
    </xf>
    <xf numFmtId="0" fontId="0" fillId="0" borderId="13" xfId="53" applyBorder="1" applyAlignment="1">
      <alignment horizontal="distributed" vertical="center"/>
      <protection/>
    </xf>
  </cellXfs>
  <cellStyles count="42">
    <cellStyle name="Normal" xfId="0"/>
    <cellStyle name="Percent" xfId="15"/>
    <cellStyle name="Hyperlink" xfId="16"/>
    <cellStyle name="Comma [0]" xfId="17"/>
    <cellStyle name="Comma" xfId="18"/>
    <cellStyle name="Currency [0]" xfId="19"/>
    <cellStyle name="Currency" xfId="20"/>
    <cellStyle name="標準_02-05-s63" xfId="21"/>
    <cellStyle name="標準_02-20-s63" xfId="22"/>
    <cellStyle name="標準_03-01-s63" xfId="23"/>
    <cellStyle name="標準_04-01-s63" xfId="24"/>
    <cellStyle name="標準_04-02-s63" xfId="25"/>
    <cellStyle name="標準_04-10-s63" xfId="26"/>
    <cellStyle name="標準_04-20-s63" xfId="27"/>
    <cellStyle name="標準_05-01-s63" xfId="28"/>
    <cellStyle name="標準_06-01-s63" xfId="29"/>
    <cellStyle name="標準_06-05-s63" xfId="30"/>
    <cellStyle name="標準_07-05-s63" xfId="31"/>
    <cellStyle name="標準_07-07-s63" xfId="32"/>
    <cellStyle name="標準_08-16-s63" xfId="33"/>
    <cellStyle name="標準_09-03-s63" xfId="34"/>
    <cellStyle name="標準_09-09-s63" xfId="35"/>
    <cellStyle name="標準_10-05-s63" xfId="36"/>
    <cellStyle name="標準_11-01-s63" xfId="37"/>
    <cellStyle name="標準_11-04-s63" xfId="38"/>
    <cellStyle name="標準_12-01-s63" xfId="39"/>
    <cellStyle name="標準_12-13-s63" xfId="40"/>
    <cellStyle name="標準_12-14-s63" xfId="41"/>
    <cellStyle name="標準_13-01-s63" xfId="42"/>
    <cellStyle name="標準_13-02-s63" xfId="43"/>
    <cellStyle name="標準_14-10-s63" xfId="44"/>
    <cellStyle name="標準_15-13-s63" xfId="45"/>
    <cellStyle name="標準_15-14-s63" xfId="46"/>
    <cellStyle name="標準_16-06-s63" xfId="47"/>
    <cellStyle name="標準_17-04-s63" xfId="48"/>
    <cellStyle name="標準_17-29-s63" xfId="49"/>
    <cellStyle name="標準_18-02-s63" xfId="50"/>
    <cellStyle name="標準_18-03-s63" xfId="51"/>
    <cellStyle name="標準_20-01-s63" xfId="52"/>
    <cellStyle name="標準_20-06-s63" xfId="53"/>
    <cellStyle name="標準_nenkan-S23-000" xfId="54"/>
    <cellStyle name="Followed Hyperlink"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xdr:row>
      <xdr:rowOff>200025</xdr:rowOff>
    </xdr:from>
    <xdr:to>
      <xdr:col>7</xdr:col>
      <xdr:colOff>895350</xdr:colOff>
      <xdr:row>4</xdr:row>
      <xdr:rowOff>647700</xdr:rowOff>
    </xdr:to>
    <xdr:sp>
      <xdr:nvSpPr>
        <xdr:cNvPr id="1" name="AutoShape 1"/>
        <xdr:cNvSpPr>
          <a:spLocks/>
        </xdr:cNvSpPr>
      </xdr:nvSpPr>
      <xdr:spPr>
        <a:xfrm>
          <a:off x="6248400"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200025</xdr:rowOff>
    </xdr:from>
    <xdr:to>
      <xdr:col>8</xdr:col>
      <xdr:colOff>895350</xdr:colOff>
      <xdr:row>4</xdr:row>
      <xdr:rowOff>647700</xdr:rowOff>
    </xdr:to>
    <xdr:sp>
      <xdr:nvSpPr>
        <xdr:cNvPr id="2" name="AutoShape 2"/>
        <xdr:cNvSpPr>
          <a:spLocks/>
        </xdr:cNvSpPr>
      </xdr:nvSpPr>
      <xdr:spPr>
        <a:xfrm>
          <a:off x="7172325"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13</xdr:row>
      <xdr:rowOff>28575</xdr:rowOff>
    </xdr:from>
    <xdr:to>
      <xdr:col>2</xdr:col>
      <xdr:colOff>19050</xdr:colOff>
      <xdr:row>38</xdr:row>
      <xdr:rowOff>123825</xdr:rowOff>
    </xdr:to>
    <xdr:sp>
      <xdr:nvSpPr>
        <xdr:cNvPr id="1" name="AutoShape 1"/>
        <xdr:cNvSpPr>
          <a:spLocks/>
        </xdr:cNvSpPr>
      </xdr:nvSpPr>
      <xdr:spPr>
        <a:xfrm>
          <a:off x="590550" y="2343150"/>
          <a:ext cx="161925" cy="423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31</xdr:row>
      <xdr:rowOff>28575</xdr:rowOff>
    </xdr:from>
    <xdr:to>
      <xdr:col>4</xdr:col>
      <xdr:colOff>142875</xdr:colOff>
      <xdr:row>34</xdr:row>
      <xdr:rowOff>219075</xdr:rowOff>
    </xdr:to>
    <xdr:sp>
      <xdr:nvSpPr>
        <xdr:cNvPr id="2" name="AutoShape 2"/>
        <xdr:cNvSpPr>
          <a:spLocks/>
        </xdr:cNvSpPr>
      </xdr:nvSpPr>
      <xdr:spPr>
        <a:xfrm>
          <a:off x="1076325" y="5095875"/>
          <a:ext cx="1619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22</xdr:row>
      <xdr:rowOff>19050</xdr:rowOff>
    </xdr:from>
    <xdr:to>
      <xdr:col>9</xdr:col>
      <xdr:colOff>1543050</xdr:colOff>
      <xdr:row>23</xdr:row>
      <xdr:rowOff>171450</xdr:rowOff>
    </xdr:to>
    <xdr:sp>
      <xdr:nvSpPr>
        <xdr:cNvPr id="1" name="AutoShape 1"/>
        <xdr:cNvSpPr>
          <a:spLocks/>
        </xdr:cNvSpPr>
      </xdr:nvSpPr>
      <xdr:spPr>
        <a:xfrm>
          <a:off x="5724525" y="4314825"/>
          <a:ext cx="9144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22</xdr:row>
      <xdr:rowOff>19050</xdr:rowOff>
    </xdr:from>
    <xdr:to>
      <xdr:col>9</xdr:col>
      <xdr:colOff>1543050</xdr:colOff>
      <xdr:row>23</xdr:row>
      <xdr:rowOff>171450</xdr:rowOff>
    </xdr:to>
    <xdr:sp>
      <xdr:nvSpPr>
        <xdr:cNvPr id="1" name="AutoShape 1"/>
        <xdr:cNvSpPr>
          <a:spLocks/>
        </xdr:cNvSpPr>
      </xdr:nvSpPr>
      <xdr:spPr>
        <a:xfrm>
          <a:off x="5724525" y="4314825"/>
          <a:ext cx="9144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13</xdr:row>
      <xdr:rowOff>38100</xdr:rowOff>
    </xdr:from>
    <xdr:to>
      <xdr:col>2</xdr:col>
      <xdr:colOff>504825</xdr:colOff>
      <xdr:row>13</xdr:row>
      <xdr:rowOff>295275</xdr:rowOff>
    </xdr:to>
    <xdr:sp>
      <xdr:nvSpPr>
        <xdr:cNvPr id="1" name="AutoShape 1"/>
        <xdr:cNvSpPr>
          <a:spLocks/>
        </xdr:cNvSpPr>
      </xdr:nvSpPr>
      <xdr:spPr>
        <a:xfrm>
          <a:off x="1409700" y="2200275"/>
          <a:ext cx="13335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3"/>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347</v>
      </c>
      <c r="B1" s="1"/>
      <c r="C1" s="1"/>
      <c r="D1" s="1"/>
      <c r="E1" s="1"/>
      <c r="F1" s="1"/>
    </row>
    <row r="2" spans="1:6" ht="12" customHeight="1">
      <c r="A2" s="1"/>
      <c r="B2" s="1"/>
      <c r="C2" s="1"/>
      <c r="D2" s="1"/>
      <c r="E2" s="1"/>
      <c r="F2" s="1"/>
    </row>
    <row r="3" spans="2:6" ht="12" customHeight="1">
      <c r="B3" s="1" t="s">
        <v>320</v>
      </c>
      <c r="C3" s="1"/>
      <c r="E3" s="1"/>
      <c r="F3" s="1"/>
    </row>
    <row r="4" spans="2:6" ht="12" customHeight="1">
      <c r="B4" s="3" t="s">
        <v>323</v>
      </c>
      <c r="C4" s="1" t="s">
        <v>327</v>
      </c>
      <c r="E4" s="1"/>
      <c r="F4" s="1"/>
    </row>
    <row r="5" spans="2:3" ht="26.25" customHeight="1">
      <c r="B5" s="3" t="s">
        <v>324</v>
      </c>
      <c r="C5" s="5" t="s">
        <v>8</v>
      </c>
    </row>
    <row r="6" spans="2:6" ht="12" customHeight="1">
      <c r="B6" s="3" t="s">
        <v>328</v>
      </c>
      <c r="C6" s="5" t="s">
        <v>1596</v>
      </c>
      <c r="E6" s="1"/>
      <c r="F6" s="1"/>
    </row>
    <row r="7" spans="2:6" ht="12" customHeight="1">
      <c r="B7" s="3"/>
      <c r="C7" s="5" t="s">
        <v>341</v>
      </c>
      <c r="E7" s="1"/>
      <c r="F7" s="1"/>
    </row>
    <row r="8" spans="2:6" ht="12" customHeight="1">
      <c r="B8" s="3"/>
      <c r="C8" s="5" t="s">
        <v>342</v>
      </c>
      <c r="E8" s="1"/>
      <c r="F8" s="1"/>
    </row>
    <row r="9" spans="2:6" ht="12" customHeight="1">
      <c r="B9" s="3"/>
      <c r="C9" s="5" t="s">
        <v>343</v>
      </c>
      <c r="E9" s="1"/>
      <c r="F9" s="1"/>
    </row>
    <row r="10" spans="2:6" ht="12" customHeight="1">
      <c r="B10" s="3"/>
      <c r="C10" s="5" t="s">
        <v>344</v>
      </c>
      <c r="E10" s="1"/>
      <c r="F10" s="1"/>
    </row>
    <row r="11" spans="2:6" ht="12" customHeight="1">
      <c r="B11" s="3"/>
      <c r="C11" s="5" t="s">
        <v>345</v>
      </c>
      <c r="E11" s="1"/>
      <c r="F11" s="1"/>
    </row>
    <row r="12" spans="2:6" ht="12" customHeight="1">
      <c r="B12" s="3" t="s">
        <v>329</v>
      </c>
      <c r="C12" s="4" t="s">
        <v>348</v>
      </c>
      <c r="E12" s="1"/>
      <c r="F12" s="1"/>
    </row>
    <row r="13" spans="2:3" ht="12" customHeight="1">
      <c r="B13" s="3" t="s">
        <v>330</v>
      </c>
      <c r="C13" s="5" t="s">
        <v>9</v>
      </c>
    </row>
    <row r="14" spans="2:3" ht="24" customHeight="1">
      <c r="B14" s="3"/>
      <c r="C14" s="5" t="s">
        <v>349</v>
      </c>
    </row>
    <row r="15" spans="2:3" ht="12" customHeight="1">
      <c r="B15" s="3"/>
      <c r="C15" s="5" t="s">
        <v>1029</v>
      </c>
    </row>
    <row r="16" spans="2:3" ht="24.75" customHeight="1">
      <c r="B16" s="3" t="s">
        <v>1031</v>
      </c>
      <c r="C16" s="5" t="s">
        <v>1030</v>
      </c>
    </row>
    <row r="17" spans="2:3" ht="24" customHeight="1">
      <c r="B17" s="3" t="s">
        <v>331</v>
      </c>
      <c r="C17" s="5" t="s">
        <v>1032</v>
      </c>
    </row>
    <row r="18" spans="2:3" ht="12" customHeight="1">
      <c r="B18" s="1"/>
      <c r="C18" s="5"/>
    </row>
    <row r="19" spans="2:6" ht="12" customHeight="1">
      <c r="B19" s="1"/>
      <c r="C19" s="1" t="s">
        <v>350</v>
      </c>
      <c r="F19" s="1"/>
    </row>
    <row r="20" spans="2:6" ht="12">
      <c r="B20" s="1"/>
      <c r="C20" s="1" t="s">
        <v>1597</v>
      </c>
      <c r="E20" s="1"/>
      <c r="F20" s="1"/>
    </row>
    <row r="21" spans="1:6" ht="12">
      <c r="A21" s="1"/>
      <c r="B21" s="1"/>
      <c r="C21" s="1"/>
      <c r="D21" s="1"/>
      <c r="E21" s="1"/>
      <c r="F21" s="1"/>
    </row>
    <row r="22" spans="1:4" ht="12">
      <c r="A22" s="1"/>
      <c r="B22" s="1"/>
      <c r="C22" s="1"/>
      <c r="D22" s="1"/>
    </row>
    <row r="23" spans="2:4" ht="12">
      <c r="B23" s="1" t="s">
        <v>321</v>
      </c>
      <c r="C23" s="1" t="s">
        <v>1039</v>
      </c>
      <c r="D23" s="1"/>
    </row>
    <row r="24" ht="12">
      <c r="B24" s="2" t="s">
        <v>332</v>
      </c>
    </row>
    <row r="25" spans="2:3" ht="12">
      <c r="B25" s="2">
        <v>1</v>
      </c>
      <c r="C25" s="6" t="s">
        <v>223</v>
      </c>
    </row>
    <row r="26" spans="2:3" ht="12">
      <c r="B26" s="2">
        <v>2</v>
      </c>
      <c r="C26" s="2" t="s">
        <v>221</v>
      </c>
    </row>
    <row r="27" spans="2:3" ht="12">
      <c r="B27" s="2">
        <v>3</v>
      </c>
      <c r="C27" s="2" t="s">
        <v>227</v>
      </c>
    </row>
    <row r="29" ht="12">
      <c r="B29" s="2" t="s">
        <v>333</v>
      </c>
    </row>
    <row r="30" spans="2:3" ht="12">
      <c r="B30" s="2">
        <v>4</v>
      </c>
      <c r="C30" s="2" t="s">
        <v>1023</v>
      </c>
    </row>
    <row r="32" ht="12">
      <c r="B32" s="2" t="s">
        <v>334</v>
      </c>
    </row>
    <row r="33" spans="2:3" ht="12">
      <c r="B33" s="2">
        <v>5</v>
      </c>
      <c r="C33" s="2" t="s">
        <v>21</v>
      </c>
    </row>
    <row r="34" spans="2:3" ht="12">
      <c r="B34" s="2">
        <v>6</v>
      </c>
      <c r="C34" s="8" t="s">
        <v>22</v>
      </c>
    </row>
    <row r="35" spans="2:3" ht="12">
      <c r="B35" s="2">
        <v>7</v>
      </c>
      <c r="C35" s="2" t="s">
        <v>228</v>
      </c>
    </row>
    <row r="36" spans="2:3" ht="12">
      <c r="B36" s="2">
        <v>8</v>
      </c>
      <c r="C36" s="2" t="s">
        <v>1609</v>
      </c>
    </row>
    <row r="37" ht="12">
      <c r="C37" s="8"/>
    </row>
    <row r="38" ht="12">
      <c r="B38" s="2" t="s">
        <v>335</v>
      </c>
    </row>
    <row r="39" spans="2:3" ht="12">
      <c r="B39" s="2">
        <v>9</v>
      </c>
      <c r="C39" s="6" t="s">
        <v>346</v>
      </c>
    </row>
    <row r="40" ht="12">
      <c r="C40" s="6"/>
    </row>
    <row r="41" ht="12">
      <c r="B41" s="2" t="s">
        <v>336</v>
      </c>
    </row>
    <row r="42" spans="2:3" ht="12">
      <c r="B42" s="2">
        <v>10</v>
      </c>
      <c r="C42" s="7" t="s">
        <v>245</v>
      </c>
    </row>
    <row r="43" spans="2:3" ht="12">
      <c r="B43" s="2">
        <v>11</v>
      </c>
      <c r="C43" s="2" t="s">
        <v>249</v>
      </c>
    </row>
    <row r="44" ht="12">
      <c r="C44" s="6"/>
    </row>
    <row r="45" ht="12">
      <c r="B45" s="2" t="s">
        <v>319</v>
      </c>
    </row>
    <row r="46" spans="2:3" ht="24" customHeight="1">
      <c r="B46" s="2">
        <v>12</v>
      </c>
      <c r="C46" s="7" t="s">
        <v>263</v>
      </c>
    </row>
    <row r="47" spans="2:3" ht="24">
      <c r="B47" s="2">
        <v>13</v>
      </c>
      <c r="C47" s="9" t="s">
        <v>259</v>
      </c>
    </row>
    <row r="49" ht="12">
      <c r="B49" s="2" t="s">
        <v>337</v>
      </c>
    </row>
    <row r="50" spans="2:3" ht="12">
      <c r="B50" s="2">
        <v>14</v>
      </c>
      <c r="C50" s="2" t="s">
        <v>45</v>
      </c>
    </row>
    <row r="52" ht="12">
      <c r="B52" s="2" t="s">
        <v>63</v>
      </c>
    </row>
    <row r="53" spans="2:3" ht="12">
      <c r="B53" s="2">
        <v>15</v>
      </c>
      <c r="C53" s="2" t="s">
        <v>285</v>
      </c>
    </row>
    <row r="54" ht="12">
      <c r="C54" s="2" t="s">
        <v>287</v>
      </c>
    </row>
    <row r="55" spans="2:3" ht="12">
      <c r="B55" s="2">
        <v>16</v>
      </c>
      <c r="C55" s="2" t="s">
        <v>60</v>
      </c>
    </row>
    <row r="57" ht="12">
      <c r="B57" s="2" t="s">
        <v>62</v>
      </c>
    </row>
    <row r="58" ht="12">
      <c r="C58" s="2" t="s">
        <v>1608</v>
      </c>
    </row>
    <row r="59" spans="2:3" ht="12">
      <c r="B59" s="2">
        <v>17</v>
      </c>
      <c r="C59" s="2" t="s">
        <v>366</v>
      </c>
    </row>
    <row r="61" ht="12">
      <c r="B61" s="2" t="s">
        <v>182</v>
      </c>
    </row>
    <row r="62" spans="2:3" ht="12">
      <c r="B62" s="2">
        <v>18</v>
      </c>
      <c r="C62" s="2" t="s">
        <v>300</v>
      </c>
    </row>
    <row r="63" spans="2:3" ht="12">
      <c r="B63" s="2">
        <v>19</v>
      </c>
      <c r="C63" s="2" t="s">
        <v>302</v>
      </c>
    </row>
    <row r="65" ht="12">
      <c r="B65" s="2" t="s">
        <v>339</v>
      </c>
    </row>
    <row r="66" spans="2:3" ht="12">
      <c r="B66" s="2">
        <v>20</v>
      </c>
      <c r="C66" s="2" t="s">
        <v>309</v>
      </c>
    </row>
    <row r="67" spans="2:3" ht="12">
      <c r="B67" s="2">
        <v>21</v>
      </c>
      <c r="C67" s="2" t="s">
        <v>78</v>
      </c>
    </row>
    <row r="68" spans="2:3" ht="12">
      <c r="B68" s="2">
        <v>22</v>
      </c>
      <c r="C68" s="2" t="s">
        <v>79</v>
      </c>
    </row>
    <row r="70" ht="12">
      <c r="B70" s="2" t="s">
        <v>317</v>
      </c>
    </row>
    <row r="71" ht="12">
      <c r="C71" s="2" t="s">
        <v>92</v>
      </c>
    </row>
    <row r="72" spans="2:3" ht="12">
      <c r="B72" s="2">
        <v>23</v>
      </c>
      <c r="C72" s="2" t="s">
        <v>311</v>
      </c>
    </row>
    <row r="73" spans="2:3" ht="12">
      <c r="B73" s="2">
        <v>24</v>
      </c>
      <c r="C73" s="2" t="s">
        <v>93</v>
      </c>
    </row>
    <row r="75" ht="12">
      <c r="B75" s="2" t="s">
        <v>188</v>
      </c>
    </row>
    <row r="76" spans="2:3" ht="11.25" customHeight="1">
      <c r="B76" s="2">
        <v>25</v>
      </c>
      <c r="C76" s="2" t="s">
        <v>105</v>
      </c>
    </row>
    <row r="78" ht="12">
      <c r="B78" s="2" t="s">
        <v>210</v>
      </c>
    </row>
    <row r="79" spans="2:3" ht="12">
      <c r="B79" s="2">
        <v>26</v>
      </c>
      <c r="C79" s="2" t="s">
        <v>109</v>
      </c>
    </row>
    <row r="80" spans="2:3" ht="12">
      <c r="B80" s="2">
        <v>27</v>
      </c>
      <c r="C80" s="2" t="s">
        <v>120</v>
      </c>
    </row>
    <row r="82" ht="12">
      <c r="B82" s="2" t="s">
        <v>318</v>
      </c>
    </row>
    <row r="83" ht="12">
      <c r="C83" s="2" t="s">
        <v>128</v>
      </c>
    </row>
    <row r="84" spans="2:3" ht="12">
      <c r="B84" s="2">
        <v>28</v>
      </c>
      <c r="C84" s="2" t="s">
        <v>219</v>
      </c>
    </row>
    <row r="85" spans="2:3" ht="12">
      <c r="B85" s="2">
        <v>29</v>
      </c>
      <c r="C85" s="10" t="s">
        <v>131</v>
      </c>
    </row>
    <row r="87" ht="12">
      <c r="B87" s="2" t="s">
        <v>307</v>
      </c>
    </row>
    <row r="88" spans="2:3" ht="12">
      <c r="B88" s="2">
        <v>30</v>
      </c>
      <c r="C88" s="2" t="s">
        <v>161</v>
      </c>
    </row>
    <row r="89" spans="2:3" ht="12">
      <c r="B89" s="2">
        <v>31</v>
      </c>
      <c r="C89" s="2" t="s">
        <v>142</v>
      </c>
    </row>
    <row r="91" ht="12">
      <c r="B91" s="2" t="s">
        <v>44</v>
      </c>
    </row>
    <row r="92" spans="2:3" ht="12">
      <c r="B92" s="2">
        <v>32</v>
      </c>
      <c r="C92" s="2" t="s">
        <v>175</v>
      </c>
    </row>
    <row r="93" spans="2:3" ht="12">
      <c r="B93" s="2">
        <v>33</v>
      </c>
      <c r="C93" s="2" t="s">
        <v>176</v>
      </c>
    </row>
    <row r="95" ht="12">
      <c r="B95" s="2" t="s">
        <v>340</v>
      </c>
    </row>
    <row r="96" ht="12">
      <c r="C96" s="2" t="s">
        <v>1624</v>
      </c>
    </row>
    <row r="97" spans="2:3" ht="12">
      <c r="B97" s="2">
        <v>34</v>
      </c>
      <c r="C97" s="2" t="s">
        <v>1625</v>
      </c>
    </row>
    <row r="99" ht="12">
      <c r="B99" s="2" t="s">
        <v>1582</v>
      </c>
    </row>
    <row r="100" ht="12">
      <c r="C100" s="2" t="s">
        <v>1583</v>
      </c>
    </row>
    <row r="101" spans="2:3" ht="12">
      <c r="B101" s="2">
        <v>35</v>
      </c>
      <c r="C101" s="2" t="s">
        <v>2</v>
      </c>
    </row>
    <row r="102" ht="12">
      <c r="C102" s="2" t="s">
        <v>4</v>
      </c>
    </row>
    <row r="103" spans="2:3" ht="12">
      <c r="B103" s="2">
        <v>36</v>
      </c>
      <c r="C103" s="2" t="s">
        <v>1587</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12.125" style="20" customWidth="1"/>
    <col min="2" max="3" width="10.125" style="20" customWidth="1"/>
    <col min="4" max="5" width="8.625" style="20" customWidth="1"/>
    <col min="6" max="7" width="10.125" style="20" customWidth="1"/>
    <col min="8" max="8" width="12.125" style="20" customWidth="1"/>
    <col min="9" max="13" width="10.125" style="20" customWidth="1"/>
    <col min="14" max="14" width="9.125" style="20" customWidth="1"/>
    <col min="15" max="15" width="10.125" style="20" customWidth="1"/>
    <col min="16" max="16" width="9.125" style="20" customWidth="1"/>
    <col min="17" max="17" width="10.125" style="20" customWidth="1"/>
    <col min="18" max="18" width="10.00390625" style="20" customWidth="1"/>
    <col min="19" max="19" width="11.25390625" style="20" customWidth="1"/>
    <col min="20" max="20" width="9.50390625" style="20" customWidth="1"/>
    <col min="21" max="16384" width="9.00390625" style="20" customWidth="1"/>
  </cols>
  <sheetData>
    <row r="1" ht="14.25">
      <c r="A1" s="344" t="s">
        <v>1260</v>
      </c>
    </row>
    <row r="2" spans="1:20" ht="12.75" thickBot="1">
      <c r="A2" s="345"/>
      <c r="B2" s="345"/>
      <c r="C2" s="345"/>
      <c r="D2" s="345"/>
      <c r="E2" s="345"/>
      <c r="F2" s="345"/>
      <c r="G2" s="345"/>
      <c r="H2" s="345"/>
      <c r="I2" s="345"/>
      <c r="J2" s="345"/>
      <c r="K2" s="345"/>
      <c r="L2" s="345"/>
      <c r="M2" s="345"/>
      <c r="N2" s="345"/>
      <c r="O2" s="345"/>
      <c r="P2" s="345"/>
      <c r="Q2" s="345"/>
      <c r="R2" s="346"/>
      <c r="S2" s="345"/>
      <c r="T2" s="347" t="s">
        <v>1241</v>
      </c>
    </row>
    <row r="3" spans="1:20" ht="15" customHeight="1" thickTop="1">
      <c r="A3" s="1316" t="s">
        <v>1092</v>
      </c>
      <c r="B3" s="1317" t="s">
        <v>1242</v>
      </c>
      <c r="C3" s="1318"/>
      <c r="D3" s="1318"/>
      <c r="E3" s="1318"/>
      <c r="F3" s="1319"/>
      <c r="G3" s="1330" t="s">
        <v>1243</v>
      </c>
      <c r="H3" s="1331"/>
      <c r="I3" s="1331"/>
      <c r="J3" s="1331"/>
      <c r="K3" s="1331"/>
      <c r="L3" s="1332"/>
      <c r="M3" s="1332"/>
      <c r="N3" s="1332"/>
      <c r="O3" s="1332"/>
      <c r="P3" s="1332"/>
      <c r="Q3" s="1332"/>
      <c r="R3" s="1332"/>
      <c r="S3" s="1333"/>
      <c r="T3" s="1323" t="s">
        <v>1244</v>
      </c>
    </row>
    <row r="4" spans="1:20" ht="15" customHeight="1">
      <c r="A4" s="1316"/>
      <c r="B4" s="1320"/>
      <c r="C4" s="1321"/>
      <c r="D4" s="1321"/>
      <c r="E4" s="1321"/>
      <c r="F4" s="1322"/>
      <c r="G4" s="1314" t="s">
        <v>1119</v>
      </c>
      <c r="H4" s="1311" t="s">
        <v>1245</v>
      </c>
      <c r="I4" s="1312"/>
      <c r="J4" s="1312"/>
      <c r="K4" s="1312"/>
      <c r="L4" s="1328"/>
      <c r="M4" s="1328"/>
      <c r="N4" s="1328"/>
      <c r="O4" s="1328"/>
      <c r="P4" s="1328"/>
      <c r="Q4" s="1329"/>
      <c r="R4" s="1314" t="s">
        <v>1246</v>
      </c>
      <c r="S4" s="1325" t="s">
        <v>1247</v>
      </c>
      <c r="T4" s="1323"/>
    </row>
    <row r="5" spans="1:20" ht="15" customHeight="1">
      <c r="A5" s="1316"/>
      <c r="B5" s="1314" t="s">
        <v>1119</v>
      </c>
      <c r="C5" s="1314" t="s">
        <v>1248</v>
      </c>
      <c r="D5" s="348" t="s">
        <v>1249</v>
      </c>
      <c r="E5" s="1314" t="s">
        <v>1250</v>
      </c>
      <c r="F5" s="1314" t="s">
        <v>1251</v>
      </c>
      <c r="G5" s="1316"/>
      <c r="H5" s="1314" t="s">
        <v>1119</v>
      </c>
      <c r="I5" s="349" t="s">
        <v>1252</v>
      </c>
      <c r="J5" s="1309" t="s">
        <v>1253</v>
      </c>
      <c r="K5" s="1310"/>
      <c r="L5" s="1311" t="s">
        <v>1254</v>
      </c>
      <c r="M5" s="1312"/>
      <c r="N5" s="1313"/>
      <c r="O5" s="1311" t="s">
        <v>1255</v>
      </c>
      <c r="P5" s="1328"/>
      <c r="Q5" s="1329"/>
      <c r="R5" s="1316"/>
      <c r="S5" s="1326"/>
      <c r="T5" s="1323"/>
    </row>
    <row r="6" spans="1:20" ht="15" customHeight="1">
      <c r="A6" s="1315"/>
      <c r="B6" s="1315"/>
      <c r="C6" s="1315"/>
      <c r="D6" s="350" t="s">
        <v>1256</v>
      </c>
      <c r="E6" s="1315"/>
      <c r="F6" s="1315"/>
      <c r="G6" s="1315"/>
      <c r="H6" s="1315"/>
      <c r="I6" s="136" t="s">
        <v>1119</v>
      </c>
      <c r="J6" s="136" t="s">
        <v>1257</v>
      </c>
      <c r="K6" s="136" t="s">
        <v>1258</v>
      </c>
      <c r="L6" s="136" t="s">
        <v>1119</v>
      </c>
      <c r="M6" s="136" t="s">
        <v>1257</v>
      </c>
      <c r="N6" s="136" t="s">
        <v>1258</v>
      </c>
      <c r="O6" s="136" t="s">
        <v>1119</v>
      </c>
      <c r="P6" s="136" t="s">
        <v>1257</v>
      </c>
      <c r="Q6" s="136" t="s">
        <v>1258</v>
      </c>
      <c r="R6" s="1315"/>
      <c r="S6" s="1327"/>
      <c r="T6" s="1324"/>
    </row>
    <row r="7" spans="1:20" ht="8.25" customHeight="1">
      <c r="A7" s="351"/>
      <c r="B7" s="352"/>
      <c r="C7" s="353"/>
      <c r="D7" s="353"/>
      <c r="E7" s="353"/>
      <c r="F7" s="353"/>
      <c r="G7" s="353"/>
      <c r="H7" s="353"/>
      <c r="I7" s="353"/>
      <c r="J7" s="353"/>
      <c r="K7" s="353"/>
      <c r="L7" s="353"/>
      <c r="M7" s="353"/>
      <c r="N7" s="353"/>
      <c r="O7" s="353"/>
      <c r="P7" s="353"/>
      <c r="Q7" s="354"/>
      <c r="R7" s="353"/>
      <c r="S7" s="355"/>
      <c r="T7" s="356"/>
    </row>
    <row r="8" spans="1:20" s="32" customFormat="1" ht="19.5" customHeight="1">
      <c r="A8" s="152" t="s">
        <v>1040</v>
      </c>
      <c r="B8" s="357">
        <f aca="true" t="shared" si="0" ref="B8:T8">SUM(B18:B67)</f>
        <v>646279</v>
      </c>
      <c r="C8" s="69">
        <f t="shared" si="0"/>
        <v>337905</v>
      </c>
      <c r="D8" s="69">
        <f t="shared" si="0"/>
        <v>5172</v>
      </c>
      <c r="E8" s="69">
        <f t="shared" si="0"/>
        <v>39861</v>
      </c>
      <c r="F8" s="69">
        <f t="shared" si="0"/>
        <v>263341</v>
      </c>
      <c r="G8" s="70">
        <f t="shared" si="0"/>
        <v>643608</v>
      </c>
      <c r="H8" s="70">
        <f t="shared" si="0"/>
        <v>643544</v>
      </c>
      <c r="I8" s="70">
        <f t="shared" si="0"/>
        <v>625190</v>
      </c>
      <c r="J8" s="69">
        <f t="shared" si="0"/>
        <v>191919</v>
      </c>
      <c r="K8" s="69">
        <f t="shared" si="0"/>
        <v>433271</v>
      </c>
      <c r="L8" s="69">
        <f t="shared" si="0"/>
        <v>174401</v>
      </c>
      <c r="M8" s="69">
        <f t="shared" si="0"/>
        <v>173669</v>
      </c>
      <c r="N8" s="69">
        <f t="shared" si="0"/>
        <v>732</v>
      </c>
      <c r="O8" s="69">
        <f t="shared" si="0"/>
        <v>450789</v>
      </c>
      <c r="P8" s="69">
        <f t="shared" si="0"/>
        <v>18250</v>
      </c>
      <c r="Q8" s="69">
        <f t="shared" si="0"/>
        <v>432539</v>
      </c>
      <c r="R8" s="69">
        <f t="shared" si="0"/>
        <v>18354</v>
      </c>
      <c r="S8" s="69">
        <f t="shared" si="0"/>
        <v>434</v>
      </c>
      <c r="T8" s="71">
        <f t="shared" si="0"/>
        <v>2671</v>
      </c>
    </row>
    <row r="9" spans="1:20" s="32" customFormat="1" ht="8.25" customHeight="1">
      <c r="A9" s="152"/>
      <c r="B9" s="357"/>
      <c r="C9" s="69"/>
      <c r="D9" s="69"/>
      <c r="E9" s="69"/>
      <c r="F9" s="69"/>
      <c r="G9" s="70"/>
      <c r="H9" s="70"/>
      <c r="I9" s="70"/>
      <c r="J9" s="69"/>
      <c r="K9" s="69"/>
      <c r="L9" s="69"/>
      <c r="M9" s="69"/>
      <c r="N9" s="69"/>
      <c r="O9" s="69"/>
      <c r="P9" s="69"/>
      <c r="Q9" s="69"/>
      <c r="R9" s="69"/>
      <c r="S9" s="69"/>
      <c r="T9" s="71"/>
    </row>
    <row r="10" spans="1:20" s="32" customFormat="1" ht="15" customHeight="1">
      <c r="A10" s="152" t="s">
        <v>1120</v>
      </c>
      <c r="B10" s="69">
        <f aca="true" t="shared" si="1" ref="B10:Q10">SUM(B18:B32)</f>
        <v>189386</v>
      </c>
      <c r="C10" s="69">
        <f t="shared" si="1"/>
        <v>66720</v>
      </c>
      <c r="D10" s="69">
        <f t="shared" si="1"/>
        <v>1949</v>
      </c>
      <c r="E10" s="69">
        <f t="shared" si="1"/>
        <v>12694</v>
      </c>
      <c r="F10" s="69">
        <f t="shared" si="1"/>
        <v>108023</v>
      </c>
      <c r="G10" s="69">
        <f t="shared" si="1"/>
        <v>188257</v>
      </c>
      <c r="H10" s="69">
        <f t="shared" si="1"/>
        <v>188086</v>
      </c>
      <c r="I10" s="69">
        <f t="shared" si="1"/>
        <v>183478</v>
      </c>
      <c r="J10" s="69">
        <f t="shared" si="1"/>
        <v>59267</v>
      </c>
      <c r="K10" s="69">
        <f t="shared" si="1"/>
        <v>124211</v>
      </c>
      <c r="L10" s="69">
        <f t="shared" si="1"/>
        <v>50677</v>
      </c>
      <c r="M10" s="69">
        <f t="shared" si="1"/>
        <v>50339</v>
      </c>
      <c r="N10" s="69">
        <f t="shared" si="1"/>
        <v>338</v>
      </c>
      <c r="O10" s="69">
        <f t="shared" si="1"/>
        <v>132801</v>
      </c>
      <c r="P10" s="69">
        <f t="shared" si="1"/>
        <v>8928</v>
      </c>
      <c r="Q10" s="69">
        <f t="shared" si="1"/>
        <v>123873</v>
      </c>
      <c r="R10" s="69">
        <v>4252</v>
      </c>
      <c r="S10" s="69">
        <f>SUM(S18:S32)</f>
        <v>244</v>
      </c>
      <c r="T10" s="71">
        <f>SUM(T18:T32)</f>
        <v>1129</v>
      </c>
    </row>
    <row r="11" spans="1:20" s="32" customFormat="1" ht="15" customHeight="1">
      <c r="A11" s="152" t="s">
        <v>1179</v>
      </c>
      <c r="B11" s="69">
        <f aca="true" t="shared" si="2" ref="B11:Q11">SUM(B34:B67)</f>
        <v>456893</v>
      </c>
      <c r="C11" s="69">
        <f t="shared" si="2"/>
        <v>271185</v>
      </c>
      <c r="D11" s="69">
        <f t="shared" si="2"/>
        <v>3223</v>
      </c>
      <c r="E11" s="69">
        <f t="shared" si="2"/>
        <v>27167</v>
      </c>
      <c r="F11" s="69">
        <f t="shared" si="2"/>
        <v>155318</v>
      </c>
      <c r="G11" s="69">
        <f t="shared" si="2"/>
        <v>455351</v>
      </c>
      <c r="H11" s="69">
        <f t="shared" si="2"/>
        <v>455458</v>
      </c>
      <c r="I11" s="69">
        <f t="shared" si="2"/>
        <v>441712</v>
      </c>
      <c r="J11" s="69">
        <f t="shared" si="2"/>
        <v>132652</v>
      </c>
      <c r="K11" s="69">
        <f t="shared" si="2"/>
        <v>309060</v>
      </c>
      <c r="L11" s="69">
        <f t="shared" si="2"/>
        <v>123724</v>
      </c>
      <c r="M11" s="69">
        <f t="shared" si="2"/>
        <v>123330</v>
      </c>
      <c r="N11" s="69">
        <f t="shared" si="2"/>
        <v>394</v>
      </c>
      <c r="O11" s="69">
        <f t="shared" si="2"/>
        <v>317988</v>
      </c>
      <c r="P11" s="69">
        <f t="shared" si="2"/>
        <v>9322</v>
      </c>
      <c r="Q11" s="69">
        <f t="shared" si="2"/>
        <v>308666</v>
      </c>
      <c r="R11" s="69">
        <v>14102</v>
      </c>
      <c r="S11" s="69">
        <f>SUM(S34:S67)</f>
        <v>190</v>
      </c>
      <c r="T11" s="71">
        <f>SUM(T34:T67)</f>
        <v>1542</v>
      </c>
    </row>
    <row r="12" spans="1:20" s="32" customFormat="1" ht="6.75" customHeight="1">
      <c r="A12" s="152"/>
      <c r="B12" s="357"/>
      <c r="C12" s="69"/>
      <c r="D12" s="69"/>
      <c r="E12" s="69"/>
      <c r="F12" s="69"/>
      <c r="G12" s="70"/>
      <c r="H12" s="70"/>
      <c r="I12" s="70"/>
      <c r="J12" s="69"/>
      <c r="K12" s="69"/>
      <c r="L12" s="69"/>
      <c r="M12" s="69"/>
      <c r="N12" s="69"/>
      <c r="O12" s="69"/>
      <c r="P12" s="69"/>
      <c r="Q12" s="69"/>
      <c r="R12" s="69"/>
      <c r="S12" s="69"/>
      <c r="T12" s="71"/>
    </row>
    <row r="13" spans="1:20" s="32" customFormat="1" ht="13.5" customHeight="1">
      <c r="A13" s="152" t="s">
        <v>1049</v>
      </c>
      <c r="B13" s="357">
        <f aca="true" t="shared" si="3" ref="B13:T13">B18+B24+B25+B26+B29+B30+B31+B34+B35+B36+B37+B38+B39+B40</f>
        <v>168110</v>
      </c>
      <c r="C13" s="69">
        <f t="shared" si="3"/>
        <v>73096</v>
      </c>
      <c r="D13" s="69">
        <f t="shared" si="3"/>
        <v>1142</v>
      </c>
      <c r="E13" s="69">
        <f t="shared" si="3"/>
        <v>9800</v>
      </c>
      <c r="F13" s="69">
        <f t="shared" si="3"/>
        <v>84072</v>
      </c>
      <c r="G13" s="70">
        <f t="shared" si="3"/>
        <v>167400</v>
      </c>
      <c r="H13" s="70">
        <f t="shared" si="3"/>
        <v>167551</v>
      </c>
      <c r="I13" s="70">
        <f t="shared" si="3"/>
        <v>163527</v>
      </c>
      <c r="J13" s="69">
        <f t="shared" si="3"/>
        <v>48914</v>
      </c>
      <c r="K13" s="69">
        <f t="shared" si="3"/>
        <v>114613</v>
      </c>
      <c r="L13" s="69">
        <f t="shared" si="3"/>
        <v>43871</v>
      </c>
      <c r="M13" s="69">
        <f t="shared" si="3"/>
        <v>43581</v>
      </c>
      <c r="N13" s="69">
        <f t="shared" si="3"/>
        <v>290</v>
      </c>
      <c r="O13" s="69">
        <f t="shared" si="3"/>
        <v>119656</v>
      </c>
      <c r="P13" s="69">
        <f t="shared" si="3"/>
        <v>5333</v>
      </c>
      <c r="Q13" s="69">
        <f t="shared" si="3"/>
        <v>114323</v>
      </c>
      <c r="R13" s="69">
        <f t="shared" si="3"/>
        <v>4024</v>
      </c>
      <c r="S13" s="69">
        <f t="shared" si="3"/>
        <v>172</v>
      </c>
      <c r="T13" s="71">
        <f t="shared" si="3"/>
        <v>710</v>
      </c>
    </row>
    <row r="14" spans="1:20" s="32" customFormat="1" ht="13.5" customHeight="1">
      <c r="A14" s="152" t="s">
        <v>1051</v>
      </c>
      <c r="B14" s="357">
        <f aca="true" t="shared" si="4" ref="B14:T14">B23+B42+B43+B44+B45+B46+B47+B48</f>
        <v>139624</v>
      </c>
      <c r="C14" s="69">
        <f t="shared" si="4"/>
        <v>105341</v>
      </c>
      <c r="D14" s="69">
        <f t="shared" si="4"/>
        <v>0</v>
      </c>
      <c r="E14" s="69">
        <f t="shared" si="4"/>
        <v>2865</v>
      </c>
      <c r="F14" s="69">
        <f t="shared" si="4"/>
        <v>31418</v>
      </c>
      <c r="G14" s="70">
        <f t="shared" si="4"/>
        <v>138954</v>
      </c>
      <c r="H14" s="70">
        <f t="shared" si="4"/>
        <v>138803</v>
      </c>
      <c r="I14" s="70">
        <f t="shared" si="4"/>
        <v>136183</v>
      </c>
      <c r="J14" s="69">
        <f t="shared" si="4"/>
        <v>47964</v>
      </c>
      <c r="K14" s="69">
        <f t="shared" si="4"/>
        <v>88219</v>
      </c>
      <c r="L14" s="69">
        <f t="shared" si="4"/>
        <v>45609</v>
      </c>
      <c r="M14" s="69">
        <f t="shared" si="4"/>
        <v>45506</v>
      </c>
      <c r="N14" s="69">
        <f t="shared" si="4"/>
        <v>103</v>
      </c>
      <c r="O14" s="69">
        <f t="shared" si="4"/>
        <v>90574</v>
      </c>
      <c r="P14" s="69">
        <f t="shared" si="4"/>
        <v>2458</v>
      </c>
      <c r="Q14" s="69">
        <f t="shared" si="4"/>
        <v>88116</v>
      </c>
      <c r="R14" s="69">
        <f t="shared" si="4"/>
        <v>2620</v>
      </c>
      <c r="S14" s="69">
        <f t="shared" si="4"/>
        <v>11</v>
      </c>
      <c r="T14" s="71">
        <f t="shared" si="4"/>
        <v>670</v>
      </c>
    </row>
    <row r="15" spans="1:20" s="32" customFormat="1" ht="13.5" customHeight="1">
      <c r="A15" s="152" t="s">
        <v>1053</v>
      </c>
      <c r="B15" s="357">
        <f aca="true" t="shared" si="5" ref="B15:T15">B19+B28+B32+B50+B51+B52+B53+B54</f>
        <v>186297</v>
      </c>
      <c r="C15" s="69">
        <f t="shared" si="5"/>
        <v>75038</v>
      </c>
      <c r="D15" s="69">
        <f t="shared" si="5"/>
        <v>3401</v>
      </c>
      <c r="E15" s="69">
        <f t="shared" si="5"/>
        <v>20590</v>
      </c>
      <c r="F15" s="69">
        <f t="shared" si="5"/>
        <v>87268</v>
      </c>
      <c r="G15" s="70">
        <f t="shared" si="5"/>
        <v>185240</v>
      </c>
      <c r="H15" s="70">
        <f t="shared" si="5"/>
        <v>185132</v>
      </c>
      <c r="I15" s="70">
        <f t="shared" si="5"/>
        <v>180522</v>
      </c>
      <c r="J15" s="69">
        <f t="shared" si="5"/>
        <v>45748</v>
      </c>
      <c r="K15" s="69">
        <f t="shared" si="5"/>
        <v>134774</v>
      </c>
      <c r="L15" s="69">
        <f t="shared" si="5"/>
        <v>36638</v>
      </c>
      <c r="M15" s="69">
        <f t="shared" si="5"/>
        <v>36507</v>
      </c>
      <c r="N15" s="69">
        <f t="shared" si="5"/>
        <v>131</v>
      </c>
      <c r="O15" s="69">
        <f t="shared" si="5"/>
        <v>143884</v>
      </c>
      <c r="P15" s="69">
        <f t="shared" si="5"/>
        <v>9241</v>
      </c>
      <c r="Q15" s="69">
        <f t="shared" si="5"/>
        <v>134643</v>
      </c>
      <c r="R15" s="69">
        <f t="shared" si="5"/>
        <v>4610</v>
      </c>
      <c r="S15" s="69">
        <f t="shared" si="5"/>
        <v>173</v>
      </c>
      <c r="T15" s="71">
        <f t="shared" si="5"/>
        <v>1057</v>
      </c>
    </row>
    <row r="16" spans="1:20" s="32" customFormat="1" ht="13.5" customHeight="1">
      <c r="A16" s="152" t="s">
        <v>1055</v>
      </c>
      <c r="B16" s="357">
        <f aca="true" t="shared" si="6" ref="B16:T16">B20+B21+B56+B57+B58+B59+B60+B61+B62+B63+B64+B65+B66+B67</f>
        <v>152248</v>
      </c>
      <c r="C16" s="69">
        <f t="shared" si="6"/>
        <v>84430</v>
      </c>
      <c r="D16" s="69">
        <f t="shared" si="6"/>
        <v>629</v>
      </c>
      <c r="E16" s="69">
        <f t="shared" si="6"/>
        <v>6606</v>
      </c>
      <c r="F16" s="69">
        <f t="shared" si="6"/>
        <v>60583</v>
      </c>
      <c r="G16" s="70">
        <f t="shared" si="6"/>
        <v>152014</v>
      </c>
      <c r="H16" s="70">
        <f t="shared" si="6"/>
        <v>152058</v>
      </c>
      <c r="I16" s="70">
        <f t="shared" si="6"/>
        <v>144958</v>
      </c>
      <c r="J16" s="69">
        <f t="shared" si="6"/>
        <v>49293</v>
      </c>
      <c r="K16" s="69">
        <f t="shared" si="6"/>
        <v>95665</v>
      </c>
      <c r="L16" s="69">
        <f t="shared" si="6"/>
        <v>48283</v>
      </c>
      <c r="M16" s="69">
        <f t="shared" si="6"/>
        <v>48075</v>
      </c>
      <c r="N16" s="69">
        <f t="shared" si="6"/>
        <v>208</v>
      </c>
      <c r="O16" s="69">
        <f t="shared" si="6"/>
        <v>96675</v>
      </c>
      <c r="P16" s="69">
        <f t="shared" si="6"/>
        <v>1218</v>
      </c>
      <c r="Q16" s="69">
        <f t="shared" si="6"/>
        <v>95457</v>
      </c>
      <c r="R16" s="69">
        <f t="shared" si="6"/>
        <v>7100</v>
      </c>
      <c r="S16" s="69">
        <f t="shared" si="6"/>
        <v>78</v>
      </c>
      <c r="T16" s="71">
        <f t="shared" si="6"/>
        <v>234</v>
      </c>
    </row>
    <row r="17" spans="1:20" ht="6" customHeight="1">
      <c r="A17" s="28"/>
      <c r="B17" s="358"/>
      <c r="C17" s="359"/>
      <c r="D17" s="359"/>
      <c r="E17" s="359"/>
      <c r="F17" s="359"/>
      <c r="G17" s="359"/>
      <c r="H17" s="359"/>
      <c r="I17" s="359"/>
      <c r="J17" s="359"/>
      <c r="K17" s="359"/>
      <c r="L17" s="359"/>
      <c r="M17" s="359"/>
      <c r="N17" s="359"/>
      <c r="O17" s="359"/>
      <c r="P17" s="359"/>
      <c r="Q17" s="359"/>
      <c r="R17" s="359"/>
      <c r="S17" s="359"/>
      <c r="T17" s="360"/>
    </row>
    <row r="18" spans="1:20" ht="13.5" customHeight="1">
      <c r="A18" s="28" t="s">
        <v>1057</v>
      </c>
      <c r="B18" s="358">
        <f>SUM(C18:F18)</f>
        <v>21022</v>
      </c>
      <c r="C18" s="359">
        <v>8123</v>
      </c>
      <c r="D18" s="359">
        <v>97</v>
      </c>
      <c r="E18" s="359">
        <v>1367</v>
      </c>
      <c r="F18" s="359">
        <v>11435</v>
      </c>
      <c r="G18" s="359">
        <v>20937</v>
      </c>
      <c r="H18" s="359">
        <v>20837</v>
      </c>
      <c r="I18" s="359">
        <f>J18+K18</f>
        <v>20463</v>
      </c>
      <c r="J18" s="359">
        <v>6035</v>
      </c>
      <c r="K18" s="359">
        <v>14428</v>
      </c>
      <c r="L18" s="359">
        <f>M18+N18</f>
        <v>4978</v>
      </c>
      <c r="M18" s="359">
        <v>4940</v>
      </c>
      <c r="N18" s="359">
        <v>38</v>
      </c>
      <c r="O18" s="359">
        <f>P18+Q18</f>
        <v>15485</v>
      </c>
      <c r="P18" s="359">
        <v>1095</v>
      </c>
      <c r="Q18" s="359">
        <v>14390</v>
      </c>
      <c r="R18" s="359">
        <v>374</v>
      </c>
      <c r="S18" s="359">
        <v>86</v>
      </c>
      <c r="T18" s="360">
        <v>85</v>
      </c>
    </row>
    <row r="19" spans="1:20" ht="13.5" customHeight="1">
      <c r="A19" s="28" t="s">
        <v>1059</v>
      </c>
      <c r="B19" s="358">
        <f>SUM(C19:F19)</f>
        <v>41689</v>
      </c>
      <c r="C19" s="359">
        <v>9776</v>
      </c>
      <c r="D19" s="359">
        <v>280</v>
      </c>
      <c r="E19" s="359">
        <v>2299</v>
      </c>
      <c r="F19" s="359">
        <v>29334</v>
      </c>
      <c r="G19" s="359">
        <v>41501</v>
      </c>
      <c r="H19" s="359">
        <v>41493</v>
      </c>
      <c r="I19" s="359">
        <f>J19+K19</f>
        <v>40502</v>
      </c>
      <c r="J19" s="359">
        <v>11483</v>
      </c>
      <c r="K19" s="359">
        <v>29019</v>
      </c>
      <c r="L19" s="359">
        <f>M19+N19</f>
        <v>7888</v>
      </c>
      <c r="M19" s="359">
        <v>7806</v>
      </c>
      <c r="N19" s="359">
        <v>82</v>
      </c>
      <c r="O19" s="359">
        <f>P19+Q19</f>
        <v>32614</v>
      </c>
      <c r="P19" s="359">
        <v>3677</v>
      </c>
      <c r="Q19" s="359">
        <v>28937</v>
      </c>
      <c r="R19" s="359">
        <v>991</v>
      </c>
      <c r="S19" s="359">
        <v>45</v>
      </c>
      <c r="T19" s="360">
        <v>188</v>
      </c>
    </row>
    <row r="20" spans="1:20" ht="13.5" customHeight="1">
      <c r="A20" s="28" t="s">
        <v>1060</v>
      </c>
      <c r="B20" s="358">
        <f>SUM(C20:F20)</f>
        <v>10309</v>
      </c>
      <c r="C20" s="359">
        <v>576</v>
      </c>
      <c r="D20" s="359">
        <v>263</v>
      </c>
      <c r="E20" s="359">
        <v>905</v>
      </c>
      <c r="F20" s="359">
        <v>8565</v>
      </c>
      <c r="G20" s="359">
        <v>10308</v>
      </c>
      <c r="H20" s="359">
        <v>10328</v>
      </c>
      <c r="I20" s="359">
        <f>J20+K20</f>
        <v>9680</v>
      </c>
      <c r="J20" s="359">
        <v>5940</v>
      </c>
      <c r="K20" s="359">
        <v>3740</v>
      </c>
      <c r="L20" s="359">
        <f>M20+N20</f>
        <v>5932</v>
      </c>
      <c r="M20" s="359">
        <v>5894</v>
      </c>
      <c r="N20" s="359">
        <v>38</v>
      </c>
      <c r="O20" s="359">
        <f>P20+Q20</f>
        <v>3748</v>
      </c>
      <c r="P20" s="359">
        <v>46</v>
      </c>
      <c r="Q20" s="359">
        <v>3702</v>
      </c>
      <c r="R20" s="359">
        <v>648</v>
      </c>
      <c r="S20" s="359">
        <v>0</v>
      </c>
      <c r="T20" s="360">
        <v>1</v>
      </c>
    </row>
    <row r="21" spans="1:20" ht="13.5" customHeight="1">
      <c r="A21" s="28" t="s">
        <v>1062</v>
      </c>
      <c r="B21" s="358">
        <f>SUM(C21:F21)</f>
        <v>2462</v>
      </c>
      <c r="C21" s="359">
        <v>516</v>
      </c>
      <c r="D21" s="359">
        <v>0</v>
      </c>
      <c r="E21" s="359">
        <v>236</v>
      </c>
      <c r="F21" s="359">
        <v>1710</v>
      </c>
      <c r="G21" s="359">
        <v>2460</v>
      </c>
      <c r="H21" s="359">
        <v>2460</v>
      </c>
      <c r="I21" s="359">
        <f>J21+K21</f>
        <v>2159</v>
      </c>
      <c r="J21" s="359">
        <v>1948</v>
      </c>
      <c r="K21" s="359">
        <v>211</v>
      </c>
      <c r="L21" s="359">
        <f>M21+N21</f>
        <v>1711</v>
      </c>
      <c r="M21" s="359">
        <v>1711</v>
      </c>
      <c r="N21" s="359">
        <v>0</v>
      </c>
      <c r="O21" s="359">
        <f>P21+Q21</f>
        <v>448</v>
      </c>
      <c r="P21" s="359">
        <v>237</v>
      </c>
      <c r="Q21" s="359">
        <v>211</v>
      </c>
      <c r="R21" s="359">
        <v>301</v>
      </c>
      <c r="S21" s="359">
        <v>0</v>
      </c>
      <c r="T21" s="360">
        <v>2</v>
      </c>
    </row>
    <row r="22" spans="1:20" ht="6" customHeight="1">
      <c r="A22" s="28"/>
      <c r="B22" s="358"/>
      <c r="C22" s="359"/>
      <c r="D22" s="359"/>
      <c r="E22" s="359"/>
      <c r="F22" s="359"/>
      <c r="G22" s="359"/>
      <c r="H22" s="359"/>
      <c r="I22" s="359"/>
      <c r="J22" s="359"/>
      <c r="K22" s="359"/>
      <c r="L22" s="359"/>
      <c r="M22" s="359"/>
      <c r="N22" s="359"/>
      <c r="O22" s="359"/>
      <c r="P22" s="359"/>
      <c r="Q22" s="359"/>
      <c r="R22" s="359"/>
      <c r="S22" s="359"/>
      <c r="T22" s="360"/>
    </row>
    <row r="23" spans="1:20" ht="13.5" customHeight="1">
      <c r="A23" s="28" t="s">
        <v>1065</v>
      </c>
      <c r="B23" s="358">
        <f>SUM(C23:F23)</f>
        <v>12370</v>
      </c>
      <c r="C23" s="359">
        <v>8180</v>
      </c>
      <c r="D23" s="359">
        <v>0</v>
      </c>
      <c r="E23" s="359">
        <v>160</v>
      </c>
      <c r="F23" s="359">
        <v>4030</v>
      </c>
      <c r="G23" s="359">
        <v>12085</v>
      </c>
      <c r="H23" s="359">
        <v>12085</v>
      </c>
      <c r="I23" s="359">
        <f>J23+K23</f>
        <v>11729</v>
      </c>
      <c r="J23" s="359">
        <v>3392</v>
      </c>
      <c r="K23" s="359">
        <v>8337</v>
      </c>
      <c r="L23" s="359">
        <f>M23+N23</f>
        <v>3190</v>
      </c>
      <c r="M23" s="359">
        <v>3185</v>
      </c>
      <c r="N23" s="359">
        <v>5</v>
      </c>
      <c r="O23" s="359">
        <f>P23+Q23</f>
        <v>8539</v>
      </c>
      <c r="P23" s="359">
        <v>207</v>
      </c>
      <c r="Q23" s="359">
        <v>8332</v>
      </c>
      <c r="R23" s="359">
        <v>356</v>
      </c>
      <c r="S23" s="359">
        <v>0</v>
      </c>
      <c r="T23" s="360">
        <v>285</v>
      </c>
    </row>
    <row r="24" spans="1:20" ht="13.5" customHeight="1">
      <c r="A24" s="28" t="s">
        <v>1066</v>
      </c>
      <c r="B24" s="358">
        <f>SUM(C24:F24)</f>
        <v>6908</v>
      </c>
      <c r="C24" s="359">
        <v>2250</v>
      </c>
      <c r="D24" s="359">
        <v>0</v>
      </c>
      <c r="E24" s="359">
        <v>1745</v>
      </c>
      <c r="F24" s="359">
        <v>2913</v>
      </c>
      <c r="G24" s="359">
        <v>6908</v>
      </c>
      <c r="H24" s="359">
        <v>6980</v>
      </c>
      <c r="I24" s="359">
        <f>J24+K24</f>
        <v>6794</v>
      </c>
      <c r="J24" s="359">
        <v>2135</v>
      </c>
      <c r="K24" s="359">
        <v>4659</v>
      </c>
      <c r="L24" s="359">
        <f>M24+N24</f>
        <v>1746</v>
      </c>
      <c r="M24" s="359">
        <v>1734</v>
      </c>
      <c r="N24" s="359">
        <v>12</v>
      </c>
      <c r="O24" s="359">
        <f>P24+Q24</f>
        <v>5048</v>
      </c>
      <c r="P24" s="359">
        <v>401</v>
      </c>
      <c r="Q24" s="359">
        <v>4647</v>
      </c>
      <c r="R24" s="359">
        <v>186</v>
      </c>
      <c r="S24" s="359">
        <v>0</v>
      </c>
      <c r="T24" s="360">
        <v>0</v>
      </c>
    </row>
    <row r="25" spans="1:20" ht="13.5" customHeight="1">
      <c r="A25" s="28" t="s">
        <v>1068</v>
      </c>
      <c r="B25" s="358">
        <f>SUM(C25:F25)</f>
        <v>16819</v>
      </c>
      <c r="C25" s="359">
        <v>4633</v>
      </c>
      <c r="D25" s="359">
        <v>472</v>
      </c>
      <c r="E25" s="359">
        <v>770</v>
      </c>
      <c r="F25" s="359">
        <v>10944</v>
      </c>
      <c r="G25" s="359">
        <v>16526</v>
      </c>
      <c r="H25" s="359">
        <v>16429</v>
      </c>
      <c r="I25" s="359">
        <f>J25+K25</f>
        <v>16072</v>
      </c>
      <c r="J25" s="359">
        <v>6246</v>
      </c>
      <c r="K25" s="359">
        <v>9826</v>
      </c>
      <c r="L25" s="359">
        <f>M25+N25</f>
        <v>5395</v>
      </c>
      <c r="M25" s="359">
        <v>5380</v>
      </c>
      <c r="N25" s="359">
        <v>15</v>
      </c>
      <c r="O25" s="359">
        <f>P25+Q25</f>
        <v>10677</v>
      </c>
      <c r="P25" s="359">
        <v>866</v>
      </c>
      <c r="Q25" s="359">
        <v>9811</v>
      </c>
      <c r="R25" s="359">
        <v>357</v>
      </c>
      <c r="S25" s="359">
        <v>61</v>
      </c>
      <c r="T25" s="360">
        <v>293</v>
      </c>
    </row>
    <row r="26" spans="1:20" ht="13.5" customHeight="1">
      <c r="A26" s="28" t="s">
        <v>1070</v>
      </c>
      <c r="B26" s="358">
        <f>SUM(C26:F26)</f>
        <v>11229</v>
      </c>
      <c r="C26" s="359">
        <v>4766</v>
      </c>
      <c r="D26" s="359">
        <v>51</v>
      </c>
      <c r="E26" s="359">
        <v>653</v>
      </c>
      <c r="F26" s="359">
        <v>5759</v>
      </c>
      <c r="G26" s="359">
        <v>11148</v>
      </c>
      <c r="H26" s="359">
        <v>11125</v>
      </c>
      <c r="I26" s="359">
        <f>J26+K26</f>
        <v>10858</v>
      </c>
      <c r="J26" s="359">
        <v>3484</v>
      </c>
      <c r="K26" s="359">
        <v>7374</v>
      </c>
      <c r="L26" s="359">
        <f>M26+N26</f>
        <v>3259</v>
      </c>
      <c r="M26" s="359">
        <v>3210</v>
      </c>
      <c r="N26" s="359">
        <v>49</v>
      </c>
      <c r="O26" s="359">
        <f>P26+Q26</f>
        <v>7599</v>
      </c>
      <c r="P26" s="359">
        <v>274</v>
      </c>
      <c r="Q26" s="359">
        <v>7325</v>
      </c>
      <c r="R26" s="359">
        <v>267</v>
      </c>
      <c r="S26" s="359">
        <v>4</v>
      </c>
      <c r="T26" s="360">
        <v>81</v>
      </c>
    </row>
    <row r="27" spans="1:20" ht="6" customHeight="1">
      <c r="A27" s="28"/>
      <c r="B27" s="358"/>
      <c r="C27" s="359"/>
      <c r="D27" s="359"/>
      <c r="E27" s="359"/>
      <c r="F27" s="359"/>
      <c r="G27" s="359"/>
      <c r="H27" s="359"/>
      <c r="I27" s="359"/>
      <c r="J27" s="359"/>
      <c r="K27" s="359"/>
      <c r="L27" s="359"/>
      <c r="M27" s="359"/>
      <c r="N27" s="359"/>
      <c r="O27" s="359"/>
      <c r="P27" s="359"/>
      <c r="Q27" s="359"/>
      <c r="R27" s="359"/>
      <c r="S27" s="359"/>
      <c r="T27" s="360"/>
    </row>
    <row r="28" spans="1:20" ht="13.5" customHeight="1">
      <c r="A28" s="28" t="s">
        <v>1073</v>
      </c>
      <c r="B28" s="358">
        <f>SUM(C28:F28)</f>
        <v>13857</v>
      </c>
      <c r="C28" s="359">
        <v>8249</v>
      </c>
      <c r="D28" s="359">
        <v>96</v>
      </c>
      <c r="E28" s="359">
        <v>163</v>
      </c>
      <c r="F28" s="359">
        <v>5349</v>
      </c>
      <c r="G28" s="359">
        <v>13738</v>
      </c>
      <c r="H28" s="359">
        <v>13785</v>
      </c>
      <c r="I28" s="359">
        <f>J28+K28</f>
        <v>13628</v>
      </c>
      <c r="J28" s="359">
        <v>2136</v>
      </c>
      <c r="K28" s="359">
        <v>11492</v>
      </c>
      <c r="L28" s="359">
        <f>M28+N28</f>
        <v>1665</v>
      </c>
      <c r="M28" s="359">
        <v>1657</v>
      </c>
      <c r="N28" s="359">
        <v>8</v>
      </c>
      <c r="O28" s="359">
        <f>P28+Q28</f>
        <v>11963</v>
      </c>
      <c r="P28" s="359">
        <v>479</v>
      </c>
      <c r="Q28" s="359">
        <v>11484</v>
      </c>
      <c r="R28" s="359">
        <v>157</v>
      </c>
      <c r="S28" s="359">
        <v>0</v>
      </c>
      <c r="T28" s="360">
        <v>119</v>
      </c>
    </row>
    <row r="29" spans="1:20" ht="13.5" customHeight="1">
      <c r="A29" s="28" t="s">
        <v>1075</v>
      </c>
      <c r="B29" s="358">
        <f>SUM(C29:F29)</f>
        <v>3839</v>
      </c>
      <c r="C29" s="359">
        <v>243</v>
      </c>
      <c r="D29" s="359">
        <v>118</v>
      </c>
      <c r="E29" s="359">
        <v>607</v>
      </c>
      <c r="F29" s="359">
        <v>2871</v>
      </c>
      <c r="G29" s="359">
        <v>3774</v>
      </c>
      <c r="H29" s="359">
        <v>3774</v>
      </c>
      <c r="I29" s="359">
        <f>J29+K29</f>
        <v>3674</v>
      </c>
      <c r="J29" s="359">
        <v>1453</v>
      </c>
      <c r="K29" s="359">
        <v>2221</v>
      </c>
      <c r="L29" s="359">
        <f>M29+N29</f>
        <v>1300</v>
      </c>
      <c r="M29" s="359">
        <v>1258</v>
      </c>
      <c r="N29" s="359">
        <v>42</v>
      </c>
      <c r="O29" s="359">
        <f>P29+Q29</f>
        <v>2374</v>
      </c>
      <c r="P29" s="359">
        <v>195</v>
      </c>
      <c r="Q29" s="359">
        <v>2179</v>
      </c>
      <c r="R29" s="359">
        <v>100</v>
      </c>
      <c r="S29" s="359">
        <v>0</v>
      </c>
      <c r="T29" s="360">
        <v>65</v>
      </c>
    </row>
    <row r="30" spans="1:20" ht="13.5" customHeight="1">
      <c r="A30" s="28" t="s">
        <v>1077</v>
      </c>
      <c r="B30" s="358">
        <f>SUM(C30:F30)</f>
        <v>13324</v>
      </c>
      <c r="C30" s="359">
        <v>3036</v>
      </c>
      <c r="D30" s="359">
        <v>235</v>
      </c>
      <c r="E30" s="359">
        <v>1361</v>
      </c>
      <c r="F30" s="359">
        <v>8692</v>
      </c>
      <c r="G30" s="359">
        <v>13320</v>
      </c>
      <c r="H30" s="359">
        <v>13295</v>
      </c>
      <c r="I30" s="359">
        <f>J30+K30</f>
        <v>13049</v>
      </c>
      <c r="J30" s="359">
        <v>3152</v>
      </c>
      <c r="K30" s="359">
        <v>9897</v>
      </c>
      <c r="L30" s="359">
        <f>M30+N30</f>
        <v>2651</v>
      </c>
      <c r="M30" s="359">
        <v>2626</v>
      </c>
      <c r="N30" s="359">
        <v>25</v>
      </c>
      <c r="O30" s="359">
        <f>P30+Q30</f>
        <v>10398</v>
      </c>
      <c r="P30" s="359">
        <v>526</v>
      </c>
      <c r="Q30" s="359">
        <v>9872</v>
      </c>
      <c r="R30" s="359">
        <v>246</v>
      </c>
      <c r="S30" s="359">
        <v>15</v>
      </c>
      <c r="T30" s="360">
        <v>4</v>
      </c>
    </row>
    <row r="31" spans="1:20" ht="13.5" customHeight="1">
      <c r="A31" s="28" t="s">
        <v>1079</v>
      </c>
      <c r="B31" s="358">
        <f>SUM(C31:F31)</f>
        <v>25984</v>
      </c>
      <c r="C31" s="359">
        <v>15960</v>
      </c>
      <c r="D31" s="359">
        <v>132</v>
      </c>
      <c r="E31" s="359">
        <v>912</v>
      </c>
      <c r="F31" s="359">
        <v>8980</v>
      </c>
      <c r="G31" s="359">
        <v>25983</v>
      </c>
      <c r="H31" s="359">
        <v>25956</v>
      </c>
      <c r="I31" s="359">
        <f>J31+K31</f>
        <v>25595</v>
      </c>
      <c r="J31" s="359">
        <v>7412</v>
      </c>
      <c r="K31" s="359">
        <v>18183</v>
      </c>
      <c r="L31" s="359">
        <f>M31+N31</f>
        <v>7148</v>
      </c>
      <c r="M31" s="359">
        <v>7137</v>
      </c>
      <c r="N31" s="359">
        <v>11</v>
      </c>
      <c r="O31" s="359">
        <f>P31+Q31</f>
        <v>18447</v>
      </c>
      <c r="P31" s="359">
        <v>275</v>
      </c>
      <c r="Q31" s="359">
        <v>18172</v>
      </c>
      <c r="R31" s="359">
        <v>361</v>
      </c>
      <c r="S31" s="359">
        <v>0</v>
      </c>
      <c r="T31" s="360">
        <v>1</v>
      </c>
    </row>
    <row r="32" spans="1:20" ht="13.5" customHeight="1">
      <c r="A32" s="28" t="s">
        <v>1080</v>
      </c>
      <c r="B32" s="358">
        <f>SUM(C32:F32)</f>
        <v>9574</v>
      </c>
      <c r="C32" s="359">
        <v>412</v>
      </c>
      <c r="D32" s="359">
        <v>205</v>
      </c>
      <c r="E32" s="359">
        <v>1516</v>
      </c>
      <c r="F32" s="359">
        <v>7441</v>
      </c>
      <c r="G32" s="359">
        <v>9569</v>
      </c>
      <c r="H32" s="359">
        <v>9539</v>
      </c>
      <c r="I32" s="359">
        <f>J32+K32</f>
        <v>9275</v>
      </c>
      <c r="J32" s="359">
        <v>4451</v>
      </c>
      <c r="K32" s="359">
        <v>4824</v>
      </c>
      <c r="L32" s="359">
        <f>M32+N32</f>
        <v>3814</v>
      </c>
      <c r="M32" s="359">
        <v>3801</v>
      </c>
      <c r="N32" s="359">
        <v>13</v>
      </c>
      <c r="O32" s="359">
        <f>P32+Q32</f>
        <v>5461</v>
      </c>
      <c r="P32" s="359">
        <v>650</v>
      </c>
      <c r="Q32" s="359">
        <v>4811</v>
      </c>
      <c r="R32" s="359">
        <v>264</v>
      </c>
      <c r="S32" s="359">
        <v>33</v>
      </c>
      <c r="T32" s="360">
        <v>5</v>
      </c>
    </row>
    <row r="33" spans="1:20" ht="6" customHeight="1">
      <c r="A33" s="28"/>
      <c r="B33" s="358"/>
      <c r="C33" s="359"/>
      <c r="D33" s="359"/>
      <c r="E33" s="359"/>
      <c r="F33" s="359"/>
      <c r="G33" s="359"/>
      <c r="H33" s="359"/>
      <c r="I33" s="359"/>
      <c r="J33" s="359"/>
      <c r="K33" s="359"/>
      <c r="L33" s="359"/>
      <c r="M33" s="359"/>
      <c r="N33" s="359"/>
      <c r="O33" s="359"/>
      <c r="P33" s="359"/>
      <c r="Q33" s="359"/>
      <c r="R33" s="359"/>
      <c r="S33" s="359"/>
      <c r="T33" s="360"/>
    </row>
    <row r="34" spans="1:20" ht="13.5" customHeight="1">
      <c r="A34" s="28" t="s">
        <v>1082</v>
      </c>
      <c r="B34" s="358">
        <f aca="true" t="shared" si="7" ref="B34:B40">SUM(C34:F34)</f>
        <v>3406</v>
      </c>
      <c r="C34" s="359">
        <v>286</v>
      </c>
      <c r="D34" s="359">
        <v>0</v>
      </c>
      <c r="E34" s="359">
        <v>324</v>
      </c>
      <c r="F34" s="359">
        <v>2796</v>
      </c>
      <c r="G34" s="359">
        <v>3336</v>
      </c>
      <c r="H34" s="359">
        <v>3334</v>
      </c>
      <c r="I34" s="359">
        <f aca="true" t="shared" si="8" ref="I34:I40">J34+K34</f>
        <v>3194</v>
      </c>
      <c r="J34" s="359">
        <v>1599</v>
      </c>
      <c r="K34" s="359">
        <v>1595</v>
      </c>
      <c r="L34" s="359">
        <f aca="true" t="shared" si="9" ref="L34:L40">M34+N34</f>
        <v>1520</v>
      </c>
      <c r="M34" s="359">
        <v>1494</v>
      </c>
      <c r="N34" s="359">
        <v>26</v>
      </c>
      <c r="O34" s="359">
        <f aca="true" t="shared" si="10" ref="O34:O40">P34+Q34</f>
        <v>1674</v>
      </c>
      <c r="P34" s="359">
        <v>105</v>
      </c>
      <c r="Q34" s="359">
        <v>1569</v>
      </c>
      <c r="R34" s="359">
        <v>140</v>
      </c>
      <c r="S34" s="359">
        <v>2</v>
      </c>
      <c r="T34" s="360">
        <v>70</v>
      </c>
    </row>
    <row r="35" spans="1:20" ht="13.5" customHeight="1">
      <c r="A35" s="28" t="s">
        <v>1084</v>
      </c>
      <c r="B35" s="358">
        <f t="shared" si="7"/>
        <v>1029</v>
      </c>
      <c r="C35" s="359">
        <v>0</v>
      </c>
      <c r="D35" s="359">
        <v>0</v>
      </c>
      <c r="E35" s="359">
        <v>6</v>
      </c>
      <c r="F35" s="359">
        <v>1023</v>
      </c>
      <c r="G35" s="359">
        <v>1029</v>
      </c>
      <c r="H35" s="359">
        <v>1029</v>
      </c>
      <c r="I35" s="359">
        <f t="shared" si="8"/>
        <v>965</v>
      </c>
      <c r="J35" s="359">
        <v>402</v>
      </c>
      <c r="K35" s="359">
        <v>563</v>
      </c>
      <c r="L35" s="359">
        <f t="shared" si="9"/>
        <v>294</v>
      </c>
      <c r="M35" s="359">
        <v>291</v>
      </c>
      <c r="N35" s="359">
        <v>3</v>
      </c>
      <c r="O35" s="359">
        <f t="shared" si="10"/>
        <v>671</v>
      </c>
      <c r="P35" s="359">
        <v>111</v>
      </c>
      <c r="Q35" s="359">
        <v>560</v>
      </c>
      <c r="R35" s="359">
        <v>64</v>
      </c>
      <c r="S35" s="359">
        <v>0</v>
      </c>
      <c r="T35" s="360">
        <v>0</v>
      </c>
    </row>
    <row r="36" spans="1:20" ht="13.5" customHeight="1">
      <c r="A36" s="28" t="s">
        <v>1087</v>
      </c>
      <c r="B36" s="358">
        <f t="shared" si="7"/>
        <v>1362</v>
      </c>
      <c r="C36" s="359">
        <v>0</v>
      </c>
      <c r="D36" s="359">
        <v>0</v>
      </c>
      <c r="E36" s="359">
        <v>112</v>
      </c>
      <c r="F36" s="359">
        <v>1250</v>
      </c>
      <c r="G36" s="359">
        <v>1362</v>
      </c>
      <c r="H36" s="359">
        <v>1362</v>
      </c>
      <c r="I36" s="359">
        <f t="shared" si="8"/>
        <v>1324</v>
      </c>
      <c r="J36" s="359">
        <v>706</v>
      </c>
      <c r="K36" s="359">
        <v>618</v>
      </c>
      <c r="L36" s="359">
        <f t="shared" si="9"/>
        <v>469</v>
      </c>
      <c r="M36" s="359">
        <v>466</v>
      </c>
      <c r="N36" s="359">
        <v>3</v>
      </c>
      <c r="O36" s="359">
        <f t="shared" si="10"/>
        <v>855</v>
      </c>
      <c r="P36" s="359">
        <v>240</v>
      </c>
      <c r="Q36" s="359">
        <v>615</v>
      </c>
      <c r="R36" s="359">
        <v>38</v>
      </c>
      <c r="S36" s="359">
        <v>0</v>
      </c>
      <c r="T36" s="360">
        <v>0</v>
      </c>
    </row>
    <row r="37" spans="1:20" ht="13.5" customHeight="1">
      <c r="A37" s="28" t="s">
        <v>1089</v>
      </c>
      <c r="B37" s="358">
        <f t="shared" si="7"/>
        <v>32707</v>
      </c>
      <c r="C37" s="359">
        <v>19642</v>
      </c>
      <c r="D37" s="359">
        <v>0</v>
      </c>
      <c r="E37" s="359">
        <v>1238</v>
      </c>
      <c r="F37" s="359">
        <v>11827</v>
      </c>
      <c r="G37" s="359">
        <v>32598</v>
      </c>
      <c r="H37" s="359">
        <v>32800</v>
      </c>
      <c r="I37" s="359">
        <f t="shared" si="8"/>
        <v>31759</v>
      </c>
      <c r="J37" s="359">
        <v>7484</v>
      </c>
      <c r="K37" s="359">
        <v>24275</v>
      </c>
      <c r="L37" s="359">
        <f t="shared" si="9"/>
        <v>7151</v>
      </c>
      <c r="M37" s="359">
        <v>7140</v>
      </c>
      <c r="N37" s="359">
        <v>11</v>
      </c>
      <c r="O37" s="359">
        <f t="shared" si="10"/>
        <v>24608</v>
      </c>
      <c r="P37" s="359">
        <v>344</v>
      </c>
      <c r="Q37" s="359">
        <v>24264</v>
      </c>
      <c r="R37" s="359">
        <v>1041</v>
      </c>
      <c r="S37" s="359">
        <v>0</v>
      </c>
      <c r="T37" s="360">
        <v>109</v>
      </c>
    </row>
    <row r="38" spans="1:20" ht="13.5" customHeight="1">
      <c r="A38" s="28" t="s">
        <v>1090</v>
      </c>
      <c r="B38" s="358">
        <f t="shared" si="7"/>
        <v>14313</v>
      </c>
      <c r="C38" s="359">
        <v>8484</v>
      </c>
      <c r="D38" s="359">
        <v>33</v>
      </c>
      <c r="E38" s="359">
        <v>331</v>
      </c>
      <c r="F38" s="359">
        <v>5465</v>
      </c>
      <c r="G38" s="359">
        <v>14311</v>
      </c>
      <c r="H38" s="359">
        <v>14387</v>
      </c>
      <c r="I38" s="359">
        <f t="shared" si="8"/>
        <v>14170</v>
      </c>
      <c r="J38" s="359">
        <v>3534</v>
      </c>
      <c r="K38" s="359">
        <v>10636</v>
      </c>
      <c r="L38" s="359">
        <f t="shared" si="9"/>
        <v>2942</v>
      </c>
      <c r="M38" s="359">
        <v>2915</v>
      </c>
      <c r="N38" s="359">
        <v>27</v>
      </c>
      <c r="O38" s="359">
        <f t="shared" si="10"/>
        <v>11228</v>
      </c>
      <c r="P38" s="359">
        <v>619</v>
      </c>
      <c r="Q38" s="359">
        <v>10609</v>
      </c>
      <c r="R38" s="359">
        <v>217</v>
      </c>
      <c r="S38" s="359">
        <v>0</v>
      </c>
      <c r="T38" s="360">
        <v>2</v>
      </c>
    </row>
    <row r="39" spans="1:20" ht="13.5" customHeight="1">
      <c r="A39" s="28" t="s">
        <v>1041</v>
      </c>
      <c r="B39" s="358">
        <f t="shared" si="7"/>
        <v>12008</v>
      </c>
      <c r="C39" s="359">
        <v>4318</v>
      </c>
      <c r="D39" s="359">
        <v>4</v>
      </c>
      <c r="E39" s="359">
        <v>191</v>
      </c>
      <c r="F39" s="359">
        <v>7495</v>
      </c>
      <c r="G39" s="359">
        <v>12008</v>
      </c>
      <c r="H39" s="359">
        <v>12094</v>
      </c>
      <c r="I39" s="359">
        <f t="shared" si="8"/>
        <v>11631</v>
      </c>
      <c r="J39" s="359">
        <v>4061</v>
      </c>
      <c r="K39" s="359">
        <v>7570</v>
      </c>
      <c r="L39" s="359">
        <f t="shared" si="9"/>
        <v>3834</v>
      </c>
      <c r="M39" s="359">
        <v>3809</v>
      </c>
      <c r="N39" s="359">
        <v>25</v>
      </c>
      <c r="O39" s="359">
        <f t="shared" si="10"/>
        <v>7797</v>
      </c>
      <c r="P39" s="359">
        <v>252</v>
      </c>
      <c r="Q39" s="359">
        <v>7545</v>
      </c>
      <c r="R39" s="359">
        <v>463</v>
      </c>
      <c r="S39" s="359">
        <v>0</v>
      </c>
      <c r="T39" s="360">
        <v>0</v>
      </c>
    </row>
    <row r="40" spans="1:20" ht="13.5" customHeight="1">
      <c r="A40" s="28" t="s">
        <v>1042</v>
      </c>
      <c r="B40" s="358">
        <f t="shared" si="7"/>
        <v>4160</v>
      </c>
      <c r="C40" s="359">
        <v>1355</v>
      </c>
      <c r="D40" s="359">
        <v>0</v>
      </c>
      <c r="E40" s="359">
        <v>183</v>
      </c>
      <c r="F40" s="359">
        <v>2622</v>
      </c>
      <c r="G40" s="359">
        <v>4160</v>
      </c>
      <c r="H40" s="359">
        <v>4149</v>
      </c>
      <c r="I40" s="359">
        <f t="shared" si="8"/>
        <v>3979</v>
      </c>
      <c r="J40" s="359">
        <v>1211</v>
      </c>
      <c r="K40" s="359">
        <v>2768</v>
      </c>
      <c r="L40" s="359">
        <f t="shared" si="9"/>
        <v>1184</v>
      </c>
      <c r="M40" s="359">
        <v>1181</v>
      </c>
      <c r="N40" s="359">
        <v>3</v>
      </c>
      <c r="O40" s="359">
        <f t="shared" si="10"/>
        <v>2795</v>
      </c>
      <c r="P40" s="359">
        <v>30</v>
      </c>
      <c r="Q40" s="359">
        <v>2765</v>
      </c>
      <c r="R40" s="359">
        <v>170</v>
      </c>
      <c r="S40" s="359">
        <v>4</v>
      </c>
      <c r="T40" s="360">
        <v>0</v>
      </c>
    </row>
    <row r="41" spans="1:20" ht="6" customHeight="1">
      <c r="A41" s="28"/>
      <c r="B41" s="358"/>
      <c r="C41" s="359"/>
      <c r="D41" s="359"/>
      <c r="E41" s="359"/>
      <c r="F41" s="359"/>
      <c r="G41" s="359"/>
      <c r="H41" s="359"/>
      <c r="I41" s="359"/>
      <c r="J41" s="359"/>
      <c r="K41" s="359"/>
      <c r="L41" s="359"/>
      <c r="M41" s="359"/>
      <c r="N41" s="359"/>
      <c r="O41" s="359"/>
      <c r="P41" s="359"/>
      <c r="Q41" s="359"/>
      <c r="R41" s="359"/>
      <c r="S41" s="359"/>
      <c r="T41" s="360"/>
    </row>
    <row r="42" spans="1:20" ht="13.5" customHeight="1">
      <c r="A42" s="28" t="s">
        <v>1044</v>
      </c>
      <c r="B42" s="358">
        <f aca="true" t="shared" si="11" ref="B42:B48">SUM(C42:F42)</f>
        <v>12567</v>
      </c>
      <c r="C42" s="359">
        <v>6859</v>
      </c>
      <c r="D42" s="359">
        <v>0</v>
      </c>
      <c r="E42" s="359">
        <v>45</v>
      </c>
      <c r="F42" s="359">
        <v>5663</v>
      </c>
      <c r="G42" s="359">
        <v>12556</v>
      </c>
      <c r="H42" s="359">
        <v>12556</v>
      </c>
      <c r="I42" s="359">
        <f aca="true" t="shared" si="12" ref="I42:I48">J42+K42</f>
        <v>12361</v>
      </c>
      <c r="J42" s="359">
        <v>5074</v>
      </c>
      <c r="K42" s="359">
        <v>7287</v>
      </c>
      <c r="L42" s="359">
        <f aca="true" t="shared" si="13" ref="L42:L48">M42+N42</f>
        <v>4808</v>
      </c>
      <c r="M42" s="359">
        <v>4798</v>
      </c>
      <c r="N42" s="359">
        <v>10</v>
      </c>
      <c r="O42" s="359">
        <f aca="true" t="shared" si="14" ref="O42:O48">P42+Q42</f>
        <v>7553</v>
      </c>
      <c r="P42" s="359">
        <v>276</v>
      </c>
      <c r="Q42" s="359">
        <v>7277</v>
      </c>
      <c r="R42" s="359">
        <v>195</v>
      </c>
      <c r="S42" s="359">
        <v>0</v>
      </c>
      <c r="T42" s="360">
        <v>11</v>
      </c>
    </row>
    <row r="43" spans="1:20" ht="13.5" customHeight="1">
      <c r="A43" s="28" t="s">
        <v>1046</v>
      </c>
      <c r="B43" s="358">
        <f t="shared" si="11"/>
        <v>27145</v>
      </c>
      <c r="C43" s="359">
        <v>21951</v>
      </c>
      <c r="D43" s="359">
        <v>0</v>
      </c>
      <c r="E43" s="359">
        <v>163</v>
      </c>
      <c r="F43" s="359">
        <v>5031</v>
      </c>
      <c r="G43" s="359">
        <v>27081</v>
      </c>
      <c r="H43" s="359">
        <v>27081</v>
      </c>
      <c r="I43" s="359">
        <f t="shared" si="12"/>
        <v>26791</v>
      </c>
      <c r="J43" s="359">
        <v>9762</v>
      </c>
      <c r="K43" s="359">
        <v>17029</v>
      </c>
      <c r="L43" s="359">
        <f t="shared" si="13"/>
        <v>9596</v>
      </c>
      <c r="M43" s="359">
        <v>9570</v>
      </c>
      <c r="N43" s="359">
        <v>26</v>
      </c>
      <c r="O43" s="359">
        <f t="shared" si="14"/>
        <v>17195</v>
      </c>
      <c r="P43" s="359">
        <v>192</v>
      </c>
      <c r="Q43" s="359">
        <v>17003</v>
      </c>
      <c r="R43" s="359">
        <v>290</v>
      </c>
      <c r="S43" s="359">
        <v>0</v>
      </c>
      <c r="T43" s="360">
        <v>64</v>
      </c>
    </row>
    <row r="44" spans="1:20" ht="13.5" customHeight="1">
      <c r="A44" s="28" t="s">
        <v>1047</v>
      </c>
      <c r="B44" s="358">
        <f t="shared" si="11"/>
        <v>8321</v>
      </c>
      <c r="C44" s="359">
        <v>5028</v>
      </c>
      <c r="D44" s="359">
        <v>0</v>
      </c>
      <c r="E44" s="359">
        <v>338</v>
      </c>
      <c r="F44" s="359">
        <v>2955</v>
      </c>
      <c r="G44" s="359">
        <v>8295</v>
      </c>
      <c r="H44" s="359">
        <v>8206</v>
      </c>
      <c r="I44" s="359">
        <f t="shared" si="12"/>
        <v>7946</v>
      </c>
      <c r="J44" s="359">
        <v>2935</v>
      </c>
      <c r="K44" s="359">
        <v>5011</v>
      </c>
      <c r="L44" s="359">
        <f t="shared" si="13"/>
        <v>2762</v>
      </c>
      <c r="M44" s="359">
        <v>2744</v>
      </c>
      <c r="N44" s="359">
        <v>18</v>
      </c>
      <c r="O44" s="359">
        <f t="shared" si="14"/>
        <v>5184</v>
      </c>
      <c r="P44" s="359">
        <v>191</v>
      </c>
      <c r="Q44" s="359">
        <v>4993</v>
      </c>
      <c r="R44" s="359">
        <v>260</v>
      </c>
      <c r="S44" s="359">
        <v>0</v>
      </c>
      <c r="T44" s="360">
        <v>26</v>
      </c>
    </row>
    <row r="45" spans="1:20" ht="13.5" customHeight="1">
      <c r="A45" s="28" t="s">
        <v>1048</v>
      </c>
      <c r="B45" s="358">
        <f t="shared" si="11"/>
        <v>32417</v>
      </c>
      <c r="C45" s="359">
        <v>25923</v>
      </c>
      <c r="D45" s="359">
        <v>0</v>
      </c>
      <c r="E45" s="359">
        <v>757</v>
      </c>
      <c r="F45" s="359">
        <v>5737</v>
      </c>
      <c r="G45" s="359">
        <v>32359</v>
      </c>
      <c r="H45" s="359">
        <v>32339</v>
      </c>
      <c r="I45" s="359">
        <f t="shared" si="12"/>
        <v>31808</v>
      </c>
      <c r="J45" s="359">
        <v>12954</v>
      </c>
      <c r="K45" s="359">
        <v>18854</v>
      </c>
      <c r="L45" s="359">
        <f t="shared" si="13"/>
        <v>11818</v>
      </c>
      <c r="M45" s="359">
        <v>11795</v>
      </c>
      <c r="N45" s="359">
        <v>23</v>
      </c>
      <c r="O45" s="359">
        <f t="shared" si="14"/>
        <v>19990</v>
      </c>
      <c r="P45" s="359">
        <v>1159</v>
      </c>
      <c r="Q45" s="359">
        <v>18831</v>
      </c>
      <c r="R45" s="359">
        <v>531</v>
      </c>
      <c r="S45" s="359">
        <v>0</v>
      </c>
      <c r="T45" s="360">
        <v>58</v>
      </c>
    </row>
    <row r="46" spans="1:20" ht="13.5" customHeight="1">
      <c r="A46" s="28" t="s">
        <v>1050</v>
      </c>
      <c r="B46" s="358">
        <f t="shared" si="11"/>
        <v>17470</v>
      </c>
      <c r="C46" s="359">
        <v>14792</v>
      </c>
      <c r="D46" s="359">
        <v>0</v>
      </c>
      <c r="E46" s="359">
        <v>850</v>
      </c>
      <c r="F46" s="359">
        <v>1828</v>
      </c>
      <c r="G46" s="359">
        <v>17430</v>
      </c>
      <c r="H46" s="359">
        <v>17419</v>
      </c>
      <c r="I46" s="359">
        <f t="shared" si="12"/>
        <v>16906</v>
      </c>
      <c r="J46" s="359">
        <v>2674</v>
      </c>
      <c r="K46" s="359">
        <v>14232</v>
      </c>
      <c r="L46" s="359">
        <f t="shared" si="13"/>
        <v>2579</v>
      </c>
      <c r="M46" s="359">
        <v>2573</v>
      </c>
      <c r="N46" s="359">
        <v>6</v>
      </c>
      <c r="O46" s="359">
        <f t="shared" si="14"/>
        <v>14327</v>
      </c>
      <c r="P46" s="359">
        <v>101</v>
      </c>
      <c r="Q46" s="359">
        <v>14226</v>
      </c>
      <c r="R46" s="359">
        <v>513</v>
      </c>
      <c r="S46" s="359">
        <v>0</v>
      </c>
      <c r="T46" s="360">
        <v>40</v>
      </c>
    </row>
    <row r="47" spans="1:20" ht="13.5" customHeight="1">
      <c r="A47" s="28" t="s">
        <v>1052</v>
      </c>
      <c r="B47" s="358">
        <f t="shared" si="11"/>
        <v>8118</v>
      </c>
      <c r="C47" s="359">
        <v>5053</v>
      </c>
      <c r="D47" s="359">
        <v>0</v>
      </c>
      <c r="E47" s="359">
        <v>112</v>
      </c>
      <c r="F47" s="359">
        <v>2953</v>
      </c>
      <c r="G47" s="359">
        <v>7946</v>
      </c>
      <c r="H47" s="359">
        <v>7941</v>
      </c>
      <c r="I47" s="359">
        <f t="shared" si="12"/>
        <v>7780</v>
      </c>
      <c r="J47" s="359">
        <v>3885</v>
      </c>
      <c r="K47" s="359">
        <v>3895</v>
      </c>
      <c r="L47" s="359">
        <f t="shared" si="13"/>
        <v>3852</v>
      </c>
      <c r="M47" s="359">
        <v>3846</v>
      </c>
      <c r="N47" s="359">
        <v>6</v>
      </c>
      <c r="O47" s="359">
        <f t="shared" si="14"/>
        <v>3928</v>
      </c>
      <c r="P47" s="359">
        <v>39</v>
      </c>
      <c r="Q47" s="359">
        <v>3889</v>
      </c>
      <c r="R47" s="359">
        <v>161</v>
      </c>
      <c r="S47" s="359">
        <v>0</v>
      </c>
      <c r="T47" s="360">
        <v>172</v>
      </c>
    </row>
    <row r="48" spans="1:20" ht="13.5" customHeight="1">
      <c r="A48" s="28" t="s">
        <v>1054</v>
      </c>
      <c r="B48" s="358">
        <f t="shared" si="11"/>
        <v>21216</v>
      </c>
      <c r="C48" s="359">
        <v>17555</v>
      </c>
      <c r="D48" s="359">
        <v>0</v>
      </c>
      <c r="E48" s="359">
        <v>440</v>
      </c>
      <c r="F48" s="359">
        <v>3221</v>
      </c>
      <c r="G48" s="359">
        <v>21202</v>
      </c>
      <c r="H48" s="359">
        <v>21176</v>
      </c>
      <c r="I48" s="359">
        <f t="shared" si="12"/>
        <v>20862</v>
      </c>
      <c r="J48" s="359">
        <v>7288</v>
      </c>
      <c r="K48" s="359">
        <v>13574</v>
      </c>
      <c r="L48" s="359">
        <f t="shared" si="13"/>
        <v>7004</v>
      </c>
      <c r="M48" s="359">
        <v>6995</v>
      </c>
      <c r="N48" s="359">
        <v>9</v>
      </c>
      <c r="O48" s="359">
        <f t="shared" si="14"/>
        <v>13858</v>
      </c>
      <c r="P48" s="359">
        <v>293</v>
      </c>
      <c r="Q48" s="359">
        <v>13565</v>
      </c>
      <c r="R48" s="359">
        <v>314</v>
      </c>
      <c r="S48" s="359">
        <v>11</v>
      </c>
      <c r="T48" s="360">
        <v>14</v>
      </c>
    </row>
    <row r="49" spans="1:20" ht="6" customHeight="1">
      <c r="A49" s="28"/>
      <c r="B49" s="358"/>
      <c r="C49" s="359"/>
      <c r="D49" s="359"/>
      <c r="E49" s="359"/>
      <c r="F49" s="359"/>
      <c r="G49" s="359"/>
      <c r="H49" s="359"/>
      <c r="I49" s="359"/>
      <c r="J49" s="359"/>
      <c r="K49" s="359"/>
      <c r="L49" s="359"/>
      <c r="M49" s="359"/>
      <c r="N49" s="359"/>
      <c r="O49" s="359"/>
      <c r="P49" s="359"/>
      <c r="Q49" s="359"/>
      <c r="R49" s="359"/>
      <c r="S49" s="359"/>
      <c r="T49" s="360"/>
    </row>
    <row r="50" spans="1:20" ht="13.5" customHeight="1">
      <c r="A50" s="28" t="s">
        <v>1056</v>
      </c>
      <c r="B50" s="358">
        <f>SUM(C50:F50)</f>
        <v>10247</v>
      </c>
      <c r="C50" s="359">
        <v>1870</v>
      </c>
      <c r="D50" s="359">
        <v>173</v>
      </c>
      <c r="E50" s="359">
        <v>2298</v>
      </c>
      <c r="F50" s="359">
        <v>5906</v>
      </c>
      <c r="G50" s="359">
        <v>10244</v>
      </c>
      <c r="H50" s="359">
        <v>10231</v>
      </c>
      <c r="I50" s="359">
        <f>J50+K50</f>
        <v>10061</v>
      </c>
      <c r="J50" s="359">
        <v>4003</v>
      </c>
      <c r="K50" s="359">
        <v>6058</v>
      </c>
      <c r="L50" s="359">
        <f>M50+N50</f>
        <v>3077</v>
      </c>
      <c r="M50" s="359">
        <v>3074</v>
      </c>
      <c r="N50" s="359">
        <v>3</v>
      </c>
      <c r="O50" s="359">
        <f>P50+Q50</f>
        <v>6984</v>
      </c>
      <c r="P50" s="359">
        <v>929</v>
      </c>
      <c r="Q50" s="359">
        <v>6055</v>
      </c>
      <c r="R50" s="359">
        <v>170</v>
      </c>
      <c r="S50" s="359">
        <v>8</v>
      </c>
      <c r="T50" s="360">
        <v>3</v>
      </c>
    </row>
    <row r="51" spans="1:20" ht="13.5" customHeight="1">
      <c r="A51" s="28" t="s">
        <v>1058</v>
      </c>
      <c r="B51" s="358">
        <f>SUM(C51:F51)</f>
        <v>7830</v>
      </c>
      <c r="C51" s="359">
        <v>294</v>
      </c>
      <c r="D51" s="359">
        <v>213</v>
      </c>
      <c r="E51" s="359">
        <v>581</v>
      </c>
      <c r="F51" s="359">
        <v>6742</v>
      </c>
      <c r="G51" s="359">
        <v>7778</v>
      </c>
      <c r="H51" s="359">
        <v>7726</v>
      </c>
      <c r="I51" s="359">
        <f>J51+K51</f>
        <v>7515</v>
      </c>
      <c r="J51" s="359">
        <v>2553</v>
      </c>
      <c r="K51" s="359">
        <v>4962</v>
      </c>
      <c r="L51" s="359">
        <f>M51+N51</f>
        <v>1380</v>
      </c>
      <c r="M51" s="359">
        <v>1379</v>
      </c>
      <c r="N51" s="359">
        <v>1</v>
      </c>
      <c r="O51" s="359">
        <f>P51+Q51</f>
        <v>6135</v>
      </c>
      <c r="P51" s="359">
        <v>1174</v>
      </c>
      <c r="Q51" s="359">
        <v>4961</v>
      </c>
      <c r="R51" s="359">
        <v>211</v>
      </c>
      <c r="S51" s="359">
        <v>67</v>
      </c>
      <c r="T51" s="360">
        <v>52</v>
      </c>
    </row>
    <row r="52" spans="1:20" ht="13.5" customHeight="1">
      <c r="A52" s="28" t="s">
        <v>1061</v>
      </c>
      <c r="B52" s="358">
        <f>SUM(C52:F52)</f>
        <v>66183</v>
      </c>
      <c r="C52" s="359">
        <v>47417</v>
      </c>
      <c r="D52" s="359">
        <v>196</v>
      </c>
      <c r="E52" s="359">
        <v>2785</v>
      </c>
      <c r="F52" s="359">
        <v>15785</v>
      </c>
      <c r="G52" s="359">
        <v>65687</v>
      </c>
      <c r="H52" s="359">
        <v>65751</v>
      </c>
      <c r="I52" s="359">
        <f>J52+K52</f>
        <v>64012</v>
      </c>
      <c r="J52" s="359">
        <v>10899</v>
      </c>
      <c r="K52" s="359">
        <v>53113</v>
      </c>
      <c r="L52" s="359">
        <f>M52+N52</f>
        <v>9216</v>
      </c>
      <c r="M52" s="359">
        <v>9200</v>
      </c>
      <c r="N52" s="359">
        <v>16</v>
      </c>
      <c r="O52" s="359">
        <f>P52+Q52</f>
        <v>54796</v>
      </c>
      <c r="P52" s="359">
        <v>1699</v>
      </c>
      <c r="Q52" s="359">
        <v>53097</v>
      </c>
      <c r="R52" s="359">
        <v>1739</v>
      </c>
      <c r="S52" s="359">
        <v>20</v>
      </c>
      <c r="T52" s="360">
        <v>496</v>
      </c>
    </row>
    <row r="53" spans="1:20" ht="13.5" customHeight="1">
      <c r="A53" s="28" t="s">
        <v>1063</v>
      </c>
      <c r="B53" s="358">
        <f>SUM(C53:F53)</f>
        <v>10081</v>
      </c>
      <c r="C53" s="359">
        <v>747</v>
      </c>
      <c r="D53" s="359">
        <v>968</v>
      </c>
      <c r="E53" s="359">
        <v>1675</v>
      </c>
      <c r="F53" s="359">
        <v>6691</v>
      </c>
      <c r="G53" s="359">
        <v>10009</v>
      </c>
      <c r="H53" s="359">
        <v>9992</v>
      </c>
      <c r="I53" s="359">
        <f>J53+K53</f>
        <v>9831</v>
      </c>
      <c r="J53" s="359">
        <v>5418</v>
      </c>
      <c r="K53" s="359">
        <v>4413</v>
      </c>
      <c r="L53" s="359">
        <f>M53+N53</f>
        <v>5239</v>
      </c>
      <c r="M53" s="359">
        <v>5234</v>
      </c>
      <c r="N53" s="359">
        <v>5</v>
      </c>
      <c r="O53" s="359">
        <f>P53+Q53</f>
        <v>4592</v>
      </c>
      <c r="P53" s="359">
        <v>184</v>
      </c>
      <c r="Q53" s="359">
        <v>4408</v>
      </c>
      <c r="R53" s="359">
        <v>161</v>
      </c>
      <c r="S53" s="359">
        <v>0</v>
      </c>
      <c r="T53" s="360">
        <v>72</v>
      </c>
    </row>
    <row r="54" spans="1:20" ht="13.5" customHeight="1">
      <c r="A54" s="28" t="s">
        <v>1064</v>
      </c>
      <c r="B54" s="358">
        <f>SUM(C54:F54)</f>
        <v>26836</v>
      </c>
      <c r="C54" s="359">
        <v>6273</v>
      </c>
      <c r="D54" s="359">
        <v>1270</v>
      </c>
      <c r="E54" s="359">
        <v>9273</v>
      </c>
      <c r="F54" s="359">
        <v>10020</v>
      </c>
      <c r="G54" s="359">
        <v>26714</v>
      </c>
      <c r="H54" s="359">
        <v>26615</v>
      </c>
      <c r="I54" s="359">
        <f>J54+K54</f>
        <v>25698</v>
      </c>
      <c r="J54" s="359">
        <v>4805</v>
      </c>
      <c r="K54" s="359">
        <v>20893</v>
      </c>
      <c r="L54" s="359">
        <f>M54+N54</f>
        <v>4359</v>
      </c>
      <c r="M54" s="359">
        <v>4356</v>
      </c>
      <c r="N54" s="359">
        <v>3</v>
      </c>
      <c r="O54" s="359">
        <f>P54+Q54</f>
        <v>21339</v>
      </c>
      <c r="P54" s="359">
        <v>449</v>
      </c>
      <c r="Q54" s="359">
        <v>20890</v>
      </c>
      <c r="R54" s="359">
        <v>917</v>
      </c>
      <c r="S54" s="359">
        <v>0</v>
      </c>
      <c r="T54" s="360">
        <v>122</v>
      </c>
    </row>
    <row r="55" spans="1:20" ht="6" customHeight="1">
      <c r="A55" s="28"/>
      <c r="B55" s="358"/>
      <c r="C55" s="359"/>
      <c r="D55" s="359"/>
      <c r="E55" s="359"/>
      <c r="F55" s="359"/>
      <c r="G55" s="359"/>
      <c r="H55" s="359"/>
      <c r="I55" s="359"/>
      <c r="J55" s="359"/>
      <c r="K55" s="359"/>
      <c r="L55" s="359"/>
      <c r="M55" s="359"/>
      <c r="N55" s="359"/>
      <c r="O55" s="359"/>
      <c r="P55" s="359"/>
      <c r="Q55" s="359"/>
      <c r="R55" s="359"/>
      <c r="S55" s="359"/>
      <c r="T55" s="360"/>
    </row>
    <row r="56" spans="1:20" ht="13.5" customHeight="1">
      <c r="A56" s="28" t="s">
        <v>1067</v>
      </c>
      <c r="B56" s="358">
        <f aca="true" t="shared" si="15" ref="B56:B67">SUM(C56:F56)</f>
        <v>14285</v>
      </c>
      <c r="C56" s="359">
        <v>9871</v>
      </c>
      <c r="D56" s="359">
        <v>35</v>
      </c>
      <c r="E56" s="359">
        <v>512</v>
      </c>
      <c r="F56" s="359">
        <v>3867</v>
      </c>
      <c r="G56" s="359">
        <v>14285</v>
      </c>
      <c r="H56" s="359">
        <v>14285</v>
      </c>
      <c r="I56" s="359">
        <f aca="true" t="shared" si="16" ref="I56:I67">J56+K56</f>
        <v>13649</v>
      </c>
      <c r="J56" s="359">
        <v>3802</v>
      </c>
      <c r="K56" s="359">
        <v>9847</v>
      </c>
      <c r="L56" s="359">
        <f aca="true" t="shared" si="17" ref="L56:L67">M56+N56</f>
        <v>3737</v>
      </c>
      <c r="M56" s="359">
        <v>3735</v>
      </c>
      <c r="N56" s="359">
        <v>2</v>
      </c>
      <c r="O56" s="359">
        <f aca="true" t="shared" si="18" ref="O56:O67">P56+Q56</f>
        <v>9912</v>
      </c>
      <c r="P56" s="359">
        <v>67</v>
      </c>
      <c r="Q56" s="359">
        <v>9845</v>
      </c>
      <c r="R56" s="359">
        <v>636</v>
      </c>
      <c r="S56" s="359">
        <v>0</v>
      </c>
      <c r="T56" s="360">
        <v>0</v>
      </c>
    </row>
    <row r="57" spans="1:20" ht="13.5" customHeight="1">
      <c r="A57" s="28" t="s">
        <v>1069</v>
      </c>
      <c r="B57" s="358">
        <f t="shared" si="15"/>
        <v>0</v>
      </c>
      <c r="C57" s="359">
        <v>0</v>
      </c>
      <c r="D57" s="359">
        <v>0</v>
      </c>
      <c r="E57" s="359">
        <v>0</v>
      </c>
      <c r="F57" s="359">
        <v>0</v>
      </c>
      <c r="G57" s="359">
        <v>0</v>
      </c>
      <c r="H57" s="359">
        <v>0</v>
      </c>
      <c r="I57" s="359">
        <f t="shared" si="16"/>
        <v>0</v>
      </c>
      <c r="J57" s="359">
        <f>K57+L57</f>
        <v>0</v>
      </c>
      <c r="K57" s="359">
        <f>L57+M57</f>
        <v>0</v>
      </c>
      <c r="L57" s="359">
        <f t="shared" si="17"/>
        <v>0</v>
      </c>
      <c r="M57" s="359">
        <v>0</v>
      </c>
      <c r="N57" s="359">
        <v>0</v>
      </c>
      <c r="O57" s="359">
        <f t="shared" si="18"/>
        <v>0</v>
      </c>
      <c r="P57" s="359">
        <v>0</v>
      </c>
      <c r="Q57" s="359">
        <v>0</v>
      </c>
      <c r="R57" s="359">
        <v>0</v>
      </c>
      <c r="S57" s="359">
        <v>0</v>
      </c>
      <c r="T57" s="360">
        <v>0</v>
      </c>
    </row>
    <row r="58" spans="1:20" ht="13.5" customHeight="1">
      <c r="A58" s="28" t="s">
        <v>1071</v>
      </c>
      <c r="B58" s="358">
        <f t="shared" si="15"/>
        <v>1086</v>
      </c>
      <c r="C58" s="359">
        <v>380</v>
      </c>
      <c r="D58" s="359">
        <v>0</v>
      </c>
      <c r="E58" s="359">
        <v>139</v>
      </c>
      <c r="F58" s="359">
        <v>567</v>
      </c>
      <c r="G58" s="359">
        <v>1086</v>
      </c>
      <c r="H58" s="359">
        <v>1086</v>
      </c>
      <c r="I58" s="359">
        <f t="shared" si="16"/>
        <v>1069</v>
      </c>
      <c r="J58" s="359">
        <v>646</v>
      </c>
      <c r="K58" s="359">
        <v>423</v>
      </c>
      <c r="L58" s="359">
        <f t="shared" si="17"/>
        <v>638</v>
      </c>
      <c r="M58" s="359">
        <v>637</v>
      </c>
      <c r="N58" s="359">
        <v>1</v>
      </c>
      <c r="O58" s="359">
        <f t="shared" si="18"/>
        <v>431</v>
      </c>
      <c r="P58" s="359">
        <v>9</v>
      </c>
      <c r="Q58" s="359">
        <v>422</v>
      </c>
      <c r="R58" s="359">
        <v>17</v>
      </c>
      <c r="S58" s="359">
        <v>0</v>
      </c>
      <c r="T58" s="360">
        <v>0</v>
      </c>
    </row>
    <row r="59" spans="1:20" ht="13.5" customHeight="1">
      <c r="A59" s="28" t="s">
        <v>1072</v>
      </c>
      <c r="B59" s="358">
        <f t="shared" si="15"/>
        <v>4385</v>
      </c>
      <c r="C59" s="359">
        <v>1981</v>
      </c>
      <c r="D59" s="359">
        <v>0</v>
      </c>
      <c r="E59" s="359">
        <v>162</v>
      </c>
      <c r="F59" s="359">
        <v>2242</v>
      </c>
      <c r="G59" s="359">
        <v>4228</v>
      </c>
      <c r="H59" s="359">
        <v>4149</v>
      </c>
      <c r="I59" s="359">
        <f t="shared" si="16"/>
        <v>3525</v>
      </c>
      <c r="J59" s="359">
        <v>1732</v>
      </c>
      <c r="K59" s="359">
        <v>1793</v>
      </c>
      <c r="L59" s="359">
        <f t="shared" si="17"/>
        <v>1709</v>
      </c>
      <c r="M59" s="359">
        <v>1703</v>
      </c>
      <c r="N59" s="359">
        <v>6</v>
      </c>
      <c r="O59" s="359">
        <f t="shared" si="18"/>
        <v>1816</v>
      </c>
      <c r="P59" s="359">
        <v>29</v>
      </c>
      <c r="Q59" s="359">
        <v>1787</v>
      </c>
      <c r="R59" s="359">
        <v>624</v>
      </c>
      <c r="S59" s="359">
        <v>78</v>
      </c>
      <c r="T59" s="360">
        <v>157</v>
      </c>
    </row>
    <row r="60" spans="1:20" ht="13.5" customHeight="1">
      <c r="A60" s="28" t="s">
        <v>1074</v>
      </c>
      <c r="B60" s="358">
        <f t="shared" si="15"/>
        <v>3716</v>
      </c>
      <c r="C60" s="359">
        <v>1643</v>
      </c>
      <c r="D60" s="359">
        <v>0</v>
      </c>
      <c r="E60" s="359">
        <v>196</v>
      </c>
      <c r="F60" s="359">
        <v>1877</v>
      </c>
      <c r="G60" s="359">
        <v>3699</v>
      </c>
      <c r="H60" s="359">
        <v>3718</v>
      </c>
      <c r="I60" s="359">
        <f t="shared" si="16"/>
        <v>3650</v>
      </c>
      <c r="J60" s="359">
        <v>1616</v>
      </c>
      <c r="K60" s="359">
        <v>2034</v>
      </c>
      <c r="L60" s="359">
        <f t="shared" si="17"/>
        <v>1605</v>
      </c>
      <c r="M60" s="359">
        <v>1601</v>
      </c>
      <c r="N60" s="359">
        <v>4</v>
      </c>
      <c r="O60" s="359">
        <f t="shared" si="18"/>
        <v>2045</v>
      </c>
      <c r="P60" s="359">
        <v>15</v>
      </c>
      <c r="Q60" s="359">
        <v>2030</v>
      </c>
      <c r="R60" s="359">
        <v>68</v>
      </c>
      <c r="S60" s="359">
        <v>0</v>
      </c>
      <c r="T60" s="360">
        <v>17</v>
      </c>
    </row>
    <row r="61" spans="1:20" ht="13.5" customHeight="1">
      <c r="A61" s="28" t="s">
        <v>1076</v>
      </c>
      <c r="B61" s="358">
        <f t="shared" si="15"/>
        <v>0</v>
      </c>
      <c r="C61" s="359">
        <v>0</v>
      </c>
      <c r="D61" s="359">
        <v>0</v>
      </c>
      <c r="E61" s="359">
        <v>0</v>
      </c>
      <c r="F61" s="359">
        <v>0</v>
      </c>
      <c r="G61" s="359">
        <v>0</v>
      </c>
      <c r="H61" s="359">
        <v>0</v>
      </c>
      <c r="I61" s="359">
        <f t="shared" si="16"/>
        <v>0</v>
      </c>
      <c r="J61" s="359">
        <f>K61+L61</f>
        <v>0</v>
      </c>
      <c r="K61" s="359">
        <f>L61+M61</f>
        <v>0</v>
      </c>
      <c r="L61" s="359">
        <f t="shared" si="17"/>
        <v>0</v>
      </c>
      <c r="M61" s="359">
        <v>0</v>
      </c>
      <c r="N61" s="359">
        <v>0</v>
      </c>
      <c r="O61" s="359">
        <f t="shared" si="18"/>
        <v>0</v>
      </c>
      <c r="P61" s="359">
        <v>0</v>
      </c>
      <c r="Q61" s="359">
        <v>0</v>
      </c>
      <c r="R61" s="359">
        <v>0</v>
      </c>
      <c r="S61" s="359">
        <v>0</v>
      </c>
      <c r="T61" s="360">
        <v>0</v>
      </c>
    </row>
    <row r="62" spans="1:20" ht="13.5" customHeight="1">
      <c r="A62" s="28" t="s">
        <v>1078</v>
      </c>
      <c r="B62" s="358">
        <f t="shared" si="15"/>
        <v>49128</v>
      </c>
      <c r="C62" s="359">
        <v>35195</v>
      </c>
      <c r="D62" s="359">
        <v>71</v>
      </c>
      <c r="E62" s="359">
        <v>2695</v>
      </c>
      <c r="F62" s="359">
        <v>11167</v>
      </c>
      <c r="G62" s="359">
        <v>49125</v>
      </c>
      <c r="H62" s="359">
        <v>49195</v>
      </c>
      <c r="I62" s="359">
        <f t="shared" si="16"/>
        <v>47508</v>
      </c>
      <c r="J62" s="359">
        <v>5974</v>
      </c>
      <c r="K62" s="359">
        <v>41534</v>
      </c>
      <c r="L62" s="359">
        <f t="shared" si="17"/>
        <v>5439</v>
      </c>
      <c r="M62" s="359">
        <v>5379</v>
      </c>
      <c r="N62" s="359">
        <v>60</v>
      </c>
      <c r="O62" s="359">
        <f t="shared" si="18"/>
        <v>42069</v>
      </c>
      <c r="P62" s="359">
        <v>595</v>
      </c>
      <c r="Q62" s="359">
        <v>41474</v>
      </c>
      <c r="R62" s="359">
        <v>1687</v>
      </c>
      <c r="S62" s="359">
        <v>0</v>
      </c>
      <c r="T62" s="360">
        <v>3</v>
      </c>
    </row>
    <row r="63" spans="1:20" ht="13.5" customHeight="1">
      <c r="A63" s="28" t="s">
        <v>1081</v>
      </c>
      <c r="B63" s="358">
        <f t="shared" si="15"/>
        <v>22550</v>
      </c>
      <c r="C63" s="359">
        <v>6670</v>
      </c>
      <c r="D63" s="359">
        <v>260</v>
      </c>
      <c r="E63" s="359">
        <v>726</v>
      </c>
      <c r="F63" s="359">
        <v>14894</v>
      </c>
      <c r="G63" s="359">
        <v>22550</v>
      </c>
      <c r="H63" s="359">
        <v>22573</v>
      </c>
      <c r="I63" s="359">
        <f t="shared" si="16"/>
        <v>21652</v>
      </c>
      <c r="J63" s="359">
        <v>9091</v>
      </c>
      <c r="K63" s="359">
        <v>12561</v>
      </c>
      <c r="L63" s="359">
        <f t="shared" si="17"/>
        <v>9118</v>
      </c>
      <c r="M63" s="359">
        <v>9055</v>
      </c>
      <c r="N63" s="359">
        <v>63</v>
      </c>
      <c r="O63" s="359">
        <f t="shared" si="18"/>
        <v>12534</v>
      </c>
      <c r="P63" s="359">
        <v>36</v>
      </c>
      <c r="Q63" s="359">
        <v>12498</v>
      </c>
      <c r="R63" s="359">
        <v>921</v>
      </c>
      <c r="S63" s="359">
        <v>0</v>
      </c>
      <c r="T63" s="360">
        <v>0</v>
      </c>
    </row>
    <row r="64" spans="1:20" ht="13.5" customHeight="1">
      <c r="A64" s="28" t="s">
        <v>1083</v>
      </c>
      <c r="B64" s="358">
        <f t="shared" si="15"/>
        <v>10815</v>
      </c>
      <c r="C64" s="359">
        <v>5552</v>
      </c>
      <c r="D64" s="359">
        <v>0</v>
      </c>
      <c r="E64" s="359">
        <v>392</v>
      </c>
      <c r="F64" s="359">
        <v>4871</v>
      </c>
      <c r="G64" s="359">
        <v>10761</v>
      </c>
      <c r="H64" s="359">
        <v>10754</v>
      </c>
      <c r="I64" s="359">
        <f t="shared" si="16"/>
        <v>9791</v>
      </c>
      <c r="J64" s="359">
        <v>4998</v>
      </c>
      <c r="K64" s="359">
        <v>4793</v>
      </c>
      <c r="L64" s="359">
        <f t="shared" si="17"/>
        <v>4965</v>
      </c>
      <c r="M64" s="359">
        <v>4953</v>
      </c>
      <c r="N64" s="359">
        <v>12</v>
      </c>
      <c r="O64" s="359">
        <f t="shared" si="18"/>
        <v>4826</v>
      </c>
      <c r="P64" s="359">
        <v>45</v>
      </c>
      <c r="Q64" s="359">
        <v>4781</v>
      </c>
      <c r="R64" s="359">
        <v>963</v>
      </c>
      <c r="S64" s="359">
        <v>0</v>
      </c>
      <c r="T64" s="360">
        <v>54</v>
      </c>
    </row>
    <row r="65" spans="1:20" ht="13.5" customHeight="1">
      <c r="A65" s="28" t="s">
        <v>1085</v>
      </c>
      <c r="B65" s="358">
        <f t="shared" si="15"/>
        <v>16901</v>
      </c>
      <c r="C65" s="359">
        <v>12013</v>
      </c>
      <c r="D65" s="359">
        <v>0</v>
      </c>
      <c r="E65" s="359">
        <v>184</v>
      </c>
      <c r="F65" s="359">
        <v>4704</v>
      </c>
      <c r="G65" s="359">
        <v>16901</v>
      </c>
      <c r="H65" s="359">
        <v>16886</v>
      </c>
      <c r="I65" s="359">
        <f t="shared" si="16"/>
        <v>16248</v>
      </c>
      <c r="J65" s="359">
        <v>6590</v>
      </c>
      <c r="K65" s="359">
        <v>9658</v>
      </c>
      <c r="L65" s="359">
        <f t="shared" si="17"/>
        <v>6576</v>
      </c>
      <c r="M65" s="359">
        <v>6557</v>
      </c>
      <c r="N65" s="359">
        <v>19</v>
      </c>
      <c r="O65" s="359">
        <f t="shared" si="18"/>
        <v>9672</v>
      </c>
      <c r="P65" s="359">
        <v>33</v>
      </c>
      <c r="Q65" s="359">
        <v>9639</v>
      </c>
      <c r="R65" s="359">
        <v>638</v>
      </c>
      <c r="S65" s="359">
        <v>0</v>
      </c>
      <c r="T65" s="360">
        <v>0</v>
      </c>
    </row>
    <row r="66" spans="1:20" ht="13.5" customHeight="1">
      <c r="A66" s="28" t="s">
        <v>1086</v>
      </c>
      <c r="B66" s="358">
        <f t="shared" si="15"/>
        <v>2121</v>
      </c>
      <c r="C66" s="359">
        <v>229</v>
      </c>
      <c r="D66" s="359">
        <v>0</v>
      </c>
      <c r="E66" s="359">
        <v>207</v>
      </c>
      <c r="F66" s="359">
        <v>1685</v>
      </c>
      <c r="G66" s="359">
        <v>2121</v>
      </c>
      <c r="H66" s="359">
        <v>2125</v>
      </c>
      <c r="I66" s="359">
        <f t="shared" si="16"/>
        <v>2004</v>
      </c>
      <c r="J66" s="359">
        <v>1555</v>
      </c>
      <c r="K66" s="359">
        <v>449</v>
      </c>
      <c r="L66" s="359">
        <f t="shared" si="17"/>
        <v>1510</v>
      </c>
      <c r="M66" s="359">
        <v>1510</v>
      </c>
      <c r="N66" s="359">
        <v>0</v>
      </c>
      <c r="O66" s="359">
        <f t="shared" si="18"/>
        <v>494</v>
      </c>
      <c r="P66" s="359">
        <v>45</v>
      </c>
      <c r="Q66" s="359">
        <v>449</v>
      </c>
      <c r="R66" s="359">
        <v>121</v>
      </c>
      <c r="S66" s="359">
        <v>0</v>
      </c>
      <c r="T66" s="360">
        <v>0</v>
      </c>
    </row>
    <row r="67" spans="1:20" ht="13.5" customHeight="1">
      <c r="A67" s="138" t="s">
        <v>1088</v>
      </c>
      <c r="B67" s="361">
        <f t="shared" si="15"/>
        <v>14490</v>
      </c>
      <c r="C67" s="362">
        <v>9804</v>
      </c>
      <c r="D67" s="362">
        <v>0</v>
      </c>
      <c r="E67" s="362">
        <v>252</v>
      </c>
      <c r="F67" s="362">
        <v>4434</v>
      </c>
      <c r="G67" s="362">
        <v>14490</v>
      </c>
      <c r="H67" s="362">
        <v>14499</v>
      </c>
      <c r="I67" s="362">
        <f t="shared" si="16"/>
        <v>14023</v>
      </c>
      <c r="J67" s="362">
        <v>5401</v>
      </c>
      <c r="K67" s="362">
        <v>8622</v>
      </c>
      <c r="L67" s="362">
        <f t="shared" si="17"/>
        <v>5343</v>
      </c>
      <c r="M67" s="362">
        <v>5340</v>
      </c>
      <c r="N67" s="362">
        <v>3</v>
      </c>
      <c r="O67" s="362">
        <f t="shared" si="18"/>
        <v>8680</v>
      </c>
      <c r="P67" s="362">
        <v>61</v>
      </c>
      <c r="Q67" s="362">
        <v>8619</v>
      </c>
      <c r="R67" s="362">
        <v>476</v>
      </c>
      <c r="S67" s="362">
        <v>0</v>
      </c>
      <c r="T67" s="363">
        <v>0</v>
      </c>
    </row>
    <row r="68" ht="12">
      <c r="A68" s="32" t="s">
        <v>1259</v>
      </c>
    </row>
  </sheetData>
  <mergeCells count="16">
    <mergeCell ref="A3:A6"/>
    <mergeCell ref="B3:F4"/>
    <mergeCell ref="T3:T6"/>
    <mergeCell ref="S4:S6"/>
    <mergeCell ref="R4:R6"/>
    <mergeCell ref="O5:Q5"/>
    <mergeCell ref="G3:S3"/>
    <mergeCell ref="H4:Q4"/>
    <mergeCell ref="G4:G6"/>
    <mergeCell ref="H5:H6"/>
    <mergeCell ref="J5:K5"/>
    <mergeCell ref="L5:N5"/>
    <mergeCell ref="B5:B6"/>
    <mergeCell ref="C5:C6"/>
    <mergeCell ref="E5:E6"/>
    <mergeCell ref="F5:F6"/>
  </mergeCells>
  <printOptions/>
  <pageMargins left="0.75" right="0.75" top="1" bottom="1" header="0.512" footer="0.512"/>
  <pageSetup orientation="portrait" paperSize="8" r:id="rId1"/>
</worksheet>
</file>

<file path=xl/worksheets/sheet11.xml><?xml version="1.0" encoding="utf-8"?>
<worksheet xmlns="http://schemas.openxmlformats.org/spreadsheetml/2006/main" xmlns:r="http://schemas.openxmlformats.org/officeDocument/2006/relationships">
  <dimension ref="A2:O44"/>
  <sheetViews>
    <sheetView workbookViewId="0" topLeftCell="A1">
      <selection activeCell="A1" sqref="A1"/>
    </sheetView>
  </sheetViews>
  <sheetFormatPr defaultColWidth="9.00390625" defaultRowHeight="13.5"/>
  <cols>
    <col min="1" max="1" width="2.625" style="365" customWidth="1"/>
    <col min="2" max="2" width="14.25390625" style="365" customWidth="1"/>
    <col min="3" max="9" width="8.125" style="365" customWidth="1"/>
    <col min="10" max="15" width="6.125" style="365" customWidth="1"/>
    <col min="16" max="16384" width="9.00390625" style="365" customWidth="1"/>
  </cols>
  <sheetData>
    <row r="2" ht="18" customHeight="1">
      <c r="A2" s="364" t="s">
        <v>1319</v>
      </c>
    </row>
    <row r="3" ht="18" customHeight="1">
      <c r="A3" s="364" t="s">
        <v>1292</v>
      </c>
    </row>
    <row r="4" ht="12.75" thickBot="1"/>
    <row r="5" spans="2:15" ht="18" customHeight="1" thickTop="1">
      <c r="B5" s="366"/>
      <c r="C5" s="1334" t="s">
        <v>1261</v>
      </c>
      <c r="D5" s="1338" t="s">
        <v>1262</v>
      </c>
      <c r="E5" s="1339"/>
      <c r="F5" s="1339"/>
      <c r="G5" s="1339"/>
      <c r="H5" s="1339"/>
      <c r="I5" s="1340"/>
      <c r="J5" s="1338" t="s">
        <v>1263</v>
      </c>
      <c r="K5" s="1339"/>
      <c r="L5" s="1339"/>
      <c r="M5" s="1339"/>
      <c r="N5" s="1339"/>
      <c r="O5" s="1340"/>
    </row>
    <row r="6" spans="2:15" ht="18" customHeight="1">
      <c r="B6" s="367" t="s">
        <v>1154</v>
      </c>
      <c r="C6" s="1335"/>
      <c r="D6" s="368" t="s">
        <v>1264</v>
      </c>
      <c r="E6" s="368" t="s">
        <v>1265</v>
      </c>
      <c r="F6" s="368" t="s">
        <v>1266</v>
      </c>
      <c r="G6" s="368" t="s">
        <v>1266</v>
      </c>
      <c r="H6" s="368" t="s">
        <v>1267</v>
      </c>
      <c r="I6" s="368" t="s">
        <v>1268</v>
      </c>
      <c r="J6" s="368" t="s">
        <v>1293</v>
      </c>
      <c r="K6" s="369">
        <v>30</v>
      </c>
      <c r="L6" s="369">
        <v>90</v>
      </c>
      <c r="M6" s="369">
        <v>150</v>
      </c>
      <c r="N6" s="369">
        <v>200</v>
      </c>
      <c r="O6" s="369">
        <v>250</v>
      </c>
    </row>
    <row r="7" spans="2:15" ht="18" customHeight="1">
      <c r="B7" s="367" t="s">
        <v>1269</v>
      </c>
      <c r="C7" s="1336" t="s">
        <v>1294</v>
      </c>
      <c r="D7" s="371"/>
      <c r="E7" s="371"/>
      <c r="F7" s="371" t="s">
        <v>1270</v>
      </c>
      <c r="G7" s="371" t="s">
        <v>1271</v>
      </c>
      <c r="H7" s="371"/>
      <c r="I7" s="371" t="s">
        <v>1272</v>
      </c>
      <c r="J7" s="371"/>
      <c r="K7" s="371" t="s">
        <v>1295</v>
      </c>
      <c r="L7" s="370" t="s">
        <v>1273</v>
      </c>
      <c r="M7" s="370" t="s">
        <v>1273</v>
      </c>
      <c r="N7" s="370" t="s">
        <v>1273</v>
      </c>
      <c r="O7" s="371"/>
    </row>
    <row r="8" spans="2:15" ht="18" customHeight="1">
      <c r="B8" s="372" t="s">
        <v>1274</v>
      </c>
      <c r="C8" s="1337"/>
      <c r="D8" s="373" t="s">
        <v>1275</v>
      </c>
      <c r="E8" s="373" t="s">
        <v>1276</v>
      </c>
      <c r="F8" s="373" t="s">
        <v>1277</v>
      </c>
      <c r="G8" s="373" t="s">
        <v>1277</v>
      </c>
      <c r="H8" s="373" t="s">
        <v>1275</v>
      </c>
      <c r="I8" s="373" t="s">
        <v>1278</v>
      </c>
      <c r="J8" s="373" t="s">
        <v>1296</v>
      </c>
      <c r="K8" s="373">
        <v>89</v>
      </c>
      <c r="L8" s="374">
        <v>149</v>
      </c>
      <c r="M8" s="374">
        <v>199</v>
      </c>
      <c r="N8" s="374">
        <v>249</v>
      </c>
      <c r="O8" s="373" t="s">
        <v>1279</v>
      </c>
    </row>
    <row r="9" spans="2:15" ht="15" customHeight="1">
      <c r="B9" s="370" t="s">
        <v>1297</v>
      </c>
      <c r="C9" s="375">
        <v>730</v>
      </c>
      <c r="D9" s="376">
        <v>705</v>
      </c>
      <c r="E9" s="376">
        <v>9</v>
      </c>
      <c r="F9" s="376">
        <v>0</v>
      </c>
      <c r="G9" s="376">
        <v>2</v>
      </c>
      <c r="H9" s="376">
        <v>11</v>
      </c>
      <c r="I9" s="376">
        <v>2</v>
      </c>
      <c r="J9" s="376">
        <v>2</v>
      </c>
      <c r="K9" s="376">
        <v>151</v>
      </c>
      <c r="L9" s="376">
        <v>206</v>
      </c>
      <c r="M9" s="376">
        <v>167</v>
      </c>
      <c r="N9" s="376">
        <v>84</v>
      </c>
      <c r="O9" s="377">
        <v>120</v>
      </c>
    </row>
    <row r="10" spans="2:15" ht="15" customHeight="1">
      <c r="B10" s="378" t="s">
        <v>1298</v>
      </c>
      <c r="C10" s="379">
        <f>SUM(D10:I10)</f>
        <v>702</v>
      </c>
      <c r="D10" s="380">
        <v>677</v>
      </c>
      <c r="E10" s="380">
        <v>9</v>
      </c>
      <c r="F10" s="380">
        <v>0</v>
      </c>
      <c r="G10" s="380">
        <v>2</v>
      </c>
      <c r="H10" s="380">
        <v>11</v>
      </c>
      <c r="I10" s="380">
        <v>3</v>
      </c>
      <c r="J10" s="380">
        <v>2</v>
      </c>
      <c r="K10" s="380">
        <v>211</v>
      </c>
      <c r="L10" s="380">
        <v>208</v>
      </c>
      <c r="M10" s="380">
        <v>135</v>
      </c>
      <c r="N10" s="380">
        <v>42</v>
      </c>
      <c r="O10" s="381">
        <v>104</v>
      </c>
    </row>
    <row r="11" spans="2:15" ht="15" customHeight="1">
      <c r="B11" s="378" t="s">
        <v>1299</v>
      </c>
      <c r="C11" s="379">
        <f>SUM(D11:I11)</f>
        <v>688</v>
      </c>
      <c r="D11" s="380">
        <v>666</v>
      </c>
      <c r="E11" s="380">
        <v>9</v>
      </c>
      <c r="F11" s="380">
        <v>0</v>
      </c>
      <c r="G11" s="380">
        <v>2</v>
      </c>
      <c r="H11" s="380">
        <v>8</v>
      </c>
      <c r="I11" s="380">
        <v>3</v>
      </c>
      <c r="J11" s="380">
        <v>2</v>
      </c>
      <c r="K11" s="380">
        <v>232</v>
      </c>
      <c r="L11" s="380">
        <v>284</v>
      </c>
      <c r="M11" s="380">
        <v>128</v>
      </c>
      <c r="N11" s="380">
        <v>29</v>
      </c>
      <c r="O11" s="381">
        <v>13</v>
      </c>
    </row>
    <row r="12" spans="2:15" ht="15" customHeight="1">
      <c r="B12" s="378" t="s">
        <v>1300</v>
      </c>
      <c r="C12" s="379">
        <f>SUM(D12:I12)</f>
        <v>677</v>
      </c>
      <c r="D12" s="380">
        <v>657</v>
      </c>
      <c r="E12" s="380">
        <v>7</v>
      </c>
      <c r="F12" s="380">
        <v>0</v>
      </c>
      <c r="G12" s="380">
        <v>2</v>
      </c>
      <c r="H12" s="380">
        <v>8</v>
      </c>
      <c r="I12" s="380">
        <v>3</v>
      </c>
      <c r="J12" s="380">
        <v>2</v>
      </c>
      <c r="K12" s="380">
        <v>259</v>
      </c>
      <c r="L12" s="380">
        <v>262</v>
      </c>
      <c r="M12" s="380">
        <v>114</v>
      </c>
      <c r="N12" s="380">
        <v>28</v>
      </c>
      <c r="O12" s="381">
        <v>12</v>
      </c>
    </row>
    <row r="13" spans="1:15" s="387" customFormat="1" ht="15" customHeight="1">
      <c r="A13" s="382"/>
      <c r="B13" s="378" t="s">
        <v>1301</v>
      </c>
      <c r="C13" s="383">
        <f>SUM(D13:I13)</f>
        <v>661</v>
      </c>
      <c r="D13" s="384">
        <f aca="true" t="shared" si="0" ref="D13:N13">SUM(D16:D31)</f>
        <v>641</v>
      </c>
      <c r="E13" s="384">
        <f t="shared" si="0"/>
        <v>7</v>
      </c>
      <c r="F13" s="384">
        <f t="shared" si="0"/>
        <v>0</v>
      </c>
      <c r="G13" s="384">
        <f t="shared" si="0"/>
        <v>3</v>
      </c>
      <c r="H13" s="384">
        <f t="shared" si="0"/>
        <v>7</v>
      </c>
      <c r="I13" s="384">
        <f t="shared" si="0"/>
        <v>3</v>
      </c>
      <c r="J13" s="384">
        <f t="shared" si="0"/>
        <v>1</v>
      </c>
      <c r="K13" s="385">
        <f t="shared" si="0"/>
        <v>255</v>
      </c>
      <c r="L13" s="384">
        <f t="shared" si="0"/>
        <v>256</v>
      </c>
      <c r="M13" s="384">
        <f t="shared" si="0"/>
        <v>113</v>
      </c>
      <c r="N13" s="384">
        <f t="shared" si="0"/>
        <v>27</v>
      </c>
      <c r="O13" s="386">
        <v>9</v>
      </c>
    </row>
    <row r="14" spans="1:15" ht="9.75" customHeight="1">
      <c r="A14" s="388"/>
      <c r="B14" s="389"/>
      <c r="C14" s="390"/>
      <c r="D14" s="391"/>
      <c r="E14" s="391"/>
      <c r="F14" s="391"/>
      <c r="G14" s="391"/>
      <c r="H14" s="391"/>
      <c r="I14" s="391"/>
      <c r="J14" s="391"/>
      <c r="K14" s="391"/>
      <c r="L14" s="391"/>
      <c r="M14" s="391"/>
      <c r="N14" s="391"/>
      <c r="O14" s="392"/>
    </row>
    <row r="15" spans="2:15" ht="24" customHeight="1">
      <c r="B15" s="393" t="s">
        <v>1280</v>
      </c>
      <c r="C15" s="379"/>
      <c r="D15" s="380"/>
      <c r="E15" s="380"/>
      <c r="F15" s="380"/>
      <c r="G15" s="380"/>
      <c r="H15" s="380"/>
      <c r="I15" s="380"/>
      <c r="J15" s="380"/>
      <c r="K15" s="380"/>
      <c r="L15" s="380"/>
      <c r="M15" s="380"/>
      <c r="N15" s="380"/>
      <c r="O15" s="381"/>
    </row>
    <row r="16" spans="2:15" ht="13.5" customHeight="1">
      <c r="B16" s="371" t="s">
        <v>1281</v>
      </c>
      <c r="C16" s="379">
        <f aca="true" t="shared" si="1" ref="C16:C31">SUM(D16:I16)</f>
        <v>36</v>
      </c>
      <c r="D16" s="380">
        <v>36</v>
      </c>
      <c r="E16" s="380">
        <v>0</v>
      </c>
      <c r="F16" s="380">
        <v>0</v>
      </c>
      <c r="G16" s="380">
        <v>0</v>
      </c>
      <c r="H16" s="380">
        <v>0</v>
      </c>
      <c r="I16" s="380">
        <v>0</v>
      </c>
      <c r="J16" s="380">
        <v>0</v>
      </c>
      <c r="K16" s="394">
        <v>34</v>
      </c>
      <c r="L16" s="380">
        <v>2</v>
      </c>
      <c r="M16" s="380">
        <v>0</v>
      </c>
      <c r="N16" s="380">
        <v>0</v>
      </c>
      <c r="O16" s="381">
        <v>0</v>
      </c>
    </row>
    <row r="17" spans="2:15" ht="13.5" customHeight="1">
      <c r="B17" s="371" t="s">
        <v>1302</v>
      </c>
      <c r="C17" s="379">
        <f t="shared" si="1"/>
        <v>1</v>
      </c>
      <c r="D17" s="380">
        <v>1</v>
      </c>
      <c r="E17" s="380">
        <v>0</v>
      </c>
      <c r="F17" s="380">
        <v>0</v>
      </c>
      <c r="G17" s="380">
        <v>0</v>
      </c>
      <c r="H17" s="380">
        <v>0</v>
      </c>
      <c r="I17" s="380">
        <v>0</v>
      </c>
      <c r="J17" s="380">
        <v>0</v>
      </c>
      <c r="K17" s="380">
        <v>0</v>
      </c>
      <c r="L17" s="380">
        <v>1</v>
      </c>
      <c r="M17" s="380">
        <v>0</v>
      </c>
      <c r="N17" s="380">
        <v>0</v>
      </c>
      <c r="O17" s="381">
        <v>0</v>
      </c>
    </row>
    <row r="18" spans="2:15" ht="13.5" customHeight="1">
      <c r="B18" s="371" t="s">
        <v>1303</v>
      </c>
      <c r="C18" s="379">
        <f t="shared" si="1"/>
        <v>130</v>
      </c>
      <c r="D18" s="380">
        <v>130</v>
      </c>
      <c r="E18" s="380">
        <v>0</v>
      </c>
      <c r="F18" s="380">
        <v>0</v>
      </c>
      <c r="G18" s="380">
        <v>0</v>
      </c>
      <c r="H18" s="380">
        <v>0</v>
      </c>
      <c r="I18" s="380">
        <v>0</v>
      </c>
      <c r="J18" s="380">
        <v>0</v>
      </c>
      <c r="K18" s="380">
        <v>113</v>
      </c>
      <c r="L18" s="380">
        <v>16</v>
      </c>
      <c r="M18" s="380">
        <v>1</v>
      </c>
      <c r="N18" s="380">
        <v>0</v>
      </c>
      <c r="O18" s="381">
        <v>0</v>
      </c>
    </row>
    <row r="19" spans="2:15" ht="13.5" customHeight="1">
      <c r="B19" s="395" t="s">
        <v>1304</v>
      </c>
      <c r="C19" s="379">
        <f t="shared" si="1"/>
        <v>283</v>
      </c>
      <c r="D19" s="380">
        <v>283</v>
      </c>
      <c r="E19" s="380">
        <v>0</v>
      </c>
      <c r="F19" s="380">
        <v>0</v>
      </c>
      <c r="G19" s="380">
        <v>0</v>
      </c>
      <c r="H19" s="380">
        <v>0</v>
      </c>
      <c r="I19" s="380">
        <v>0</v>
      </c>
      <c r="J19" s="380">
        <v>0</v>
      </c>
      <c r="K19" s="380">
        <v>89</v>
      </c>
      <c r="L19" s="380">
        <v>151</v>
      </c>
      <c r="M19" s="380">
        <v>38</v>
      </c>
      <c r="N19" s="380">
        <v>5</v>
      </c>
      <c r="O19" s="381">
        <v>0</v>
      </c>
    </row>
    <row r="20" spans="2:15" ht="13.5" customHeight="1">
      <c r="B20" s="395" t="s">
        <v>1305</v>
      </c>
      <c r="C20" s="379">
        <f t="shared" si="1"/>
        <v>89</v>
      </c>
      <c r="D20" s="380">
        <v>89</v>
      </c>
      <c r="E20" s="380">
        <v>0</v>
      </c>
      <c r="F20" s="380">
        <v>0</v>
      </c>
      <c r="G20" s="380">
        <v>0</v>
      </c>
      <c r="H20" s="380">
        <v>0</v>
      </c>
      <c r="I20" s="380">
        <v>0</v>
      </c>
      <c r="J20" s="380">
        <v>0</v>
      </c>
      <c r="K20" s="380">
        <v>6</v>
      </c>
      <c r="L20" s="380">
        <v>47</v>
      </c>
      <c r="M20" s="380">
        <v>27</v>
      </c>
      <c r="N20" s="380">
        <v>9</v>
      </c>
      <c r="O20" s="381">
        <v>1</v>
      </c>
    </row>
    <row r="21" spans="2:15" ht="13.5" customHeight="1">
      <c r="B21" s="395" t="s">
        <v>1306</v>
      </c>
      <c r="C21" s="379">
        <f t="shared" si="1"/>
        <v>55</v>
      </c>
      <c r="D21" s="380">
        <v>55</v>
      </c>
      <c r="E21" s="380">
        <v>0</v>
      </c>
      <c r="F21" s="380">
        <v>0</v>
      </c>
      <c r="G21" s="380">
        <v>0</v>
      </c>
      <c r="H21" s="380">
        <v>0</v>
      </c>
      <c r="I21" s="380">
        <v>0</v>
      </c>
      <c r="J21" s="380">
        <v>0</v>
      </c>
      <c r="K21" s="380">
        <v>2</v>
      </c>
      <c r="L21" s="380">
        <v>17</v>
      </c>
      <c r="M21" s="380">
        <v>31</v>
      </c>
      <c r="N21" s="380">
        <v>5</v>
      </c>
      <c r="O21" s="381">
        <v>0</v>
      </c>
    </row>
    <row r="22" spans="2:15" ht="13.5" customHeight="1">
      <c r="B22" s="395" t="s">
        <v>1307</v>
      </c>
      <c r="C22" s="379">
        <f t="shared" si="1"/>
        <v>25</v>
      </c>
      <c r="D22" s="380">
        <v>25</v>
      </c>
      <c r="E22" s="380">
        <v>0</v>
      </c>
      <c r="F22" s="380">
        <v>0</v>
      </c>
      <c r="G22" s="380">
        <v>0</v>
      </c>
      <c r="H22" s="380">
        <v>0</v>
      </c>
      <c r="I22" s="380">
        <v>0</v>
      </c>
      <c r="J22" s="380">
        <v>0</v>
      </c>
      <c r="K22" s="380">
        <v>0</v>
      </c>
      <c r="L22" s="380">
        <v>14</v>
      </c>
      <c r="M22" s="380">
        <v>10</v>
      </c>
      <c r="N22" s="380">
        <v>1</v>
      </c>
      <c r="O22" s="381">
        <v>0</v>
      </c>
    </row>
    <row r="23" spans="2:15" ht="13.5" customHeight="1">
      <c r="B23" s="395" t="s">
        <v>1308</v>
      </c>
      <c r="C23" s="379">
        <f t="shared" si="1"/>
        <v>3</v>
      </c>
      <c r="D23" s="380">
        <v>3</v>
      </c>
      <c r="E23" s="380">
        <v>0</v>
      </c>
      <c r="F23" s="380">
        <v>0</v>
      </c>
      <c r="G23" s="380">
        <v>0</v>
      </c>
      <c r="H23" s="380">
        <v>0</v>
      </c>
      <c r="I23" s="380">
        <v>0</v>
      </c>
      <c r="J23" s="380">
        <v>0</v>
      </c>
      <c r="K23" s="380">
        <v>0</v>
      </c>
      <c r="L23" s="380">
        <v>0</v>
      </c>
      <c r="M23" s="380">
        <v>2</v>
      </c>
      <c r="N23" s="380">
        <v>0</v>
      </c>
      <c r="O23" s="381">
        <v>1</v>
      </c>
    </row>
    <row r="24" spans="2:15" ht="13.5" customHeight="1">
      <c r="B24" s="395" t="s">
        <v>1309</v>
      </c>
      <c r="C24" s="379">
        <f t="shared" si="1"/>
        <v>7</v>
      </c>
      <c r="D24" s="380">
        <v>6</v>
      </c>
      <c r="E24" s="380">
        <v>1</v>
      </c>
      <c r="F24" s="380">
        <v>0</v>
      </c>
      <c r="G24" s="380">
        <v>0</v>
      </c>
      <c r="H24" s="380">
        <v>0</v>
      </c>
      <c r="I24" s="380">
        <v>0</v>
      </c>
      <c r="J24" s="380">
        <v>0</v>
      </c>
      <c r="K24" s="380">
        <v>0</v>
      </c>
      <c r="L24" s="380">
        <v>0</v>
      </c>
      <c r="M24" s="380">
        <v>1</v>
      </c>
      <c r="N24" s="380">
        <v>3</v>
      </c>
      <c r="O24" s="381">
        <v>3</v>
      </c>
    </row>
    <row r="25" spans="2:15" ht="13.5" customHeight="1">
      <c r="B25" s="395" t="s">
        <v>1310</v>
      </c>
      <c r="C25" s="379">
        <f t="shared" si="1"/>
        <v>11</v>
      </c>
      <c r="D25" s="380">
        <v>8</v>
      </c>
      <c r="E25" s="380">
        <v>3</v>
      </c>
      <c r="F25" s="380">
        <v>0</v>
      </c>
      <c r="G25" s="380">
        <v>0</v>
      </c>
      <c r="H25" s="380">
        <v>0</v>
      </c>
      <c r="I25" s="380">
        <v>0</v>
      </c>
      <c r="J25" s="380">
        <v>0</v>
      </c>
      <c r="K25" s="380">
        <v>1</v>
      </c>
      <c r="L25" s="380">
        <v>1</v>
      </c>
      <c r="M25" s="380">
        <v>2</v>
      </c>
      <c r="N25" s="380">
        <v>3</v>
      </c>
      <c r="O25" s="381">
        <v>4</v>
      </c>
    </row>
    <row r="26" spans="2:15" ht="13.5" customHeight="1">
      <c r="B26" s="395" t="s">
        <v>1311</v>
      </c>
      <c r="C26" s="379">
        <f t="shared" si="1"/>
        <v>2</v>
      </c>
      <c r="D26" s="380">
        <v>0</v>
      </c>
      <c r="E26" s="380">
        <v>1</v>
      </c>
      <c r="F26" s="380">
        <v>0</v>
      </c>
      <c r="G26" s="380">
        <v>0</v>
      </c>
      <c r="H26" s="380">
        <v>0</v>
      </c>
      <c r="I26" s="380">
        <v>1</v>
      </c>
      <c r="J26" s="380">
        <v>0</v>
      </c>
      <c r="K26" s="380">
        <v>1</v>
      </c>
      <c r="L26" s="380">
        <v>0</v>
      </c>
      <c r="M26" s="380">
        <v>0</v>
      </c>
      <c r="N26" s="380">
        <v>0</v>
      </c>
      <c r="O26" s="381">
        <v>1</v>
      </c>
    </row>
    <row r="27" spans="2:15" ht="13.5" customHeight="1">
      <c r="B27" s="395" t="s">
        <v>1312</v>
      </c>
      <c r="C27" s="379">
        <f t="shared" si="1"/>
        <v>1</v>
      </c>
      <c r="D27" s="380">
        <v>0</v>
      </c>
      <c r="E27" s="380">
        <v>0</v>
      </c>
      <c r="F27" s="380">
        <v>0</v>
      </c>
      <c r="G27" s="380">
        <v>0</v>
      </c>
      <c r="H27" s="380">
        <v>0</v>
      </c>
      <c r="I27" s="380">
        <v>1</v>
      </c>
      <c r="J27" s="380">
        <v>0</v>
      </c>
      <c r="K27" s="380">
        <v>0</v>
      </c>
      <c r="L27" s="380">
        <v>0</v>
      </c>
      <c r="M27" s="380">
        <v>0</v>
      </c>
      <c r="N27" s="380">
        <v>1</v>
      </c>
      <c r="O27" s="381">
        <v>0</v>
      </c>
    </row>
    <row r="28" spans="2:15" ht="13.5" customHeight="1">
      <c r="B28" s="395" t="s">
        <v>1313</v>
      </c>
      <c r="C28" s="379">
        <f t="shared" si="1"/>
        <v>0</v>
      </c>
      <c r="D28" s="380">
        <v>0</v>
      </c>
      <c r="E28" s="380">
        <v>0</v>
      </c>
      <c r="F28" s="380">
        <v>0</v>
      </c>
      <c r="G28" s="380">
        <v>0</v>
      </c>
      <c r="H28" s="380">
        <v>0</v>
      </c>
      <c r="I28" s="380">
        <v>0</v>
      </c>
      <c r="J28" s="380">
        <v>0</v>
      </c>
      <c r="K28" s="380">
        <v>0</v>
      </c>
      <c r="L28" s="380">
        <v>0</v>
      </c>
      <c r="M28" s="380">
        <v>0</v>
      </c>
      <c r="N28" s="380">
        <v>0</v>
      </c>
      <c r="O28" s="381">
        <v>0</v>
      </c>
    </row>
    <row r="29" spans="2:15" ht="13.5" customHeight="1">
      <c r="B29" s="371" t="s">
        <v>1282</v>
      </c>
      <c r="C29" s="379">
        <f t="shared" si="1"/>
        <v>17</v>
      </c>
      <c r="D29" s="380">
        <v>5</v>
      </c>
      <c r="E29" s="380">
        <v>2</v>
      </c>
      <c r="F29" s="380">
        <v>0</v>
      </c>
      <c r="G29" s="380">
        <v>3</v>
      </c>
      <c r="H29" s="380">
        <v>7</v>
      </c>
      <c r="I29" s="380">
        <v>0</v>
      </c>
      <c r="J29" s="380">
        <v>0</v>
      </c>
      <c r="K29" s="380">
        <v>9</v>
      </c>
      <c r="L29" s="380">
        <v>7</v>
      </c>
      <c r="M29" s="380">
        <v>1</v>
      </c>
      <c r="N29" s="380">
        <v>0</v>
      </c>
      <c r="O29" s="381">
        <v>0</v>
      </c>
    </row>
    <row r="30" spans="2:15" ht="13.5" customHeight="1">
      <c r="B30" s="371" t="s">
        <v>1314</v>
      </c>
      <c r="C30" s="379">
        <f t="shared" si="1"/>
        <v>0</v>
      </c>
      <c r="D30" s="380">
        <v>0</v>
      </c>
      <c r="E30" s="380">
        <v>0</v>
      </c>
      <c r="F30" s="380">
        <v>0</v>
      </c>
      <c r="G30" s="380">
        <v>0</v>
      </c>
      <c r="H30" s="380">
        <v>0</v>
      </c>
      <c r="I30" s="380">
        <v>0</v>
      </c>
      <c r="J30" s="380">
        <v>0</v>
      </c>
      <c r="K30" s="380">
        <v>0</v>
      </c>
      <c r="L30" s="380">
        <v>0</v>
      </c>
      <c r="M30" s="380">
        <v>0</v>
      </c>
      <c r="N30" s="380">
        <v>0</v>
      </c>
      <c r="O30" s="381">
        <v>0</v>
      </c>
    </row>
    <row r="31" spans="2:15" ht="13.5" customHeight="1">
      <c r="B31" s="371" t="s">
        <v>1283</v>
      </c>
      <c r="C31" s="379">
        <f t="shared" si="1"/>
        <v>1</v>
      </c>
      <c r="D31" s="380">
        <v>0</v>
      </c>
      <c r="E31" s="380">
        <v>0</v>
      </c>
      <c r="F31" s="380">
        <v>0</v>
      </c>
      <c r="G31" s="380">
        <v>0</v>
      </c>
      <c r="H31" s="380">
        <v>0</v>
      </c>
      <c r="I31" s="380">
        <v>1</v>
      </c>
      <c r="J31" s="380">
        <v>1</v>
      </c>
      <c r="K31" s="380">
        <v>0</v>
      </c>
      <c r="L31" s="380">
        <v>0</v>
      </c>
      <c r="M31" s="380">
        <v>0</v>
      </c>
      <c r="N31" s="380">
        <v>0</v>
      </c>
      <c r="O31" s="381">
        <v>0</v>
      </c>
    </row>
    <row r="32" spans="2:15" ht="9.75" customHeight="1">
      <c r="B32" s="371"/>
      <c r="C32" s="379"/>
      <c r="D32" s="380"/>
      <c r="E32" s="380"/>
      <c r="F32" s="380"/>
      <c r="G32" s="380"/>
      <c r="H32" s="380"/>
      <c r="I32" s="380"/>
      <c r="J32" s="380"/>
      <c r="K32" s="380"/>
      <c r="L32" s="380"/>
      <c r="M32" s="380"/>
      <c r="N32" s="380"/>
      <c r="O32" s="381"/>
    </row>
    <row r="33" spans="2:15" ht="19.5" customHeight="1">
      <c r="B33" s="393" t="s">
        <v>1284</v>
      </c>
      <c r="C33" s="379"/>
      <c r="D33" s="380"/>
      <c r="E33" s="380"/>
      <c r="F33" s="380"/>
      <c r="G33" s="380"/>
      <c r="H33" s="380"/>
      <c r="I33" s="380"/>
      <c r="J33" s="380"/>
      <c r="K33" s="380"/>
      <c r="L33" s="380"/>
      <c r="M33" s="380"/>
      <c r="N33" s="380"/>
      <c r="O33" s="381"/>
    </row>
    <row r="34" spans="2:15" ht="13.5" customHeight="1">
      <c r="B34" s="371" t="s">
        <v>1315</v>
      </c>
      <c r="C34" s="379">
        <f aca="true" t="shared" si="2" ref="C34:C42">SUM(D34:I34)</f>
        <v>74</v>
      </c>
      <c r="D34" s="380">
        <v>72</v>
      </c>
      <c r="E34" s="380">
        <v>1</v>
      </c>
      <c r="F34" s="380">
        <v>0</v>
      </c>
      <c r="G34" s="380">
        <v>0</v>
      </c>
      <c r="H34" s="380">
        <v>1</v>
      </c>
      <c r="I34" s="380">
        <v>0</v>
      </c>
      <c r="J34" s="380">
        <v>0</v>
      </c>
      <c r="K34" s="380">
        <v>47</v>
      </c>
      <c r="L34" s="380">
        <v>12</v>
      </c>
      <c r="M34" s="380">
        <v>15</v>
      </c>
      <c r="N34" s="380">
        <v>0</v>
      </c>
      <c r="O34" s="381">
        <v>0</v>
      </c>
    </row>
    <row r="35" spans="2:15" ht="13.5" customHeight="1">
      <c r="B35" s="371" t="s">
        <v>1316</v>
      </c>
      <c r="C35" s="379">
        <f t="shared" si="2"/>
        <v>11</v>
      </c>
      <c r="D35" s="380">
        <v>10</v>
      </c>
      <c r="E35" s="380">
        <v>0</v>
      </c>
      <c r="F35" s="380">
        <v>0</v>
      </c>
      <c r="G35" s="380">
        <v>0</v>
      </c>
      <c r="H35" s="380">
        <v>1</v>
      </c>
      <c r="I35" s="380">
        <v>0</v>
      </c>
      <c r="J35" s="380">
        <v>0</v>
      </c>
      <c r="K35" s="380">
        <v>8</v>
      </c>
      <c r="L35" s="380">
        <v>2</v>
      </c>
      <c r="M35" s="380">
        <v>0</v>
      </c>
      <c r="N35" s="380">
        <v>1</v>
      </c>
      <c r="O35" s="381">
        <v>0</v>
      </c>
    </row>
    <row r="36" spans="2:15" ht="13.5" customHeight="1">
      <c r="B36" s="371" t="s">
        <v>1285</v>
      </c>
      <c r="C36" s="379">
        <f t="shared" si="2"/>
        <v>116</v>
      </c>
      <c r="D36" s="380">
        <v>113</v>
      </c>
      <c r="E36" s="380">
        <v>2</v>
      </c>
      <c r="F36" s="380">
        <v>0</v>
      </c>
      <c r="G36" s="380">
        <v>0</v>
      </c>
      <c r="H36" s="380">
        <v>1</v>
      </c>
      <c r="I36" s="380">
        <v>0</v>
      </c>
      <c r="J36" s="380">
        <v>0</v>
      </c>
      <c r="K36" s="380">
        <v>30</v>
      </c>
      <c r="L36" s="380">
        <v>38</v>
      </c>
      <c r="M36" s="380">
        <v>36</v>
      </c>
      <c r="N36" s="380">
        <v>7</v>
      </c>
      <c r="O36" s="381">
        <v>5</v>
      </c>
    </row>
    <row r="37" spans="2:15" ht="13.5" customHeight="1">
      <c r="B37" s="371" t="s">
        <v>1286</v>
      </c>
      <c r="C37" s="379">
        <f t="shared" si="2"/>
        <v>143</v>
      </c>
      <c r="D37" s="380">
        <v>142</v>
      </c>
      <c r="E37" s="380">
        <v>0</v>
      </c>
      <c r="F37" s="380">
        <v>0</v>
      </c>
      <c r="G37" s="380">
        <v>0</v>
      </c>
      <c r="H37" s="380">
        <v>1</v>
      </c>
      <c r="I37" s="380">
        <v>0</v>
      </c>
      <c r="J37" s="380">
        <v>0</v>
      </c>
      <c r="K37" s="380">
        <v>17</v>
      </c>
      <c r="L37" s="380">
        <v>67</v>
      </c>
      <c r="M37" s="380">
        <v>48</v>
      </c>
      <c r="N37" s="380">
        <v>11</v>
      </c>
      <c r="O37" s="381">
        <v>0</v>
      </c>
    </row>
    <row r="38" spans="2:15" ht="13.5" customHeight="1">
      <c r="B38" s="371" t="s">
        <v>1287</v>
      </c>
      <c r="C38" s="379">
        <f t="shared" si="2"/>
        <v>57</v>
      </c>
      <c r="D38" s="380">
        <v>52</v>
      </c>
      <c r="E38" s="380">
        <v>3</v>
      </c>
      <c r="F38" s="380">
        <v>0</v>
      </c>
      <c r="G38" s="380">
        <v>0</v>
      </c>
      <c r="H38" s="380">
        <v>0</v>
      </c>
      <c r="I38" s="380">
        <v>2</v>
      </c>
      <c r="J38" s="380">
        <v>0</v>
      </c>
      <c r="K38" s="380">
        <v>33</v>
      </c>
      <c r="L38" s="380">
        <v>20</v>
      </c>
      <c r="M38" s="380">
        <v>1</v>
      </c>
      <c r="N38" s="380">
        <v>2</v>
      </c>
      <c r="O38" s="381">
        <v>1</v>
      </c>
    </row>
    <row r="39" spans="2:15" ht="13.5" customHeight="1">
      <c r="B39" s="371" t="s">
        <v>1288</v>
      </c>
      <c r="C39" s="379">
        <f t="shared" si="2"/>
        <v>45</v>
      </c>
      <c r="D39" s="380">
        <v>44</v>
      </c>
      <c r="E39" s="380">
        <v>0</v>
      </c>
      <c r="F39" s="380">
        <v>0</v>
      </c>
      <c r="G39" s="380">
        <v>0</v>
      </c>
      <c r="H39" s="380">
        <v>1</v>
      </c>
      <c r="I39" s="380">
        <v>0</v>
      </c>
      <c r="J39" s="380">
        <v>0</v>
      </c>
      <c r="K39" s="380">
        <v>27</v>
      </c>
      <c r="L39" s="380">
        <v>14</v>
      </c>
      <c r="M39" s="380">
        <v>3</v>
      </c>
      <c r="N39" s="380">
        <v>1</v>
      </c>
      <c r="O39" s="381">
        <v>0</v>
      </c>
    </row>
    <row r="40" spans="2:15" ht="13.5" customHeight="1">
      <c r="B40" s="371" t="s">
        <v>1289</v>
      </c>
      <c r="C40" s="379">
        <f t="shared" si="2"/>
        <v>64</v>
      </c>
      <c r="D40" s="380">
        <v>60</v>
      </c>
      <c r="E40" s="380">
        <v>1</v>
      </c>
      <c r="F40" s="380">
        <v>0</v>
      </c>
      <c r="G40" s="380">
        <v>0</v>
      </c>
      <c r="H40" s="380">
        <v>2</v>
      </c>
      <c r="I40" s="380">
        <v>1</v>
      </c>
      <c r="J40" s="380">
        <v>1</v>
      </c>
      <c r="K40" s="380">
        <v>23</v>
      </c>
      <c r="L40" s="380">
        <v>30</v>
      </c>
      <c r="M40" s="380">
        <v>4</v>
      </c>
      <c r="N40" s="380">
        <v>4</v>
      </c>
      <c r="O40" s="381">
        <v>2</v>
      </c>
    </row>
    <row r="41" spans="2:15" ht="13.5" customHeight="1">
      <c r="B41" s="371" t="s">
        <v>1290</v>
      </c>
      <c r="C41" s="379">
        <f t="shared" si="2"/>
        <v>43</v>
      </c>
      <c r="D41" s="380">
        <v>42</v>
      </c>
      <c r="E41" s="380">
        <v>0</v>
      </c>
      <c r="F41" s="380">
        <v>0</v>
      </c>
      <c r="G41" s="380">
        <v>1</v>
      </c>
      <c r="H41" s="380">
        <v>0</v>
      </c>
      <c r="I41" s="380">
        <v>0</v>
      </c>
      <c r="J41" s="380">
        <v>0</v>
      </c>
      <c r="K41" s="380">
        <v>21</v>
      </c>
      <c r="L41" s="380">
        <v>21</v>
      </c>
      <c r="M41" s="380">
        <v>0</v>
      </c>
      <c r="N41" s="380">
        <v>1</v>
      </c>
      <c r="O41" s="381">
        <v>0</v>
      </c>
    </row>
    <row r="42" spans="2:15" ht="13.5" customHeight="1">
      <c r="B42" s="373" t="s">
        <v>1291</v>
      </c>
      <c r="C42" s="396">
        <f t="shared" si="2"/>
        <v>108</v>
      </c>
      <c r="D42" s="397">
        <v>106</v>
      </c>
      <c r="E42" s="397">
        <v>0</v>
      </c>
      <c r="F42" s="397">
        <v>0</v>
      </c>
      <c r="G42" s="397">
        <v>2</v>
      </c>
      <c r="H42" s="397">
        <v>0</v>
      </c>
      <c r="I42" s="397">
        <v>0</v>
      </c>
      <c r="J42" s="397">
        <v>0</v>
      </c>
      <c r="K42" s="397">
        <v>49</v>
      </c>
      <c r="L42" s="397">
        <v>52</v>
      </c>
      <c r="M42" s="397">
        <v>6</v>
      </c>
      <c r="N42" s="397">
        <v>0</v>
      </c>
      <c r="O42" s="398">
        <v>1</v>
      </c>
    </row>
    <row r="43" spans="2:15" ht="13.5" customHeight="1">
      <c r="B43" s="399" t="s">
        <v>1317</v>
      </c>
      <c r="C43" s="399"/>
      <c r="D43" s="399"/>
      <c r="E43" s="399"/>
      <c r="F43" s="399"/>
      <c r="G43" s="399"/>
      <c r="H43" s="399"/>
      <c r="I43" s="399"/>
      <c r="J43" s="399"/>
      <c r="K43" s="400"/>
      <c r="L43" s="400"/>
      <c r="M43" s="400"/>
      <c r="N43" s="400"/>
      <c r="O43" s="400"/>
    </row>
    <row r="44" ht="12">
      <c r="B44" s="365" t="s">
        <v>1318</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5" customHeight="1"/>
  <cols>
    <col min="1" max="2" width="3.125" style="401" customWidth="1"/>
    <col min="3" max="3" width="14.625" style="401" customWidth="1"/>
    <col min="4" max="9" width="9.625" style="401" customWidth="1"/>
    <col min="10" max="16384" width="9.00390625" style="401" customWidth="1"/>
  </cols>
  <sheetData>
    <row r="1" ht="21.75" customHeight="1">
      <c r="B1" s="402" t="s">
        <v>1342</v>
      </c>
    </row>
    <row r="2" ht="15" customHeight="1">
      <c r="A2" s="402"/>
    </row>
    <row r="3" spans="1:9" ht="15" customHeight="1" thickBot="1">
      <c r="A3" s="402"/>
      <c r="I3" s="403" t="s">
        <v>1320</v>
      </c>
    </row>
    <row r="4" spans="1:9" ht="21" customHeight="1" thickTop="1">
      <c r="A4" s="402"/>
      <c r="B4" s="1344" t="s">
        <v>1321</v>
      </c>
      <c r="C4" s="1344"/>
      <c r="D4" s="404" t="s">
        <v>1322</v>
      </c>
      <c r="E4" s="404">
        <v>59</v>
      </c>
      <c r="F4" s="404">
        <v>60</v>
      </c>
      <c r="G4" s="404">
        <v>61</v>
      </c>
      <c r="H4" s="404">
        <v>62</v>
      </c>
      <c r="I4" s="404">
        <v>63</v>
      </c>
    </row>
    <row r="5" spans="2:9" s="405" customFormat="1" ht="15" customHeight="1">
      <c r="B5" s="1343" t="s">
        <v>1119</v>
      </c>
      <c r="C5" s="1343"/>
      <c r="D5" s="406">
        <f aca="true" t="shared" si="0" ref="D5:I5">D6+D17+D21+D25</f>
        <v>12046.7</v>
      </c>
      <c r="E5" s="407">
        <f t="shared" si="0"/>
        <v>10121.1</v>
      </c>
      <c r="F5" s="407">
        <f t="shared" si="0"/>
        <v>9661.800000000001</v>
      </c>
      <c r="G5" s="407">
        <f t="shared" si="0"/>
        <v>7667.1</v>
      </c>
      <c r="H5" s="407">
        <f t="shared" si="0"/>
        <v>9705.7</v>
      </c>
      <c r="I5" s="408">
        <f t="shared" si="0"/>
        <v>8091.499999999999</v>
      </c>
    </row>
    <row r="6" spans="2:9" ht="15" customHeight="1">
      <c r="B6" s="1345" t="s">
        <v>1323</v>
      </c>
      <c r="C6" s="1345"/>
      <c r="D6" s="409">
        <f>SUM(D7:D16)</f>
        <v>4562.5</v>
      </c>
      <c r="E6" s="410">
        <f>SUM(E7:E16)</f>
        <v>4657.299999999999</v>
      </c>
      <c r="F6" s="410">
        <v>4679.1</v>
      </c>
      <c r="G6" s="410">
        <f>SUM(G7:G16)</f>
        <v>4477</v>
      </c>
      <c r="H6" s="410">
        <f>SUM(H7:H16)</f>
        <v>3541.8</v>
      </c>
      <c r="I6" s="411">
        <f>SUM(I7:I16)</f>
        <v>3425.3</v>
      </c>
    </row>
    <row r="7" spans="2:9" ht="15" customHeight="1">
      <c r="B7" s="412"/>
      <c r="C7" s="413" t="s">
        <v>1324</v>
      </c>
      <c r="D7" s="409">
        <v>530.3</v>
      </c>
      <c r="E7" s="410">
        <v>668.8</v>
      </c>
      <c r="F7" s="410">
        <v>656.4</v>
      </c>
      <c r="G7" s="410">
        <v>235.7</v>
      </c>
      <c r="H7" s="410">
        <v>614.1</v>
      </c>
      <c r="I7" s="411">
        <v>431.8</v>
      </c>
    </row>
    <row r="8" spans="2:9" ht="15" customHeight="1">
      <c r="B8" s="414"/>
      <c r="C8" s="415" t="s">
        <v>1325</v>
      </c>
      <c r="D8" s="409">
        <v>211.8</v>
      </c>
      <c r="E8" s="410">
        <v>173.7</v>
      </c>
      <c r="F8" s="410">
        <v>179</v>
      </c>
      <c r="G8" s="410">
        <v>112.9</v>
      </c>
      <c r="H8" s="410">
        <v>90.5</v>
      </c>
      <c r="I8" s="411">
        <v>83.5</v>
      </c>
    </row>
    <row r="9" spans="2:9" ht="15" customHeight="1">
      <c r="B9" s="414"/>
      <c r="C9" s="415" t="s">
        <v>1326</v>
      </c>
      <c r="D9" s="409">
        <v>341.5</v>
      </c>
      <c r="E9" s="410">
        <v>360.5</v>
      </c>
      <c r="F9" s="410">
        <v>316.5</v>
      </c>
      <c r="G9" s="410">
        <v>518</v>
      </c>
      <c r="H9" s="410">
        <v>316.7</v>
      </c>
      <c r="I9" s="411">
        <v>266.3</v>
      </c>
    </row>
    <row r="10" spans="2:9" ht="15" customHeight="1">
      <c r="B10" s="414"/>
      <c r="C10" s="415" t="s">
        <v>1327</v>
      </c>
      <c r="D10" s="409">
        <v>151.5</v>
      </c>
      <c r="E10" s="410">
        <v>267.4</v>
      </c>
      <c r="F10" s="410">
        <v>240.6</v>
      </c>
      <c r="G10" s="410">
        <v>134.5</v>
      </c>
      <c r="H10" s="410">
        <v>140.2</v>
      </c>
      <c r="I10" s="411">
        <v>502.9</v>
      </c>
    </row>
    <row r="11" spans="2:9" ht="15" customHeight="1">
      <c r="B11" s="414"/>
      <c r="C11" s="415" t="s">
        <v>1328</v>
      </c>
      <c r="D11" s="409">
        <v>639.7</v>
      </c>
      <c r="E11" s="410">
        <v>500</v>
      </c>
      <c r="F11" s="410">
        <v>704.2</v>
      </c>
      <c r="G11" s="410">
        <v>528.8</v>
      </c>
      <c r="H11" s="410">
        <v>411.7</v>
      </c>
      <c r="I11" s="411">
        <v>558.6</v>
      </c>
    </row>
    <row r="12" spans="2:9" ht="15" customHeight="1">
      <c r="B12" s="414"/>
      <c r="C12" s="415" t="s">
        <v>1329</v>
      </c>
      <c r="D12" s="409">
        <v>250.7</v>
      </c>
      <c r="E12" s="410">
        <v>400.2</v>
      </c>
      <c r="F12" s="410">
        <v>422.6</v>
      </c>
      <c r="G12" s="410">
        <v>1096.1</v>
      </c>
      <c r="H12" s="410">
        <v>316.5</v>
      </c>
      <c r="I12" s="411">
        <v>203.7</v>
      </c>
    </row>
    <row r="13" spans="2:9" ht="15" customHeight="1">
      <c r="B13" s="414"/>
      <c r="C13" s="415" t="s">
        <v>1330</v>
      </c>
      <c r="D13" s="409">
        <v>145.8</v>
      </c>
      <c r="E13" s="410">
        <v>41.6</v>
      </c>
      <c r="F13" s="410">
        <v>70.5</v>
      </c>
      <c r="G13" s="410">
        <v>329.2</v>
      </c>
      <c r="H13" s="410">
        <v>97.4</v>
      </c>
      <c r="I13" s="411">
        <v>58.5</v>
      </c>
    </row>
    <row r="14" spans="2:9" ht="15" customHeight="1">
      <c r="B14" s="414"/>
      <c r="C14" s="415" t="s">
        <v>1331</v>
      </c>
      <c r="D14" s="409">
        <v>86.9</v>
      </c>
      <c r="E14" s="410">
        <v>57.2</v>
      </c>
      <c r="F14" s="410">
        <v>44</v>
      </c>
      <c r="G14" s="410">
        <v>87.9</v>
      </c>
      <c r="H14" s="410">
        <v>75.4</v>
      </c>
      <c r="I14" s="411">
        <v>54</v>
      </c>
    </row>
    <row r="15" spans="2:9" ht="15" customHeight="1">
      <c r="B15" s="414"/>
      <c r="C15" s="415" t="s">
        <v>1332</v>
      </c>
      <c r="D15" s="409">
        <v>197.3</v>
      </c>
      <c r="E15" s="410">
        <v>201.5</v>
      </c>
      <c r="F15" s="410">
        <v>137.8</v>
      </c>
      <c r="G15" s="410">
        <v>180</v>
      </c>
      <c r="H15" s="410">
        <v>139.4</v>
      </c>
      <c r="I15" s="411">
        <v>96</v>
      </c>
    </row>
    <row r="16" spans="2:9" ht="15" customHeight="1">
      <c r="B16" s="414"/>
      <c r="C16" s="415" t="s">
        <v>1246</v>
      </c>
      <c r="D16" s="409">
        <v>2007</v>
      </c>
      <c r="E16" s="410">
        <v>1986.4</v>
      </c>
      <c r="F16" s="410">
        <v>1907.6</v>
      </c>
      <c r="G16" s="410">
        <v>1253.9</v>
      </c>
      <c r="H16" s="410">
        <v>1339.9</v>
      </c>
      <c r="I16" s="411">
        <v>1170</v>
      </c>
    </row>
    <row r="17" spans="2:9" ht="15" customHeight="1">
      <c r="B17" s="1341" t="s">
        <v>1333</v>
      </c>
      <c r="C17" s="1342"/>
      <c r="D17" s="409">
        <f aca="true" t="shared" si="1" ref="D17:I17">SUM(D18:D20)</f>
        <v>183.60000000000002</v>
      </c>
      <c r="E17" s="410">
        <f t="shared" si="1"/>
        <v>402.90000000000003</v>
      </c>
      <c r="F17" s="410">
        <f t="shared" si="1"/>
        <v>260.5</v>
      </c>
      <c r="G17" s="410">
        <f t="shared" si="1"/>
        <v>196</v>
      </c>
      <c r="H17" s="410">
        <f t="shared" si="1"/>
        <v>200.20000000000002</v>
      </c>
      <c r="I17" s="411">
        <f t="shared" si="1"/>
        <v>285.2</v>
      </c>
    </row>
    <row r="18" spans="2:9" ht="15" customHeight="1">
      <c r="B18" s="414"/>
      <c r="C18" s="415" t="s">
        <v>1334</v>
      </c>
      <c r="D18" s="409">
        <v>10.1</v>
      </c>
      <c r="E18" s="410">
        <v>25.5</v>
      </c>
      <c r="F18" s="410">
        <v>11.1</v>
      </c>
      <c r="G18" s="410">
        <v>14.4</v>
      </c>
      <c r="H18" s="410">
        <v>16.6</v>
      </c>
      <c r="I18" s="411">
        <v>16.6</v>
      </c>
    </row>
    <row r="19" spans="2:9" ht="15" customHeight="1">
      <c r="B19" s="414"/>
      <c r="C19" s="415" t="s">
        <v>1335</v>
      </c>
      <c r="D19" s="409">
        <v>35.6</v>
      </c>
      <c r="E19" s="410">
        <v>17.8</v>
      </c>
      <c r="F19" s="410">
        <v>40.5</v>
      </c>
      <c r="G19" s="410">
        <v>63</v>
      </c>
      <c r="H19" s="410">
        <v>39.3</v>
      </c>
      <c r="I19" s="411">
        <v>93.1</v>
      </c>
    </row>
    <row r="20" spans="2:9" ht="15" customHeight="1">
      <c r="B20" s="414"/>
      <c r="C20" s="415" t="s">
        <v>1246</v>
      </c>
      <c r="D20" s="409">
        <v>137.9</v>
      </c>
      <c r="E20" s="410">
        <v>359.6</v>
      </c>
      <c r="F20" s="410">
        <v>208.9</v>
      </c>
      <c r="G20" s="410">
        <v>118.6</v>
      </c>
      <c r="H20" s="410">
        <v>144.3</v>
      </c>
      <c r="I20" s="411">
        <v>175.5</v>
      </c>
    </row>
    <row r="21" spans="2:9" ht="15" customHeight="1">
      <c r="B21" s="1341" t="s">
        <v>1336</v>
      </c>
      <c r="C21" s="1342"/>
      <c r="D21" s="409">
        <f aca="true" t="shared" si="2" ref="D21:I21">SUM(D22:D24)</f>
        <v>7234.4</v>
      </c>
      <c r="E21" s="410">
        <f t="shared" si="2"/>
        <v>5033.8</v>
      </c>
      <c r="F21" s="410">
        <f t="shared" si="2"/>
        <v>4685.8</v>
      </c>
      <c r="G21" s="410">
        <f t="shared" si="2"/>
        <v>2961.3</v>
      </c>
      <c r="H21" s="410">
        <f t="shared" si="2"/>
        <v>5942.6</v>
      </c>
      <c r="I21" s="411">
        <f t="shared" si="2"/>
        <v>4363.599999999999</v>
      </c>
    </row>
    <row r="22" spans="2:9" ht="15" customHeight="1">
      <c r="B22" s="414"/>
      <c r="C22" s="415" t="s">
        <v>1337</v>
      </c>
      <c r="D22" s="409">
        <v>5579.2</v>
      </c>
      <c r="E22" s="410">
        <v>3277.5</v>
      </c>
      <c r="F22" s="410">
        <v>3596.9</v>
      </c>
      <c r="G22" s="410">
        <v>2008.7</v>
      </c>
      <c r="H22" s="410">
        <v>5002.1</v>
      </c>
      <c r="I22" s="411">
        <v>3463.2</v>
      </c>
    </row>
    <row r="23" spans="2:9" ht="15" customHeight="1">
      <c r="B23" s="414"/>
      <c r="C23" s="415" t="s">
        <v>1338</v>
      </c>
      <c r="D23" s="409">
        <v>1504.6</v>
      </c>
      <c r="E23" s="410">
        <v>1617.5</v>
      </c>
      <c r="F23" s="410">
        <v>821.8</v>
      </c>
      <c r="G23" s="410">
        <v>671.6</v>
      </c>
      <c r="H23" s="410">
        <v>731.9</v>
      </c>
      <c r="I23" s="411">
        <v>670.4</v>
      </c>
    </row>
    <row r="24" spans="2:9" ht="15" customHeight="1">
      <c r="B24" s="414"/>
      <c r="C24" s="415" t="s">
        <v>1246</v>
      </c>
      <c r="D24" s="409">
        <v>150.6</v>
      </c>
      <c r="E24" s="410">
        <v>138.8</v>
      </c>
      <c r="F24" s="410">
        <v>267.1</v>
      </c>
      <c r="G24" s="410">
        <v>281</v>
      </c>
      <c r="H24" s="410">
        <v>208.6</v>
      </c>
      <c r="I24" s="411">
        <v>230</v>
      </c>
    </row>
    <row r="25" spans="2:9" ht="15" customHeight="1">
      <c r="B25" s="1341" t="s">
        <v>1339</v>
      </c>
      <c r="C25" s="1342"/>
      <c r="D25" s="409">
        <f aca="true" t="shared" si="3" ref="D25:I25">SUM(D26:D28)</f>
        <v>66.2</v>
      </c>
      <c r="E25" s="410">
        <f t="shared" si="3"/>
        <v>27.1</v>
      </c>
      <c r="F25" s="410">
        <f t="shared" si="3"/>
        <v>36.4</v>
      </c>
      <c r="G25" s="410">
        <f t="shared" si="3"/>
        <v>32.8</v>
      </c>
      <c r="H25" s="410">
        <f t="shared" si="3"/>
        <v>21.1</v>
      </c>
      <c r="I25" s="411">
        <f t="shared" si="3"/>
        <v>17.4</v>
      </c>
    </row>
    <row r="26" spans="2:9" ht="15" customHeight="1">
      <c r="B26" s="412"/>
      <c r="C26" s="413" t="s">
        <v>1340</v>
      </c>
      <c r="D26" s="409">
        <v>4</v>
      </c>
      <c r="E26" s="410">
        <v>5</v>
      </c>
      <c r="F26" s="410">
        <v>0.6</v>
      </c>
      <c r="G26" s="410">
        <v>6.1</v>
      </c>
      <c r="H26" s="410">
        <v>2.3</v>
      </c>
      <c r="I26" s="411">
        <v>1.2</v>
      </c>
    </row>
    <row r="27" spans="2:9" ht="15" customHeight="1">
      <c r="B27" s="412"/>
      <c r="C27" s="413" t="s">
        <v>1341</v>
      </c>
      <c r="D27" s="409">
        <v>2.8</v>
      </c>
      <c r="E27" s="410">
        <v>4.3</v>
      </c>
      <c r="F27" s="410">
        <v>1.7</v>
      </c>
      <c r="G27" s="410">
        <v>0.8</v>
      </c>
      <c r="H27" s="410">
        <v>1</v>
      </c>
      <c r="I27" s="411">
        <v>1.1</v>
      </c>
    </row>
    <row r="28" spans="2:9" ht="15" customHeight="1">
      <c r="B28" s="416"/>
      <c r="C28" s="417" t="s">
        <v>1246</v>
      </c>
      <c r="D28" s="418">
        <v>59.4</v>
      </c>
      <c r="E28" s="419">
        <v>17.8</v>
      </c>
      <c r="F28" s="419">
        <v>34.1</v>
      </c>
      <c r="G28" s="419">
        <v>25.9</v>
      </c>
      <c r="H28" s="419">
        <v>17.8</v>
      </c>
      <c r="I28" s="420">
        <v>15.1</v>
      </c>
    </row>
    <row r="29" ht="15" customHeight="1">
      <c r="C29" s="421"/>
    </row>
  </sheetData>
  <mergeCells count="6">
    <mergeCell ref="B21:C21"/>
    <mergeCell ref="B25:C25"/>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52"/>
  <sheetViews>
    <sheetView workbookViewId="0" topLeftCell="A1">
      <selection activeCell="A1" sqref="A1"/>
    </sheetView>
  </sheetViews>
  <sheetFormatPr defaultColWidth="9.00390625" defaultRowHeight="13.5"/>
  <cols>
    <col min="1" max="2" width="3.625" style="422" customWidth="1"/>
    <col min="3" max="3" width="26.125" style="422" customWidth="1"/>
    <col min="4" max="6" width="12.125" style="422" customWidth="1"/>
    <col min="7" max="7" width="12.125" style="424" customWidth="1"/>
    <col min="8" max="9" width="12.125" style="422" customWidth="1"/>
    <col min="10" max="16384" width="9.00390625" style="422" customWidth="1"/>
  </cols>
  <sheetData>
    <row r="1" spans="2:3" ht="14.25">
      <c r="B1" s="423" t="s">
        <v>1394</v>
      </c>
      <c r="C1" s="423"/>
    </row>
    <row r="2" spans="2:3" ht="14.25">
      <c r="B2" s="423" t="s">
        <v>1366</v>
      </c>
      <c r="C2" s="423"/>
    </row>
    <row r="3" spans="2:3" ht="14.25">
      <c r="B3" s="423"/>
      <c r="C3" s="423"/>
    </row>
    <row r="4" ht="12.75" thickBot="1">
      <c r="I4" s="425" t="s">
        <v>1367</v>
      </c>
    </row>
    <row r="5" spans="1:9" ht="54" customHeight="1" thickTop="1">
      <c r="A5" s="426"/>
      <c r="B5" s="1346" t="s">
        <v>1368</v>
      </c>
      <c r="C5" s="1347"/>
      <c r="D5" s="427" t="s">
        <v>1343</v>
      </c>
      <c r="E5" s="427" t="s">
        <v>1344</v>
      </c>
      <c r="F5" s="428" t="s">
        <v>1369</v>
      </c>
      <c r="G5" s="429" t="s">
        <v>1370</v>
      </c>
      <c r="H5" s="430" t="s">
        <v>1371</v>
      </c>
      <c r="I5" s="430" t="s">
        <v>1372</v>
      </c>
    </row>
    <row r="6" spans="1:9" ht="6" customHeight="1">
      <c r="A6" s="426"/>
      <c r="B6" s="431"/>
      <c r="C6" s="432"/>
      <c r="D6" s="433"/>
      <c r="E6" s="434"/>
      <c r="F6" s="434"/>
      <c r="G6" s="434"/>
      <c r="H6" s="434"/>
      <c r="I6" s="435"/>
    </row>
    <row r="7" spans="1:9" ht="13.5" customHeight="1">
      <c r="A7" s="426"/>
      <c r="B7" s="1352" t="s">
        <v>1373</v>
      </c>
      <c r="C7" s="1353"/>
      <c r="D7" s="438">
        <v>4843</v>
      </c>
      <c r="E7" s="439">
        <v>143217</v>
      </c>
      <c r="F7" s="439">
        <v>1119942</v>
      </c>
      <c r="G7" s="439">
        <v>1864115</v>
      </c>
      <c r="H7" s="439">
        <v>1519107</v>
      </c>
      <c r="I7" s="440">
        <v>509362</v>
      </c>
    </row>
    <row r="8" spans="1:9" ht="13.5" customHeight="1">
      <c r="A8" s="426"/>
      <c r="B8" s="436"/>
      <c r="C8" s="437"/>
      <c r="D8" s="441">
        <v>7960</v>
      </c>
      <c r="E8" s="442">
        <v>149338</v>
      </c>
      <c r="F8" s="442">
        <v>1129077</v>
      </c>
      <c r="G8" s="442">
        <v>1885258</v>
      </c>
      <c r="H8" s="439"/>
      <c r="I8" s="440"/>
    </row>
    <row r="9" spans="1:9" ht="13.5" customHeight="1">
      <c r="A9" s="426"/>
      <c r="B9" s="1350">
        <v>61</v>
      </c>
      <c r="C9" s="1351"/>
      <c r="D9" s="438">
        <v>4999</v>
      </c>
      <c r="E9" s="439">
        <v>144498</v>
      </c>
      <c r="F9" s="439">
        <v>1091362</v>
      </c>
      <c r="G9" s="439">
        <v>1875107</v>
      </c>
      <c r="H9" s="439">
        <v>1524981</v>
      </c>
      <c r="I9" s="440">
        <v>540979</v>
      </c>
    </row>
    <row r="10" spans="1:9" s="447" customFormat="1" ht="13.5" customHeight="1">
      <c r="A10" s="443"/>
      <c r="B10" s="1348">
        <v>62</v>
      </c>
      <c r="C10" s="1349"/>
      <c r="D10" s="444">
        <f>SUM(D12:D13)</f>
        <v>4896</v>
      </c>
      <c r="E10" s="445">
        <f>SUM(E12:E13)</f>
        <v>144662</v>
      </c>
      <c r="F10" s="445">
        <v>1075088</v>
      </c>
      <c r="G10" s="445">
        <f>SUM(G12:G13)</f>
        <v>1892561</v>
      </c>
      <c r="H10" s="445">
        <f>SUM(H12:H13)</f>
        <v>1530261</v>
      </c>
      <c r="I10" s="446">
        <f>SUM(I12:I13)</f>
        <v>558398</v>
      </c>
    </row>
    <row r="11" spans="1:9" s="455" customFormat="1" ht="9" customHeight="1">
      <c r="A11" s="448"/>
      <c r="B11" s="449"/>
      <c r="C11" s="450"/>
      <c r="D11" s="451"/>
      <c r="E11" s="452"/>
      <c r="F11" s="452"/>
      <c r="G11" s="453"/>
      <c r="H11" s="452"/>
      <c r="I11" s="454"/>
    </row>
    <row r="12" spans="1:9" s="447" customFormat="1" ht="12" customHeight="1">
      <c r="A12" s="443"/>
      <c r="B12" s="456"/>
      <c r="C12" s="457" t="s">
        <v>1374</v>
      </c>
      <c r="D12" s="444">
        <f>SUM(D15:D22,D25:D28,D36)</f>
        <v>3059</v>
      </c>
      <c r="E12" s="445">
        <f>SUM(E15:E22,E25:E28,E36)</f>
        <v>68564</v>
      </c>
      <c r="F12" s="445">
        <f>SUM(F15:F22,F25:F28,F36)</f>
        <v>403885</v>
      </c>
      <c r="G12" s="445">
        <f>SUM(G15:G22,G25:G28,G36)</f>
        <v>755207</v>
      </c>
      <c r="H12" s="445">
        <v>510912</v>
      </c>
      <c r="I12" s="446">
        <v>200433</v>
      </c>
    </row>
    <row r="13" spans="1:9" s="447" customFormat="1" ht="12" customHeight="1">
      <c r="A13" s="443"/>
      <c r="B13" s="456"/>
      <c r="C13" s="457" t="s">
        <v>1375</v>
      </c>
      <c r="D13" s="444">
        <f>SUM(D23:D24,D29:D35)</f>
        <v>1837</v>
      </c>
      <c r="E13" s="445">
        <f>SUM(E23:E24,E29:E35)</f>
        <v>76098</v>
      </c>
      <c r="F13" s="445">
        <v>671204</v>
      </c>
      <c r="G13" s="445">
        <f>SUM(G23:G24,G29:G35)</f>
        <v>1137354</v>
      </c>
      <c r="H13" s="445">
        <v>1019349</v>
      </c>
      <c r="I13" s="446">
        <v>357965</v>
      </c>
    </row>
    <row r="14" spans="1:9" s="447" customFormat="1" ht="6" customHeight="1">
      <c r="A14" s="443"/>
      <c r="B14" s="456"/>
      <c r="C14" s="457"/>
      <c r="D14" s="444"/>
      <c r="E14" s="445"/>
      <c r="F14" s="445"/>
      <c r="G14" s="458"/>
      <c r="H14" s="445"/>
      <c r="I14" s="446"/>
    </row>
    <row r="15" spans="1:9" ht="12">
      <c r="A15" s="426"/>
      <c r="B15" s="459" t="s">
        <v>1345</v>
      </c>
      <c r="C15" s="460" t="s">
        <v>1346</v>
      </c>
      <c r="D15" s="461">
        <v>649</v>
      </c>
      <c r="E15" s="462">
        <v>14187</v>
      </c>
      <c r="F15" s="462">
        <v>122726</v>
      </c>
      <c r="G15" s="463">
        <v>206106</v>
      </c>
      <c r="H15" s="462">
        <v>148727</v>
      </c>
      <c r="I15" s="85">
        <v>55650</v>
      </c>
    </row>
    <row r="16" spans="1:9" ht="12">
      <c r="A16" s="426"/>
      <c r="B16" s="459" t="s">
        <v>1345</v>
      </c>
      <c r="C16" s="460" t="s">
        <v>1347</v>
      </c>
      <c r="D16" s="461">
        <v>90</v>
      </c>
      <c r="E16" s="462">
        <v>2057</v>
      </c>
      <c r="F16" s="462">
        <v>28764</v>
      </c>
      <c r="G16" s="463">
        <v>60038</v>
      </c>
      <c r="H16" s="462">
        <v>44756</v>
      </c>
      <c r="I16" s="85">
        <v>8003</v>
      </c>
    </row>
    <row r="17" spans="1:9" ht="12">
      <c r="A17" s="426"/>
      <c r="B17" s="459" t="s">
        <v>1345</v>
      </c>
      <c r="C17" s="460" t="s">
        <v>1348</v>
      </c>
      <c r="D17" s="461">
        <v>590</v>
      </c>
      <c r="E17" s="462">
        <v>12466</v>
      </c>
      <c r="F17" s="462">
        <v>64092</v>
      </c>
      <c r="G17" s="463">
        <v>116225</v>
      </c>
      <c r="H17" s="462">
        <v>80290</v>
      </c>
      <c r="I17" s="85">
        <v>32371</v>
      </c>
    </row>
    <row r="18" spans="1:9" ht="12">
      <c r="A18" s="426"/>
      <c r="B18" s="459" t="s">
        <v>1345</v>
      </c>
      <c r="C18" s="460" t="s">
        <v>1376</v>
      </c>
      <c r="D18" s="461">
        <v>372</v>
      </c>
      <c r="E18" s="462">
        <v>12838</v>
      </c>
      <c r="F18" s="462">
        <v>19508</v>
      </c>
      <c r="G18" s="463">
        <v>52432</v>
      </c>
      <c r="H18" s="462">
        <v>40575</v>
      </c>
      <c r="I18" s="85">
        <v>24287</v>
      </c>
    </row>
    <row r="19" spans="1:9" ht="12">
      <c r="A19" s="426"/>
      <c r="B19" s="459" t="s">
        <v>1345</v>
      </c>
      <c r="C19" s="460" t="s">
        <v>1349</v>
      </c>
      <c r="D19" s="461">
        <v>321</v>
      </c>
      <c r="E19" s="462">
        <v>3557</v>
      </c>
      <c r="F19" s="462">
        <v>27882</v>
      </c>
      <c r="G19" s="463">
        <v>47344</v>
      </c>
      <c r="H19" s="462">
        <v>15028</v>
      </c>
      <c r="I19" s="85">
        <v>5759</v>
      </c>
    </row>
    <row r="20" spans="1:9" ht="12">
      <c r="A20" s="426"/>
      <c r="B20" s="459" t="s">
        <v>1345</v>
      </c>
      <c r="C20" s="460" t="s">
        <v>1350</v>
      </c>
      <c r="D20" s="461">
        <v>207</v>
      </c>
      <c r="E20" s="462">
        <v>4452</v>
      </c>
      <c r="F20" s="462">
        <v>27250</v>
      </c>
      <c r="G20" s="463">
        <v>49940</v>
      </c>
      <c r="H20" s="462">
        <v>38177</v>
      </c>
      <c r="I20" s="85">
        <v>15183</v>
      </c>
    </row>
    <row r="21" spans="1:9" ht="12">
      <c r="A21" s="426"/>
      <c r="B21" s="459" t="s">
        <v>1345</v>
      </c>
      <c r="C21" s="460" t="s">
        <v>1351</v>
      </c>
      <c r="D21" s="461">
        <v>80</v>
      </c>
      <c r="E21" s="462">
        <v>1944</v>
      </c>
      <c r="F21" s="462">
        <v>17426</v>
      </c>
      <c r="G21" s="463">
        <v>27525</v>
      </c>
      <c r="H21" s="462">
        <v>18246</v>
      </c>
      <c r="I21" s="85">
        <v>6066</v>
      </c>
    </row>
    <row r="22" spans="1:9" ht="12">
      <c r="A22" s="426"/>
      <c r="B22" s="459" t="s">
        <v>1345</v>
      </c>
      <c r="C22" s="460" t="s">
        <v>1377</v>
      </c>
      <c r="D22" s="461">
        <v>219</v>
      </c>
      <c r="E22" s="462">
        <v>3905</v>
      </c>
      <c r="F22" s="462">
        <v>15589</v>
      </c>
      <c r="G22" s="463">
        <v>38103</v>
      </c>
      <c r="H22" s="462">
        <v>24551</v>
      </c>
      <c r="I22" s="85">
        <v>13651</v>
      </c>
    </row>
    <row r="23" spans="1:9" ht="12">
      <c r="A23" s="426"/>
      <c r="B23" s="459"/>
      <c r="C23" s="460" t="s">
        <v>1352</v>
      </c>
      <c r="D23" s="461">
        <v>34</v>
      </c>
      <c r="E23" s="462">
        <v>2388</v>
      </c>
      <c r="F23" s="462">
        <v>33479</v>
      </c>
      <c r="G23" s="463">
        <v>82036</v>
      </c>
      <c r="H23" s="462">
        <v>77923</v>
      </c>
      <c r="I23" s="85">
        <v>42557</v>
      </c>
    </row>
    <row r="24" spans="1:9" ht="12">
      <c r="A24" s="426"/>
      <c r="B24" s="459"/>
      <c r="C24" s="460" t="s">
        <v>1353</v>
      </c>
      <c r="D24" s="461">
        <v>13</v>
      </c>
      <c r="E24" s="462">
        <v>102</v>
      </c>
      <c r="F24" s="462">
        <v>3507</v>
      </c>
      <c r="G24" s="463">
        <v>4847</v>
      </c>
      <c r="H24" s="462">
        <v>0</v>
      </c>
      <c r="I24" s="85">
        <v>0</v>
      </c>
    </row>
    <row r="25" spans="1:9" ht="12">
      <c r="A25" s="426"/>
      <c r="B25" s="459" t="s">
        <v>1345</v>
      </c>
      <c r="C25" s="460" t="s">
        <v>1354</v>
      </c>
      <c r="D25" s="461">
        <v>91</v>
      </c>
      <c r="E25" s="462">
        <v>2439</v>
      </c>
      <c r="F25" s="462">
        <v>15839</v>
      </c>
      <c r="G25" s="463">
        <v>29485</v>
      </c>
      <c r="H25" s="462">
        <v>17808</v>
      </c>
      <c r="I25" s="85">
        <v>6536</v>
      </c>
    </row>
    <row r="26" spans="1:9" ht="12">
      <c r="A26" s="426"/>
      <c r="B26" s="459" t="s">
        <v>1345</v>
      </c>
      <c r="C26" s="460" t="s">
        <v>1355</v>
      </c>
      <c r="D26" s="461">
        <v>17</v>
      </c>
      <c r="E26" s="462">
        <v>297</v>
      </c>
      <c r="F26" s="462">
        <v>1404</v>
      </c>
      <c r="G26" s="463">
        <v>2627</v>
      </c>
      <c r="H26" s="462">
        <v>809</v>
      </c>
      <c r="I26" s="85">
        <v>516</v>
      </c>
    </row>
    <row r="27" spans="1:9" ht="12">
      <c r="A27" s="426"/>
      <c r="B27" s="459" t="s">
        <v>1345</v>
      </c>
      <c r="C27" s="464" t="s">
        <v>1356</v>
      </c>
      <c r="D27" s="461">
        <v>81</v>
      </c>
      <c r="E27" s="462">
        <v>1966</v>
      </c>
      <c r="F27" s="462">
        <v>10311</v>
      </c>
      <c r="G27" s="463">
        <v>17764</v>
      </c>
      <c r="H27" s="462">
        <v>16006</v>
      </c>
      <c r="I27" s="85">
        <v>6037</v>
      </c>
    </row>
    <row r="28" spans="1:9" ht="12">
      <c r="A28" s="426"/>
      <c r="B28" s="459" t="s">
        <v>1345</v>
      </c>
      <c r="C28" s="460" t="s">
        <v>1357</v>
      </c>
      <c r="D28" s="461">
        <v>197</v>
      </c>
      <c r="E28" s="462">
        <v>5232</v>
      </c>
      <c r="F28" s="462">
        <v>38730</v>
      </c>
      <c r="G28" s="463">
        <v>76133</v>
      </c>
      <c r="H28" s="462">
        <v>42387</v>
      </c>
      <c r="I28" s="85">
        <v>17246</v>
      </c>
    </row>
    <row r="29" spans="1:9" ht="12">
      <c r="A29" s="426"/>
      <c r="B29" s="459"/>
      <c r="C29" s="460" t="s">
        <v>1358</v>
      </c>
      <c r="D29" s="461">
        <v>76</v>
      </c>
      <c r="E29" s="462">
        <v>1963</v>
      </c>
      <c r="F29" s="462">
        <v>14571</v>
      </c>
      <c r="G29" s="463">
        <v>28966</v>
      </c>
      <c r="H29" s="462">
        <v>19937</v>
      </c>
      <c r="I29" s="85">
        <v>9016</v>
      </c>
    </row>
    <row r="30" spans="1:9" ht="12">
      <c r="A30" s="426"/>
      <c r="B30" s="459"/>
      <c r="C30" s="460" t="s">
        <v>1359</v>
      </c>
      <c r="D30" s="461">
        <v>53</v>
      </c>
      <c r="E30" s="462">
        <v>1308</v>
      </c>
      <c r="F30" s="462">
        <v>34398</v>
      </c>
      <c r="G30" s="463">
        <v>45222</v>
      </c>
      <c r="H30" s="462">
        <v>39809</v>
      </c>
      <c r="I30" s="85">
        <v>7238</v>
      </c>
    </row>
    <row r="31" spans="1:9" ht="12">
      <c r="A31" s="426"/>
      <c r="B31" s="459"/>
      <c r="C31" s="460" t="s">
        <v>1360</v>
      </c>
      <c r="D31" s="461">
        <v>337</v>
      </c>
      <c r="E31" s="462">
        <v>5785</v>
      </c>
      <c r="F31" s="462">
        <v>43582</v>
      </c>
      <c r="G31" s="463">
        <v>77292</v>
      </c>
      <c r="H31" s="462">
        <v>49401</v>
      </c>
      <c r="I31" s="85">
        <v>16341</v>
      </c>
    </row>
    <row r="32" spans="1:9" ht="12">
      <c r="A32" s="426"/>
      <c r="B32" s="459"/>
      <c r="C32" s="460" t="s">
        <v>1361</v>
      </c>
      <c r="D32" s="461">
        <v>340</v>
      </c>
      <c r="E32" s="462">
        <v>8771</v>
      </c>
      <c r="F32" s="462">
        <v>62847</v>
      </c>
      <c r="G32" s="463">
        <v>121093</v>
      </c>
      <c r="H32" s="462">
        <v>96134</v>
      </c>
      <c r="I32" s="85">
        <v>38695</v>
      </c>
    </row>
    <row r="33" spans="1:9" ht="12">
      <c r="A33" s="426"/>
      <c r="B33" s="459"/>
      <c r="C33" s="460" t="s">
        <v>1362</v>
      </c>
      <c r="D33" s="461">
        <v>821</v>
      </c>
      <c r="E33" s="462">
        <v>47266</v>
      </c>
      <c r="F33" s="462">
        <v>423299</v>
      </c>
      <c r="G33" s="463">
        <v>678029</v>
      </c>
      <c r="H33" s="462">
        <v>643570</v>
      </c>
      <c r="I33" s="85">
        <v>208711</v>
      </c>
    </row>
    <row r="34" spans="1:9" ht="12">
      <c r="A34" s="426"/>
      <c r="B34" s="459"/>
      <c r="C34" s="460" t="s">
        <v>1363</v>
      </c>
      <c r="D34" s="461">
        <v>101</v>
      </c>
      <c r="E34" s="462">
        <v>4608</v>
      </c>
      <c r="F34" s="462">
        <v>34701</v>
      </c>
      <c r="G34" s="463">
        <v>62701</v>
      </c>
      <c r="H34" s="462">
        <v>56660</v>
      </c>
      <c r="I34" s="85">
        <v>20996</v>
      </c>
    </row>
    <row r="35" spans="1:9" ht="12">
      <c r="A35" s="426"/>
      <c r="B35" s="459"/>
      <c r="C35" s="460" t="s">
        <v>1364</v>
      </c>
      <c r="D35" s="461">
        <v>62</v>
      </c>
      <c r="E35" s="462">
        <v>3907</v>
      </c>
      <c r="F35" s="462">
        <v>20821</v>
      </c>
      <c r="G35" s="463">
        <v>37168</v>
      </c>
      <c r="H35" s="462">
        <v>35915</v>
      </c>
      <c r="I35" s="85">
        <v>14412</v>
      </c>
    </row>
    <row r="36" spans="1:9" ht="12">
      <c r="A36" s="426"/>
      <c r="B36" s="459" t="s">
        <v>1345</v>
      </c>
      <c r="C36" s="460" t="s">
        <v>1365</v>
      </c>
      <c r="D36" s="461">
        <v>145</v>
      </c>
      <c r="E36" s="462">
        <v>3224</v>
      </c>
      <c r="F36" s="462">
        <v>14364</v>
      </c>
      <c r="G36" s="463">
        <v>31485</v>
      </c>
      <c r="H36" s="462" t="s">
        <v>1378</v>
      </c>
      <c r="I36" s="85" t="s">
        <v>1378</v>
      </c>
    </row>
    <row r="37" spans="1:9" ht="9" customHeight="1">
      <c r="A37" s="426"/>
      <c r="B37" s="459"/>
      <c r="C37" s="465"/>
      <c r="D37" s="438"/>
      <c r="E37" s="439"/>
      <c r="F37" s="439"/>
      <c r="H37" s="439"/>
      <c r="I37" s="440"/>
    </row>
    <row r="38" spans="1:9" s="447" customFormat="1" ht="11.25">
      <c r="A38" s="443"/>
      <c r="B38" s="456"/>
      <c r="C38" s="466" t="s">
        <v>1379</v>
      </c>
      <c r="D38" s="70">
        <f>SUM(D39:D41)</f>
        <v>3866</v>
      </c>
      <c r="E38" s="70">
        <f>SUM(E39:E41)</f>
        <v>42878</v>
      </c>
      <c r="F38" s="70">
        <v>178046</v>
      </c>
      <c r="G38" s="70">
        <v>357180</v>
      </c>
      <c r="H38" s="70">
        <f>SUM(H39:H41)</f>
        <v>0</v>
      </c>
      <c r="I38" s="467">
        <f>SUM(I39:I41)</f>
        <v>0</v>
      </c>
    </row>
    <row r="39" spans="1:9" ht="12">
      <c r="A39" s="426"/>
      <c r="B39" s="459"/>
      <c r="C39" s="464" t="s">
        <v>1380</v>
      </c>
      <c r="D39" s="461">
        <v>2214</v>
      </c>
      <c r="E39" s="462">
        <v>13428</v>
      </c>
      <c r="F39" s="462">
        <v>47631</v>
      </c>
      <c r="G39" s="463">
        <v>96125</v>
      </c>
      <c r="H39" s="462">
        <v>0</v>
      </c>
      <c r="I39" s="85">
        <v>0</v>
      </c>
    </row>
    <row r="40" spans="1:9" ht="12">
      <c r="A40" s="426"/>
      <c r="B40" s="459"/>
      <c r="C40" s="464" t="s">
        <v>1381</v>
      </c>
      <c r="D40" s="461">
        <v>1050</v>
      </c>
      <c r="E40" s="462">
        <v>14703</v>
      </c>
      <c r="F40" s="462">
        <v>61860</v>
      </c>
      <c r="G40" s="463">
        <v>124704</v>
      </c>
      <c r="H40" s="462">
        <v>0</v>
      </c>
      <c r="I40" s="85">
        <v>0</v>
      </c>
    </row>
    <row r="41" spans="1:9" ht="12">
      <c r="A41" s="426"/>
      <c r="B41" s="459"/>
      <c r="C41" s="464" t="s">
        <v>1382</v>
      </c>
      <c r="D41" s="461">
        <v>602</v>
      </c>
      <c r="E41" s="462">
        <v>14747</v>
      </c>
      <c r="F41" s="462">
        <v>68556</v>
      </c>
      <c r="G41" s="463">
        <v>136352</v>
      </c>
      <c r="H41" s="462">
        <v>0</v>
      </c>
      <c r="I41" s="85">
        <v>0</v>
      </c>
    </row>
    <row r="42" spans="1:9" s="447" customFormat="1" ht="11.25">
      <c r="A42" s="443"/>
      <c r="B42" s="456"/>
      <c r="C42" s="466" t="s">
        <v>1383</v>
      </c>
      <c r="D42" s="70">
        <f>SUM(D43:D49)</f>
        <v>1030</v>
      </c>
      <c r="E42" s="70">
        <f>SUM(E43:E49)</f>
        <v>101784</v>
      </c>
      <c r="F42" s="70">
        <v>897042</v>
      </c>
      <c r="G42" s="70">
        <v>1535380</v>
      </c>
      <c r="H42" s="70">
        <v>1530261</v>
      </c>
      <c r="I42" s="467">
        <v>558398</v>
      </c>
    </row>
    <row r="43" spans="1:9" ht="12">
      <c r="A43" s="426"/>
      <c r="B43" s="459"/>
      <c r="C43" s="464" t="s">
        <v>1384</v>
      </c>
      <c r="D43" s="461">
        <v>399</v>
      </c>
      <c r="E43" s="462">
        <v>15574</v>
      </c>
      <c r="F43" s="462">
        <v>78536</v>
      </c>
      <c r="G43" s="424">
        <v>150592</v>
      </c>
      <c r="H43" s="462">
        <v>150356</v>
      </c>
      <c r="I43" s="85">
        <v>66104</v>
      </c>
    </row>
    <row r="44" spans="1:9" ht="12">
      <c r="A44" s="426"/>
      <c r="B44" s="459"/>
      <c r="C44" s="464" t="s">
        <v>1385</v>
      </c>
      <c r="D44" s="461">
        <v>360</v>
      </c>
      <c r="E44" s="462">
        <v>25113</v>
      </c>
      <c r="F44" s="462">
        <v>175428</v>
      </c>
      <c r="G44" s="424">
        <v>296626</v>
      </c>
      <c r="H44" s="462">
        <v>296219</v>
      </c>
      <c r="I44" s="85">
        <v>112056</v>
      </c>
    </row>
    <row r="45" spans="1:9" ht="12">
      <c r="A45" s="426"/>
      <c r="B45" s="459"/>
      <c r="C45" s="464" t="s">
        <v>1386</v>
      </c>
      <c r="D45" s="461">
        <v>176</v>
      </c>
      <c r="E45" s="462">
        <v>24161</v>
      </c>
      <c r="F45" s="462">
        <v>182074</v>
      </c>
      <c r="G45" s="424">
        <v>314027</v>
      </c>
      <c r="H45" s="462">
        <v>312828</v>
      </c>
      <c r="I45" s="85">
        <v>118702</v>
      </c>
    </row>
    <row r="46" spans="1:9" ht="12">
      <c r="A46" s="426"/>
      <c r="B46" s="459"/>
      <c r="C46" s="464" t="s">
        <v>1387</v>
      </c>
      <c r="D46" s="461">
        <v>48</v>
      </c>
      <c r="E46" s="462">
        <v>11355</v>
      </c>
      <c r="F46" s="462">
        <v>122413</v>
      </c>
      <c r="G46" s="424">
        <v>212397</v>
      </c>
      <c r="H46" s="462">
        <v>211716</v>
      </c>
      <c r="I46" s="85">
        <v>71018</v>
      </c>
    </row>
    <row r="47" spans="1:9" ht="12">
      <c r="A47" s="426"/>
      <c r="B47" s="459"/>
      <c r="C47" s="464" t="s">
        <v>1388</v>
      </c>
      <c r="D47" s="461">
        <v>29</v>
      </c>
      <c r="E47" s="462">
        <v>10947</v>
      </c>
      <c r="F47" s="462">
        <v>148688</v>
      </c>
      <c r="G47" s="424">
        <v>242468</v>
      </c>
      <c r="H47" s="462">
        <v>241519</v>
      </c>
      <c r="I47" s="85">
        <v>83744</v>
      </c>
    </row>
    <row r="48" spans="1:9" ht="12">
      <c r="A48" s="426"/>
      <c r="B48" s="459"/>
      <c r="C48" s="464" t="s">
        <v>1389</v>
      </c>
      <c r="D48" s="461">
        <v>14</v>
      </c>
      <c r="E48" s="462">
        <v>10130</v>
      </c>
      <c r="F48" s="462">
        <v>139216</v>
      </c>
      <c r="G48" s="424">
        <v>222849</v>
      </c>
      <c r="H48" s="462">
        <v>222150</v>
      </c>
      <c r="I48" s="85">
        <v>67512</v>
      </c>
    </row>
    <row r="49" spans="1:9" ht="12">
      <c r="A49" s="465"/>
      <c r="B49" s="468"/>
      <c r="C49" s="469" t="s">
        <v>1390</v>
      </c>
      <c r="D49" s="470">
        <v>4</v>
      </c>
      <c r="E49" s="471">
        <v>4504</v>
      </c>
      <c r="F49" s="471">
        <v>50686</v>
      </c>
      <c r="G49" s="472">
        <v>96423</v>
      </c>
      <c r="H49" s="471">
        <v>95473</v>
      </c>
      <c r="I49" s="473">
        <v>39262</v>
      </c>
    </row>
    <row r="50" ht="12">
      <c r="B50" s="422" t="s">
        <v>1391</v>
      </c>
    </row>
    <row r="51" ht="12">
      <c r="B51" s="422" t="s">
        <v>1392</v>
      </c>
    </row>
    <row r="52" ht="12">
      <c r="B52" s="422" t="s">
        <v>1393</v>
      </c>
    </row>
  </sheetData>
  <mergeCells count="4">
    <mergeCell ref="B5:C5"/>
    <mergeCell ref="B10:C10"/>
    <mergeCell ref="B9:C9"/>
    <mergeCell ref="B7:C7"/>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B128"/>
  <sheetViews>
    <sheetView workbookViewId="0" topLeftCell="A1">
      <selection activeCell="A1" sqref="A1"/>
    </sheetView>
  </sheetViews>
  <sheetFormatPr defaultColWidth="9.00390625" defaultRowHeight="13.5"/>
  <cols>
    <col min="1" max="1" width="3.625" style="474" customWidth="1"/>
    <col min="2" max="2" width="10.625" style="474" customWidth="1"/>
    <col min="3" max="6" width="8.125" style="476" customWidth="1"/>
    <col min="7" max="7" width="7.75390625" style="476" customWidth="1"/>
    <col min="8" max="8" width="7.375" style="476" customWidth="1"/>
    <col min="9" max="16" width="7.125" style="476" customWidth="1"/>
    <col min="17" max="17" width="9.625" style="476" customWidth="1"/>
    <col min="18" max="21" width="8.625" style="476" customWidth="1"/>
    <col min="22" max="22" width="12.625" style="476" customWidth="1"/>
    <col min="23" max="26" width="13.625" style="476" customWidth="1"/>
    <col min="27" max="27" width="12.625" style="476" customWidth="1"/>
    <col min="28" max="28" width="9.625" style="476" customWidth="1"/>
    <col min="29" max="16384" width="9.00390625" style="476" customWidth="1"/>
  </cols>
  <sheetData>
    <row r="1" ht="18" customHeight="1">
      <c r="B1" s="475" t="s">
        <v>1428</v>
      </c>
    </row>
    <row r="2" spans="27:28" ht="18" customHeight="1" thickBot="1">
      <c r="AA2" s="477"/>
      <c r="AB2" s="477" t="s">
        <v>1406</v>
      </c>
    </row>
    <row r="3" spans="2:28" ht="13.5" customHeight="1" thickTop="1">
      <c r="B3" s="1361" t="s">
        <v>1407</v>
      </c>
      <c r="C3" s="1356" t="s">
        <v>1395</v>
      </c>
      <c r="D3" s="1357"/>
      <c r="E3" s="1357"/>
      <c r="F3" s="1357"/>
      <c r="G3" s="1357"/>
      <c r="H3" s="1357"/>
      <c r="I3" s="1357"/>
      <c r="J3" s="1357"/>
      <c r="K3" s="1357"/>
      <c r="L3" s="1357"/>
      <c r="M3" s="1357"/>
      <c r="N3" s="1357"/>
      <c r="O3" s="1357"/>
      <c r="P3" s="1358"/>
      <c r="Q3" s="1368" t="s">
        <v>1396</v>
      </c>
      <c r="R3" s="1368"/>
      <c r="S3" s="1368"/>
      <c r="T3" s="1368"/>
      <c r="U3" s="1368"/>
      <c r="V3" s="1365" t="s">
        <v>1408</v>
      </c>
      <c r="W3" s="1365" t="s">
        <v>1409</v>
      </c>
      <c r="X3" s="1365" t="s">
        <v>1410</v>
      </c>
      <c r="Y3" s="1356" t="s">
        <v>1397</v>
      </c>
      <c r="Z3" s="1362"/>
      <c r="AA3" s="1362"/>
      <c r="AB3" s="1363"/>
    </row>
    <row r="4" spans="2:28" ht="24" customHeight="1">
      <c r="B4" s="1354"/>
      <c r="C4" s="1359" t="s">
        <v>1119</v>
      </c>
      <c r="D4" s="1355" t="s">
        <v>1398</v>
      </c>
      <c r="E4" s="1355"/>
      <c r="F4" s="1355"/>
      <c r="G4" s="1355" t="s">
        <v>1399</v>
      </c>
      <c r="H4" s="1355"/>
      <c r="I4" s="1355"/>
      <c r="J4" s="1355"/>
      <c r="K4" s="1355"/>
      <c r="L4" s="1355"/>
      <c r="M4" s="1355"/>
      <c r="N4" s="1355"/>
      <c r="O4" s="1355"/>
      <c r="P4" s="1355"/>
      <c r="Q4" s="1354" t="s">
        <v>1119</v>
      </c>
      <c r="R4" s="1354" t="s">
        <v>1411</v>
      </c>
      <c r="S4" s="1354" t="s">
        <v>1412</v>
      </c>
      <c r="T4" s="1369" t="s">
        <v>1413</v>
      </c>
      <c r="U4" s="1370"/>
      <c r="V4" s="1366"/>
      <c r="W4" s="1366"/>
      <c r="X4" s="1366"/>
      <c r="Y4" s="1359" t="s">
        <v>1119</v>
      </c>
      <c r="Z4" s="479" t="s">
        <v>1400</v>
      </c>
      <c r="AA4" s="479" t="s">
        <v>1401</v>
      </c>
      <c r="AB4" s="479" t="s">
        <v>1402</v>
      </c>
    </row>
    <row r="5" spans="2:28" ht="37.5" customHeight="1">
      <c r="B5" s="1355"/>
      <c r="C5" s="1360"/>
      <c r="D5" s="480" t="s">
        <v>1265</v>
      </c>
      <c r="E5" s="481" t="s">
        <v>1414</v>
      </c>
      <c r="F5" s="480" t="s">
        <v>1264</v>
      </c>
      <c r="G5" s="481" t="s">
        <v>1415</v>
      </c>
      <c r="H5" s="481" t="s">
        <v>1416</v>
      </c>
      <c r="I5" s="481" t="s">
        <v>1417</v>
      </c>
      <c r="J5" s="481" t="s">
        <v>1418</v>
      </c>
      <c r="K5" s="481" t="s">
        <v>1419</v>
      </c>
      <c r="L5" s="481" t="s">
        <v>1420</v>
      </c>
      <c r="M5" s="481" t="s">
        <v>1421</v>
      </c>
      <c r="N5" s="481" t="s">
        <v>1422</v>
      </c>
      <c r="O5" s="481" t="s">
        <v>1423</v>
      </c>
      <c r="P5" s="482" t="s">
        <v>1403</v>
      </c>
      <c r="Q5" s="1355"/>
      <c r="R5" s="1355"/>
      <c r="S5" s="1355"/>
      <c r="T5" s="478" t="s">
        <v>1424</v>
      </c>
      <c r="U5" s="478" t="s">
        <v>1425</v>
      </c>
      <c r="V5" s="1367"/>
      <c r="W5" s="1367"/>
      <c r="X5" s="1367"/>
      <c r="Y5" s="1364"/>
      <c r="Z5" s="480" t="s">
        <v>1404</v>
      </c>
      <c r="AA5" s="480" t="s">
        <v>1405</v>
      </c>
      <c r="AB5" s="480" t="s">
        <v>1405</v>
      </c>
    </row>
    <row r="6" spans="1:28" s="488" customFormat="1" ht="15" customHeight="1">
      <c r="A6" s="483"/>
      <c r="B6" s="484" t="s">
        <v>1040</v>
      </c>
      <c r="C6" s="485">
        <f aca="true" t="shared" si="0" ref="C6:AB6">SUM(C8:C9)</f>
        <v>4896</v>
      </c>
      <c r="D6" s="486">
        <f t="shared" si="0"/>
        <v>3231</v>
      </c>
      <c r="E6" s="486">
        <f t="shared" si="0"/>
        <v>65</v>
      </c>
      <c r="F6" s="486">
        <f t="shared" si="0"/>
        <v>1600</v>
      </c>
      <c r="G6" s="486">
        <f t="shared" si="0"/>
        <v>2214</v>
      </c>
      <c r="H6" s="486">
        <f t="shared" si="0"/>
        <v>1050</v>
      </c>
      <c r="I6" s="486">
        <f t="shared" si="0"/>
        <v>602</v>
      </c>
      <c r="J6" s="486">
        <f t="shared" si="0"/>
        <v>399</v>
      </c>
      <c r="K6" s="486">
        <f t="shared" si="0"/>
        <v>360</v>
      </c>
      <c r="L6" s="486">
        <f t="shared" si="0"/>
        <v>176</v>
      </c>
      <c r="M6" s="486">
        <f t="shared" si="0"/>
        <v>48</v>
      </c>
      <c r="N6" s="486">
        <f t="shared" si="0"/>
        <v>29</v>
      </c>
      <c r="O6" s="486">
        <f t="shared" si="0"/>
        <v>14</v>
      </c>
      <c r="P6" s="486">
        <f t="shared" si="0"/>
        <v>4</v>
      </c>
      <c r="Q6" s="486">
        <f t="shared" si="0"/>
        <v>144662</v>
      </c>
      <c r="R6" s="486">
        <f t="shared" si="0"/>
        <v>68444</v>
      </c>
      <c r="S6" s="486">
        <f t="shared" si="0"/>
        <v>76218</v>
      </c>
      <c r="T6" s="486">
        <f t="shared" si="0"/>
        <v>66719</v>
      </c>
      <c r="U6" s="486">
        <f t="shared" si="0"/>
        <v>75223</v>
      </c>
      <c r="V6" s="486">
        <f t="shared" si="0"/>
        <v>32950623</v>
      </c>
      <c r="W6" s="486">
        <f t="shared" si="0"/>
        <v>107508825</v>
      </c>
      <c r="X6" s="486">
        <f t="shared" si="0"/>
        <v>2053435</v>
      </c>
      <c r="Y6" s="486">
        <f t="shared" si="0"/>
        <v>189256070</v>
      </c>
      <c r="Z6" s="486">
        <f t="shared" si="0"/>
        <v>171512681</v>
      </c>
      <c r="AA6" s="486">
        <f t="shared" si="0"/>
        <v>17536797</v>
      </c>
      <c r="AB6" s="487">
        <f t="shared" si="0"/>
        <v>206592</v>
      </c>
    </row>
    <row r="7" spans="1:28" s="488" customFormat="1" ht="15" customHeight="1">
      <c r="A7" s="483"/>
      <c r="B7" s="489"/>
      <c r="C7" s="490"/>
      <c r="D7" s="491"/>
      <c r="E7" s="491"/>
      <c r="F7" s="491"/>
      <c r="G7" s="491"/>
      <c r="H7" s="491"/>
      <c r="I7" s="491"/>
      <c r="J7" s="491"/>
      <c r="K7" s="491"/>
      <c r="L7" s="491"/>
      <c r="M7" s="491"/>
      <c r="N7" s="491"/>
      <c r="O7" s="491"/>
      <c r="P7" s="491"/>
      <c r="Q7" s="491"/>
      <c r="R7" s="491"/>
      <c r="S7" s="491"/>
      <c r="T7" s="491"/>
      <c r="U7" s="491"/>
      <c r="V7" s="491"/>
      <c r="W7" s="491"/>
      <c r="X7" s="491"/>
      <c r="Y7" s="491"/>
      <c r="Z7" s="491"/>
      <c r="AA7" s="491"/>
      <c r="AB7" s="492"/>
    </row>
    <row r="8" spans="1:28" s="488" customFormat="1" ht="15" customHeight="1">
      <c r="A8" s="483"/>
      <c r="B8" s="489" t="s">
        <v>1043</v>
      </c>
      <c r="C8" s="490">
        <f aca="true" t="shared" si="1" ref="C8:AB8">SUM(C16:C28)</f>
        <v>3537</v>
      </c>
      <c r="D8" s="491">
        <f t="shared" si="1"/>
        <v>2397</v>
      </c>
      <c r="E8" s="491">
        <f t="shared" si="1"/>
        <v>37</v>
      </c>
      <c r="F8" s="491">
        <f t="shared" si="1"/>
        <v>1103</v>
      </c>
      <c r="G8" s="491">
        <f t="shared" si="1"/>
        <v>1633</v>
      </c>
      <c r="H8" s="491">
        <f t="shared" si="1"/>
        <v>752</v>
      </c>
      <c r="I8" s="491">
        <f t="shared" si="1"/>
        <v>417</v>
      </c>
      <c r="J8" s="491">
        <f t="shared" si="1"/>
        <v>274</v>
      </c>
      <c r="K8" s="491">
        <f t="shared" si="1"/>
        <v>269</v>
      </c>
      <c r="L8" s="491">
        <f t="shared" si="1"/>
        <v>119</v>
      </c>
      <c r="M8" s="491">
        <f t="shared" si="1"/>
        <v>34</v>
      </c>
      <c r="N8" s="491">
        <f t="shared" si="1"/>
        <v>23</v>
      </c>
      <c r="O8" s="491">
        <f t="shared" si="1"/>
        <v>14</v>
      </c>
      <c r="P8" s="491">
        <f t="shared" si="1"/>
        <v>2</v>
      </c>
      <c r="Q8" s="491">
        <f t="shared" si="1"/>
        <v>105509</v>
      </c>
      <c r="R8" s="491">
        <f t="shared" si="1"/>
        <v>53086</v>
      </c>
      <c r="S8" s="491">
        <f t="shared" si="1"/>
        <v>52423</v>
      </c>
      <c r="T8" s="491">
        <f t="shared" si="1"/>
        <v>51879</v>
      </c>
      <c r="U8" s="491">
        <f t="shared" si="1"/>
        <v>51707</v>
      </c>
      <c r="V8" s="491">
        <f t="shared" si="1"/>
        <v>25045594</v>
      </c>
      <c r="W8" s="491">
        <f t="shared" si="1"/>
        <v>85621480</v>
      </c>
      <c r="X8" s="491">
        <f t="shared" si="1"/>
        <v>1926362</v>
      </c>
      <c r="Y8" s="491">
        <f t="shared" si="1"/>
        <v>149716521</v>
      </c>
      <c r="Z8" s="491">
        <f t="shared" si="1"/>
        <v>136700933</v>
      </c>
      <c r="AA8" s="491">
        <f t="shared" si="1"/>
        <v>12823880</v>
      </c>
      <c r="AB8" s="492">
        <f t="shared" si="1"/>
        <v>191708</v>
      </c>
    </row>
    <row r="9" spans="1:28" s="488" customFormat="1" ht="15" customHeight="1">
      <c r="A9" s="483"/>
      <c r="B9" s="489" t="s">
        <v>1045</v>
      </c>
      <c r="C9" s="491">
        <f aca="true" t="shared" si="2" ref="C9:AB9">SUM(C29:C59)</f>
        <v>1359</v>
      </c>
      <c r="D9" s="491">
        <f t="shared" si="2"/>
        <v>834</v>
      </c>
      <c r="E9" s="491">
        <f t="shared" si="2"/>
        <v>28</v>
      </c>
      <c r="F9" s="491">
        <f t="shared" si="2"/>
        <v>497</v>
      </c>
      <c r="G9" s="491">
        <f t="shared" si="2"/>
        <v>581</v>
      </c>
      <c r="H9" s="491">
        <f t="shared" si="2"/>
        <v>298</v>
      </c>
      <c r="I9" s="491">
        <f t="shared" si="2"/>
        <v>185</v>
      </c>
      <c r="J9" s="491">
        <f t="shared" si="2"/>
        <v>125</v>
      </c>
      <c r="K9" s="491">
        <f t="shared" si="2"/>
        <v>91</v>
      </c>
      <c r="L9" s="491">
        <f t="shared" si="2"/>
        <v>57</v>
      </c>
      <c r="M9" s="491">
        <f t="shared" si="2"/>
        <v>14</v>
      </c>
      <c r="N9" s="491">
        <f t="shared" si="2"/>
        <v>6</v>
      </c>
      <c r="O9" s="491">
        <f t="shared" si="2"/>
        <v>0</v>
      </c>
      <c r="P9" s="491">
        <f t="shared" si="2"/>
        <v>2</v>
      </c>
      <c r="Q9" s="491">
        <f t="shared" si="2"/>
        <v>39153</v>
      </c>
      <c r="R9" s="491">
        <f t="shared" si="2"/>
        <v>15358</v>
      </c>
      <c r="S9" s="491">
        <f t="shared" si="2"/>
        <v>23795</v>
      </c>
      <c r="T9" s="491">
        <f t="shared" si="2"/>
        <v>14840</v>
      </c>
      <c r="U9" s="491">
        <f t="shared" si="2"/>
        <v>23516</v>
      </c>
      <c r="V9" s="491">
        <f t="shared" si="2"/>
        <v>7905029</v>
      </c>
      <c r="W9" s="491">
        <f t="shared" si="2"/>
        <v>21887345</v>
      </c>
      <c r="X9" s="491">
        <f t="shared" si="2"/>
        <v>127073</v>
      </c>
      <c r="Y9" s="491">
        <f t="shared" si="2"/>
        <v>39539549</v>
      </c>
      <c r="Z9" s="491">
        <f t="shared" si="2"/>
        <v>34811748</v>
      </c>
      <c r="AA9" s="491">
        <f t="shared" si="2"/>
        <v>4712917</v>
      </c>
      <c r="AB9" s="492">
        <f t="shared" si="2"/>
        <v>14884</v>
      </c>
    </row>
    <row r="10" spans="2:28" ht="12" customHeight="1">
      <c r="B10" s="493"/>
      <c r="C10" s="494"/>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6"/>
    </row>
    <row r="11" spans="2:28" ht="12" customHeight="1">
      <c r="B11" s="497" t="s">
        <v>1426</v>
      </c>
      <c r="C11" s="494">
        <f aca="true" t="shared" si="3" ref="C11:AB11">SUM(C16,C21:C23,C25:C27,C29:C35)</f>
        <v>2132</v>
      </c>
      <c r="D11" s="495">
        <f t="shared" si="3"/>
        <v>1413</v>
      </c>
      <c r="E11" s="495">
        <f t="shared" si="3"/>
        <v>22</v>
      </c>
      <c r="F11" s="495">
        <f t="shared" si="3"/>
        <v>697</v>
      </c>
      <c r="G11" s="495">
        <f t="shared" si="3"/>
        <v>1036</v>
      </c>
      <c r="H11" s="495">
        <f t="shared" si="3"/>
        <v>415</v>
      </c>
      <c r="I11" s="495">
        <f t="shared" si="3"/>
        <v>251</v>
      </c>
      <c r="J11" s="495">
        <f t="shared" si="3"/>
        <v>150</v>
      </c>
      <c r="K11" s="495">
        <f t="shared" si="3"/>
        <v>162</v>
      </c>
      <c r="L11" s="495">
        <f t="shared" si="3"/>
        <v>80</v>
      </c>
      <c r="M11" s="495">
        <f t="shared" si="3"/>
        <v>19</v>
      </c>
      <c r="N11" s="495">
        <f t="shared" si="3"/>
        <v>13</v>
      </c>
      <c r="O11" s="495">
        <f t="shared" si="3"/>
        <v>5</v>
      </c>
      <c r="P11" s="495">
        <f t="shared" si="3"/>
        <v>1</v>
      </c>
      <c r="Q11" s="495">
        <f t="shared" si="3"/>
        <v>60627</v>
      </c>
      <c r="R11" s="495">
        <f t="shared" si="3"/>
        <v>30403</v>
      </c>
      <c r="S11" s="495">
        <f t="shared" si="3"/>
        <v>30224</v>
      </c>
      <c r="T11" s="495">
        <f t="shared" si="3"/>
        <v>29621</v>
      </c>
      <c r="U11" s="495">
        <f t="shared" si="3"/>
        <v>29769</v>
      </c>
      <c r="V11" s="495">
        <f t="shared" si="3"/>
        <v>14604012</v>
      </c>
      <c r="W11" s="495">
        <f t="shared" si="3"/>
        <v>48560715</v>
      </c>
      <c r="X11" s="495">
        <f t="shared" si="3"/>
        <v>1401469</v>
      </c>
      <c r="Y11" s="495">
        <f t="shared" si="3"/>
        <v>85500108</v>
      </c>
      <c r="Z11" s="495">
        <f t="shared" si="3"/>
        <v>78452514</v>
      </c>
      <c r="AA11" s="495">
        <f t="shared" si="3"/>
        <v>6927934</v>
      </c>
      <c r="AB11" s="496">
        <f t="shared" si="3"/>
        <v>119660</v>
      </c>
    </row>
    <row r="12" spans="2:28" ht="12" customHeight="1">
      <c r="B12" s="497" t="s">
        <v>1051</v>
      </c>
      <c r="C12" s="494">
        <f aca="true" t="shared" si="4" ref="C12:AB12">SUM(C20,C36:C42)</f>
        <v>326</v>
      </c>
      <c r="D12" s="495">
        <f t="shared" si="4"/>
        <v>204</v>
      </c>
      <c r="E12" s="495">
        <f t="shared" si="4"/>
        <v>7</v>
      </c>
      <c r="F12" s="495">
        <f t="shared" si="4"/>
        <v>115</v>
      </c>
      <c r="G12" s="495">
        <f t="shared" si="4"/>
        <v>121</v>
      </c>
      <c r="H12" s="495">
        <f t="shared" si="4"/>
        <v>76</v>
      </c>
      <c r="I12" s="495">
        <f t="shared" si="4"/>
        <v>46</v>
      </c>
      <c r="J12" s="495">
        <f t="shared" si="4"/>
        <v>41</v>
      </c>
      <c r="K12" s="495">
        <f t="shared" si="4"/>
        <v>21</v>
      </c>
      <c r="L12" s="495">
        <f t="shared" si="4"/>
        <v>12</v>
      </c>
      <c r="M12" s="495">
        <f t="shared" si="4"/>
        <v>6</v>
      </c>
      <c r="N12" s="495">
        <f t="shared" si="4"/>
        <v>2</v>
      </c>
      <c r="O12" s="495">
        <f t="shared" si="4"/>
        <v>1</v>
      </c>
      <c r="P12" s="495">
        <f t="shared" si="4"/>
        <v>0</v>
      </c>
      <c r="Q12" s="495">
        <f t="shared" si="4"/>
        <v>10539</v>
      </c>
      <c r="R12" s="495">
        <f t="shared" si="4"/>
        <v>3851</v>
      </c>
      <c r="S12" s="495">
        <f t="shared" si="4"/>
        <v>6688</v>
      </c>
      <c r="T12" s="495">
        <f t="shared" si="4"/>
        <v>3744</v>
      </c>
      <c r="U12" s="495">
        <f t="shared" si="4"/>
        <v>6631</v>
      </c>
      <c r="V12" s="495">
        <f t="shared" si="4"/>
        <v>1895219</v>
      </c>
      <c r="W12" s="495">
        <f t="shared" si="4"/>
        <v>4589698</v>
      </c>
      <c r="X12" s="495">
        <f t="shared" si="4"/>
        <v>17244</v>
      </c>
      <c r="Y12" s="495">
        <f t="shared" si="4"/>
        <v>8587660</v>
      </c>
      <c r="Z12" s="495">
        <f t="shared" si="4"/>
        <v>7242574</v>
      </c>
      <c r="AA12" s="495">
        <f t="shared" si="4"/>
        <v>1342431</v>
      </c>
      <c r="AB12" s="496">
        <f t="shared" si="4"/>
        <v>2655</v>
      </c>
    </row>
    <row r="13" spans="2:28" ht="12" customHeight="1">
      <c r="B13" s="497" t="s">
        <v>1053</v>
      </c>
      <c r="C13" s="494">
        <f aca="true" t="shared" si="5" ref="C13:AB13">SUM(C17,C24,C28,C43:C47)</f>
        <v>1296</v>
      </c>
      <c r="D13" s="495">
        <f t="shared" si="5"/>
        <v>840</v>
      </c>
      <c r="E13" s="495">
        <f t="shared" si="5"/>
        <v>7</v>
      </c>
      <c r="F13" s="495">
        <f t="shared" si="5"/>
        <v>449</v>
      </c>
      <c r="G13" s="495">
        <f t="shared" si="5"/>
        <v>598</v>
      </c>
      <c r="H13" s="495">
        <f t="shared" si="5"/>
        <v>288</v>
      </c>
      <c r="I13" s="495">
        <f t="shared" si="5"/>
        <v>147</v>
      </c>
      <c r="J13" s="495">
        <f t="shared" si="5"/>
        <v>109</v>
      </c>
      <c r="K13" s="495">
        <f t="shared" si="5"/>
        <v>77</v>
      </c>
      <c r="L13" s="495">
        <f t="shared" si="5"/>
        <v>51</v>
      </c>
      <c r="M13" s="495">
        <f t="shared" si="5"/>
        <v>13</v>
      </c>
      <c r="N13" s="495">
        <f t="shared" si="5"/>
        <v>6</v>
      </c>
      <c r="O13" s="495">
        <f t="shared" si="5"/>
        <v>4</v>
      </c>
      <c r="P13" s="495">
        <f t="shared" si="5"/>
        <v>3</v>
      </c>
      <c r="Q13" s="495">
        <f t="shared" si="5"/>
        <v>39302</v>
      </c>
      <c r="R13" s="495">
        <f t="shared" si="5"/>
        <v>19739</v>
      </c>
      <c r="S13" s="495">
        <f t="shared" si="5"/>
        <v>19563</v>
      </c>
      <c r="T13" s="495">
        <f t="shared" si="5"/>
        <v>19251</v>
      </c>
      <c r="U13" s="495">
        <f t="shared" si="5"/>
        <v>19267</v>
      </c>
      <c r="V13" s="495">
        <f t="shared" si="5"/>
        <v>9344621</v>
      </c>
      <c r="W13" s="495">
        <f t="shared" si="5"/>
        <v>32751365</v>
      </c>
      <c r="X13" s="495">
        <f t="shared" si="5"/>
        <v>150945</v>
      </c>
      <c r="Y13" s="495">
        <f t="shared" si="5"/>
        <v>55208837</v>
      </c>
      <c r="Z13" s="495">
        <f t="shared" si="5"/>
        <v>50048048</v>
      </c>
      <c r="AA13" s="495">
        <f t="shared" si="5"/>
        <v>5116146</v>
      </c>
      <c r="AB13" s="496">
        <f t="shared" si="5"/>
        <v>44643</v>
      </c>
    </row>
    <row r="14" spans="2:28" ht="12" customHeight="1">
      <c r="B14" s="497" t="s">
        <v>1055</v>
      </c>
      <c r="C14" s="494">
        <f aca="true" t="shared" si="6" ref="C14:AB14">SUM(C18:C19,C48:C59)</f>
        <v>1142</v>
      </c>
      <c r="D14" s="495">
        <f t="shared" si="6"/>
        <v>774</v>
      </c>
      <c r="E14" s="495">
        <f t="shared" si="6"/>
        <v>29</v>
      </c>
      <c r="F14" s="495">
        <f t="shared" si="6"/>
        <v>339</v>
      </c>
      <c r="G14" s="495">
        <f t="shared" si="6"/>
        <v>459</v>
      </c>
      <c r="H14" s="495">
        <f t="shared" si="6"/>
        <v>271</v>
      </c>
      <c r="I14" s="495">
        <f t="shared" si="6"/>
        <v>158</v>
      </c>
      <c r="J14" s="495">
        <f t="shared" si="6"/>
        <v>99</v>
      </c>
      <c r="K14" s="495">
        <f t="shared" si="6"/>
        <v>100</v>
      </c>
      <c r="L14" s="495">
        <f t="shared" si="6"/>
        <v>33</v>
      </c>
      <c r="M14" s="495">
        <f t="shared" si="6"/>
        <v>10</v>
      </c>
      <c r="N14" s="495">
        <f t="shared" si="6"/>
        <v>8</v>
      </c>
      <c r="O14" s="495">
        <f t="shared" si="6"/>
        <v>4</v>
      </c>
      <c r="P14" s="495">
        <f t="shared" si="6"/>
        <v>0</v>
      </c>
      <c r="Q14" s="495">
        <f t="shared" si="6"/>
        <v>34194</v>
      </c>
      <c r="R14" s="495">
        <f t="shared" si="6"/>
        <v>14451</v>
      </c>
      <c r="S14" s="495">
        <f t="shared" si="6"/>
        <v>19743</v>
      </c>
      <c r="T14" s="495">
        <f t="shared" si="6"/>
        <v>14103</v>
      </c>
      <c r="U14" s="495">
        <f t="shared" si="6"/>
        <v>19556</v>
      </c>
      <c r="V14" s="495">
        <f t="shared" si="6"/>
        <v>7106771</v>
      </c>
      <c r="W14" s="495">
        <f t="shared" si="6"/>
        <v>21607047</v>
      </c>
      <c r="X14" s="495">
        <f t="shared" si="6"/>
        <v>483777</v>
      </c>
      <c r="Y14" s="495">
        <f t="shared" si="6"/>
        <v>39959465</v>
      </c>
      <c r="Z14" s="495">
        <f t="shared" si="6"/>
        <v>35769545</v>
      </c>
      <c r="AA14" s="495">
        <f t="shared" si="6"/>
        <v>4150286</v>
      </c>
      <c r="AB14" s="496">
        <f t="shared" si="6"/>
        <v>39634</v>
      </c>
    </row>
    <row r="15" spans="2:28" ht="12" customHeight="1">
      <c r="B15" s="493"/>
      <c r="C15" s="494"/>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6"/>
    </row>
    <row r="16" spans="2:28" ht="12" customHeight="1">
      <c r="B16" s="498" t="s">
        <v>1427</v>
      </c>
      <c r="C16" s="499">
        <f aca="true" t="shared" si="7" ref="C16:C59">SUM(D16:F16)</f>
        <v>790</v>
      </c>
      <c r="D16" s="500">
        <v>573</v>
      </c>
      <c r="E16" s="500">
        <v>9</v>
      </c>
      <c r="F16" s="500">
        <v>208</v>
      </c>
      <c r="G16" s="500">
        <v>408</v>
      </c>
      <c r="H16" s="500">
        <v>152</v>
      </c>
      <c r="I16" s="500">
        <v>82</v>
      </c>
      <c r="J16" s="500">
        <v>53</v>
      </c>
      <c r="K16" s="500">
        <v>55</v>
      </c>
      <c r="L16" s="500">
        <v>28</v>
      </c>
      <c r="M16" s="500">
        <v>7</v>
      </c>
      <c r="N16" s="500">
        <v>4</v>
      </c>
      <c r="O16" s="500">
        <v>0</v>
      </c>
      <c r="P16" s="500">
        <v>1</v>
      </c>
      <c r="Q16" s="500">
        <f aca="true" t="shared" si="8" ref="Q16:Q59">SUM(R16:S16)</f>
        <v>20477</v>
      </c>
      <c r="R16" s="500">
        <v>11907</v>
      </c>
      <c r="S16" s="500">
        <v>8570</v>
      </c>
      <c r="T16" s="500">
        <v>11677</v>
      </c>
      <c r="U16" s="500">
        <v>8446</v>
      </c>
      <c r="V16" s="500">
        <v>5558482</v>
      </c>
      <c r="W16" s="500">
        <v>15323062</v>
      </c>
      <c r="X16" s="500">
        <v>1275510</v>
      </c>
      <c r="Y16" s="500">
        <f aca="true" t="shared" si="9" ref="Y16:Y59">SUM(Z16:AB16)</f>
        <v>29048441</v>
      </c>
      <c r="Z16" s="500">
        <v>27368046</v>
      </c>
      <c r="AA16" s="500">
        <v>1598137</v>
      </c>
      <c r="AB16" s="501">
        <v>82258</v>
      </c>
    </row>
    <row r="17" spans="2:28" ht="12" customHeight="1">
      <c r="B17" s="498" t="s">
        <v>1059</v>
      </c>
      <c r="C17" s="499">
        <f t="shared" si="7"/>
        <v>559</v>
      </c>
      <c r="D17" s="81">
        <v>372</v>
      </c>
      <c r="E17" s="81">
        <v>4</v>
      </c>
      <c r="F17" s="81">
        <v>183</v>
      </c>
      <c r="G17" s="81">
        <v>265</v>
      </c>
      <c r="H17" s="81">
        <v>121</v>
      </c>
      <c r="I17" s="81">
        <v>64</v>
      </c>
      <c r="J17" s="500">
        <v>43</v>
      </c>
      <c r="K17" s="81">
        <v>39</v>
      </c>
      <c r="L17" s="81">
        <v>15</v>
      </c>
      <c r="M17" s="81">
        <v>6</v>
      </c>
      <c r="N17" s="81">
        <v>2</v>
      </c>
      <c r="O17" s="81">
        <v>3</v>
      </c>
      <c r="P17" s="81">
        <v>1</v>
      </c>
      <c r="Q17" s="500">
        <f t="shared" si="8"/>
        <v>16457</v>
      </c>
      <c r="R17" s="81">
        <v>8931</v>
      </c>
      <c r="S17" s="81">
        <v>7526</v>
      </c>
      <c r="T17" s="81">
        <v>8733</v>
      </c>
      <c r="U17" s="81">
        <v>7413</v>
      </c>
      <c r="V17" s="81">
        <v>3972819</v>
      </c>
      <c r="W17" s="81">
        <v>18983598</v>
      </c>
      <c r="X17" s="81">
        <v>62334</v>
      </c>
      <c r="Y17" s="500">
        <f t="shared" si="9"/>
        <v>28338288</v>
      </c>
      <c r="Z17" s="81">
        <v>26011785</v>
      </c>
      <c r="AA17" s="81">
        <v>2286087</v>
      </c>
      <c r="AB17" s="82">
        <v>40416</v>
      </c>
    </row>
    <row r="18" spans="2:28" ht="12" customHeight="1">
      <c r="B18" s="498" t="s">
        <v>1060</v>
      </c>
      <c r="C18" s="499">
        <f t="shared" si="7"/>
        <v>356</v>
      </c>
      <c r="D18" s="81">
        <v>239</v>
      </c>
      <c r="E18" s="81">
        <v>4</v>
      </c>
      <c r="F18" s="81">
        <v>113</v>
      </c>
      <c r="G18" s="81">
        <v>148</v>
      </c>
      <c r="H18" s="81">
        <v>83</v>
      </c>
      <c r="I18" s="81">
        <v>47</v>
      </c>
      <c r="J18" s="500">
        <v>30</v>
      </c>
      <c r="K18" s="81">
        <v>25</v>
      </c>
      <c r="L18" s="81">
        <v>12</v>
      </c>
      <c r="M18" s="81">
        <v>6</v>
      </c>
      <c r="N18" s="81">
        <v>3</v>
      </c>
      <c r="O18" s="81">
        <v>2</v>
      </c>
      <c r="P18" s="81">
        <v>0</v>
      </c>
      <c r="Q18" s="500">
        <f t="shared" si="8"/>
        <v>11700</v>
      </c>
      <c r="R18" s="81">
        <v>5416</v>
      </c>
      <c r="S18" s="81">
        <v>6284</v>
      </c>
      <c r="T18" s="81">
        <v>5298</v>
      </c>
      <c r="U18" s="81">
        <v>6217</v>
      </c>
      <c r="V18" s="81">
        <v>2674680</v>
      </c>
      <c r="W18" s="81">
        <v>5808895</v>
      </c>
      <c r="X18" s="81">
        <v>41758</v>
      </c>
      <c r="Y18" s="500">
        <f t="shared" si="9"/>
        <v>11925207</v>
      </c>
      <c r="Z18" s="81">
        <v>10380703</v>
      </c>
      <c r="AA18" s="81">
        <v>1539212</v>
      </c>
      <c r="AB18" s="82">
        <v>5292</v>
      </c>
    </row>
    <row r="19" spans="2:28" ht="12" customHeight="1">
      <c r="B19" s="498" t="s">
        <v>1062</v>
      </c>
      <c r="C19" s="499">
        <f t="shared" si="7"/>
        <v>354</v>
      </c>
      <c r="D19" s="81">
        <v>255</v>
      </c>
      <c r="E19" s="81">
        <v>5</v>
      </c>
      <c r="F19" s="81">
        <v>94</v>
      </c>
      <c r="G19" s="81">
        <v>131</v>
      </c>
      <c r="H19" s="81">
        <v>101</v>
      </c>
      <c r="I19" s="81">
        <v>41</v>
      </c>
      <c r="J19" s="500">
        <v>29</v>
      </c>
      <c r="K19" s="81">
        <v>37</v>
      </c>
      <c r="L19" s="81">
        <v>10</v>
      </c>
      <c r="M19" s="81">
        <v>1</v>
      </c>
      <c r="N19" s="81">
        <v>2</v>
      </c>
      <c r="O19" s="81">
        <v>2</v>
      </c>
      <c r="P19" s="81">
        <v>0</v>
      </c>
      <c r="Q19" s="500">
        <f t="shared" si="8"/>
        <v>10681</v>
      </c>
      <c r="R19" s="81">
        <v>4976</v>
      </c>
      <c r="S19" s="81">
        <v>5705</v>
      </c>
      <c r="T19" s="81">
        <v>4887</v>
      </c>
      <c r="U19" s="81">
        <v>5660</v>
      </c>
      <c r="V19" s="81">
        <v>2270647</v>
      </c>
      <c r="W19" s="81">
        <v>9456213</v>
      </c>
      <c r="X19" s="81">
        <v>406943</v>
      </c>
      <c r="Y19" s="500">
        <f t="shared" si="9"/>
        <v>17329158</v>
      </c>
      <c r="Z19" s="81">
        <v>16079270</v>
      </c>
      <c r="AA19" s="81">
        <v>1216873</v>
      </c>
      <c r="AB19" s="82">
        <v>33015</v>
      </c>
    </row>
    <row r="20" spans="2:28" ht="12" customHeight="1">
      <c r="B20" s="498" t="s">
        <v>1065</v>
      </c>
      <c r="C20" s="499">
        <f t="shared" si="7"/>
        <v>142</v>
      </c>
      <c r="D20" s="81">
        <v>101</v>
      </c>
      <c r="E20" s="81">
        <v>3</v>
      </c>
      <c r="F20" s="81">
        <v>38</v>
      </c>
      <c r="G20" s="81">
        <v>55</v>
      </c>
      <c r="H20" s="81">
        <v>31</v>
      </c>
      <c r="I20" s="81">
        <v>19</v>
      </c>
      <c r="J20" s="500">
        <v>15</v>
      </c>
      <c r="K20" s="81">
        <v>12</v>
      </c>
      <c r="L20" s="81">
        <v>6</v>
      </c>
      <c r="M20" s="81">
        <v>2</v>
      </c>
      <c r="N20" s="81">
        <v>1</v>
      </c>
      <c r="O20" s="81">
        <v>1</v>
      </c>
      <c r="P20" s="81">
        <v>0</v>
      </c>
      <c r="Q20" s="500">
        <f t="shared" si="8"/>
        <v>5062</v>
      </c>
      <c r="R20" s="81">
        <v>2178</v>
      </c>
      <c r="S20" s="81">
        <v>2884</v>
      </c>
      <c r="T20" s="81">
        <v>2143</v>
      </c>
      <c r="U20" s="81">
        <v>2859</v>
      </c>
      <c r="V20" s="81">
        <v>1013850</v>
      </c>
      <c r="W20" s="81">
        <v>2991190</v>
      </c>
      <c r="X20" s="81">
        <v>11877</v>
      </c>
      <c r="Y20" s="500">
        <f t="shared" si="9"/>
        <v>5142529</v>
      </c>
      <c r="Z20" s="81">
        <v>4545222</v>
      </c>
      <c r="AA20" s="81">
        <v>595877</v>
      </c>
      <c r="AB20" s="82">
        <v>1430</v>
      </c>
    </row>
    <row r="21" spans="2:28" ht="12" customHeight="1">
      <c r="B21" s="498" t="s">
        <v>1066</v>
      </c>
      <c r="C21" s="499">
        <f t="shared" si="7"/>
        <v>195</v>
      </c>
      <c r="D21" s="81">
        <v>120</v>
      </c>
      <c r="E21" s="81">
        <v>2</v>
      </c>
      <c r="F21" s="81">
        <v>73</v>
      </c>
      <c r="G21" s="81">
        <v>91</v>
      </c>
      <c r="H21" s="81">
        <v>37</v>
      </c>
      <c r="I21" s="81">
        <v>23</v>
      </c>
      <c r="J21" s="500">
        <v>15</v>
      </c>
      <c r="K21" s="81">
        <v>21</v>
      </c>
      <c r="L21" s="81">
        <v>4</v>
      </c>
      <c r="M21" s="81">
        <v>1</v>
      </c>
      <c r="N21" s="81">
        <v>3</v>
      </c>
      <c r="O21" s="81">
        <v>0</v>
      </c>
      <c r="P21" s="81">
        <v>0</v>
      </c>
      <c r="Q21" s="500">
        <f t="shared" si="8"/>
        <v>5640</v>
      </c>
      <c r="R21" s="81">
        <v>2298</v>
      </c>
      <c r="S21" s="81">
        <v>3342</v>
      </c>
      <c r="T21" s="81">
        <v>2221</v>
      </c>
      <c r="U21" s="81">
        <v>3286</v>
      </c>
      <c r="V21" s="81">
        <v>1225176</v>
      </c>
      <c r="W21" s="81">
        <v>4261373</v>
      </c>
      <c r="X21" s="81">
        <v>29901</v>
      </c>
      <c r="Y21" s="500">
        <f t="shared" si="9"/>
        <v>7216733</v>
      </c>
      <c r="Z21" s="81">
        <v>6584551</v>
      </c>
      <c r="AA21" s="81">
        <v>632027</v>
      </c>
      <c r="AB21" s="82">
        <v>155</v>
      </c>
    </row>
    <row r="22" spans="2:28" ht="12" customHeight="1">
      <c r="B22" s="498" t="s">
        <v>1068</v>
      </c>
      <c r="C22" s="499">
        <f t="shared" si="7"/>
        <v>162</v>
      </c>
      <c r="D22" s="81">
        <v>108</v>
      </c>
      <c r="E22" s="81">
        <v>4</v>
      </c>
      <c r="F22" s="81">
        <v>50</v>
      </c>
      <c r="G22" s="81">
        <v>74</v>
      </c>
      <c r="H22" s="81">
        <v>39</v>
      </c>
      <c r="I22" s="81">
        <v>22</v>
      </c>
      <c r="J22" s="500">
        <v>8</v>
      </c>
      <c r="K22" s="81">
        <v>14</v>
      </c>
      <c r="L22" s="81">
        <v>5</v>
      </c>
      <c r="M22" s="81">
        <v>0</v>
      </c>
      <c r="N22" s="81">
        <v>0</v>
      </c>
      <c r="O22" s="81">
        <v>0</v>
      </c>
      <c r="P22" s="81">
        <v>0</v>
      </c>
      <c r="Q22" s="500">
        <f t="shared" si="8"/>
        <v>3642</v>
      </c>
      <c r="R22" s="81">
        <v>1631</v>
      </c>
      <c r="S22" s="81">
        <v>2011</v>
      </c>
      <c r="T22" s="81">
        <v>1581</v>
      </c>
      <c r="U22" s="81">
        <v>1978</v>
      </c>
      <c r="V22" s="81">
        <v>779683</v>
      </c>
      <c r="W22" s="81">
        <v>2565322</v>
      </c>
      <c r="X22" s="81">
        <v>2591</v>
      </c>
      <c r="Y22" s="500">
        <f t="shared" si="9"/>
        <v>4590750</v>
      </c>
      <c r="Z22" s="81">
        <v>4251479</v>
      </c>
      <c r="AA22" s="81">
        <v>338730</v>
      </c>
      <c r="AB22" s="82">
        <v>541</v>
      </c>
    </row>
    <row r="23" spans="2:28" ht="12" customHeight="1">
      <c r="B23" s="498" t="s">
        <v>1070</v>
      </c>
      <c r="C23" s="499">
        <f t="shared" si="7"/>
        <v>146</v>
      </c>
      <c r="D23" s="81">
        <v>78</v>
      </c>
      <c r="E23" s="81">
        <v>0</v>
      </c>
      <c r="F23" s="81">
        <v>68</v>
      </c>
      <c r="G23" s="81">
        <v>75</v>
      </c>
      <c r="H23" s="81">
        <v>24</v>
      </c>
      <c r="I23" s="81">
        <v>18</v>
      </c>
      <c r="J23" s="81">
        <v>10</v>
      </c>
      <c r="K23" s="81">
        <v>12</v>
      </c>
      <c r="L23" s="81">
        <v>5</v>
      </c>
      <c r="M23" s="81">
        <v>2</v>
      </c>
      <c r="N23" s="81">
        <v>0</v>
      </c>
      <c r="O23" s="81">
        <v>0</v>
      </c>
      <c r="P23" s="81">
        <v>0</v>
      </c>
      <c r="Q23" s="500">
        <f t="shared" si="8"/>
        <v>3680</v>
      </c>
      <c r="R23" s="81">
        <v>1552</v>
      </c>
      <c r="S23" s="81">
        <v>2128</v>
      </c>
      <c r="T23" s="81">
        <v>1471</v>
      </c>
      <c r="U23" s="81">
        <v>2081</v>
      </c>
      <c r="V23" s="81">
        <v>768658</v>
      </c>
      <c r="W23" s="81">
        <v>1641012</v>
      </c>
      <c r="X23" s="81">
        <v>5796</v>
      </c>
      <c r="Y23" s="500">
        <f t="shared" si="9"/>
        <v>3355291</v>
      </c>
      <c r="Z23" s="81">
        <v>2650363</v>
      </c>
      <c r="AA23" s="81">
        <v>704928</v>
      </c>
      <c r="AB23" s="82">
        <v>0</v>
      </c>
    </row>
    <row r="24" spans="2:28" ht="12" customHeight="1">
      <c r="B24" s="498" t="s">
        <v>1073</v>
      </c>
      <c r="C24" s="499">
        <f t="shared" si="7"/>
        <v>194</v>
      </c>
      <c r="D24" s="81">
        <v>120</v>
      </c>
      <c r="E24" s="81">
        <v>0</v>
      </c>
      <c r="F24" s="81">
        <v>74</v>
      </c>
      <c r="G24" s="81">
        <v>93</v>
      </c>
      <c r="H24" s="81">
        <v>34</v>
      </c>
      <c r="I24" s="81">
        <v>27</v>
      </c>
      <c r="J24" s="81">
        <v>17</v>
      </c>
      <c r="K24" s="81">
        <v>9</v>
      </c>
      <c r="L24" s="81">
        <v>8</v>
      </c>
      <c r="M24" s="81">
        <v>3</v>
      </c>
      <c r="N24" s="81">
        <v>2</v>
      </c>
      <c r="O24" s="81">
        <v>1</v>
      </c>
      <c r="P24" s="81">
        <v>0</v>
      </c>
      <c r="Q24" s="500">
        <f t="shared" si="8"/>
        <v>6448</v>
      </c>
      <c r="R24" s="81">
        <v>3075</v>
      </c>
      <c r="S24" s="81">
        <v>3373</v>
      </c>
      <c r="T24" s="81">
        <v>2987</v>
      </c>
      <c r="U24" s="81">
        <v>3308</v>
      </c>
      <c r="V24" s="81">
        <v>1563284</v>
      </c>
      <c r="W24" s="81">
        <v>3478735</v>
      </c>
      <c r="X24" s="81">
        <v>6543</v>
      </c>
      <c r="Y24" s="500">
        <f t="shared" si="9"/>
        <v>7351021</v>
      </c>
      <c r="Z24" s="81">
        <v>6655929</v>
      </c>
      <c r="AA24" s="81">
        <v>695022</v>
      </c>
      <c r="AB24" s="82">
        <v>70</v>
      </c>
    </row>
    <row r="25" spans="2:28" ht="12" customHeight="1">
      <c r="B25" s="498" t="s">
        <v>1075</v>
      </c>
      <c r="C25" s="499">
        <f t="shared" si="7"/>
        <v>204</v>
      </c>
      <c r="D25" s="81">
        <v>150</v>
      </c>
      <c r="E25" s="81">
        <v>1</v>
      </c>
      <c r="F25" s="81">
        <v>53</v>
      </c>
      <c r="G25" s="81">
        <v>99</v>
      </c>
      <c r="H25" s="81">
        <v>39</v>
      </c>
      <c r="I25" s="81">
        <v>18</v>
      </c>
      <c r="J25" s="81">
        <v>15</v>
      </c>
      <c r="K25" s="81">
        <v>16</v>
      </c>
      <c r="L25" s="81">
        <v>10</v>
      </c>
      <c r="M25" s="81">
        <v>2</v>
      </c>
      <c r="N25" s="81">
        <v>2</v>
      </c>
      <c r="O25" s="81">
        <v>3</v>
      </c>
      <c r="P25" s="81">
        <v>0</v>
      </c>
      <c r="Q25" s="500">
        <f t="shared" si="8"/>
        <v>7988</v>
      </c>
      <c r="R25" s="81">
        <v>4419</v>
      </c>
      <c r="S25" s="81">
        <v>3569</v>
      </c>
      <c r="T25" s="81">
        <v>4350</v>
      </c>
      <c r="U25" s="81">
        <v>3524</v>
      </c>
      <c r="V25" s="81">
        <v>2155474</v>
      </c>
      <c r="W25" s="81">
        <v>9099102</v>
      </c>
      <c r="X25" s="81">
        <v>58428</v>
      </c>
      <c r="Y25" s="500">
        <f t="shared" si="9"/>
        <v>14555824</v>
      </c>
      <c r="Z25" s="81">
        <v>14084353</v>
      </c>
      <c r="AA25" s="81">
        <v>470898</v>
      </c>
      <c r="AB25" s="82">
        <v>573</v>
      </c>
    </row>
    <row r="26" spans="2:28" ht="12" customHeight="1">
      <c r="B26" s="498" t="s">
        <v>1077</v>
      </c>
      <c r="C26" s="499">
        <f t="shared" si="7"/>
        <v>155</v>
      </c>
      <c r="D26" s="81">
        <v>102</v>
      </c>
      <c r="E26" s="81">
        <v>3</v>
      </c>
      <c r="F26" s="81">
        <v>50</v>
      </c>
      <c r="G26" s="81">
        <v>69</v>
      </c>
      <c r="H26" s="81">
        <v>24</v>
      </c>
      <c r="I26" s="81">
        <v>24</v>
      </c>
      <c r="J26" s="81">
        <v>11</v>
      </c>
      <c r="K26" s="81">
        <v>15</v>
      </c>
      <c r="L26" s="81">
        <v>4</v>
      </c>
      <c r="M26" s="81">
        <v>3</v>
      </c>
      <c r="N26" s="81">
        <v>3</v>
      </c>
      <c r="O26" s="81">
        <v>2</v>
      </c>
      <c r="P26" s="81">
        <v>0</v>
      </c>
      <c r="Q26" s="500">
        <f t="shared" si="8"/>
        <v>6781</v>
      </c>
      <c r="R26" s="81">
        <v>3702</v>
      </c>
      <c r="S26" s="81">
        <v>3079</v>
      </c>
      <c r="T26" s="81">
        <v>3642</v>
      </c>
      <c r="U26" s="81">
        <v>3040</v>
      </c>
      <c r="V26" s="81">
        <v>1667430</v>
      </c>
      <c r="W26" s="81">
        <v>8245108</v>
      </c>
      <c r="X26" s="81">
        <v>18155</v>
      </c>
      <c r="Y26" s="500">
        <f t="shared" si="9"/>
        <v>13728076</v>
      </c>
      <c r="Z26" s="81">
        <v>11952642</v>
      </c>
      <c r="AA26" s="81">
        <v>1748530</v>
      </c>
      <c r="AB26" s="82">
        <v>26904</v>
      </c>
    </row>
    <row r="27" spans="1:28" s="503" customFormat="1" ht="12" customHeight="1">
      <c r="A27" s="502"/>
      <c r="B27" s="498" t="s">
        <v>1079</v>
      </c>
      <c r="C27" s="499">
        <f t="shared" si="7"/>
        <v>84</v>
      </c>
      <c r="D27" s="81">
        <v>53</v>
      </c>
      <c r="E27" s="81">
        <v>1</v>
      </c>
      <c r="F27" s="81">
        <v>30</v>
      </c>
      <c r="G27" s="81">
        <v>29</v>
      </c>
      <c r="H27" s="81">
        <v>19</v>
      </c>
      <c r="I27" s="81">
        <v>14</v>
      </c>
      <c r="J27" s="81">
        <v>10</v>
      </c>
      <c r="K27" s="81">
        <v>7</v>
      </c>
      <c r="L27" s="81">
        <v>4</v>
      </c>
      <c r="M27" s="81">
        <v>0</v>
      </c>
      <c r="N27" s="81">
        <v>1</v>
      </c>
      <c r="O27" s="81">
        <v>0</v>
      </c>
      <c r="P27" s="81">
        <v>0</v>
      </c>
      <c r="Q27" s="500">
        <f t="shared" si="8"/>
        <v>2689</v>
      </c>
      <c r="R27" s="81">
        <v>1103</v>
      </c>
      <c r="S27" s="81">
        <v>1586</v>
      </c>
      <c r="T27" s="81">
        <v>1070</v>
      </c>
      <c r="U27" s="81">
        <v>1569</v>
      </c>
      <c r="V27" s="81">
        <v>522184</v>
      </c>
      <c r="W27" s="81">
        <v>1602433</v>
      </c>
      <c r="X27" s="81">
        <v>0</v>
      </c>
      <c r="Y27" s="500">
        <f t="shared" si="9"/>
        <v>2893781</v>
      </c>
      <c r="Z27" s="81">
        <v>2532938</v>
      </c>
      <c r="AA27" s="81">
        <v>360843</v>
      </c>
      <c r="AB27" s="82">
        <v>0</v>
      </c>
    </row>
    <row r="28" spans="2:28" ht="12" customHeight="1">
      <c r="B28" s="498" t="s">
        <v>1080</v>
      </c>
      <c r="C28" s="499">
        <f t="shared" si="7"/>
        <v>196</v>
      </c>
      <c r="D28" s="81">
        <v>126</v>
      </c>
      <c r="E28" s="81">
        <v>1</v>
      </c>
      <c r="F28" s="81">
        <v>69</v>
      </c>
      <c r="G28" s="81">
        <v>96</v>
      </c>
      <c r="H28" s="81">
        <v>48</v>
      </c>
      <c r="I28" s="81">
        <v>18</v>
      </c>
      <c r="J28" s="81">
        <v>18</v>
      </c>
      <c r="K28" s="81">
        <v>7</v>
      </c>
      <c r="L28" s="81">
        <v>8</v>
      </c>
      <c r="M28" s="81">
        <v>1</v>
      </c>
      <c r="N28" s="81">
        <v>0</v>
      </c>
      <c r="O28" s="81">
        <v>0</v>
      </c>
      <c r="P28" s="81">
        <v>0</v>
      </c>
      <c r="Q28" s="500">
        <f t="shared" si="8"/>
        <v>4264</v>
      </c>
      <c r="R28" s="81">
        <v>1898</v>
      </c>
      <c r="S28" s="81">
        <v>2366</v>
      </c>
      <c r="T28" s="81">
        <v>1819</v>
      </c>
      <c r="U28" s="81">
        <v>2326</v>
      </c>
      <c r="V28" s="81">
        <v>873227</v>
      </c>
      <c r="W28" s="81">
        <v>2165437</v>
      </c>
      <c r="X28" s="81">
        <v>6526</v>
      </c>
      <c r="Y28" s="500">
        <f t="shared" si="9"/>
        <v>4241422</v>
      </c>
      <c r="Z28" s="81">
        <v>3603652</v>
      </c>
      <c r="AA28" s="81">
        <v>636716</v>
      </c>
      <c r="AB28" s="82">
        <v>1054</v>
      </c>
    </row>
    <row r="29" spans="2:28" ht="12" customHeight="1">
      <c r="B29" s="498" t="s">
        <v>1082</v>
      </c>
      <c r="C29" s="499">
        <f t="shared" si="7"/>
        <v>83</v>
      </c>
      <c r="D29" s="81">
        <v>56</v>
      </c>
      <c r="E29" s="81">
        <v>0</v>
      </c>
      <c r="F29" s="81">
        <v>27</v>
      </c>
      <c r="G29" s="81">
        <v>36</v>
      </c>
      <c r="H29" s="81">
        <v>11</v>
      </c>
      <c r="I29" s="81">
        <v>20</v>
      </c>
      <c r="J29" s="81">
        <v>6</v>
      </c>
      <c r="K29" s="81">
        <v>5</v>
      </c>
      <c r="L29" s="81">
        <v>4</v>
      </c>
      <c r="M29" s="81">
        <v>1</v>
      </c>
      <c r="N29" s="81">
        <v>0</v>
      </c>
      <c r="O29" s="81">
        <v>0</v>
      </c>
      <c r="P29" s="81">
        <v>0</v>
      </c>
      <c r="Q29" s="500">
        <f t="shared" si="8"/>
        <v>2219</v>
      </c>
      <c r="R29" s="81">
        <v>854</v>
      </c>
      <c r="S29" s="81">
        <v>1365</v>
      </c>
      <c r="T29" s="81">
        <v>821</v>
      </c>
      <c r="U29" s="81">
        <v>1345</v>
      </c>
      <c r="V29" s="81">
        <v>485034</v>
      </c>
      <c r="W29" s="81">
        <v>1295406</v>
      </c>
      <c r="X29" s="81">
        <v>1492</v>
      </c>
      <c r="Y29" s="500">
        <f t="shared" si="9"/>
        <v>2419092</v>
      </c>
      <c r="Z29" s="81">
        <v>2146382</v>
      </c>
      <c r="AA29" s="81">
        <v>272685</v>
      </c>
      <c r="AB29" s="82">
        <v>25</v>
      </c>
    </row>
    <row r="30" spans="2:28" ht="12" customHeight="1">
      <c r="B30" s="498" t="s">
        <v>1084</v>
      </c>
      <c r="C30" s="499">
        <f t="shared" si="7"/>
        <v>42</v>
      </c>
      <c r="D30" s="81">
        <v>17</v>
      </c>
      <c r="E30" s="81">
        <v>0</v>
      </c>
      <c r="F30" s="81">
        <v>25</v>
      </c>
      <c r="G30" s="81">
        <v>27</v>
      </c>
      <c r="H30" s="81">
        <v>9</v>
      </c>
      <c r="I30" s="81">
        <v>1</v>
      </c>
      <c r="J30" s="81">
        <v>3</v>
      </c>
      <c r="K30" s="81">
        <v>1</v>
      </c>
      <c r="L30" s="81">
        <v>0</v>
      </c>
      <c r="M30" s="81">
        <v>1</v>
      </c>
      <c r="N30" s="81">
        <v>0</v>
      </c>
      <c r="O30" s="81">
        <v>0</v>
      </c>
      <c r="P30" s="81">
        <v>0</v>
      </c>
      <c r="Q30" s="500">
        <f t="shared" si="8"/>
        <v>702</v>
      </c>
      <c r="R30" s="81">
        <v>254</v>
      </c>
      <c r="S30" s="81">
        <v>448</v>
      </c>
      <c r="T30" s="81">
        <v>226</v>
      </c>
      <c r="U30" s="81">
        <v>431</v>
      </c>
      <c r="V30" s="81">
        <v>121430</v>
      </c>
      <c r="W30" s="81">
        <v>358900</v>
      </c>
      <c r="X30" s="81">
        <v>2</v>
      </c>
      <c r="Y30" s="500">
        <f t="shared" si="9"/>
        <v>598629</v>
      </c>
      <c r="Z30" s="81">
        <v>544886</v>
      </c>
      <c r="AA30" s="81">
        <v>52880</v>
      </c>
      <c r="AB30" s="82">
        <v>863</v>
      </c>
    </row>
    <row r="31" spans="2:28" ht="12" customHeight="1">
      <c r="B31" s="498" t="s">
        <v>1087</v>
      </c>
      <c r="C31" s="499">
        <f t="shared" si="7"/>
        <v>111</v>
      </c>
      <c r="D31" s="81">
        <v>62</v>
      </c>
      <c r="E31" s="81">
        <v>1</v>
      </c>
      <c r="F31" s="81">
        <v>48</v>
      </c>
      <c r="G31" s="81">
        <v>43</v>
      </c>
      <c r="H31" s="81">
        <v>37</v>
      </c>
      <c r="I31" s="81">
        <v>12</v>
      </c>
      <c r="J31" s="81">
        <v>7</v>
      </c>
      <c r="K31" s="81">
        <v>9</v>
      </c>
      <c r="L31" s="81">
        <v>2</v>
      </c>
      <c r="M31" s="81">
        <v>1</v>
      </c>
      <c r="N31" s="81">
        <v>0</v>
      </c>
      <c r="O31" s="81">
        <v>0</v>
      </c>
      <c r="P31" s="81">
        <v>0</v>
      </c>
      <c r="Q31" s="500">
        <f t="shared" si="8"/>
        <v>2504</v>
      </c>
      <c r="R31" s="81">
        <v>1043</v>
      </c>
      <c r="S31" s="81">
        <v>1461</v>
      </c>
      <c r="T31" s="81">
        <v>989</v>
      </c>
      <c r="U31" s="81">
        <v>1439</v>
      </c>
      <c r="V31" s="81">
        <v>472597</v>
      </c>
      <c r="W31" s="81">
        <v>1279338</v>
      </c>
      <c r="X31" s="81">
        <v>7858</v>
      </c>
      <c r="Y31" s="500">
        <f t="shared" si="9"/>
        <v>2341418</v>
      </c>
      <c r="Z31" s="81">
        <v>1998168</v>
      </c>
      <c r="AA31" s="81">
        <v>337363</v>
      </c>
      <c r="AB31" s="82">
        <v>5887</v>
      </c>
    </row>
    <row r="32" spans="2:28" ht="12" customHeight="1">
      <c r="B32" s="498" t="s">
        <v>1089</v>
      </c>
      <c r="C32" s="499">
        <f t="shared" si="7"/>
        <v>40</v>
      </c>
      <c r="D32" s="81">
        <v>29</v>
      </c>
      <c r="E32" s="81">
        <v>1</v>
      </c>
      <c r="F32" s="81">
        <v>10</v>
      </c>
      <c r="G32" s="81">
        <v>20</v>
      </c>
      <c r="H32" s="81">
        <v>5</v>
      </c>
      <c r="I32" s="81">
        <v>6</v>
      </c>
      <c r="J32" s="81">
        <v>3</v>
      </c>
      <c r="K32" s="81">
        <v>2</v>
      </c>
      <c r="L32" s="81">
        <v>4</v>
      </c>
      <c r="M32" s="81">
        <v>0</v>
      </c>
      <c r="N32" s="81">
        <v>0</v>
      </c>
      <c r="O32" s="81">
        <v>0</v>
      </c>
      <c r="P32" s="81">
        <v>0</v>
      </c>
      <c r="Q32" s="500">
        <f t="shared" si="8"/>
        <v>1099</v>
      </c>
      <c r="R32" s="81">
        <v>457</v>
      </c>
      <c r="S32" s="81">
        <v>642</v>
      </c>
      <c r="T32" s="81">
        <v>447</v>
      </c>
      <c r="U32" s="81">
        <v>638</v>
      </c>
      <c r="V32" s="81">
        <v>224537</v>
      </c>
      <c r="W32" s="81">
        <v>982150</v>
      </c>
      <c r="X32" s="81">
        <v>508</v>
      </c>
      <c r="Y32" s="500">
        <f t="shared" si="9"/>
        <v>1430226</v>
      </c>
      <c r="Z32" s="81">
        <v>1300132</v>
      </c>
      <c r="AA32" s="81">
        <v>130094</v>
      </c>
      <c r="AB32" s="82">
        <v>0</v>
      </c>
    </row>
    <row r="33" spans="2:28" ht="12" customHeight="1">
      <c r="B33" s="498" t="s">
        <v>1090</v>
      </c>
      <c r="C33" s="499">
        <f t="shared" si="7"/>
        <v>36</v>
      </c>
      <c r="D33" s="81">
        <v>19</v>
      </c>
      <c r="E33" s="81">
        <v>0</v>
      </c>
      <c r="F33" s="81">
        <v>17</v>
      </c>
      <c r="G33" s="81">
        <v>21</v>
      </c>
      <c r="H33" s="81">
        <v>5</v>
      </c>
      <c r="I33" s="81">
        <v>0</v>
      </c>
      <c r="J33" s="81">
        <v>3</v>
      </c>
      <c r="K33" s="81">
        <v>1</v>
      </c>
      <c r="L33" s="81">
        <v>6</v>
      </c>
      <c r="M33" s="81">
        <v>0</v>
      </c>
      <c r="N33" s="81">
        <v>0</v>
      </c>
      <c r="O33" s="81">
        <v>0</v>
      </c>
      <c r="P33" s="81">
        <v>0</v>
      </c>
      <c r="Q33" s="500">
        <f t="shared" si="8"/>
        <v>1103</v>
      </c>
      <c r="R33" s="81">
        <v>406</v>
      </c>
      <c r="S33" s="81">
        <v>697</v>
      </c>
      <c r="T33" s="81">
        <v>388</v>
      </c>
      <c r="U33" s="81">
        <v>685</v>
      </c>
      <c r="V33" s="81">
        <v>213017</v>
      </c>
      <c r="W33" s="81">
        <v>396269</v>
      </c>
      <c r="X33" s="81">
        <v>1228</v>
      </c>
      <c r="Y33" s="500">
        <f t="shared" si="9"/>
        <v>814249</v>
      </c>
      <c r="Z33" s="81">
        <v>656803</v>
      </c>
      <c r="AA33" s="81">
        <v>155021</v>
      </c>
      <c r="AB33" s="82">
        <v>2425</v>
      </c>
    </row>
    <row r="34" spans="2:28" ht="12" customHeight="1">
      <c r="B34" s="498" t="s">
        <v>1041</v>
      </c>
      <c r="C34" s="499">
        <f t="shared" si="7"/>
        <v>54</v>
      </c>
      <c r="D34" s="81">
        <v>31</v>
      </c>
      <c r="E34" s="81">
        <v>0</v>
      </c>
      <c r="F34" s="81">
        <v>23</v>
      </c>
      <c r="G34" s="81">
        <v>29</v>
      </c>
      <c r="H34" s="81">
        <v>7</v>
      </c>
      <c r="I34" s="81">
        <v>9</v>
      </c>
      <c r="J34" s="81">
        <v>4</v>
      </c>
      <c r="K34" s="81">
        <v>2</v>
      </c>
      <c r="L34" s="81">
        <v>3</v>
      </c>
      <c r="M34" s="81">
        <v>0</v>
      </c>
      <c r="N34" s="81">
        <v>0</v>
      </c>
      <c r="O34" s="81">
        <v>0</v>
      </c>
      <c r="P34" s="81">
        <v>0</v>
      </c>
      <c r="Q34" s="500">
        <f t="shared" si="8"/>
        <v>1218</v>
      </c>
      <c r="R34" s="81">
        <v>452</v>
      </c>
      <c r="S34" s="81">
        <v>766</v>
      </c>
      <c r="T34" s="81">
        <v>426</v>
      </c>
      <c r="U34" s="81">
        <v>754</v>
      </c>
      <c r="V34" s="81">
        <v>244704</v>
      </c>
      <c r="W34" s="81">
        <v>677130</v>
      </c>
      <c r="X34" s="81">
        <v>0</v>
      </c>
      <c r="Y34" s="500">
        <f t="shared" si="9"/>
        <v>1233829</v>
      </c>
      <c r="Z34" s="81">
        <v>1141775</v>
      </c>
      <c r="AA34" s="81">
        <v>92025</v>
      </c>
      <c r="AB34" s="82">
        <v>29</v>
      </c>
    </row>
    <row r="35" spans="2:28" ht="12" customHeight="1">
      <c r="B35" s="498" t="s">
        <v>1042</v>
      </c>
      <c r="C35" s="499">
        <f t="shared" si="7"/>
        <v>30</v>
      </c>
      <c r="D35" s="81">
        <v>15</v>
      </c>
      <c r="E35" s="81">
        <v>0</v>
      </c>
      <c r="F35" s="81">
        <v>15</v>
      </c>
      <c r="G35" s="81">
        <v>15</v>
      </c>
      <c r="H35" s="81">
        <v>7</v>
      </c>
      <c r="I35" s="81">
        <v>2</v>
      </c>
      <c r="J35" s="81">
        <v>2</v>
      </c>
      <c r="K35" s="81">
        <v>2</v>
      </c>
      <c r="L35" s="81">
        <v>1</v>
      </c>
      <c r="M35" s="81">
        <v>1</v>
      </c>
      <c r="N35" s="81">
        <v>0</v>
      </c>
      <c r="O35" s="81">
        <v>0</v>
      </c>
      <c r="P35" s="81">
        <v>0</v>
      </c>
      <c r="Q35" s="500">
        <f t="shared" si="8"/>
        <v>885</v>
      </c>
      <c r="R35" s="81">
        <v>325</v>
      </c>
      <c r="S35" s="81">
        <v>560</v>
      </c>
      <c r="T35" s="81">
        <v>312</v>
      </c>
      <c r="U35" s="81">
        <v>553</v>
      </c>
      <c r="V35" s="81">
        <v>165606</v>
      </c>
      <c r="W35" s="81">
        <v>834110</v>
      </c>
      <c r="X35" s="81">
        <v>0</v>
      </c>
      <c r="Y35" s="500">
        <f t="shared" si="9"/>
        <v>1273769</v>
      </c>
      <c r="Z35" s="81">
        <v>1239996</v>
      </c>
      <c r="AA35" s="81">
        <v>33773</v>
      </c>
      <c r="AB35" s="82">
        <v>0</v>
      </c>
    </row>
    <row r="36" spans="2:28" ht="12" customHeight="1">
      <c r="B36" s="498" t="s">
        <v>1044</v>
      </c>
      <c r="C36" s="499">
        <f t="shared" si="7"/>
        <v>23</v>
      </c>
      <c r="D36" s="81">
        <v>15</v>
      </c>
      <c r="E36" s="81">
        <v>1</v>
      </c>
      <c r="F36" s="81">
        <v>7</v>
      </c>
      <c r="G36" s="81">
        <v>7</v>
      </c>
      <c r="H36" s="81">
        <v>4</v>
      </c>
      <c r="I36" s="81">
        <v>3</v>
      </c>
      <c r="J36" s="81">
        <v>6</v>
      </c>
      <c r="K36" s="81">
        <v>2</v>
      </c>
      <c r="L36" s="81">
        <v>0</v>
      </c>
      <c r="M36" s="81">
        <v>1</v>
      </c>
      <c r="N36" s="81">
        <v>0</v>
      </c>
      <c r="O36" s="81">
        <v>0</v>
      </c>
      <c r="P36" s="81">
        <v>0</v>
      </c>
      <c r="Q36" s="500">
        <f t="shared" si="8"/>
        <v>803</v>
      </c>
      <c r="R36" s="81">
        <v>218</v>
      </c>
      <c r="S36" s="81">
        <v>585</v>
      </c>
      <c r="T36" s="81">
        <v>213</v>
      </c>
      <c r="U36" s="81">
        <v>581</v>
      </c>
      <c r="V36" s="81">
        <v>129262</v>
      </c>
      <c r="W36" s="81">
        <v>244168</v>
      </c>
      <c r="X36" s="81">
        <v>0</v>
      </c>
      <c r="Y36" s="500">
        <f t="shared" si="9"/>
        <v>542493</v>
      </c>
      <c r="Z36" s="81">
        <v>428915</v>
      </c>
      <c r="AA36" s="81">
        <v>113578</v>
      </c>
      <c r="AB36" s="82">
        <v>0</v>
      </c>
    </row>
    <row r="37" spans="2:28" ht="12" customHeight="1">
      <c r="B37" s="498" t="s">
        <v>1046</v>
      </c>
      <c r="C37" s="499">
        <f t="shared" si="7"/>
        <v>37</v>
      </c>
      <c r="D37" s="81">
        <v>18</v>
      </c>
      <c r="E37" s="81">
        <v>1</v>
      </c>
      <c r="F37" s="81">
        <v>18</v>
      </c>
      <c r="G37" s="81">
        <v>17</v>
      </c>
      <c r="H37" s="81">
        <v>11</v>
      </c>
      <c r="I37" s="81">
        <v>3</v>
      </c>
      <c r="J37" s="81">
        <v>3</v>
      </c>
      <c r="K37" s="81">
        <v>1</v>
      </c>
      <c r="L37" s="81">
        <v>0</v>
      </c>
      <c r="M37" s="81">
        <v>1</v>
      </c>
      <c r="N37" s="81">
        <v>1</v>
      </c>
      <c r="O37" s="81">
        <v>0</v>
      </c>
      <c r="P37" s="81">
        <v>0</v>
      </c>
      <c r="Q37" s="500">
        <f t="shared" si="8"/>
        <v>1112</v>
      </c>
      <c r="R37" s="81">
        <v>278</v>
      </c>
      <c r="S37" s="81">
        <v>834</v>
      </c>
      <c r="T37" s="81">
        <v>258</v>
      </c>
      <c r="U37" s="81">
        <v>825</v>
      </c>
      <c r="V37" s="81">
        <v>160127</v>
      </c>
      <c r="W37" s="81">
        <v>209879</v>
      </c>
      <c r="X37" s="81">
        <v>1616</v>
      </c>
      <c r="Y37" s="500">
        <f t="shared" si="9"/>
        <v>580142</v>
      </c>
      <c r="Z37" s="81">
        <v>460406</v>
      </c>
      <c r="AA37" s="81">
        <v>119633</v>
      </c>
      <c r="AB37" s="82">
        <v>103</v>
      </c>
    </row>
    <row r="38" spans="2:28" ht="12" customHeight="1">
      <c r="B38" s="498" t="s">
        <v>1047</v>
      </c>
      <c r="C38" s="499">
        <f t="shared" si="7"/>
        <v>19</v>
      </c>
      <c r="D38" s="81">
        <v>10</v>
      </c>
      <c r="E38" s="81">
        <v>0</v>
      </c>
      <c r="F38" s="81">
        <v>9</v>
      </c>
      <c r="G38" s="81">
        <v>8</v>
      </c>
      <c r="H38" s="81">
        <v>3</v>
      </c>
      <c r="I38" s="81">
        <v>2</v>
      </c>
      <c r="J38" s="81">
        <v>4</v>
      </c>
      <c r="K38" s="81">
        <v>0</v>
      </c>
      <c r="L38" s="81">
        <v>2</v>
      </c>
      <c r="M38" s="81">
        <v>0</v>
      </c>
      <c r="N38" s="81">
        <v>0</v>
      </c>
      <c r="O38" s="81">
        <v>0</v>
      </c>
      <c r="P38" s="81">
        <v>0</v>
      </c>
      <c r="Q38" s="500">
        <f t="shared" si="8"/>
        <v>567</v>
      </c>
      <c r="R38" s="81">
        <v>195</v>
      </c>
      <c r="S38" s="81">
        <v>372</v>
      </c>
      <c r="T38" s="81">
        <v>185</v>
      </c>
      <c r="U38" s="81">
        <v>367</v>
      </c>
      <c r="V38" s="81">
        <v>100966</v>
      </c>
      <c r="W38" s="81">
        <v>145917</v>
      </c>
      <c r="X38" s="81">
        <v>0</v>
      </c>
      <c r="Y38" s="500">
        <f t="shared" si="9"/>
        <v>339146</v>
      </c>
      <c r="Z38" s="81">
        <v>296876</v>
      </c>
      <c r="AA38" s="81">
        <v>42176</v>
      </c>
      <c r="AB38" s="82">
        <v>94</v>
      </c>
    </row>
    <row r="39" spans="2:28" ht="12" customHeight="1">
      <c r="B39" s="498" t="s">
        <v>1048</v>
      </c>
      <c r="C39" s="499">
        <f t="shared" si="7"/>
        <v>41</v>
      </c>
      <c r="D39" s="81">
        <v>24</v>
      </c>
      <c r="E39" s="81">
        <v>2</v>
      </c>
      <c r="F39" s="81">
        <v>15</v>
      </c>
      <c r="G39" s="81">
        <v>18</v>
      </c>
      <c r="H39" s="81">
        <v>8</v>
      </c>
      <c r="I39" s="81">
        <v>6</v>
      </c>
      <c r="J39" s="81">
        <v>4</v>
      </c>
      <c r="K39" s="81">
        <v>1</v>
      </c>
      <c r="L39" s="81">
        <v>2</v>
      </c>
      <c r="M39" s="81">
        <v>2</v>
      </c>
      <c r="N39" s="81">
        <v>0</v>
      </c>
      <c r="O39" s="81">
        <v>0</v>
      </c>
      <c r="P39" s="81">
        <v>0</v>
      </c>
      <c r="Q39" s="500">
        <f t="shared" si="8"/>
        <v>1302</v>
      </c>
      <c r="R39" s="81">
        <v>452</v>
      </c>
      <c r="S39" s="81">
        <v>850</v>
      </c>
      <c r="T39" s="81">
        <v>438</v>
      </c>
      <c r="U39" s="81">
        <v>847</v>
      </c>
      <c r="V39" s="81">
        <v>228717</v>
      </c>
      <c r="W39" s="81">
        <v>367905</v>
      </c>
      <c r="X39" s="81">
        <v>0</v>
      </c>
      <c r="Y39" s="500">
        <f t="shared" si="9"/>
        <v>823751</v>
      </c>
      <c r="Z39" s="81">
        <v>626498</v>
      </c>
      <c r="AA39" s="81">
        <v>196225</v>
      </c>
      <c r="AB39" s="82">
        <v>1028</v>
      </c>
    </row>
    <row r="40" spans="2:28" ht="12" customHeight="1">
      <c r="B40" s="498" t="s">
        <v>1050</v>
      </c>
      <c r="C40" s="499">
        <f t="shared" si="7"/>
        <v>14</v>
      </c>
      <c r="D40" s="81">
        <v>7</v>
      </c>
      <c r="E40" s="81">
        <v>0</v>
      </c>
      <c r="F40" s="81">
        <v>7</v>
      </c>
      <c r="G40" s="81">
        <v>6</v>
      </c>
      <c r="H40" s="81">
        <v>4</v>
      </c>
      <c r="I40" s="81">
        <v>3</v>
      </c>
      <c r="J40" s="81">
        <v>1</v>
      </c>
      <c r="K40" s="81">
        <v>0</v>
      </c>
      <c r="L40" s="81">
        <v>0</v>
      </c>
      <c r="M40" s="81">
        <v>0</v>
      </c>
      <c r="N40" s="81">
        <v>0</v>
      </c>
      <c r="O40" s="81">
        <v>0</v>
      </c>
      <c r="P40" s="81">
        <v>0</v>
      </c>
      <c r="Q40" s="500">
        <f t="shared" si="8"/>
        <v>210</v>
      </c>
      <c r="R40" s="81">
        <v>60</v>
      </c>
      <c r="S40" s="81">
        <v>150</v>
      </c>
      <c r="T40" s="81">
        <v>52</v>
      </c>
      <c r="U40" s="81">
        <v>147</v>
      </c>
      <c r="V40" s="81">
        <v>26697</v>
      </c>
      <c r="W40" s="81">
        <v>35480</v>
      </c>
      <c r="X40" s="81">
        <v>3751</v>
      </c>
      <c r="Y40" s="500">
        <f t="shared" si="9"/>
        <v>105956</v>
      </c>
      <c r="Z40" s="81">
        <v>82104</v>
      </c>
      <c r="AA40" s="81">
        <v>23852</v>
      </c>
      <c r="AB40" s="82">
        <v>0</v>
      </c>
    </row>
    <row r="41" spans="2:28" ht="12" customHeight="1">
      <c r="B41" s="498" t="s">
        <v>1052</v>
      </c>
      <c r="C41" s="499">
        <f t="shared" si="7"/>
        <v>22</v>
      </c>
      <c r="D41" s="81">
        <v>15</v>
      </c>
      <c r="E41" s="81">
        <v>0</v>
      </c>
      <c r="F41" s="81">
        <v>7</v>
      </c>
      <c r="G41" s="81">
        <v>5</v>
      </c>
      <c r="H41" s="81">
        <v>5</v>
      </c>
      <c r="I41" s="81">
        <v>3</v>
      </c>
      <c r="J41" s="81">
        <v>8</v>
      </c>
      <c r="K41" s="81">
        <v>1</v>
      </c>
      <c r="L41" s="81">
        <v>0</v>
      </c>
      <c r="M41" s="81">
        <v>0</v>
      </c>
      <c r="N41" s="81">
        <v>0</v>
      </c>
      <c r="O41" s="81">
        <v>0</v>
      </c>
      <c r="P41" s="81">
        <v>0</v>
      </c>
      <c r="Q41" s="500">
        <f t="shared" si="8"/>
        <v>573</v>
      </c>
      <c r="R41" s="81">
        <v>222</v>
      </c>
      <c r="S41" s="81">
        <v>351</v>
      </c>
      <c r="T41" s="81">
        <v>217</v>
      </c>
      <c r="U41" s="81">
        <v>349</v>
      </c>
      <c r="V41" s="81">
        <v>97542</v>
      </c>
      <c r="W41" s="81">
        <v>313518</v>
      </c>
      <c r="X41" s="81">
        <v>0</v>
      </c>
      <c r="Y41" s="500">
        <f t="shared" si="9"/>
        <v>516208</v>
      </c>
      <c r="Z41" s="81">
        <v>416480</v>
      </c>
      <c r="AA41" s="81">
        <v>99728</v>
      </c>
      <c r="AB41" s="82">
        <v>0</v>
      </c>
    </row>
    <row r="42" spans="2:28" ht="12" customHeight="1">
      <c r="B42" s="498" t="s">
        <v>1054</v>
      </c>
      <c r="C42" s="499">
        <f t="shared" si="7"/>
        <v>28</v>
      </c>
      <c r="D42" s="81">
        <v>14</v>
      </c>
      <c r="E42" s="81">
        <v>0</v>
      </c>
      <c r="F42" s="81">
        <v>14</v>
      </c>
      <c r="G42" s="81">
        <v>5</v>
      </c>
      <c r="H42" s="81">
        <v>10</v>
      </c>
      <c r="I42" s="81">
        <v>7</v>
      </c>
      <c r="J42" s="81">
        <v>0</v>
      </c>
      <c r="K42" s="81">
        <v>4</v>
      </c>
      <c r="L42" s="81">
        <v>2</v>
      </c>
      <c r="M42" s="81">
        <v>0</v>
      </c>
      <c r="N42" s="81">
        <v>0</v>
      </c>
      <c r="O42" s="81">
        <v>0</v>
      </c>
      <c r="P42" s="81">
        <v>0</v>
      </c>
      <c r="Q42" s="500">
        <f t="shared" si="8"/>
        <v>910</v>
      </c>
      <c r="R42" s="81">
        <v>248</v>
      </c>
      <c r="S42" s="81">
        <v>662</v>
      </c>
      <c r="T42" s="81">
        <v>238</v>
      </c>
      <c r="U42" s="81">
        <v>656</v>
      </c>
      <c r="V42" s="81">
        <v>138058</v>
      </c>
      <c r="W42" s="81">
        <v>281641</v>
      </c>
      <c r="X42" s="81">
        <v>0</v>
      </c>
      <c r="Y42" s="500">
        <f t="shared" si="9"/>
        <v>537435</v>
      </c>
      <c r="Z42" s="81">
        <v>386073</v>
      </c>
      <c r="AA42" s="81">
        <v>151362</v>
      </c>
      <c r="AB42" s="82">
        <v>0</v>
      </c>
    </row>
    <row r="43" spans="2:28" ht="12" customHeight="1">
      <c r="B43" s="498" t="s">
        <v>1056</v>
      </c>
      <c r="C43" s="499">
        <f t="shared" si="7"/>
        <v>114</v>
      </c>
      <c r="D43" s="81">
        <v>74</v>
      </c>
      <c r="E43" s="81">
        <v>0</v>
      </c>
      <c r="F43" s="81">
        <v>40</v>
      </c>
      <c r="G43" s="81">
        <v>54</v>
      </c>
      <c r="H43" s="81">
        <v>26</v>
      </c>
      <c r="I43" s="81">
        <v>8</v>
      </c>
      <c r="J43" s="81">
        <v>13</v>
      </c>
      <c r="K43" s="81">
        <v>5</v>
      </c>
      <c r="L43" s="81">
        <v>4</v>
      </c>
      <c r="M43" s="81">
        <v>1</v>
      </c>
      <c r="N43" s="81">
        <v>2</v>
      </c>
      <c r="O43" s="81">
        <v>0</v>
      </c>
      <c r="P43" s="81">
        <v>1</v>
      </c>
      <c r="Q43" s="500">
        <f t="shared" si="8"/>
        <v>4427</v>
      </c>
      <c r="R43" s="81">
        <v>2072</v>
      </c>
      <c r="S43" s="81">
        <v>2355</v>
      </c>
      <c r="T43" s="81">
        <v>2030</v>
      </c>
      <c r="U43" s="81">
        <v>2328</v>
      </c>
      <c r="V43" s="81">
        <v>1101124</v>
      </c>
      <c r="W43" s="81">
        <v>3897496</v>
      </c>
      <c r="X43" s="81">
        <v>38667</v>
      </c>
      <c r="Y43" s="500">
        <f t="shared" si="9"/>
        <v>7447436</v>
      </c>
      <c r="Z43" s="81">
        <v>7052261</v>
      </c>
      <c r="AA43" s="81">
        <v>394950</v>
      </c>
      <c r="AB43" s="82">
        <v>225</v>
      </c>
    </row>
    <row r="44" spans="2:28" ht="12" customHeight="1">
      <c r="B44" s="498" t="s">
        <v>1058</v>
      </c>
      <c r="C44" s="499">
        <f t="shared" si="7"/>
        <v>75</v>
      </c>
      <c r="D44" s="81">
        <v>43</v>
      </c>
      <c r="E44" s="81">
        <v>0</v>
      </c>
      <c r="F44" s="81">
        <v>32</v>
      </c>
      <c r="G44" s="81">
        <v>34</v>
      </c>
      <c r="H44" s="81">
        <v>17</v>
      </c>
      <c r="I44" s="81">
        <v>12</v>
      </c>
      <c r="J44" s="81">
        <v>3</v>
      </c>
      <c r="K44" s="81">
        <v>5</v>
      </c>
      <c r="L44" s="81">
        <v>3</v>
      </c>
      <c r="M44" s="81">
        <v>1</v>
      </c>
      <c r="N44" s="81">
        <v>0</v>
      </c>
      <c r="O44" s="81">
        <v>0</v>
      </c>
      <c r="P44" s="81">
        <v>0</v>
      </c>
      <c r="Q44" s="500">
        <f t="shared" si="8"/>
        <v>1828</v>
      </c>
      <c r="R44" s="81">
        <v>757</v>
      </c>
      <c r="S44" s="81">
        <v>1071</v>
      </c>
      <c r="T44" s="81">
        <v>725</v>
      </c>
      <c r="U44" s="81">
        <v>1046</v>
      </c>
      <c r="V44" s="81">
        <v>346101</v>
      </c>
      <c r="W44" s="81">
        <v>902114</v>
      </c>
      <c r="X44" s="81">
        <v>23597</v>
      </c>
      <c r="Y44" s="500">
        <f t="shared" si="9"/>
        <v>1736775</v>
      </c>
      <c r="Z44" s="81">
        <v>1459649</v>
      </c>
      <c r="AA44" s="81">
        <v>276626</v>
      </c>
      <c r="AB44" s="82">
        <v>500</v>
      </c>
    </row>
    <row r="45" spans="2:28" ht="12" customHeight="1">
      <c r="B45" s="498" t="s">
        <v>1061</v>
      </c>
      <c r="C45" s="499">
        <f t="shared" si="7"/>
        <v>37</v>
      </c>
      <c r="D45" s="81">
        <v>31</v>
      </c>
      <c r="E45" s="81">
        <v>0</v>
      </c>
      <c r="F45" s="81">
        <v>6</v>
      </c>
      <c r="G45" s="81">
        <v>10</v>
      </c>
      <c r="H45" s="81">
        <v>9</v>
      </c>
      <c r="I45" s="81">
        <v>4</v>
      </c>
      <c r="J45" s="81">
        <v>4</v>
      </c>
      <c r="K45" s="81">
        <v>3</v>
      </c>
      <c r="L45" s="81">
        <v>6</v>
      </c>
      <c r="M45" s="81">
        <v>0</v>
      </c>
      <c r="N45" s="81">
        <v>0</v>
      </c>
      <c r="O45" s="81">
        <v>0</v>
      </c>
      <c r="P45" s="81">
        <v>1</v>
      </c>
      <c r="Q45" s="500">
        <f t="shared" si="8"/>
        <v>2565</v>
      </c>
      <c r="R45" s="81">
        <v>1697</v>
      </c>
      <c r="S45" s="81">
        <v>868</v>
      </c>
      <c r="T45" s="81">
        <v>1692</v>
      </c>
      <c r="U45" s="81">
        <v>866</v>
      </c>
      <c r="V45" s="81">
        <v>834251</v>
      </c>
      <c r="W45" s="81">
        <v>1565958</v>
      </c>
      <c r="X45" s="81">
        <v>4675</v>
      </c>
      <c r="Y45" s="500">
        <f t="shared" si="9"/>
        <v>3048208</v>
      </c>
      <c r="Z45" s="81">
        <v>2721470</v>
      </c>
      <c r="AA45" s="81">
        <v>324560</v>
      </c>
      <c r="AB45" s="82">
        <v>2178</v>
      </c>
    </row>
    <row r="46" spans="2:28" ht="12" customHeight="1">
      <c r="B46" s="498" t="s">
        <v>1063</v>
      </c>
      <c r="C46" s="499">
        <f t="shared" si="7"/>
        <v>91</v>
      </c>
      <c r="D46" s="81">
        <v>53</v>
      </c>
      <c r="E46" s="81">
        <v>0</v>
      </c>
      <c r="F46" s="81">
        <v>38</v>
      </c>
      <c r="G46" s="81">
        <v>33</v>
      </c>
      <c r="H46" s="81">
        <v>25</v>
      </c>
      <c r="I46" s="81">
        <v>12</v>
      </c>
      <c r="J46" s="81">
        <v>10</v>
      </c>
      <c r="K46" s="81">
        <v>6</v>
      </c>
      <c r="L46" s="81">
        <v>5</v>
      </c>
      <c r="M46" s="81">
        <v>0</v>
      </c>
      <c r="N46" s="81">
        <v>0</v>
      </c>
      <c r="O46" s="81">
        <v>0</v>
      </c>
      <c r="P46" s="81">
        <v>0</v>
      </c>
      <c r="Q46" s="500">
        <f t="shared" si="8"/>
        <v>2334</v>
      </c>
      <c r="R46" s="81">
        <v>957</v>
      </c>
      <c r="S46" s="81">
        <v>1377</v>
      </c>
      <c r="T46" s="81">
        <v>918</v>
      </c>
      <c r="U46" s="81">
        <v>1357</v>
      </c>
      <c r="V46" s="81">
        <v>460118</v>
      </c>
      <c r="W46" s="81">
        <v>943338</v>
      </c>
      <c r="X46" s="81">
        <v>6805</v>
      </c>
      <c r="Y46" s="500">
        <f t="shared" si="9"/>
        <v>1888953</v>
      </c>
      <c r="Z46" s="81">
        <v>1479132</v>
      </c>
      <c r="AA46" s="81">
        <v>409821</v>
      </c>
      <c r="AB46" s="82">
        <v>0</v>
      </c>
    </row>
    <row r="47" spans="2:28" ht="12" customHeight="1">
      <c r="B47" s="498" t="s">
        <v>1064</v>
      </c>
      <c r="C47" s="499">
        <f t="shared" si="7"/>
        <v>30</v>
      </c>
      <c r="D47" s="81">
        <v>21</v>
      </c>
      <c r="E47" s="81">
        <v>2</v>
      </c>
      <c r="F47" s="81">
        <v>7</v>
      </c>
      <c r="G47" s="81">
        <v>13</v>
      </c>
      <c r="H47" s="81">
        <v>8</v>
      </c>
      <c r="I47" s="81">
        <v>2</v>
      </c>
      <c r="J47" s="81">
        <v>1</v>
      </c>
      <c r="K47" s="81">
        <v>3</v>
      </c>
      <c r="L47" s="81">
        <v>2</v>
      </c>
      <c r="M47" s="81">
        <v>1</v>
      </c>
      <c r="N47" s="81">
        <v>0</v>
      </c>
      <c r="O47" s="81">
        <v>0</v>
      </c>
      <c r="P47" s="81">
        <v>0</v>
      </c>
      <c r="Q47" s="500">
        <f t="shared" si="8"/>
        <v>979</v>
      </c>
      <c r="R47" s="81">
        <v>352</v>
      </c>
      <c r="S47" s="81">
        <v>627</v>
      </c>
      <c r="T47" s="81">
        <v>347</v>
      </c>
      <c r="U47" s="81">
        <v>623</v>
      </c>
      <c r="V47" s="81">
        <v>193697</v>
      </c>
      <c r="W47" s="81">
        <v>814689</v>
      </c>
      <c r="X47" s="81">
        <v>1798</v>
      </c>
      <c r="Y47" s="500">
        <f t="shared" si="9"/>
        <v>1156734</v>
      </c>
      <c r="Z47" s="81">
        <v>1064170</v>
      </c>
      <c r="AA47" s="81">
        <v>92364</v>
      </c>
      <c r="AB47" s="82">
        <v>200</v>
      </c>
    </row>
    <row r="48" spans="2:28" ht="12" customHeight="1">
      <c r="B48" s="498" t="s">
        <v>1067</v>
      </c>
      <c r="C48" s="499">
        <f t="shared" si="7"/>
        <v>32</v>
      </c>
      <c r="D48" s="81">
        <v>23</v>
      </c>
      <c r="E48" s="81">
        <v>0</v>
      </c>
      <c r="F48" s="81">
        <v>9</v>
      </c>
      <c r="G48" s="81">
        <v>10</v>
      </c>
      <c r="H48" s="81">
        <v>11</v>
      </c>
      <c r="I48" s="81">
        <v>5</v>
      </c>
      <c r="J48" s="81">
        <v>4</v>
      </c>
      <c r="K48" s="81">
        <v>2</v>
      </c>
      <c r="L48" s="81">
        <v>0</v>
      </c>
      <c r="M48" s="81">
        <v>0</v>
      </c>
      <c r="N48" s="81">
        <v>0</v>
      </c>
      <c r="O48" s="81">
        <v>0</v>
      </c>
      <c r="P48" s="81">
        <v>0</v>
      </c>
      <c r="Q48" s="500">
        <f t="shared" si="8"/>
        <v>660</v>
      </c>
      <c r="R48" s="81">
        <v>234</v>
      </c>
      <c r="S48" s="81">
        <v>426</v>
      </c>
      <c r="T48" s="81">
        <v>221</v>
      </c>
      <c r="U48" s="81">
        <v>417</v>
      </c>
      <c r="V48" s="81">
        <v>106534</v>
      </c>
      <c r="W48" s="81">
        <v>242322</v>
      </c>
      <c r="X48" s="81">
        <v>0</v>
      </c>
      <c r="Y48" s="500">
        <f t="shared" si="9"/>
        <v>475816</v>
      </c>
      <c r="Z48" s="81">
        <v>398661</v>
      </c>
      <c r="AA48" s="81">
        <v>77155</v>
      </c>
      <c r="AB48" s="82">
        <v>0</v>
      </c>
    </row>
    <row r="49" spans="2:28" ht="12" customHeight="1">
      <c r="B49" s="498" t="s">
        <v>1069</v>
      </c>
      <c r="C49" s="499">
        <f t="shared" si="7"/>
        <v>81</v>
      </c>
      <c r="D49" s="81">
        <v>54</v>
      </c>
      <c r="E49" s="81">
        <v>0</v>
      </c>
      <c r="F49" s="81">
        <v>27</v>
      </c>
      <c r="G49" s="81">
        <v>38</v>
      </c>
      <c r="H49" s="81">
        <v>13</v>
      </c>
      <c r="I49" s="81">
        <v>7</v>
      </c>
      <c r="J49" s="81">
        <v>11</v>
      </c>
      <c r="K49" s="81">
        <v>10</v>
      </c>
      <c r="L49" s="81">
        <v>0</v>
      </c>
      <c r="M49" s="81">
        <v>2</v>
      </c>
      <c r="N49" s="81">
        <v>0</v>
      </c>
      <c r="O49" s="81">
        <v>0</v>
      </c>
      <c r="P49" s="81">
        <v>0</v>
      </c>
      <c r="Q49" s="500">
        <f t="shared" si="8"/>
        <v>2212</v>
      </c>
      <c r="R49" s="81">
        <v>831</v>
      </c>
      <c r="S49" s="81">
        <v>1381</v>
      </c>
      <c r="T49" s="81">
        <v>803</v>
      </c>
      <c r="U49" s="81">
        <v>1367</v>
      </c>
      <c r="V49" s="81">
        <v>435106</v>
      </c>
      <c r="W49" s="81">
        <v>1094508</v>
      </c>
      <c r="X49" s="81">
        <v>8389</v>
      </c>
      <c r="Y49" s="500">
        <f t="shared" si="9"/>
        <v>2046124</v>
      </c>
      <c r="Z49" s="81">
        <v>1855943</v>
      </c>
      <c r="AA49" s="81">
        <v>190181</v>
      </c>
      <c r="AB49" s="82">
        <v>0</v>
      </c>
    </row>
    <row r="50" spans="2:28" ht="12" customHeight="1">
      <c r="B50" s="498" t="s">
        <v>1071</v>
      </c>
      <c r="C50" s="499">
        <f t="shared" si="7"/>
        <v>33</v>
      </c>
      <c r="D50" s="81">
        <v>25</v>
      </c>
      <c r="E50" s="81">
        <v>2</v>
      </c>
      <c r="F50" s="81">
        <v>6</v>
      </c>
      <c r="G50" s="81">
        <v>10</v>
      </c>
      <c r="H50" s="81">
        <v>5</v>
      </c>
      <c r="I50" s="81">
        <v>10</v>
      </c>
      <c r="J50" s="81">
        <v>5</v>
      </c>
      <c r="K50" s="81">
        <v>2</v>
      </c>
      <c r="L50" s="81">
        <v>0</v>
      </c>
      <c r="M50" s="81">
        <v>0</v>
      </c>
      <c r="N50" s="81">
        <v>1</v>
      </c>
      <c r="O50" s="81">
        <v>0</v>
      </c>
      <c r="P50" s="81">
        <v>0</v>
      </c>
      <c r="Q50" s="500">
        <f t="shared" si="8"/>
        <v>1254</v>
      </c>
      <c r="R50" s="81">
        <v>484</v>
      </c>
      <c r="S50" s="81">
        <v>770</v>
      </c>
      <c r="T50" s="81">
        <v>475</v>
      </c>
      <c r="U50" s="81">
        <v>765</v>
      </c>
      <c r="V50" s="81">
        <v>254338</v>
      </c>
      <c r="W50" s="81">
        <v>1290328</v>
      </c>
      <c r="X50" s="81">
        <v>0</v>
      </c>
      <c r="Y50" s="500">
        <f t="shared" si="9"/>
        <v>1748091</v>
      </c>
      <c r="Z50" s="81">
        <v>1555718</v>
      </c>
      <c r="AA50" s="81">
        <v>192373</v>
      </c>
      <c r="AB50" s="82">
        <v>0</v>
      </c>
    </row>
    <row r="51" spans="2:28" ht="12" customHeight="1">
      <c r="B51" s="498" t="s">
        <v>1072</v>
      </c>
      <c r="C51" s="499">
        <f t="shared" si="7"/>
        <v>19</v>
      </c>
      <c r="D51" s="81">
        <v>10</v>
      </c>
      <c r="E51" s="81">
        <v>1</v>
      </c>
      <c r="F51" s="81">
        <v>8</v>
      </c>
      <c r="G51" s="81">
        <v>8</v>
      </c>
      <c r="H51" s="81">
        <v>3</v>
      </c>
      <c r="I51" s="81">
        <v>5</v>
      </c>
      <c r="J51" s="81">
        <v>0</v>
      </c>
      <c r="K51" s="81">
        <v>2</v>
      </c>
      <c r="L51" s="81">
        <v>1</v>
      </c>
      <c r="M51" s="81">
        <v>0</v>
      </c>
      <c r="N51" s="81">
        <v>0</v>
      </c>
      <c r="O51" s="81">
        <v>0</v>
      </c>
      <c r="P51" s="81">
        <v>0</v>
      </c>
      <c r="Q51" s="500">
        <f t="shared" si="8"/>
        <v>486</v>
      </c>
      <c r="R51" s="81">
        <v>158</v>
      </c>
      <c r="S51" s="81">
        <v>328</v>
      </c>
      <c r="T51" s="81">
        <v>150</v>
      </c>
      <c r="U51" s="81">
        <v>324</v>
      </c>
      <c r="V51" s="81">
        <v>83812</v>
      </c>
      <c r="W51" s="81">
        <v>141232</v>
      </c>
      <c r="X51" s="81">
        <v>10776</v>
      </c>
      <c r="Y51" s="500">
        <f t="shared" si="9"/>
        <v>300222</v>
      </c>
      <c r="Z51" s="81">
        <v>238763</v>
      </c>
      <c r="AA51" s="81">
        <v>60959</v>
      </c>
      <c r="AB51" s="82">
        <v>500</v>
      </c>
    </row>
    <row r="52" spans="2:28" ht="12" customHeight="1">
      <c r="B52" s="498" t="s">
        <v>1074</v>
      </c>
      <c r="C52" s="499">
        <f t="shared" si="7"/>
        <v>29</v>
      </c>
      <c r="D52" s="81">
        <v>22</v>
      </c>
      <c r="E52" s="81">
        <v>2</v>
      </c>
      <c r="F52" s="81">
        <v>5</v>
      </c>
      <c r="G52" s="81">
        <v>5</v>
      </c>
      <c r="H52" s="81">
        <v>6</v>
      </c>
      <c r="I52" s="81">
        <v>7</v>
      </c>
      <c r="J52" s="81">
        <v>4</v>
      </c>
      <c r="K52" s="81">
        <v>5</v>
      </c>
      <c r="L52" s="81">
        <v>2</v>
      </c>
      <c r="M52" s="81">
        <v>0</v>
      </c>
      <c r="N52" s="81">
        <v>0</v>
      </c>
      <c r="O52" s="81">
        <v>0</v>
      </c>
      <c r="P52" s="81">
        <v>0</v>
      </c>
      <c r="Q52" s="500">
        <f t="shared" si="8"/>
        <v>1090</v>
      </c>
      <c r="R52" s="81">
        <v>468</v>
      </c>
      <c r="S52" s="81">
        <v>622</v>
      </c>
      <c r="T52" s="81">
        <v>462</v>
      </c>
      <c r="U52" s="81">
        <v>620</v>
      </c>
      <c r="V52" s="81">
        <v>227605</v>
      </c>
      <c r="W52" s="81">
        <v>955726</v>
      </c>
      <c r="X52" s="81">
        <v>3454</v>
      </c>
      <c r="Y52" s="500">
        <f t="shared" si="9"/>
        <v>1394938</v>
      </c>
      <c r="Z52" s="81">
        <v>1316731</v>
      </c>
      <c r="AA52" s="81">
        <v>77505</v>
      </c>
      <c r="AB52" s="82">
        <v>702</v>
      </c>
    </row>
    <row r="53" spans="2:28" ht="12" customHeight="1">
      <c r="B53" s="498" t="s">
        <v>1076</v>
      </c>
      <c r="C53" s="499">
        <f t="shared" si="7"/>
        <v>26</v>
      </c>
      <c r="D53" s="81">
        <v>17</v>
      </c>
      <c r="E53" s="81">
        <v>0</v>
      </c>
      <c r="F53" s="81">
        <v>9</v>
      </c>
      <c r="G53" s="81">
        <v>13</v>
      </c>
      <c r="H53" s="81">
        <v>4</v>
      </c>
      <c r="I53" s="81">
        <v>4</v>
      </c>
      <c r="J53" s="81">
        <v>2</v>
      </c>
      <c r="K53" s="81">
        <v>2</v>
      </c>
      <c r="L53" s="81">
        <v>1</v>
      </c>
      <c r="M53" s="81">
        <v>0</v>
      </c>
      <c r="N53" s="81">
        <v>0</v>
      </c>
      <c r="O53" s="81">
        <v>0</v>
      </c>
      <c r="P53" s="81">
        <v>0</v>
      </c>
      <c r="Q53" s="500">
        <f t="shared" si="8"/>
        <v>617</v>
      </c>
      <c r="R53" s="81">
        <v>242</v>
      </c>
      <c r="S53" s="81">
        <v>375</v>
      </c>
      <c r="T53" s="81">
        <v>236</v>
      </c>
      <c r="U53" s="81">
        <v>372</v>
      </c>
      <c r="V53" s="81">
        <v>110681</v>
      </c>
      <c r="W53" s="81">
        <v>481578</v>
      </c>
      <c r="X53" s="81">
        <v>0</v>
      </c>
      <c r="Y53" s="500">
        <f t="shared" si="9"/>
        <v>684501</v>
      </c>
      <c r="Z53" s="81">
        <v>625313</v>
      </c>
      <c r="AA53" s="81">
        <v>59188</v>
      </c>
      <c r="AB53" s="82">
        <v>0</v>
      </c>
    </row>
    <row r="54" spans="2:28" ht="12" customHeight="1">
      <c r="B54" s="498" t="s">
        <v>1078</v>
      </c>
      <c r="C54" s="499">
        <f t="shared" si="7"/>
        <v>28</v>
      </c>
      <c r="D54" s="81">
        <v>14</v>
      </c>
      <c r="E54" s="81">
        <v>5</v>
      </c>
      <c r="F54" s="81">
        <v>9</v>
      </c>
      <c r="G54" s="81">
        <v>13</v>
      </c>
      <c r="H54" s="81">
        <v>9</v>
      </c>
      <c r="I54" s="81">
        <v>4</v>
      </c>
      <c r="J54" s="81">
        <v>0</v>
      </c>
      <c r="K54" s="81">
        <v>2</v>
      </c>
      <c r="L54" s="81">
        <v>0</v>
      </c>
      <c r="M54" s="81">
        <v>0</v>
      </c>
      <c r="N54" s="81">
        <v>0</v>
      </c>
      <c r="O54" s="81">
        <v>0</v>
      </c>
      <c r="P54" s="81">
        <v>0</v>
      </c>
      <c r="Q54" s="500">
        <f t="shared" si="8"/>
        <v>493</v>
      </c>
      <c r="R54" s="81">
        <v>183</v>
      </c>
      <c r="S54" s="81">
        <v>310</v>
      </c>
      <c r="T54" s="81">
        <v>173</v>
      </c>
      <c r="U54" s="81">
        <v>308</v>
      </c>
      <c r="V54" s="81">
        <v>80057</v>
      </c>
      <c r="W54" s="81">
        <v>176760</v>
      </c>
      <c r="X54" s="81">
        <v>890</v>
      </c>
      <c r="Y54" s="500">
        <f t="shared" si="9"/>
        <v>331769</v>
      </c>
      <c r="Z54" s="81">
        <v>286109</v>
      </c>
      <c r="AA54" s="81">
        <v>45660</v>
      </c>
      <c r="AB54" s="82">
        <v>0</v>
      </c>
    </row>
    <row r="55" spans="2:28" ht="12" customHeight="1">
      <c r="B55" s="498" t="s">
        <v>1081</v>
      </c>
      <c r="C55" s="499">
        <f t="shared" si="7"/>
        <v>54</v>
      </c>
      <c r="D55" s="81">
        <v>28</v>
      </c>
      <c r="E55" s="81">
        <v>3</v>
      </c>
      <c r="F55" s="81">
        <v>23</v>
      </c>
      <c r="G55" s="81">
        <v>29</v>
      </c>
      <c r="H55" s="81">
        <v>8</v>
      </c>
      <c r="I55" s="81">
        <v>7</v>
      </c>
      <c r="J55" s="81">
        <v>6</v>
      </c>
      <c r="K55" s="81">
        <v>4</v>
      </c>
      <c r="L55" s="81">
        <v>0</v>
      </c>
      <c r="M55" s="81">
        <v>0</v>
      </c>
      <c r="N55" s="81">
        <v>0</v>
      </c>
      <c r="O55" s="81">
        <v>0</v>
      </c>
      <c r="P55" s="81">
        <v>0</v>
      </c>
      <c r="Q55" s="500">
        <f t="shared" si="8"/>
        <v>935</v>
      </c>
      <c r="R55" s="81">
        <v>241</v>
      </c>
      <c r="S55" s="81">
        <v>694</v>
      </c>
      <c r="T55" s="81">
        <v>214</v>
      </c>
      <c r="U55" s="81">
        <v>680</v>
      </c>
      <c r="V55" s="81">
        <v>135578</v>
      </c>
      <c r="W55" s="81">
        <v>204287</v>
      </c>
      <c r="X55" s="81">
        <v>2139</v>
      </c>
      <c r="Y55" s="500">
        <f t="shared" si="9"/>
        <v>453474</v>
      </c>
      <c r="Z55" s="81">
        <v>326906</v>
      </c>
      <c r="AA55" s="81">
        <v>126568</v>
      </c>
      <c r="AB55" s="82">
        <v>0</v>
      </c>
    </row>
    <row r="56" spans="2:28" ht="12" customHeight="1">
      <c r="B56" s="498" t="s">
        <v>1083</v>
      </c>
      <c r="C56" s="499">
        <f t="shared" si="7"/>
        <v>63</v>
      </c>
      <c r="D56" s="81">
        <v>44</v>
      </c>
      <c r="E56" s="81">
        <v>0</v>
      </c>
      <c r="F56" s="81">
        <v>19</v>
      </c>
      <c r="G56" s="81">
        <v>28</v>
      </c>
      <c r="H56" s="81">
        <v>12</v>
      </c>
      <c r="I56" s="81">
        <v>11</v>
      </c>
      <c r="J56" s="81">
        <v>6</v>
      </c>
      <c r="K56" s="81">
        <v>5</v>
      </c>
      <c r="L56" s="81">
        <v>0</v>
      </c>
      <c r="M56" s="81">
        <v>0</v>
      </c>
      <c r="N56" s="81">
        <v>1</v>
      </c>
      <c r="O56" s="81">
        <v>0</v>
      </c>
      <c r="P56" s="81">
        <v>0</v>
      </c>
      <c r="Q56" s="500">
        <f t="shared" si="8"/>
        <v>1489</v>
      </c>
      <c r="R56" s="81">
        <v>569</v>
      </c>
      <c r="S56" s="81">
        <v>920</v>
      </c>
      <c r="T56" s="81">
        <v>550</v>
      </c>
      <c r="U56" s="81">
        <v>912</v>
      </c>
      <c r="V56" s="81">
        <v>272628</v>
      </c>
      <c r="W56" s="81">
        <v>688876</v>
      </c>
      <c r="X56" s="81">
        <v>5687</v>
      </c>
      <c r="Y56" s="500">
        <f t="shared" si="9"/>
        <v>1272660</v>
      </c>
      <c r="Z56" s="81">
        <v>1133544</v>
      </c>
      <c r="AA56" s="81">
        <v>138991</v>
      </c>
      <c r="AB56" s="82">
        <v>125</v>
      </c>
    </row>
    <row r="57" spans="2:28" ht="12" customHeight="1">
      <c r="B57" s="498" t="s">
        <v>1085</v>
      </c>
      <c r="C57" s="499">
        <f t="shared" si="7"/>
        <v>23</v>
      </c>
      <c r="D57" s="81">
        <v>15</v>
      </c>
      <c r="E57" s="81">
        <v>4</v>
      </c>
      <c r="F57" s="81">
        <v>4</v>
      </c>
      <c r="G57" s="81">
        <v>11</v>
      </c>
      <c r="H57" s="81">
        <v>4</v>
      </c>
      <c r="I57" s="81">
        <v>4</v>
      </c>
      <c r="J57" s="81">
        <v>0</v>
      </c>
      <c r="K57" s="81">
        <v>2</v>
      </c>
      <c r="L57" s="81">
        <v>1</v>
      </c>
      <c r="M57" s="81">
        <v>0</v>
      </c>
      <c r="N57" s="81">
        <v>1</v>
      </c>
      <c r="O57" s="81">
        <v>0</v>
      </c>
      <c r="P57" s="81">
        <v>0</v>
      </c>
      <c r="Q57" s="500">
        <f t="shared" si="8"/>
        <v>975</v>
      </c>
      <c r="R57" s="81">
        <v>207</v>
      </c>
      <c r="S57" s="81">
        <v>768</v>
      </c>
      <c r="T57" s="81">
        <v>204</v>
      </c>
      <c r="U57" s="81">
        <v>766</v>
      </c>
      <c r="V57" s="81">
        <v>160006</v>
      </c>
      <c r="W57" s="81">
        <v>341717</v>
      </c>
      <c r="X57" s="81">
        <v>987</v>
      </c>
      <c r="Y57" s="500">
        <f t="shared" si="9"/>
        <v>577978</v>
      </c>
      <c r="Z57" s="81">
        <v>339040</v>
      </c>
      <c r="AA57" s="81">
        <v>238938</v>
      </c>
      <c r="AB57" s="82">
        <v>0</v>
      </c>
    </row>
    <row r="58" spans="2:28" ht="12" customHeight="1">
      <c r="B58" s="498" t="s">
        <v>1086</v>
      </c>
      <c r="C58" s="499">
        <f t="shared" si="7"/>
        <v>20</v>
      </c>
      <c r="D58" s="81">
        <v>10</v>
      </c>
      <c r="E58" s="81">
        <v>1</v>
      </c>
      <c r="F58" s="81">
        <v>9</v>
      </c>
      <c r="G58" s="81">
        <v>7</v>
      </c>
      <c r="H58" s="81">
        <v>6</v>
      </c>
      <c r="I58" s="81">
        <v>3</v>
      </c>
      <c r="J58" s="81">
        <v>1</v>
      </c>
      <c r="K58" s="81">
        <v>0</v>
      </c>
      <c r="L58" s="81">
        <v>2</v>
      </c>
      <c r="M58" s="81">
        <v>1</v>
      </c>
      <c r="N58" s="81">
        <v>0</v>
      </c>
      <c r="O58" s="81">
        <v>0</v>
      </c>
      <c r="P58" s="81">
        <v>0</v>
      </c>
      <c r="Q58" s="500">
        <f t="shared" si="8"/>
        <v>712</v>
      </c>
      <c r="R58" s="81">
        <v>143</v>
      </c>
      <c r="S58" s="81">
        <v>569</v>
      </c>
      <c r="T58" s="81">
        <v>134</v>
      </c>
      <c r="U58" s="81">
        <v>559</v>
      </c>
      <c r="V58" s="81">
        <v>124630</v>
      </c>
      <c r="W58" s="81">
        <v>354307</v>
      </c>
      <c r="X58" s="81">
        <v>1122</v>
      </c>
      <c r="Y58" s="500">
        <f t="shared" si="9"/>
        <v>573433</v>
      </c>
      <c r="Z58" s="81">
        <v>481002</v>
      </c>
      <c r="AA58" s="81">
        <v>92431</v>
      </c>
      <c r="AB58" s="82">
        <v>0</v>
      </c>
    </row>
    <row r="59" spans="1:28" s="503" customFormat="1" ht="12" customHeight="1">
      <c r="A59" s="474"/>
      <c r="B59" s="504" t="s">
        <v>1088</v>
      </c>
      <c r="C59" s="505">
        <f t="shared" si="7"/>
        <v>24</v>
      </c>
      <c r="D59" s="90">
        <v>18</v>
      </c>
      <c r="E59" s="90">
        <v>2</v>
      </c>
      <c r="F59" s="90">
        <v>4</v>
      </c>
      <c r="G59" s="90">
        <v>8</v>
      </c>
      <c r="H59" s="90">
        <v>6</v>
      </c>
      <c r="I59" s="90">
        <v>3</v>
      </c>
      <c r="J59" s="90">
        <v>1</v>
      </c>
      <c r="K59" s="90">
        <v>2</v>
      </c>
      <c r="L59" s="90">
        <v>4</v>
      </c>
      <c r="M59" s="90">
        <v>0</v>
      </c>
      <c r="N59" s="90">
        <v>0</v>
      </c>
      <c r="O59" s="90">
        <v>0</v>
      </c>
      <c r="P59" s="90">
        <v>0</v>
      </c>
      <c r="Q59" s="506">
        <f t="shared" si="8"/>
        <v>890</v>
      </c>
      <c r="R59" s="90">
        <v>299</v>
      </c>
      <c r="S59" s="90">
        <v>591</v>
      </c>
      <c r="T59" s="90">
        <v>296</v>
      </c>
      <c r="U59" s="90">
        <v>589</v>
      </c>
      <c r="V59" s="90">
        <v>170469</v>
      </c>
      <c r="W59" s="90">
        <v>370298</v>
      </c>
      <c r="X59" s="90">
        <v>1632</v>
      </c>
      <c r="Y59" s="506">
        <f t="shared" si="9"/>
        <v>846094</v>
      </c>
      <c r="Z59" s="90">
        <v>751842</v>
      </c>
      <c r="AA59" s="90">
        <v>94252</v>
      </c>
      <c r="AB59" s="507">
        <v>0</v>
      </c>
    </row>
    <row r="60" spans="2:19" ht="12" customHeight="1">
      <c r="B60" s="508"/>
      <c r="C60" s="509"/>
      <c r="D60" s="509"/>
      <c r="E60" s="509"/>
      <c r="F60" s="509"/>
      <c r="G60" s="509"/>
      <c r="H60" s="509"/>
      <c r="I60" s="509"/>
      <c r="J60" s="509"/>
      <c r="K60" s="509"/>
      <c r="L60" s="509"/>
      <c r="M60" s="509"/>
      <c r="N60" s="509"/>
      <c r="O60" s="509"/>
      <c r="P60" s="509"/>
      <c r="Q60" s="509"/>
      <c r="R60" s="509"/>
      <c r="S60" s="509"/>
    </row>
    <row r="61" spans="2:19" ht="12" customHeight="1">
      <c r="B61" s="508"/>
      <c r="C61" s="509"/>
      <c r="D61" s="509"/>
      <c r="E61" s="509"/>
      <c r="F61" s="509"/>
      <c r="G61" s="509"/>
      <c r="H61" s="509"/>
      <c r="I61" s="509"/>
      <c r="J61" s="509"/>
      <c r="K61" s="509"/>
      <c r="L61" s="509"/>
      <c r="M61" s="509"/>
      <c r="N61" s="509"/>
      <c r="O61" s="509"/>
      <c r="P61" s="509"/>
      <c r="Q61" s="509"/>
      <c r="R61" s="509"/>
      <c r="S61" s="509"/>
    </row>
    <row r="62" spans="2:19" ht="12" customHeight="1">
      <c r="B62" s="508"/>
      <c r="C62" s="509"/>
      <c r="D62" s="509"/>
      <c r="E62" s="509"/>
      <c r="F62" s="509"/>
      <c r="G62" s="509"/>
      <c r="H62" s="509"/>
      <c r="I62" s="509"/>
      <c r="J62" s="509"/>
      <c r="K62" s="509"/>
      <c r="L62" s="509"/>
      <c r="M62" s="509"/>
      <c r="N62" s="509"/>
      <c r="O62" s="509"/>
      <c r="P62" s="509"/>
      <c r="Q62" s="509"/>
      <c r="R62" s="509"/>
      <c r="S62" s="509"/>
    </row>
    <row r="63" spans="2:19" ht="12">
      <c r="B63" s="508"/>
      <c r="C63" s="509"/>
      <c r="D63" s="509"/>
      <c r="E63" s="509"/>
      <c r="F63" s="509"/>
      <c r="G63" s="509"/>
      <c r="H63" s="509"/>
      <c r="I63" s="509"/>
      <c r="J63" s="509"/>
      <c r="K63" s="509"/>
      <c r="L63" s="509"/>
      <c r="M63" s="509"/>
      <c r="N63" s="509"/>
      <c r="O63" s="509"/>
      <c r="P63" s="509"/>
      <c r="Q63" s="509"/>
      <c r="R63" s="509"/>
      <c r="S63" s="509"/>
    </row>
    <row r="64" spans="3:19" ht="12">
      <c r="C64" s="509"/>
      <c r="D64" s="509"/>
      <c r="E64" s="509"/>
      <c r="F64" s="509"/>
      <c r="G64" s="509"/>
      <c r="H64" s="509"/>
      <c r="I64" s="509"/>
      <c r="J64" s="509"/>
      <c r="K64" s="509"/>
      <c r="L64" s="509"/>
      <c r="M64" s="509"/>
      <c r="N64" s="509"/>
      <c r="O64" s="509"/>
      <c r="P64" s="509"/>
      <c r="Q64" s="509"/>
      <c r="R64" s="509"/>
      <c r="S64" s="509"/>
    </row>
    <row r="65" spans="3:19" ht="12">
      <c r="C65" s="509"/>
      <c r="D65" s="509"/>
      <c r="E65" s="509"/>
      <c r="F65" s="509"/>
      <c r="G65" s="509"/>
      <c r="H65" s="509"/>
      <c r="I65" s="509"/>
      <c r="J65" s="509"/>
      <c r="K65" s="509"/>
      <c r="L65" s="509"/>
      <c r="M65" s="509"/>
      <c r="N65" s="509"/>
      <c r="O65" s="509"/>
      <c r="P65" s="509"/>
      <c r="Q65" s="509"/>
      <c r="R65" s="509"/>
      <c r="S65" s="509"/>
    </row>
    <row r="66" spans="2:19" ht="12">
      <c r="B66" s="510"/>
      <c r="C66" s="509"/>
      <c r="D66" s="509"/>
      <c r="E66" s="509"/>
      <c r="F66" s="509"/>
      <c r="G66" s="509"/>
      <c r="H66" s="509"/>
      <c r="I66" s="509"/>
      <c r="J66" s="509"/>
      <c r="K66" s="509"/>
      <c r="L66" s="509"/>
      <c r="M66" s="509"/>
      <c r="N66" s="509"/>
      <c r="O66" s="509"/>
      <c r="P66" s="509"/>
      <c r="Q66" s="509"/>
      <c r="R66" s="509"/>
      <c r="S66" s="509"/>
    </row>
    <row r="67" spans="2:19" ht="12">
      <c r="B67" s="510"/>
      <c r="C67" s="509"/>
      <c r="D67" s="509"/>
      <c r="E67" s="509"/>
      <c r="F67" s="509"/>
      <c r="G67" s="509"/>
      <c r="H67" s="509"/>
      <c r="I67" s="509"/>
      <c r="J67" s="509"/>
      <c r="K67" s="509"/>
      <c r="L67" s="509"/>
      <c r="M67" s="509"/>
      <c r="N67" s="509"/>
      <c r="O67" s="509"/>
      <c r="P67" s="509"/>
      <c r="Q67" s="509"/>
      <c r="R67" s="509"/>
      <c r="S67" s="509"/>
    </row>
    <row r="68" spans="2:19" ht="12">
      <c r="B68" s="511"/>
      <c r="C68" s="509"/>
      <c r="D68" s="509"/>
      <c r="E68" s="509"/>
      <c r="F68" s="509"/>
      <c r="G68" s="509"/>
      <c r="H68" s="509"/>
      <c r="I68" s="509"/>
      <c r="J68" s="509"/>
      <c r="K68" s="509"/>
      <c r="L68" s="509"/>
      <c r="M68" s="509"/>
      <c r="N68" s="509"/>
      <c r="O68" s="509"/>
      <c r="P68" s="509"/>
      <c r="Q68" s="509"/>
      <c r="R68" s="509"/>
      <c r="S68" s="509"/>
    </row>
    <row r="69" spans="3:19" ht="12">
      <c r="C69" s="509"/>
      <c r="D69" s="509"/>
      <c r="E69" s="509"/>
      <c r="F69" s="509"/>
      <c r="G69" s="509"/>
      <c r="H69" s="509"/>
      <c r="I69" s="509"/>
      <c r="J69" s="509"/>
      <c r="K69" s="509"/>
      <c r="L69" s="509"/>
      <c r="M69" s="509"/>
      <c r="N69" s="509"/>
      <c r="O69" s="509"/>
      <c r="P69" s="509"/>
      <c r="Q69" s="509"/>
      <c r="R69" s="509"/>
      <c r="S69" s="509"/>
    </row>
    <row r="70" spans="3:19" ht="12">
      <c r="C70" s="509"/>
      <c r="D70" s="509"/>
      <c r="E70" s="509"/>
      <c r="F70" s="509"/>
      <c r="G70" s="509"/>
      <c r="H70" s="509"/>
      <c r="I70" s="509"/>
      <c r="J70" s="509"/>
      <c r="K70" s="509"/>
      <c r="L70" s="509"/>
      <c r="M70" s="509"/>
      <c r="N70" s="509"/>
      <c r="O70" s="509"/>
      <c r="P70" s="509"/>
      <c r="Q70" s="509"/>
      <c r="R70" s="509"/>
      <c r="S70" s="509"/>
    </row>
    <row r="71" spans="3:19" ht="12">
      <c r="C71" s="509"/>
      <c r="D71" s="509"/>
      <c r="E71" s="509"/>
      <c r="F71" s="509"/>
      <c r="G71" s="509"/>
      <c r="H71" s="509"/>
      <c r="I71" s="509"/>
      <c r="J71" s="509"/>
      <c r="K71" s="509"/>
      <c r="L71" s="509"/>
      <c r="M71" s="509"/>
      <c r="N71" s="509"/>
      <c r="O71" s="509"/>
      <c r="P71" s="509"/>
      <c r="Q71" s="509"/>
      <c r="R71" s="509"/>
      <c r="S71" s="509"/>
    </row>
    <row r="72" spans="3:19" ht="12">
      <c r="C72" s="509"/>
      <c r="D72" s="509"/>
      <c r="E72" s="509"/>
      <c r="F72" s="509"/>
      <c r="G72" s="509"/>
      <c r="H72" s="509"/>
      <c r="I72" s="509"/>
      <c r="J72" s="509"/>
      <c r="K72" s="509"/>
      <c r="L72" s="509"/>
      <c r="M72" s="509"/>
      <c r="N72" s="509"/>
      <c r="O72" s="509"/>
      <c r="P72" s="509"/>
      <c r="Q72" s="509"/>
      <c r="R72" s="509"/>
      <c r="S72" s="509"/>
    </row>
    <row r="73" spans="3:19" ht="12">
      <c r="C73" s="509"/>
      <c r="D73" s="509"/>
      <c r="E73" s="509"/>
      <c r="F73" s="509"/>
      <c r="G73" s="509"/>
      <c r="H73" s="509"/>
      <c r="I73" s="509"/>
      <c r="J73" s="509"/>
      <c r="K73" s="509"/>
      <c r="L73" s="509"/>
      <c r="M73" s="509"/>
      <c r="N73" s="509"/>
      <c r="O73" s="509"/>
      <c r="P73" s="509"/>
      <c r="Q73" s="509"/>
      <c r="R73" s="509"/>
      <c r="S73" s="509"/>
    </row>
    <row r="74" spans="3:19" ht="12">
      <c r="C74" s="509"/>
      <c r="D74" s="509"/>
      <c r="E74" s="509"/>
      <c r="F74" s="509"/>
      <c r="G74" s="509"/>
      <c r="H74" s="509"/>
      <c r="I74" s="509"/>
      <c r="J74" s="509"/>
      <c r="K74" s="509"/>
      <c r="L74" s="509"/>
      <c r="M74" s="509"/>
      <c r="N74" s="509"/>
      <c r="O74" s="509"/>
      <c r="P74" s="509"/>
      <c r="Q74" s="509"/>
      <c r="R74" s="509"/>
      <c r="S74" s="509"/>
    </row>
    <row r="75" spans="3:19" ht="12">
      <c r="C75" s="509"/>
      <c r="D75" s="509"/>
      <c r="E75" s="509"/>
      <c r="F75" s="509"/>
      <c r="G75" s="509"/>
      <c r="H75" s="509"/>
      <c r="I75" s="509"/>
      <c r="J75" s="509"/>
      <c r="K75" s="509"/>
      <c r="L75" s="509"/>
      <c r="M75" s="509"/>
      <c r="N75" s="509"/>
      <c r="O75" s="509"/>
      <c r="P75" s="509"/>
      <c r="Q75" s="509"/>
      <c r="R75" s="509"/>
      <c r="S75" s="509"/>
    </row>
    <row r="76" spans="3:19" ht="12">
      <c r="C76" s="509"/>
      <c r="D76" s="509"/>
      <c r="E76" s="509"/>
      <c r="F76" s="509"/>
      <c r="G76" s="509"/>
      <c r="H76" s="509"/>
      <c r="I76" s="509"/>
      <c r="J76" s="509"/>
      <c r="K76" s="509"/>
      <c r="L76" s="509"/>
      <c r="M76" s="509"/>
      <c r="N76" s="509"/>
      <c r="O76" s="509"/>
      <c r="P76" s="509"/>
      <c r="Q76" s="509"/>
      <c r="R76" s="509"/>
      <c r="S76" s="509"/>
    </row>
    <row r="77" spans="3:19" ht="12">
      <c r="C77" s="509"/>
      <c r="D77" s="509"/>
      <c r="E77" s="509"/>
      <c r="F77" s="509"/>
      <c r="G77" s="509"/>
      <c r="H77" s="509"/>
      <c r="I77" s="509"/>
      <c r="J77" s="509"/>
      <c r="K77" s="509"/>
      <c r="L77" s="509"/>
      <c r="M77" s="509"/>
      <c r="N77" s="509"/>
      <c r="O77" s="509"/>
      <c r="P77" s="509"/>
      <c r="Q77" s="509"/>
      <c r="R77" s="509"/>
      <c r="S77" s="509"/>
    </row>
    <row r="78" spans="3:19" ht="12">
      <c r="C78" s="509"/>
      <c r="D78" s="509"/>
      <c r="E78" s="509"/>
      <c r="F78" s="509"/>
      <c r="G78" s="509"/>
      <c r="H78" s="509"/>
      <c r="I78" s="509"/>
      <c r="J78" s="509"/>
      <c r="K78" s="509"/>
      <c r="L78" s="509"/>
      <c r="M78" s="509"/>
      <c r="N78" s="509"/>
      <c r="O78" s="509"/>
      <c r="P78" s="509"/>
      <c r="Q78" s="509"/>
      <c r="R78" s="509"/>
      <c r="S78" s="509"/>
    </row>
    <row r="79" spans="3:19" ht="12">
      <c r="C79" s="509"/>
      <c r="D79" s="509"/>
      <c r="E79" s="509"/>
      <c r="F79" s="509"/>
      <c r="G79" s="509"/>
      <c r="H79" s="509"/>
      <c r="I79" s="509"/>
      <c r="J79" s="509"/>
      <c r="K79" s="509"/>
      <c r="L79" s="509"/>
      <c r="M79" s="509"/>
      <c r="N79" s="509"/>
      <c r="O79" s="509"/>
      <c r="P79" s="509"/>
      <c r="Q79" s="509"/>
      <c r="R79" s="509"/>
      <c r="S79" s="509"/>
    </row>
    <row r="80" spans="3:19" ht="12">
      <c r="C80" s="509"/>
      <c r="D80" s="509"/>
      <c r="E80" s="509"/>
      <c r="F80" s="509"/>
      <c r="G80" s="509"/>
      <c r="H80" s="509"/>
      <c r="I80" s="509"/>
      <c r="J80" s="509"/>
      <c r="K80" s="509"/>
      <c r="L80" s="509"/>
      <c r="M80" s="509"/>
      <c r="N80" s="509"/>
      <c r="O80" s="509"/>
      <c r="P80" s="509"/>
      <c r="Q80" s="509"/>
      <c r="R80" s="509"/>
      <c r="S80" s="509"/>
    </row>
    <row r="81" spans="3:19" ht="12">
      <c r="C81" s="509"/>
      <c r="D81" s="509"/>
      <c r="E81" s="509"/>
      <c r="F81" s="509"/>
      <c r="G81" s="509"/>
      <c r="H81" s="509"/>
      <c r="I81" s="509"/>
      <c r="J81" s="509"/>
      <c r="K81" s="509"/>
      <c r="L81" s="509"/>
      <c r="M81" s="509"/>
      <c r="N81" s="509"/>
      <c r="O81" s="509"/>
      <c r="P81" s="509"/>
      <c r="Q81" s="509"/>
      <c r="R81" s="509"/>
      <c r="S81" s="509"/>
    </row>
    <row r="82" spans="3:19" ht="12">
      <c r="C82" s="509"/>
      <c r="D82" s="509"/>
      <c r="E82" s="509"/>
      <c r="F82" s="509"/>
      <c r="G82" s="509"/>
      <c r="H82" s="509"/>
      <c r="I82" s="509"/>
      <c r="J82" s="509"/>
      <c r="K82" s="509"/>
      <c r="L82" s="509"/>
      <c r="M82" s="509"/>
      <c r="N82" s="509"/>
      <c r="O82" s="509"/>
      <c r="P82" s="509"/>
      <c r="Q82" s="509"/>
      <c r="R82" s="509"/>
      <c r="S82" s="509"/>
    </row>
    <row r="83" spans="3:19" ht="12">
      <c r="C83" s="509"/>
      <c r="D83" s="509"/>
      <c r="E83" s="509"/>
      <c r="F83" s="509"/>
      <c r="G83" s="509"/>
      <c r="H83" s="509"/>
      <c r="I83" s="509"/>
      <c r="J83" s="509"/>
      <c r="K83" s="509"/>
      <c r="L83" s="509"/>
      <c r="M83" s="509"/>
      <c r="N83" s="509"/>
      <c r="O83" s="509"/>
      <c r="P83" s="509"/>
      <c r="Q83" s="509"/>
      <c r="R83" s="509"/>
      <c r="S83" s="509"/>
    </row>
    <row r="84" spans="3:19" ht="12">
      <c r="C84" s="509"/>
      <c r="D84" s="509"/>
      <c r="E84" s="509"/>
      <c r="F84" s="509"/>
      <c r="G84" s="509"/>
      <c r="H84" s="509"/>
      <c r="I84" s="509"/>
      <c r="J84" s="509"/>
      <c r="K84" s="509"/>
      <c r="L84" s="509"/>
      <c r="M84" s="509"/>
      <c r="N84" s="509"/>
      <c r="O84" s="509"/>
      <c r="P84" s="509"/>
      <c r="Q84" s="509"/>
      <c r="R84" s="509"/>
      <c r="S84" s="509"/>
    </row>
    <row r="85" spans="3:19" ht="12">
      <c r="C85" s="509"/>
      <c r="D85" s="509"/>
      <c r="E85" s="509"/>
      <c r="F85" s="509"/>
      <c r="G85" s="509"/>
      <c r="H85" s="509"/>
      <c r="I85" s="509"/>
      <c r="J85" s="509"/>
      <c r="K85" s="509"/>
      <c r="L85" s="509"/>
      <c r="M85" s="509"/>
      <c r="N85" s="509"/>
      <c r="O85" s="509"/>
      <c r="P85" s="509"/>
      <c r="Q85" s="509"/>
      <c r="R85" s="509"/>
      <c r="S85" s="509"/>
    </row>
    <row r="86" spans="3:19" ht="12">
      <c r="C86" s="509"/>
      <c r="D86" s="509"/>
      <c r="E86" s="509"/>
      <c r="F86" s="509"/>
      <c r="G86" s="509"/>
      <c r="H86" s="509"/>
      <c r="I86" s="509"/>
      <c r="J86" s="509"/>
      <c r="K86" s="509"/>
      <c r="L86" s="509"/>
      <c r="M86" s="509"/>
      <c r="N86" s="509"/>
      <c r="O86" s="509"/>
      <c r="P86" s="509"/>
      <c r="Q86" s="509"/>
      <c r="R86" s="509"/>
      <c r="S86" s="509"/>
    </row>
    <row r="87" spans="3:19" ht="12">
      <c r="C87" s="509"/>
      <c r="D87" s="509"/>
      <c r="E87" s="509"/>
      <c r="F87" s="509"/>
      <c r="G87" s="509"/>
      <c r="H87" s="509"/>
      <c r="I87" s="509"/>
      <c r="J87" s="509"/>
      <c r="K87" s="509"/>
      <c r="L87" s="509"/>
      <c r="M87" s="509"/>
      <c r="N87" s="509"/>
      <c r="O87" s="509"/>
      <c r="P87" s="509"/>
      <c r="Q87" s="509"/>
      <c r="R87" s="509"/>
      <c r="S87" s="509"/>
    </row>
    <row r="88" spans="3:19" ht="12">
      <c r="C88" s="509"/>
      <c r="D88" s="509"/>
      <c r="E88" s="509"/>
      <c r="F88" s="509"/>
      <c r="G88" s="509"/>
      <c r="H88" s="509"/>
      <c r="I88" s="509"/>
      <c r="J88" s="509"/>
      <c r="K88" s="509"/>
      <c r="L88" s="509"/>
      <c r="M88" s="509"/>
      <c r="N88" s="509"/>
      <c r="O88" s="509"/>
      <c r="P88" s="509"/>
      <c r="Q88" s="509"/>
      <c r="R88" s="509"/>
      <c r="S88" s="509"/>
    </row>
    <row r="89" spans="3:19" ht="12">
      <c r="C89" s="509"/>
      <c r="D89" s="509"/>
      <c r="E89" s="509"/>
      <c r="F89" s="509"/>
      <c r="G89" s="509"/>
      <c r="H89" s="509"/>
      <c r="I89" s="509"/>
      <c r="J89" s="509"/>
      <c r="K89" s="509"/>
      <c r="L89" s="509"/>
      <c r="M89" s="509"/>
      <c r="N89" s="509"/>
      <c r="O89" s="509"/>
      <c r="P89" s="509"/>
      <c r="Q89" s="509"/>
      <c r="R89" s="509"/>
      <c r="S89" s="509"/>
    </row>
    <row r="90" spans="3:19" ht="12">
      <c r="C90" s="509"/>
      <c r="D90" s="509"/>
      <c r="E90" s="509"/>
      <c r="F90" s="509"/>
      <c r="G90" s="509"/>
      <c r="H90" s="509"/>
      <c r="I90" s="509"/>
      <c r="J90" s="509"/>
      <c r="K90" s="509"/>
      <c r="L90" s="509"/>
      <c r="M90" s="509"/>
      <c r="N90" s="509"/>
      <c r="O90" s="509"/>
      <c r="P90" s="509"/>
      <c r="Q90" s="509"/>
      <c r="R90" s="509"/>
      <c r="S90" s="509"/>
    </row>
    <row r="91" spans="3:19" ht="12">
      <c r="C91" s="509"/>
      <c r="D91" s="509"/>
      <c r="E91" s="509"/>
      <c r="F91" s="509"/>
      <c r="G91" s="509"/>
      <c r="H91" s="509"/>
      <c r="I91" s="509"/>
      <c r="J91" s="509"/>
      <c r="K91" s="509"/>
      <c r="L91" s="509"/>
      <c r="M91" s="509"/>
      <c r="N91" s="509"/>
      <c r="O91" s="509"/>
      <c r="P91" s="509"/>
      <c r="Q91" s="509"/>
      <c r="R91" s="509"/>
      <c r="S91" s="509"/>
    </row>
    <row r="92" spans="3:19" ht="12">
      <c r="C92" s="509"/>
      <c r="D92" s="509"/>
      <c r="E92" s="509"/>
      <c r="F92" s="509"/>
      <c r="G92" s="509"/>
      <c r="H92" s="509"/>
      <c r="I92" s="509"/>
      <c r="J92" s="509"/>
      <c r="K92" s="509"/>
      <c r="L92" s="509"/>
      <c r="M92" s="509"/>
      <c r="N92" s="509"/>
      <c r="O92" s="509"/>
      <c r="P92" s="509"/>
      <c r="Q92" s="509"/>
      <c r="R92" s="509"/>
      <c r="S92" s="509"/>
    </row>
    <row r="93" spans="3:19" ht="12">
      <c r="C93" s="509"/>
      <c r="D93" s="509"/>
      <c r="E93" s="509"/>
      <c r="F93" s="509"/>
      <c r="G93" s="509"/>
      <c r="H93" s="509"/>
      <c r="I93" s="509"/>
      <c r="J93" s="509"/>
      <c r="K93" s="509"/>
      <c r="L93" s="509"/>
      <c r="M93" s="509"/>
      <c r="N93" s="509"/>
      <c r="O93" s="509"/>
      <c r="P93" s="509"/>
      <c r="Q93" s="509"/>
      <c r="R93" s="509"/>
      <c r="S93" s="509"/>
    </row>
    <row r="94" spans="3:19" ht="12">
      <c r="C94" s="509"/>
      <c r="D94" s="509"/>
      <c r="E94" s="509"/>
      <c r="F94" s="509"/>
      <c r="G94" s="509"/>
      <c r="H94" s="509"/>
      <c r="I94" s="509"/>
      <c r="J94" s="509"/>
      <c r="K94" s="509"/>
      <c r="L94" s="509"/>
      <c r="M94" s="509"/>
      <c r="N94" s="509"/>
      <c r="O94" s="509"/>
      <c r="P94" s="509"/>
      <c r="Q94" s="509"/>
      <c r="R94" s="509"/>
      <c r="S94" s="509"/>
    </row>
    <row r="95" spans="3:19" ht="12">
      <c r="C95" s="509"/>
      <c r="D95" s="509"/>
      <c r="E95" s="509"/>
      <c r="F95" s="509"/>
      <c r="G95" s="509"/>
      <c r="H95" s="509"/>
      <c r="I95" s="509"/>
      <c r="J95" s="509"/>
      <c r="K95" s="509"/>
      <c r="L95" s="509"/>
      <c r="M95" s="509"/>
      <c r="N95" s="509"/>
      <c r="O95" s="509"/>
      <c r="P95" s="509"/>
      <c r="Q95" s="509"/>
      <c r="R95" s="509"/>
      <c r="S95" s="509"/>
    </row>
    <row r="96" spans="3:19" ht="12">
      <c r="C96" s="509"/>
      <c r="D96" s="509"/>
      <c r="E96" s="509"/>
      <c r="F96" s="509"/>
      <c r="G96" s="509"/>
      <c r="H96" s="509"/>
      <c r="I96" s="509"/>
      <c r="J96" s="509"/>
      <c r="K96" s="509"/>
      <c r="L96" s="509"/>
      <c r="M96" s="509"/>
      <c r="N96" s="509"/>
      <c r="O96" s="509"/>
      <c r="P96" s="509"/>
      <c r="Q96" s="509"/>
      <c r="R96" s="509"/>
      <c r="S96" s="509"/>
    </row>
    <row r="97" spans="3:19" ht="12">
      <c r="C97" s="509"/>
      <c r="D97" s="509"/>
      <c r="E97" s="509"/>
      <c r="F97" s="509"/>
      <c r="G97" s="509"/>
      <c r="H97" s="509"/>
      <c r="I97" s="509"/>
      <c r="J97" s="509"/>
      <c r="K97" s="509"/>
      <c r="L97" s="509"/>
      <c r="M97" s="509"/>
      <c r="N97" s="509"/>
      <c r="O97" s="509"/>
      <c r="P97" s="509"/>
      <c r="Q97" s="509"/>
      <c r="R97" s="509"/>
      <c r="S97" s="509"/>
    </row>
    <row r="98" spans="3:19" ht="12">
      <c r="C98" s="509"/>
      <c r="D98" s="509"/>
      <c r="E98" s="509"/>
      <c r="F98" s="509"/>
      <c r="G98" s="509"/>
      <c r="H98" s="509"/>
      <c r="I98" s="509"/>
      <c r="J98" s="509"/>
      <c r="K98" s="509"/>
      <c r="L98" s="509"/>
      <c r="M98" s="509"/>
      <c r="N98" s="509"/>
      <c r="O98" s="509"/>
      <c r="P98" s="509"/>
      <c r="Q98" s="509"/>
      <c r="R98" s="509"/>
      <c r="S98" s="509"/>
    </row>
    <row r="99" spans="3:19" ht="12">
      <c r="C99" s="509"/>
      <c r="D99" s="509"/>
      <c r="E99" s="509"/>
      <c r="F99" s="509"/>
      <c r="G99" s="509"/>
      <c r="H99" s="509"/>
      <c r="I99" s="509"/>
      <c r="J99" s="509"/>
      <c r="K99" s="509"/>
      <c r="L99" s="509"/>
      <c r="M99" s="509"/>
      <c r="N99" s="509"/>
      <c r="O99" s="509"/>
      <c r="P99" s="509"/>
      <c r="Q99" s="509"/>
      <c r="R99" s="509"/>
      <c r="S99" s="509"/>
    </row>
    <row r="100" spans="3:19" ht="12">
      <c r="C100" s="509"/>
      <c r="D100" s="509"/>
      <c r="E100" s="509"/>
      <c r="F100" s="509"/>
      <c r="G100" s="509"/>
      <c r="H100" s="509"/>
      <c r="I100" s="509"/>
      <c r="J100" s="509"/>
      <c r="K100" s="509"/>
      <c r="L100" s="509"/>
      <c r="M100" s="509"/>
      <c r="N100" s="509"/>
      <c r="O100" s="509"/>
      <c r="P100" s="509"/>
      <c r="Q100" s="509"/>
      <c r="R100" s="509"/>
      <c r="S100" s="509"/>
    </row>
    <row r="101" spans="3:19" ht="12">
      <c r="C101" s="509"/>
      <c r="D101" s="509"/>
      <c r="E101" s="509"/>
      <c r="F101" s="509"/>
      <c r="G101" s="509"/>
      <c r="H101" s="509"/>
      <c r="I101" s="509"/>
      <c r="J101" s="509"/>
      <c r="K101" s="509"/>
      <c r="L101" s="509"/>
      <c r="M101" s="509"/>
      <c r="N101" s="509"/>
      <c r="O101" s="509"/>
      <c r="P101" s="509"/>
      <c r="Q101" s="509"/>
      <c r="R101" s="509"/>
      <c r="S101" s="509"/>
    </row>
    <row r="102" spans="3:19" ht="12">
      <c r="C102" s="509"/>
      <c r="D102" s="509"/>
      <c r="E102" s="509"/>
      <c r="F102" s="509"/>
      <c r="G102" s="509"/>
      <c r="H102" s="509"/>
      <c r="I102" s="509"/>
      <c r="J102" s="509"/>
      <c r="K102" s="509"/>
      <c r="L102" s="509"/>
      <c r="M102" s="509"/>
      <c r="N102" s="509"/>
      <c r="O102" s="509"/>
      <c r="P102" s="509"/>
      <c r="Q102" s="509"/>
      <c r="R102" s="509"/>
      <c r="S102" s="509"/>
    </row>
    <row r="103" spans="3:19" ht="12">
      <c r="C103" s="509"/>
      <c r="D103" s="509"/>
      <c r="E103" s="509"/>
      <c r="F103" s="509"/>
      <c r="G103" s="509"/>
      <c r="H103" s="509"/>
      <c r="I103" s="509"/>
      <c r="J103" s="509"/>
      <c r="K103" s="509"/>
      <c r="L103" s="509"/>
      <c r="M103" s="509"/>
      <c r="N103" s="509"/>
      <c r="O103" s="509"/>
      <c r="P103" s="509"/>
      <c r="Q103" s="509"/>
      <c r="R103" s="509"/>
      <c r="S103" s="509"/>
    </row>
    <row r="104" spans="3:19" ht="12">
      <c r="C104" s="509"/>
      <c r="D104" s="509"/>
      <c r="E104" s="509"/>
      <c r="F104" s="509"/>
      <c r="G104" s="509"/>
      <c r="H104" s="509"/>
      <c r="I104" s="509"/>
      <c r="J104" s="509"/>
      <c r="K104" s="509"/>
      <c r="L104" s="509"/>
      <c r="M104" s="509"/>
      <c r="N104" s="509"/>
      <c r="O104" s="509"/>
      <c r="P104" s="509"/>
      <c r="Q104" s="509"/>
      <c r="R104" s="509"/>
      <c r="S104" s="509"/>
    </row>
    <row r="105" spans="3:19" ht="12">
      <c r="C105" s="509"/>
      <c r="D105" s="509"/>
      <c r="E105" s="509"/>
      <c r="F105" s="509"/>
      <c r="G105" s="509"/>
      <c r="H105" s="509"/>
      <c r="I105" s="509"/>
      <c r="J105" s="509"/>
      <c r="K105" s="509"/>
      <c r="L105" s="509"/>
      <c r="M105" s="509"/>
      <c r="N105" s="509"/>
      <c r="O105" s="509"/>
      <c r="P105" s="509"/>
      <c r="Q105" s="509"/>
      <c r="R105" s="509"/>
      <c r="S105" s="509"/>
    </row>
    <row r="106" spans="3:19" ht="12">
      <c r="C106" s="509"/>
      <c r="D106" s="509"/>
      <c r="E106" s="509"/>
      <c r="F106" s="509"/>
      <c r="G106" s="509"/>
      <c r="H106" s="509"/>
      <c r="I106" s="509"/>
      <c r="J106" s="509"/>
      <c r="K106" s="509"/>
      <c r="L106" s="509"/>
      <c r="M106" s="509"/>
      <c r="N106" s="509"/>
      <c r="O106" s="509"/>
      <c r="P106" s="509"/>
      <c r="Q106" s="509"/>
      <c r="R106" s="509"/>
      <c r="S106" s="509"/>
    </row>
    <row r="107" spans="3:19" ht="12">
      <c r="C107" s="509"/>
      <c r="D107" s="509"/>
      <c r="E107" s="509"/>
      <c r="F107" s="509"/>
      <c r="G107" s="509"/>
      <c r="H107" s="509"/>
      <c r="I107" s="509"/>
      <c r="J107" s="509"/>
      <c r="K107" s="509"/>
      <c r="L107" s="509"/>
      <c r="M107" s="509"/>
      <c r="N107" s="509"/>
      <c r="O107" s="509"/>
      <c r="P107" s="509"/>
      <c r="Q107" s="509"/>
      <c r="R107" s="509"/>
      <c r="S107" s="509"/>
    </row>
    <row r="108" spans="3:19" ht="12">
      <c r="C108" s="509"/>
      <c r="D108" s="509"/>
      <c r="E108" s="509"/>
      <c r="F108" s="509"/>
      <c r="G108" s="509"/>
      <c r="H108" s="509"/>
      <c r="I108" s="509"/>
      <c r="J108" s="509"/>
      <c r="K108" s="509"/>
      <c r="L108" s="509"/>
      <c r="M108" s="509"/>
      <c r="N108" s="509"/>
      <c r="O108" s="509"/>
      <c r="P108" s="509"/>
      <c r="Q108" s="509"/>
      <c r="R108" s="509"/>
      <c r="S108" s="509"/>
    </row>
    <row r="109" spans="3:19" ht="12">
      <c r="C109" s="509"/>
      <c r="D109" s="509"/>
      <c r="E109" s="509"/>
      <c r="F109" s="509"/>
      <c r="G109" s="509"/>
      <c r="H109" s="509"/>
      <c r="I109" s="509"/>
      <c r="J109" s="509"/>
      <c r="K109" s="509"/>
      <c r="L109" s="509"/>
      <c r="M109" s="509"/>
      <c r="N109" s="509"/>
      <c r="O109" s="509"/>
      <c r="P109" s="509"/>
      <c r="Q109" s="509"/>
      <c r="R109" s="509"/>
      <c r="S109" s="509"/>
    </row>
    <row r="110" spans="3:19" ht="12">
      <c r="C110" s="509"/>
      <c r="D110" s="509"/>
      <c r="E110" s="509"/>
      <c r="F110" s="509"/>
      <c r="G110" s="509"/>
      <c r="H110" s="509"/>
      <c r="I110" s="509"/>
      <c r="J110" s="509"/>
      <c r="K110" s="509"/>
      <c r="L110" s="509"/>
      <c r="M110" s="509"/>
      <c r="N110" s="509"/>
      <c r="O110" s="509"/>
      <c r="P110" s="509"/>
      <c r="Q110" s="509"/>
      <c r="R110" s="509"/>
      <c r="S110" s="509"/>
    </row>
    <row r="111" spans="3:19" ht="12">
      <c r="C111" s="509"/>
      <c r="D111" s="509"/>
      <c r="E111" s="509"/>
      <c r="F111" s="509"/>
      <c r="G111" s="509"/>
      <c r="H111" s="509"/>
      <c r="I111" s="509"/>
      <c r="J111" s="509"/>
      <c r="K111" s="509"/>
      <c r="L111" s="509"/>
      <c r="M111" s="509"/>
      <c r="N111" s="509"/>
      <c r="O111" s="509"/>
      <c r="P111" s="509"/>
      <c r="Q111" s="509"/>
      <c r="R111" s="509"/>
      <c r="S111" s="509"/>
    </row>
    <row r="112" spans="3:19" ht="12">
      <c r="C112" s="509"/>
      <c r="D112" s="509"/>
      <c r="E112" s="509"/>
      <c r="F112" s="509"/>
      <c r="G112" s="509"/>
      <c r="H112" s="509"/>
      <c r="I112" s="509"/>
      <c r="J112" s="509"/>
      <c r="K112" s="509"/>
      <c r="L112" s="509"/>
      <c r="M112" s="509"/>
      <c r="N112" s="509"/>
      <c r="O112" s="509"/>
      <c r="P112" s="509"/>
      <c r="Q112" s="509"/>
      <c r="R112" s="509"/>
      <c r="S112" s="509"/>
    </row>
    <row r="113" spans="3:19" ht="12">
      <c r="C113" s="509"/>
      <c r="D113" s="509"/>
      <c r="E113" s="509"/>
      <c r="F113" s="509"/>
      <c r="G113" s="509"/>
      <c r="H113" s="509"/>
      <c r="I113" s="509"/>
      <c r="J113" s="509"/>
      <c r="K113" s="509"/>
      <c r="L113" s="509"/>
      <c r="M113" s="509"/>
      <c r="N113" s="509"/>
      <c r="O113" s="509"/>
      <c r="P113" s="509"/>
      <c r="Q113" s="509"/>
      <c r="R113" s="509"/>
      <c r="S113" s="509"/>
    </row>
    <row r="114" spans="3:19" ht="12">
      <c r="C114" s="509"/>
      <c r="D114" s="509"/>
      <c r="E114" s="509"/>
      <c r="F114" s="509"/>
      <c r="G114" s="509"/>
      <c r="H114" s="509"/>
      <c r="I114" s="509"/>
      <c r="J114" s="509"/>
      <c r="K114" s="509"/>
      <c r="L114" s="509"/>
      <c r="M114" s="509"/>
      <c r="N114" s="509"/>
      <c r="O114" s="509"/>
      <c r="P114" s="509"/>
      <c r="Q114" s="509"/>
      <c r="R114" s="509"/>
      <c r="S114" s="509"/>
    </row>
    <row r="115" spans="3:19" ht="12">
      <c r="C115" s="509"/>
      <c r="D115" s="509"/>
      <c r="E115" s="509"/>
      <c r="F115" s="509"/>
      <c r="G115" s="509"/>
      <c r="H115" s="509"/>
      <c r="I115" s="509"/>
      <c r="J115" s="509"/>
      <c r="K115" s="509"/>
      <c r="L115" s="509"/>
      <c r="M115" s="509"/>
      <c r="N115" s="509"/>
      <c r="O115" s="509"/>
      <c r="P115" s="509"/>
      <c r="Q115" s="509"/>
      <c r="R115" s="509"/>
      <c r="S115" s="509"/>
    </row>
    <row r="116" spans="3:19" ht="12">
      <c r="C116" s="509"/>
      <c r="D116" s="509"/>
      <c r="E116" s="509"/>
      <c r="F116" s="509"/>
      <c r="G116" s="509"/>
      <c r="H116" s="509"/>
      <c r="I116" s="509"/>
      <c r="J116" s="509"/>
      <c r="K116" s="509"/>
      <c r="L116" s="509"/>
      <c r="M116" s="509"/>
      <c r="N116" s="509"/>
      <c r="O116" s="509"/>
      <c r="P116" s="509"/>
      <c r="Q116" s="509"/>
      <c r="R116" s="509"/>
      <c r="S116" s="509"/>
    </row>
    <row r="117" spans="3:19" ht="12">
      <c r="C117" s="509"/>
      <c r="D117" s="509"/>
      <c r="E117" s="509"/>
      <c r="F117" s="509"/>
      <c r="G117" s="509"/>
      <c r="H117" s="509"/>
      <c r="I117" s="509"/>
      <c r="J117" s="509"/>
      <c r="K117" s="509"/>
      <c r="L117" s="509"/>
      <c r="M117" s="509"/>
      <c r="N117" s="509"/>
      <c r="O117" s="509"/>
      <c r="P117" s="509"/>
      <c r="Q117" s="509"/>
      <c r="R117" s="509"/>
      <c r="S117" s="509"/>
    </row>
    <row r="118" spans="3:19" ht="12">
      <c r="C118" s="509"/>
      <c r="D118" s="509"/>
      <c r="E118" s="509"/>
      <c r="F118" s="509"/>
      <c r="G118" s="509"/>
      <c r="H118" s="509"/>
      <c r="I118" s="509"/>
      <c r="J118" s="509"/>
      <c r="K118" s="509"/>
      <c r="L118" s="509"/>
      <c r="M118" s="509"/>
      <c r="N118" s="509"/>
      <c r="O118" s="509"/>
      <c r="P118" s="509"/>
      <c r="Q118" s="509"/>
      <c r="R118" s="509"/>
      <c r="S118" s="509"/>
    </row>
    <row r="119" spans="3:19" ht="12">
      <c r="C119" s="509"/>
      <c r="D119" s="509"/>
      <c r="E119" s="509"/>
      <c r="F119" s="509"/>
      <c r="G119" s="509"/>
      <c r="H119" s="509"/>
      <c r="I119" s="509"/>
      <c r="J119" s="509"/>
      <c r="K119" s="509"/>
      <c r="L119" s="509"/>
      <c r="M119" s="509"/>
      <c r="N119" s="509"/>
      <c r="O119" s="509"/>
      <c r="P119" s="509"/>
      <c r="Q119" s="509"/>
      <c r="R119" s="509"/>
      <c r="S119" s="509"/>
    </row>
    <row r="120" spans="3:19" ht="12">
      <c r="C120" s="509"/>
      <c r="D120" s="509"/>
      <c r="E120" s="509"/>
      <c r="F120" s="509"/>
      <c r="G120" s="509"/>
      <c r="H120" s="509"/>
      <c r="I120" s="509"/>
      <c r="J120" s="509"/>
      <c r="K120" s="509"/>
      <c r="L120" s="509"/>
      <c r="M120" s="509"/>
      <c r="N120" s="509"/>
      <c r="O120" s="509"/>
      <c r="P120" s="509"/>
      <c r="Q120" s="509"/>
      <c r="R120" s="509"/>
      <c r="S120" s="509"/>
    </row>
    <row r="121" spans="3:19" ht="12">
      <c r="C121" s="509"/>
      <c r="D121" s="509"/>
      <c r="E121" s="509"/>
      <c r="F121" s="509"/>
      <c r="G121" s="509"/>
      <c r="H121" s="509"/>
      <c r="I121" s="509"/>
      <c r="J121" s="509"/>
      <c r="K121" s="509"/>
      <c r="L121" s="509"/>
      <c r="M121" s="509"/>
      <c r="N121" s="509"/>
      <c r="O121" s="509"/>
      <c r="P121" s="509"/>
      <c r="Q121" s="509"/>
      <c r="R121" s="509"/>
      <c r="S121" s="509"/>
    </row>
    <row r="122" spans="3:19" ht="12">
      <c r="C122" s="509"/>
      <c r="D122" s="509"/>
      <c r="E122" s="509"/>
      <c r="F122" s="509"/>
      <c r="G122" s="509"/>
      <c r="H122" s="509"/>
      <c r="I122" s="509"/>
      <c r="J122" s="509"/>
      <c r="K122" s="509"/>
      <c r="L122" s="509"/>
      <c r="M122" s="509"/>
      <c r="N122" s="509"/>
      <c r="O122" s="509"/>
      <c r="P122" s="509"/>
      <c r="Q122" s="509"/>
      <c r="R122" s="509"/>
      <c r="S122" s="509"/>
    </row>
    <row r="123" spans="3:19" ht="12">
      <c r="C123" s="509"/>
      <c r="D123" s="509"/>
      <c r="E123" s="509"/>
      <c r="F123" s="509"/>
      <c r="G123" s="509"/>
      <c r="H123" s="509"/>
      <c r="I123" s="509"/>
      <c r="J123" s="509"/>
      <c r="K123" s="509"/>
      <c r="L123" s="509"/>
      <c r="M123" s="509"/>
      <c r="N123" s="509"/>
      <c r="O123" s="509"/>
      <c r="P123" s="509"/>
      <c r="Q123" s="509"/>
      <c r="R123" s="509"/>
      <c r="S123" s="509"/>
    </row>
    <row r="124" spans="3:19" ht="12">
      <c r="C124" s="509"/>
      <c r="D124" s="509"/>
      <c r="E124" s="509"/>
      <c r="F124" s="509"/>
      <c r="G124" s="509"/>
      <c r="H124" s="509"/>
      <c r="I124" s="509"/>
      <c r="J124" s="509"/>
      <c r="K124" s="509"/>
      <c r="L124" s="509"/>
      <c r="M124" s="509"/>
      <c r="N124" s="509"/>
      <c r="O124" s="509"/>
      <c r="P124" s="509"/>
      <c r="Q124" s="509"/>
      <c r="R124" s="509"/>
      <c r="S124" s="509"/>
    </row>
    <row r="125" spans="3:19" ht="12">
      <c r="C125" s="509"/>
      <c r="D125" s="509"/>
      <c r="E125" s="509"/>
      <c r="F125" s="509"/>
      <c r="G125" s="509"/>
      <c r="H125" s="509"/>
      <c r="I125" s="509"/>
      <c r="J125" s="509"/>
      <c r="K125" s="509"/>
      <c r="L125" s="509"/>
      <c r="M125" s="509"/>
      <c r="N125" s="509"/>
      <c r="O125" s="509"/>
      <c r="P125" s="509"/>
      <c r="Q125" s="509"/>
      <c r="R125" s="509"/>
      <c r="S125" s="509"/>
    </row>
    <row r="126" spans="3:19" ht="12">
      <c r="C126" s="509"/>
      <c r="D126" s="509"/>
      <c r="E126" s="509"/>
      <c r="F126" s="509"/>
      <c r="G126" s="509"/>
      <c r="H126" s="509"/>
      <c r="I126" s="509"/>
      <c r="J126" s="509"/>
      <c r="K126" s="509"/>
      <c r="L126" s="509"/>
      <c r="M126" s="509"/>
      <c r="N126" s="509"/>
      <c r="O126" s="509"/>
      <c r="P126" s="509"/>
      <c r="Q126" s="509"/>
      <c r="R126" s="509"/>
      <c r="S126" s="509"/>
    </row>
    <row r="127" spans="3:19" ht="12">
      <c r="C127" s="509"/>
      <c r="D127" s="509"/>
      <c r="E127" s="509"/>
      <c r="F127" s="509"/>
      <c r="G127" s="509"/>
      <c r="H127" s="509"/>
      <c r="I127" s="509"/>
      <c r="J127" s="509"/>
      <c r="K127" s="509"/>
      <c r="L127" s="509"/>
      <c r="M127" s="509"/>
      <c r="N127" s="509"/>
      <c r="O127" s="509"/>
      <c r="P127" s="509"/>
      <c r="Q127" s="509"/>
      <c r="R127" s="509"/>
      <c r="S127" s="509"/>
    </row>
    <row r="128" spans="3:19" ht="12">
      <c r="C128" s="509"/>
      <c r="D128" s="509"/>
      <c r="E128" s="509"/>
      <c r="F128" s="509"/>
      <c r="G128" s="509"/>
      <c r="H128" s="509"/>
      <c r="I128" s="509"/>
      <c r="J128" s="509"/>
      <c r="K128" s="509"/>
      <c r="L128" s="509"/>
      <c r="M128" s="509"/>
      <c r="N128" s="509"/>
      <c r="O128" s="509"/>
      <c r="P128" s="509"/>
      <c r="Q128" s="509"/>
      <c r="R128" s="509"/>
      <c r="S128" s="509"/>
    </row>
  </sheetData>
  <mergeCells count="15">
    <mergeCell ref="B3:B5"/>
    <mergeCell ref="Y3:AB3"/>
    <mergeCell ref="Y4:Y5"/>
    <mergeCell ref="V3:V5"/>
    <mergeCell ref="W3:W5"/>
    <mergeCell ref="X3:X5"/>
    <mergeCell ref="D4:F4"/>
    <mergeCell ref="G4:P4"/>
    <mergeCell ref="Q3:U3"/>
    <mergeCell ref="T4:U4"/>
    <mergeCell ref="S4:S5"/>
    <mergeCell ref="C3:P3"/>
    <mergeCell ref="C4:C5"/>
    <mergeCell ref="Q4:Q5"/>
    <mergeCell ref="R4:R5"/>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CO56"/>
  <sheetViews>
    <sheetView workbookViewId="0" topLeftCell="A1">
      <selection activeCell="A1" sqref="A1"/>
    </sheetView>
  </sheetViews>
  <sheetFormatPr defaultColWidth="9.00390625" defaultRowHeight="13.5"/>
  <cols>
    <col min="1" max="1" width="2.50390625" style="512" customWidth="1"/>
    <col min="2" max="2" width="7.125" style="512" customWidth="1"/>
    <col min="3" max="4" width="2.375" style="512" customWidth="1"/>
    <col min="5" max="5" width="15.50390625" style="512" customWidth="1"/>
    <col min="6" max="6" width="10.25390625" style="512" customWidth="1"/>
    <col min="7" max="7" width="9.625" style="512" customWidth="1"/>
    <col min="8" max="8" width="9.25390625" style="514" customWidth="1"/>
    <col min="9" max="9" width="7.625" style="514" customWidth="1"/>
    <col min="10" max="10" width="8.125" style="514" customWidth="1"/>
    <col min="11" max="11" width="8.625" style="514" customWidth="1"/>
    <col min="12" max="12" width="8.75390625" style="514" customWidth="1"/>
    <col min="13" max="13" width="9.25390625" style="514" customWidth="1"/>
    <col min="14" max="14" width="9.625" style="512" customWidth="1"/>
    <col min="15" max="16384" width="9.00390625" style="512" customWidth="1"/>
  </cols>
  <sheetData>
    <row r="2" ht="14.25">
      <c r="B2" s="513" t="s">
        <v>1477</v>
      </c>
    </row>
    <row r="3" spans="14:15" ht="12.75" thickBot="1">
      <c r="N3" s="515" t="s">
        <v>1431</v>
      </c>
      <c r="O3" s="516"/>
    </row>
    <row r="4" spans="2:14" ht="15" customHeight="1" thickTop="1">
      <c r="B4" s="517"/>
      <c r="C4" s="518"/>
      <c r="D4" s="518"/>
      <c r="E4" s="519"/>
      <c r="F4" s="520"/>
      <c r="G4" s="521"/>
      <c r="H4" s="1382" t="s">
        <v>1432</v>
      </c>
      <c r="I4" s="1383"/>
      <c r="J4" s="1384"/>
      <c r="K4" s="1382" t="s">
        <v>1433</v>
      </c>
      <c r="L4" s="1383"/>
      <c r="M4" s="1384"/>
      <c r="N4" s="522"/>
    </row>
    <row r="5" spans="2:14" ht="15" customHeight="1">
      <c r="B5" s="1388" t="s">
        <v>1429</v>
      </c>
      <c r="C5" s="1389"/>
      <c r="D5" s="1389"/>
      <c r="E5" s="1390"/>
      <c r="F5" s="524" t="s">
        <v>1119</v>
      </c>
      <c r="G5" s="525" t="s">
        <v>1430</v>
      </c>
      <c r="H5" s="1385"/>
      <c r="I5" s="1386"/>
      <c r="J5" s="1387"/>
      <c r="K5" s="1385"/>
      <c r="L5" s="1386"/>
      <c r="M5" s="1387"/>
      <c r="N5" s="524" t="s">
        <v>1434</v>
      </c>
    </row>
    <row r="6" spans="2:15" ht="15" customHeight="1">
      <c r="B6" s="527"/>
      <c r="C6" s="528"/>
      <c r="D6" s="528"/>
      <c r="E6" s="529"/>
      <c r="F6" s="527"/>
      <c r="G6" s="530"/>
      <c r="H6" s="526" t="s">
        <v>1119</v>
      </c>
      <c r="I6" s="526" t="s">
        <v>1435</v>
      </c>
      <c r="J6" s="531" t="s">
        <v>1436</v>
      </c>
      <c r="K6" s="532" t="s">
        <v>1119</v>
      </c>
      <c r="L6" s="532" t="s">
        <v>1437</v>
      </c>
      <c r="M6" s="532" t="s">
        <v>1438</v>
      </c>
      <c r="N6" s="531"/>
      <c r="O6" s="514"/>
    </row>
    <row r="7" spans="2:15" ht="15" customHeight="1">
      <c r="B7" s="533"/>
      <c r="C7" s="516"/>
      <c r="D7" s="516"/>
      <c r="E7" s="516"/>
      <c r="F7" s="534"/>
      <c r="G7" s="535"/>
      <c r="H7" s="536"/>
      <c r="I7" s="537">
        <v>-2</v>
      </c>
      <c r="J7" s="536"/>
      <c r="K7" s="536"/>
      <c r="L7" s="536"/>
      <c r="M7" s="536"/>
      <c r="N7" s="538"/>
      <c r="O7" s="514"/>
    </row>
    <row r="8" spans="2:15" s="539" customFormat="1" ht="15" customHeight="1">
      <c r="B8" s="1378" t="s">
        <v>1439</v>
      </c>
      <c r="C8" s="1371"/>
      <c r="D8" s="1371"/>
      <c r="E8" s="1372"/>
      <c r="F8" s="147">
        <v>20208</v>
      </c>
      <c r="G8" s="540">
        <v>290</v>
      </c>
      <c r="H8" s="540">
        <v>14</v>
      </c>
      <c r="I8" s="540">
        <v>6</v>
      </c>
      <c r="J8" s="540">
        <v>10</v>
      </c>
      <c r="K8" s="540">
        <f>SUM(L8+M8)</f>
        <v>276</v>
      </c>
      <c r="L8" s="540">
        <v>51</v>
      </c>
      <c r="M8" s="540">
        <v>225</v>
      </c>
      <c r="N8" s="541">
        <v>19918</v>
      </c>
      <c r="O8" s="542"/>
    </row>
    <row r="9" spans="2:14" s="542" customFormat="1" ht="15" customHeight="1">
      <c r="B9" s="1378" t="s">
        <v>1440</v>
      </c>
      <c r="C9" s="1371"/>
      <c r="D9" s="1371"/>
      <c r="E9" s="1372"/>
      <c r="F9" s="147">
        <v>14661817</v>
      </c>
      <c r="G9" s="149">
        <f>SUM(G10:G12)</f>
        <v>3851450</v>
      </c>
      <c r="H9" s="540">
        <f>SUM(I9:J9)</f>
        <v>1026001</v>
      </c>
      <c r="I9" s="540">
        <f>SUM(I10:I12)</f>
        <v>544403</v>
      </c>
      <c r="J9" s="540">
        <f>SUM(J10:J12)</f>
        <v>481598</v>
      </c>
      <c r="K9" s="540">
        <f>SUM(L9:M9)</f>
        <v>2825449</v>
      </c>
      <c r="L9" s="540">
        <f>SUM(L10:L12)</f>
        <v>1085366</v>
      </c>
      <c r="M9" s="540">
        <f>SUM(M10:M12)</f>
        <v>1740083</v>
      </c>
      <c r="N9" s="541">
        <v>10810367</v>
      </c>
    </row>
    <row r="10" spans="2:15" ht="15" customHeight="1">
      <c r="B10" s="1379" t="s">
        <v>1441</v>
      </c>
      <c r="C10" s="1380"/>
      <c r="D10" s="1380"/>
      <c r="E10" s="1381"/>
      <c r="F10" s="37">
        <f>SUM(H10,K10,N10)</f>
        <v>188593</v>
      </c>
      <c r="G10" s="20">
        <v>65228</v>
      </c>
      <c r="H10" s="83">
        <f>SUM(I10:J10)</f>
        <v>0</v>
      </c>
      <c r="I10" s="83">
        <v>0</v>
      </c>
      <c r="J10" s="83">
        <v>0</v>
      </c>
      <c r="K10" s="83">
        <f>SUM(L10:M10)</f>
        <v>65228</v>
      </c>
      <c r="L10" s="544">
        <v>22123</v>
      </c>
      <c r="M10" s="544">
        <v>43105</v>
      </c>
      <c r="N10" s="545">
        <v>123365</v>
      </c>
      <c r="O10" s="514"/>
    </row>
    <row r="11" spans="2:15" ht="15" customHeight="1">
      <c r="B11" s="1379" t="s">
        <v>1442</v>
      </c>
      <c r="C11" s="1380"/>
      <c r="D11" s="1380"/>
      <c r="E11" s="1381"/>
      <c r="F11" s="37">
        <f>SUM(H11,K11,N11)</f>
        <v>427880</v>
      </c>
      <c r="G11" s="20">
        <v>327564</v>
      </c>
      <c r="H11" s="83">
        <f>SUM(I11:J11)</f>
        <v>74132</v>
      </c>
      <c r="I11" s="83">
        <v>26060</v>
      </c>
      <c r="J11" s="83">
        <v>48072</v>
      </c>
      <c r="K11" s="83">
        <f>SUM(L11:M11)</f>
        <v>253432</v>
      </c>
      <c r="L11" s="544">
        <v>55254</v>
      </c>
      <c r="M11" s="544">
        <v>198178</v>
      </c>
      <c r="N11" s="545">
        <v>100316</v>
      </c>
      <c r="O11" s="514"/>
    </row>
    <row r="12" spans="2:15" ht="15" customHeight="1">
      <c r="B12" s="1379" t="s">
        <v>1443</v>
      </c>
      <c r="C12" s="1380"/>
      <c r="D12" s="1380"/>
      <c r="E12" s="1381"/>
      <c r="F12" s="37">
        <f>SUM(H12,K12,N12)</f>
        <v>14044602</v>
      </c>
      <c r="G12" s="20">
        <v>3458658</v>
      </c>
      <c r="H12" s="83">
        <f>SUM(I12:J12)</f>
        <v>951869</v>
      </c>
      <c r="I12" s="83">
        <v>518343</v>
      </c>
      <c r="J12" s="83">
        <v>433526</v>
      </c>
      <c r="K12" s="83">
        <f>SUM(L12:M12)</f>
        <v>2506789</v>
      </c>
      <c r="L12" s="544">
        <v>1007989</v>
      </c>
      <c r="M12" s="544">
        <v>1498800</v>
      </c>
      <c r="N12" s="545">
        <v>10585944</v>
      </c>
      <c r="O12" s="514"/>
    </row>
    <row r="13" spans="2:15" ht="7.5" customHeight="1">
      <c r="B13" s="533"/>
      <c r="C13" s="516"/>
      <c r="D13" s="516"/>
      <c r="E13" s="516"/>
      <c r="F13" s="37"/>
      <c r="G13" s="20"/>
      <c r="H13" s="83"/>
      <c r="I13" s="546"/>
      <c r="J13" s="83"/>
      <c r="K13" s="83"/>
      <c r="L13" s="83"/>
      <c r="M13" s="462"/>
      <c r="N13" s="547"/>
      <c r="O13" s="514"/>
    </row>
    <row r="14" spans="2:15" ht="15" customHeight="1">
      <c r="B14" s="533"/>
      <c r="C14" s="1376" t="s">
        <v>1444</v>
      </c>
      <c r="D14" s="1376"/>
      <c r="E14" s="1377"/>
      <c r="F14" s="548"/>
      <c r="G14" s="20"/>
      <c r="H14" s="83"/>
      <c r="I14" s="83"/>
      <c r="J14" s="83"/>
      <c r="K14" s="544"/>
      <c r="L14" s="544"/>
      <c r="M14" s="544"/>
      <c r="N14" s="545"/>
      <c r="O14" s="514"/>
    </row>
    <row r="15" spans="2:93" ht="15" customHeight="1">
      <c r="B15" s="533"/>
      <c r="C15" s="1376" t="s">
        <v>1445</v>
      </c>
      <c r="D15" s="1376"/>
      <c r="E15" s="1377"/>
      <c r="F15" s="37"/>
      <c r="G15" s="20"/>
      <c r="H15" s="83"/>
      <c r="I15" s="83"/>
      <c r="J15" s="83"/>
      <c r="K15" s="83"/>
      <c r="L15" s="83"/>
      <c r="M15" s="83"/>
      <c r="N15" s="547"/>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c r="CJ15" s="514"/>
      <c r="CK15" s="514"/>
      <c r="CL15" s="514"/>
      <c r="CM15" s="514"/>
      <c r="CN15" s="514"/>
      <c r="CO15" s="514"/>
    </row>
    <row r="16" spans="2:93" ht="8.25" customHeight="1">
      <c r="B16" s="533"/>
      <c r="C16" s="516"/>
      <c r="D16" s="516"/>
      <c r="E16" s="516"/>
      <c r="F16" s="37"/>
      <c r="G16" s="20"/>
      <c r="H16" s="83"/>
      <c r="I16" s="83"/>
      <c r="J16" s="83"/>
      <c r="K16" s="83"/>
      <c r="L16" s="83"/>
      <c r="M16" s="546"/>
      <c r="N16" s="547"/>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row>
    <row r="17" spans="2:93" ht="15" customHeight="1">
      <c r="B17" s="533"/>
      <c r="C17" s="516"/>
      <c r="D17" s="1373" t="s">
        <v>1446</v>
      </c>
      <c r="E17" s="1374"/>
      <c r="F17" s="37">
        <f>SUM(H17,K17,N17)</f>
        <v>7890444</v>
      </c>
      <c r="G17" s="20">
        <v>2818939</v>
      </c>
      <c r="H17" s="83">
        <f>SUM(I17:J17)</f>
        <v>888190</v>
      </c>
      <c r="I17" s="83">
        <v>518343</v>
      </c>
      <c r="J17" s="83">
        <v>369847</v>
      </c>
      <c r="K17" s="83">
        <f>SUM(L17:M17)</f>
        <v>1930749</v>
      </c>
      <c r="L17" s="83">
        <v>843078</v>
      </c>
      <c r="M17" s="83">
        <v>1087671</v>
      </c>
      <c r="N17" s="547">
        <v>5071505</v>
      </c>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row>
    <row r="18" spans="2:93" ht="15" customHeight="1">
      <c r="B18" s="533"/>
      <c r="C18" s="516"/>
      <c r="D18" s="1373" t="s">
        <v>1447</v>
      </c>
      <c r="E18" s="1374"/>
      <c r="F18" s="37">
        <f>SUM(H18,K18,N18)</f>
        <v>6154158</v>
      </c>
      <c r="G18" s="20">
        <v>639719</v>
      </c>
      <c r="H18" s="83">
        <f>SUM(I18:J18)</f>
        <v>63679</v>
      </c>
      <c r="I18" s="549">
        <v>0</v>
      </c>
      <c r="J18" s="544">
        <v>63679</v>
      </c>
      <c r="K18" s="83">
        <f>SUM(L18:M18)</f>
        <v>576040</v>
      </c>
      <c r="L18" s="550">
        <v>164911</v>
      </c>
      <c r="M18" s="83">
        <v>411129</v>
      </c>
      <c r="N18" s="545">
        <v>5514439</v>
      </c>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row>
    <row r="19" spans="2:15" ht="15" customHeight="1">
      <c r="B19" s="523" t="s">
        <v>1448</v>
      </c>
      <c r="C19" s="516"/>
      <c r="D19" s="1373" t="s">
        <v>1449</v>
      </c>
      <c r="E19" s="1374"/>
      <c r="F19" s="37">
        <f>SUM(H19,K19,N19)</f>
        <v>650533</v>
      </c>
      <c r="G19" s="20">
        <v>4565</v>
      </c>
      <c r="H19" s="549">
        <v>0</v>
      </c>
      <c r="I19" s="549">
        <v>0</v>
      </c>
      <c r="J19" s="549">
        <v>0</v>
      </c>
      <c r="K19" s="83">
        <f>SUM(L19:M19)</f>
        <v>4565</v>
      </c>
      <c r="L19" s="550">
        <v>1035</v>
      </c>
      <c r="M19" s="83">
        <v>3530</v>
      </c>
      <c r="N19" s="545">
        <v>645968</v>
      </c>
      <c r="O19" s="514"/>
    </row>
    <row r="20" spans="2:15" s="551" customFormat="1" ht="15" customHeight="1">
      <c r="B20" s="552"/>
      <c r="C20" s="553"/>
      <c r="D20" s="1373" t="s">
        <v>1450</v>
      </c>
      <c r="E20" s="1374"/>
      <c r="F20" s="554">
        <v>56.2</v>
      </c>
      <c r="G20" s="153">
        <v>81.5</v>
      </c>
      <c r="H20" s="555">
        <v>93.3</v>
      </c>
      <c r="I20" s="555">
        <v>100</v>
      </c>
      <c r="J20" s="555">
        <v>85.3</v>
      </c>
      <c r="K20" s="555">
        <v>77</v>
      </c>
      <c r="L20" s="555">
        <v>83.6</v>
      </c>
      <c r="M20" s="555">
        <v>72.6</v>
      </c>
      <c r="N20" s="556">
        <v>47.9</v>
      </c>
      <c r="O20" s="557"/>
    </row>
    <row r="21" spans="2:14" s="557" customFormat="1" ht="9.75" customHeight="1">
      <c r="B21" s="558"/>
      <c r="C21" s="559"/>
      <c r="D21" s="560"/>
      <c r="E21" s="561"/>
      <c r="F21" s="562"/>
      <c r="G21" s="83"/>
      <c r="H21" s="83"/>
      <c r="I21" s="550"/>
      <c r="J21" s="83"/>
      <c r="K21" s="83"/>
      <c r="L21" s="550"/>
      <c r="M21" s="550"/>
      <c r="N21" s="563"/>
    </row>
    <row r="22" spans="2:14" s="514" customFormat="1" ht="15" customHeight="1">
      <c r="B22" s="564" t="s">
        <v>1451</v>
      </c>
      <c r="C22" s="1371" t="s">
        <v>1452</v>
      </c>
      <c r="D22" s="1371"/>
      <c r="E22" s="1372"/>
      <c r="F22" s="565"/>
      <c r="G22" s="559"/>
      <c r="H22" s="559"/>
      <c r="I22" s="559"/>
      <c r="J22" s="559"/>
      <c r="K22" s="559"/>
      <c r="L22" s="559"/>
      <c r="M22" s="559"/>
      <c r="N22" s="566"/>
    </row>
    <row r="23" spans="2:14" s="514" customFormat="1" ht="6.75" customHeight="1">
      <c r="B23" s="565"/>
      <c r="C23" s="559"/>
      <c r="D23" s="559"/>
      <c r="E23" s="566"/>
      <c r="F23" s="565"/>
      <c r="G23" s="559"/>
      <c r="H23" s="559"/>
      <c r="I23" s="559"/>
      <c r="J23" s="559"/>
      <c r="K23" s="559"/>
      <c r="L23" s="559"/>
      <c r="M23" s="559"/>
      <c r="N23" s="566"/>
    </row>
    <row r="24" spans="2:14" ht="12">
      <c r="B24" s="533"/>
      <c r="C24" s="516"/>
      <c r="D24" s="1373" t="s">
        <v>1453</v>
      </c>
      <c r="E24" s="1374"/>
      <c r="F24" s="37">
        <f>SUM(H24,K24,N24)</f>
        <v>9562066</v>
      </c>
      <c r="G24" s="83">
        <v>2881190</v>
      </c>
      <c r="H24" s="83">
        <f>SUM(I24:J24)</f>
        <v>904686</v>
      </c>
      <c r="I24" s="83">
        <v>518343</v>
      </c>
      <c r="J24" s="83">
        <v>386343</v>
      </c>
      <c r="K24" s="83">
        <f>SUM(L24:M24)</f>
        <v>1976504</v>
      </c>
      <c r="L24" s="83">
        <v>870205</v>
      </c>
      <c r="M24" s="83">
        <v>1106299</v>
      </c>
      <c r="N24" s="27">
        <v>6680876</v>
      </c>
    </row>
    <row r="25" spans="2:14" ht="12">
      <c r="B25" s="523" t="s">
        <v>1454</v>
      </c>
      <c r="C25" s="516"/>
      <c r="D25" s="1373" t="s">
        <v>1455</v>
      </c>
      <c r="E25" s="1374"/>
      <c r="F25" s="37">
        <f>SUM(H25,K25,N25)</f>
        <v>4482536</v>
      </c>
      <c r="G25" s="83">
        <v>577468</v>
      </c>
      <c r="H25" s="83">
        <f>SUM(I25:J25)</f>
        <v>47183</v>
      </c>
      <c r="I25" s="549">
        <v>0</v>
      </c>
      <c r="J25" s="83">
        <v>47183</v>
      </c>
      <c r="K25" s="83">
        <f>SUM(L25:M25)</f>
        <v>530285</v>
      </c>
      <c r="L25" s="83">
        <v>137784</v>
      </c>
      <c r="M25" s="83">
        <v>392501</v>
      </c>
      <c r="N25" s="27">
        <v>3905068</v>
      </c>
    </row>
    <row r="26" spans="2:14" ht="12">
      <c r="B26" s="533"/>
      <c r="C26" s="516"/>
      <c r="D26" s="1373" t="s">
        <v>1456</v>
      </c>
      <c r="E26" s="1374"/>
      <c r="F26" s="567">
        <v>68.1</v>
      </c>
      <c r="G26" s="153">
        <v>83.3</v>
      </c>
      <c r="H26" s="555">
        <v>95</v>
      </c>
      <c r="I26" s="555">
        <v>100</v>
      </c>
      <c r="J26" s="555">
        <v>89.1</v>
      </c>
      <c r="K26" s="555">
        <v>78.8</v>
      </c>
      <c r="L26" s="555">
        <v>86.3</v>
      </c>
      <c r="M26" s="555">
        <v>73.8</v>
      </c>
      <c r="N26" s="556">
        <v>63.1</v>
      </c>
    </row>
    <row r="27" spans="2:14" ht="7.5" customHeight="1">
      <c r="B27" s="533"/>
      <c r="C27" s="516"/>
      <c r="D27" s="516"/>
      <c r="E27" s="568"/>
      <c r="F27" s="533"/>
      <c r="G27" s="516"/>
      <c r="H27" s="559"/>
      <c r="I27" s="559"/>
      <c r="J27" s="559"/>
      <c r="K27" s="559"/>
      <c r="L27" s="559"/>
      <c r="M27" s="559"/>
      <c r="N27" s="568"/>
    </row>
    <row r="28" spans="2:14" ht="12">
      <c r="B28" s="523" t="s">
        <v>1457</v>
      </c>
      <c r="C28" s="1371" t="s">
        <v>1458</v>
      </c>
      <c r="D28" s="1371"/>
      <c r="E28" s="1372"/>
      <c r="F28" s="533"/>
      <c r="G28" s="516"/>
      <c r="H28" s="559"/>
      <c r="I28" s="559"/>
      <c r="J28" s="559"/>
      <c r="K28" s="559"/>
      <c r="L28" s="559"/>
      <c r="M28" s="559"/>
      <c r="N28" s="568"/>
    </row>
    <row r="29" spans="2:14" ht="7.5" customHeight="1">
      <c r="B29" s="533"/>
      <c r="C29" s="516"/>
      <c r="D29" s="516"/>
      <c r="E29" s="568"/>
      <c r="F29" s="533"/>
      <c r="G29" s="516"/>
      <c r="H29" s="559"/>
      <c r="I29" s="559"/>
      <c r="J29" s="559"/>
      <c r="K29" s="559"/>
      <c r="L29" s="559"/>
      <c r="M29" s="559"/>
      <c r="N29" s="568"/>
    </row>
    <row r="30" spans="2:14" ht="12">
      <c r="B30" s="533"/>
      <c r="C30" s="516"/>
      <c r="D30" s="1373" t="s">
        <v>1459</v>
      </c>
      <c r="E30" s="1374"/>
      <c r="F30" s="37">
        <f aca="true" t="shared" si="0" ref="F30:F35">SUM(H30,K30,N30)</f>
        <v>8356</v>
      </c>
      <c r="G30" s="20">
        <v>2588</v>
      </c>
      <c r="H30" s="83">
        <f>SUM(I30:J30)</f>
        <v>810</v>
      </c>
      <c r="I30" s="559">
        <v>479</v>
      </c>
      <c r="J30" s="559">
        <v>331</v>
      </c>
      <c r="K30" s="83">
        <f aca="true" t="shared" si="1" ref="K30:K35">SUM(L30:M30)</f>
        <v>1778</v>
      </c>
      <c r="L30" s="559">
        <v>741</v>
      </c>
      <c r="M30" s="83">
        <v>1037</v>
      </c>
      <c r="N30" s="547">
        <v>5768</v>
      </c>
    </row>
    <row r="31" spans="2:14" ht="12">
      <c r="B31" s="533"/>
      <c r="C31" s="516"/>
      <c r="D31" s="1373" t="s">
        <v>1460</v>
      </c>
      <c r="E31" s="1374"/>
      <c r="F31" s="37">
        <f t="shared" si="0"/>
        <v>143327</v>
      </c>
      <c r="G31" s="20">
        <v>78086</v>
      </c>
      <c r="H31" s="83">
        <f>SUM(I31:J31)</f>
        <v>31382</v>
      </c>
      <c r="I31" s="83">
        <v>22469</v>
      </c>
      <c r="J31" s="559">
        <v>8913</v>
      </c>
      <c r="K31" s="83">
        <f t="shared" si="1"/>
        <v>46704</v>
      </c>
      <c r="L31" s="83">
        <v>22154</v>
      </c>
      <c r="M31" s="83">
        <v>24550</v>
      </c>
      <c r="N31" s="547">
        <v>65241</v>
      </c>
    </row>
    <row r="32" spans="2:14" ht="19.5" customHeight="1">
      <c r="B32" s="523" t="s">
        <v>1461</v>
      </c>
      <c r="C32" s="516"/>
      <c r="D32" s="1375" t="s">
        <v>1462</v>
      </c>
      <c r="E32" s="543" t="s">
        <v>1463</v>
      </c>
      <c r="F32" s="37">
        <f t="shared" si="0"/>
        <v>246</v>
      </c>
      <c r="G32" s="516">
        <v>3</v>
      </c>
      <c r="H32" s="549">
        <v>0</v>
      </c>
      <c r="I32" s="549">
        <v>0</v>
      </c>
      <c r="J32" s="549">
        <v>0</v>
      </c>
      <c r="K32" s="83">
        <f t="shared" si="1"/>
        <v>3</v>
      </c>
      <c r="L32" s="559">
        <v>1</v>
      </c>
      <c r="M32" s="559">
        <v>2</v>
      </c>
      <c r="N32" s="547">
        <v>243</v>
      </c>
    </row>
    <row r="33" spans="2:14" ht="19.5" customHeight="1">
      <c r="B33" s="533"/>
      <c r="C33" s="516"/>
      <c r="D33" s="1375"/>
      <c r="E33" s="543" t="s">
        <v>1464</v>
      </c>
      <c r="F33" s="37">
        <f t="shared" si="0"/>
        <v>3846</v>
      </c>
      <c r="G33" s="516">
        <v>46</v>
      </c>
      <c r="H33" s="549">
        <v>0</v>
      </c>
      <c r="I33" s="549">
        <v>0</v>
      </c>
      <c r="J33" s="549">
        <v>0</v>
      </c>
      <c r="K33" s="83">
        <f t="shared" si="1"/>
        <v>46</v>
      </c>
      <c r="L33" s="559">
        <v>33</v>
      </c>
      <c r="M33" s="559">
        <v>13</v>
      </c>
      <c r="N33" s="547">
        <v>3800</v>
      </c>
    </row>
    <row r="34" spans="2:14" ht="19.5" customHeight="1">
      <c r="B34" s="523" t="s">
        <v>1465</v>
      </c>
      <c r="C34" s="516"/>
      <c r="D34" s="1375"/>
      <c r="E34" s="543" t="s">
        <v>1466</v>
      </c>
      <c r="F34" s="37">
        <f t="shared" si="0"/>
        <v>8110</v>
      </c>
      <c r="G34" s="20">
        <v>2585</v>
      </c>
      <c r="H34" s="83">
        <f>SUM(I34:J34)</f>
        <v>810</v>
      </c>
      <c r="I34" s="83">
        <v>479</v>
      </c>
      <c r="J34" s="83">
        <v>331</v>
      </c>
      <c r="K34" s="83">
        <f t="shared" si="1"/>
        <v>1775</v>
      </c>
      <c r="L34" s="83">
        <v>740</v>
      </c>
      <c r="M34" s="83">
        <v>1035</v>
      </c>
      <c r="N34" s="547">
        <v>5525</v>
      </c>
    </row>
    <row r="35" spans="2:14" ht="19.5" customHeight="1">
      <c r="B35" s="533"/>
      <c r="C35" s="516"/>
      <c r="D35" s="1375"/>
      <c r="E35" s="543" t="s">
        <v>1464</v>
      </c>
      <c r="F35" s="37">
        <f t="shared" si="0"/>
        <v>139481</v>
      </c>
      <c r="G35" s="20">
        <v>78040</v>
      </c>
      <c r="H35" s="83">
        <f>SUM(I35:J35)</f>
        <v>31382</v>
      </c>
      <c r="I35" s="83">
        <v>22469</v>
      </c>
      <c r="J35" s="83">
        <v>8913</v>
      </c>
      <c r="K35" s="83">
        <f t="shared" si="1"/>
        <v>46658</v>
      </c>
      <c r="L35" s="83">
        <v>22121</v>
      </c>
      <c r="M35" s="83">
        <v>24537</v>
      </c>
      <c r="N35" s="547">
        <v>61441</v>
      </c>
    </row>
    <row r="36" spans="2:14" ht="7.5" customHeight="1">
      <c r="B36" s="533"/>
      <c r="C36" s="516"/>
      <c r="D36" s="516"/>
      <c r="E36" s="568"/>
      <c r="F36" s="533"/>
      <c r="G36" s="516"/>
      <c r="H36" s="559"/>
      <c r="I36" s="559"/>
      <c r="J36" s="559"/>
      <c r="K36" s="559"/>
      <c r="L36" s="559"/>
      <c r="M36" s="559"/>
      <c r="N36" s="568"/>
    </row>
    <row r="37" spans="2:14" ht="12">
      <c r="B37" s="533"/>
      <c r="C37" s="1371" t="s">
        <v>1467</v>
      </c>
      <c r="D37" s="1371"/>
      <c r="E37" s="1372"/>
      <c r="F37" s="533"/>
      <c r="G37" s="516"/>
      <c r="H37" s="559"/>
      <c r="I37" s="559"/>
      <c r="J37" s="559"/>
      <c r="K37" s="559"/>
      <c r="L37" s="559"/>
      <c r="M37" s="559"/>
      <c r="N37" s="568"/>
    </row>
    <row r="38" spans="2:14" ht="12">
      <c r="B38" s="533"/>
      <c r="C38" s="516"/>
      <c r="D38" s="1373" t="s">
        <v>1468</v>
      </c>
      <c r="E38" s="1374"/>
      <c r="F38" s="37">
        <f>SUM(H38,K38,N38)</f>
        <v>78</v>
      </c>
      <c r="G38" s="559">
        <v>61</v>
      </c>
      <c r="H38" s="83">
        <f>SUM(I38:J38)</f>
        <v>37</v>
      </c>
      <c r="I38" s="559">
        <v>30</v>
      </c>
      <c r="J38" s="559">
        <v>7</v>
      </c>
      <c r="K38" s="83">
        <f>SUM(L38:M38)</f>
        <v>24</v>
      </c>
      <c r="L38" s="559">
        <v>14</v>
      </c>
      <c r="M38" s="559">
        <v>10</v>
      </c>
      <c r="N38" s="568">
        <v>17</v>
      </c>
    </row>
    <row r="39" spans="2:14" ht="12">
      <c r="B39" s="533"/>
      <c r="C39" s="516"/>
      <c r="D39" s="1373" t="s">
        <v>1469</v>
      </c>
      <c r="E39" s="1374"/>
      <c r="F39" s="37">
        <f>SUM(H39,K39,N39)</f>
        <v>27954</v>
      </c>
      <c r="G39" s="83">
        <v>26568</v>
      </c>
      <c r="H39" s="83">
        <f>SUM(I39:J39)</f>
        <v>20975</v>
      </c>
      <c r="I39" s="83">
        <v>17983</v>
      </c>
      <c r="J39" s="83">
        <v>2992</v>
      </c>
      <c r="K39" s="83">
        <f>SUM(L39:M39)</f>
        <v>5593</v>
      </c>
      <c r="L39" s="83">
        <v>3586</v>
      </c>
      <c r="M39" s="83">
        <v>2007</v>
      </c>
      <c r="N39" s="27">
        <v>1386</v>
      </c>
    </row>
    <row r="40" spans="2:14" ht="15.75" customHeight="1">
      <c r="B40" s="533"/>
      <c r="C40" s="516"/>
      <c r="D40" s="516"/>
      <c r="E40" s="568"/>
      <c r="F40" s="533"/>
      <c r="G40" s="516"/>
      <c r="H40" s="559"/>
      <c r="I40" s="559"/>
      <c r="J40" s="559"/>
      <c r="K40" s="559"/>
      <c r="L40" s="559"/>
      <c r="M40" s="559"/>
      <c r="N40" s="568"/>
    </row>
    <row r="41" spans="2:14" ht="12">
      <c r="B41" s="533"/>
      <c r="C41" s="1371" t="s">
        <v>1470</v>
      </c>
      <c r="D41" s="1371"/>
      <c r="E41" s="1372"/>
      <c r="F41" s="533"/>
      <c r="G41" s="516"/>
      <c r="H41" s="559"/>
      <c r="I41" s="559"/>
      <c r="J41" s="559"/>
      <c r="K41" s="559"/>
      <c r="L41" s="559"/>
      <c r="M41" s="559"/>
      <c r="N41" s="568"/>
    </row>
    <row r="42" spans="2:14" ht="12">
      <c r="B42" s="533"/>
      <c r="C42" s="516"/>
      <c r="D42" s="1373" t="s">
        <v>1468</v>
      </c>
      <c r="E42" s="1374"/>
      <c r="F42" s="37">
        <f>SUM(H42,K42,N42)</f>
        <v>6</v>
      </c>
      <c r="G42" s="549">
        <v>0</v>
      </c>
      <c r="H42" s="549">
        <v>0</v>
      </c>
      <c r="I42" s="549">
        <v>0</v>
      </c>
      <c r="J42" s="549">
        <v>0</v>
      </c>
      <c r="K42" s="549">
        <v>0</v>
      </c>
      <c r="L42" s="549">
        <v>0</v>
      </c>
      <c r="M42" s="549">
        <v>0</v>
      </c>
      <c r="N42" s="568">
        <v>6</v>
      </c>
    </row>
    <row r="43" spans="2:14" ht="12">
      <c r="B43" s="533"/>
      <c r="C43" s="516"/>
      <c r="D43" s="1373" t="s">
        <v>1469</v>
      </c>
      <c r="E43" s="1374"/>
      <c r="F43" s="37">
        <f>SUM(H43,K43,N43)</f>
        <v>742</v>
      </c>
      <c r="G43" s="549">
        <v>0</v>
      </c>
      <c r="H43" s="549">
        <v>0</v>
      </c>
      <c r="I43" s="549">
        <v>0</v>
      </c>
      <c r="J43" s="549">
        <v>0</v>
      </c>
      <c r="K43" s="549">
        <v>0</v>
      </c>
      <c r="L43" s="549">
        <v>0</v>
      </c>
      <c r="M43" s="549">
        <v>0</v>
      </c>
      <c r="N43" s="568">
        <v>742</v>
      </c>
    </row>
    <row r="44" spans="2:14" ht="12.75" customHeight="1">
      <c r="B44" s="533"/>
      <c r="C44" s="516"/>
      <c r="D44" s="516"/>
      <c r="E44" s="568"/>
      <c r="F44" s="569">
        <v>-144</v>
      </c>
      <c r="G44" s="569">
        <v>-82</v>
      </c>
      <c r="H44" s="569">
        <v>-41</v>
      </c>
      <c r="I44" s="569">
        <v>-37</v>
      </c>
      <c r="J44" s="569">
        <v>-4</v>
      </c>
      <c r="K44" s="570">
        <v>-41</v>
      </c>
      <c r="L44" s="569">
        <v>-18</v>
      </c>
      <c r="M44" s="569">
        <v>-23</v>
      </c>
      <c r="N44" s="571">
        <v>-62</v>
      </c>
    </row>
    <row r="45" spans="2:14" ht="12">
      <c r="B45" s="533"/>
      <c r="C45" s="1371" t="s">
        <v>1471</v>
      </c>
      <c r="D45" s="1371"/>
      <c r="E45" s="1372"/>
      <c r="F45" s="147">
        <f>SUM(H45,K45,N45)</f>
        <v>586</v>
      </c>
      <c r="G45" s="572">
        <v>168</v>
      </c>
      <c r="H45" s="540">
        <f>SUM(I45:J45)</f>
        <v>46</v>
      </c>
      <c r="I45" s="573">
        <v>37</v>
      </c>
      <c r="J45" s="573">
        <v>9</v>
      </c>
      <c r="K45" s="540">
        <f>SUM(L45:M45)</f>
        <v>122</v>
      </c>
      <c r="L45" s="573">
        <v>41</v>
      </c>
      <c r="M45" s="573">
        <v>81</v>
      </c>
      <c r="N45" s="574">
        <v>418</v>
      </c>
    </row>
    <row r="46" spans="2:14" ht="8.25" customHeight="1">
      <c r="B46" s="533"/>
      <c r="C46" s="516"/>
      <c r="D46" s="516"/>
      <c r="E46" s="568"/>
      <c r="F46" s="147"/>
      <c r="G46" s="572"/>
      <c r="H46" s="573"/>
      <c r="I46" s="573"/>
      <c r="J46" s="573"/>
      <c r="K46" s="573"/>
      <c r="L46" s="573"/>
      <c r="M46" s="573"/>
      <c r="N46" s="574"/>
    </row>
    <row r="47" spans="2:14" ht="12">
      <c r="B47" s="533"/>
      <c r="C47" s="1371" t="s">
        <v>1472</v>
      </c>
      <c r="D47" s="1371"/>
      <c r="E47" s="1372"/>
      <c r="F47" s="147">
        <f>SUM(H47,K47,N47)</f>
        <v>104</v>
      </c>
      <c r="G47" s="572">
        <v>101</v>
      </c>
      <c r="H47" s="540">
        <f>SUM(I47:J47)</f>
        <v>86</v>
      </c>
      <c r="I47" s="573">
        <v>77</v>
      </c>
      <c r="J47" s="573">
        <v>9</v>
      </c>
      <c r="K47" s="540">
        <f>SUM(L47:M47)</f>
        <v>15</v>
      </c>
      <c r="L47" s="573">
        <v>8</v>
      </c>
      <c r="M47" s="573">
        <v>7</v>
      </c>
      <c r="N47" s="574">
        <v>3</v>
      </c>
    </row>
    <row r="48" spans="2:14" ht="8.25" customHeight="1">
      <c r="B48" s="527"/>
      <c r="C48" s="528"/>
      <c r="D48" s="528"/>
      <c r="E48" s="528"/>
      <c r="F48" s="527"/>
      <c r="G48" s="528"/>
      <c r="H48" s="575"/>
      <c r="I48" s="575"/>
      <c r="J48" s="575"/>
      <c r="K48" s="575"/>
      <c r="L48" s="575"/>
      <c r="M48" s="575"/>
      <c r="N48" s="576"/>
    </row>
    <row r="49" ht="12">
      <c r="B49" s="512" t="s">
        <v>1473</v>
      </c>
    </row>
    <row r="50" ht="12">
      <c r="B50" s="512" t="s">
        <v>1474</v>
      </c>
    </row>
    <row r="51" ht="12">
      <c r="B51" s="512" t="s">
        <v>1475</v>
      </c>
    </row>
    <row r="52" ht="12">
      <c r="B52" s="512" t="s">
        <v>1476</v>
      </c>
    </row>
    <row r="56" ht="12">
      <c r="H56" s="577"/>
    </row>
  </sheetData>
  <mergeCells count="30">
    <mergeCell ref="H4:J5"/>
    <mergeCell ref="K4:M5"/>
    <mergeCell ref="B5:E5"/>
    <mergeCell ref="B8:E8"/>
    <mergeCell ref="B9:E9"/>
    <mergeCell ref="B10:E10"/>
    <mergeCell ref="B11:E11"/>
    <mergeCell ref="B12:E12"/>
    <mergeCell ref="C14:E14"/>
    <mergeCell ref="C15:E15"/>
    <mergeCell ref="D17:E17"/>
    <mergeCell ref="D18:E18"/>
    <mergeCell ref="D19:E19"/>
    <mergeCell ref="D20:E20"/>
    <mergeCell ref="C22:E22"/>
    <mergeCell ref="D24:E24"/>
    <mergeCell ref="D25:E25"/>
    <mergeCell ref="D26:E26"/>
    <mergeCell ref="C28:E28"/>
    <mergeCell ref="D30:E30"/>
    <mergeCell ref="D31:E31"/>
    <mergeCell ref="D32:D35"/>
    <mergeCell ref="C37:E37"/>
    <mergeCell ref="D38:E38"/>
    <mergeCell ref="C45:E45"/>
    <mergeCell ref="C47:E47"/>
    <mergeCell ref="D39:E39"/>
    <mergeCell ref="C41:E41"/>
    <mergeCell ref="D42:E42"/>
    <mergeCell ref="D43:E43"/>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1:L20"/>
  <sheetViews>
    <sheetView workbookViewId="0" topLeftCell="A1">
      <selection activeCell="A1" sqref="A1"/>
    </sheetView>
  </sheetViews>
  <sheetFormatPr defaultColWidth="9.00390625" defaultRowHeight="13.5"/>
  <cols>
    <col min="1" max="1" width="11.25390625" style="95" customWidth="1"/>
    <col min="2" max="3" width="3.625" style="95" customWidth="1"/>
    <col min="4" max="4" width="14.625" style="95" customWidth="1"/>
    <col min="5" max="7" width="13.125" style="95" customWidth="1"/>
    <col min="8" max="8" width="3.375" style="95" customWidth="1"/>
    <col min="9" max="9" width="17.75390625" style="95" customWidth="1"/>
    <col min="10" max="12" width="13.125" style="95" customWidth="1"/>
    <col min="13" max="16384" width="9.00390625" style="95" customWidth="1"/>
  </cols>
  <sheetData>
    <row r="1" ht="14.25">
      <c r="D1" s="578" t="s">
        <v>1501</v>
      </c>
    </row>
    <row r="2" spans="9:12" ht="12.75" thickBot="1">
      <c r="I2" s="99"/>
      <c r="J2" s="99"/>
      <c r="L2" s="579" t="s">
        <v>1478</v>
      </c>
    </row>
    <row r="3" spans="2:12" ht="24" customHeight="1" thickTop="1">
      <c r="B3" s="1400" t="s">
        <v>1479</v>
      </c>
      <c r="C3" s="1401"/>
      <c r="D3" s="1402"/>
      <c r="E3" s="21" t="s">
        <v>1480</v>
      </c>
      <c r="F3" s="21">
        <v>62</v>
      </c>
      <c r="G3" s="581">
        <v>63</v>
      </c>
      <c r="H3" s="1403" t="s">
        <v>1479</v>
      </c>
      <c r="I3" s="1402"/>
      <c r="J3" s="21" t="s">
        <v>1480</v>
      </c>
      <c r="K3" s="580">
        <v>62</v>
      </c>
      <c r="L3" s="138">
        <v>63</v>
      </c>
    </row>
    <row r="4" spans="2:12" ht="16.5" customHeight="1">
      <c r="B4" s="1404"/>
      <c r="C4" s="1405"/>
      <c r="D4" s="1406"/>
      <c r="E4" s="582"/>
      <c r="F4" s="583"/>
      <c r="G4" s="584"/>
      <c r="H4" s="585"/>
      <c r="I4" s="79"/>
      <c r="J4" s="582"/>
      <c r="K4" s="583"/>
      <c r="L4" s="586"/>
    </row>
    <row r="5" spans="2:12" s="587" customFormat="1" ht="15" customHeight="1">
      <c r="B5" s="1398" t="s">
        <v>1119</v>
      </c>
      <c r="C5" s="1399"/>
      <c r="D5" s="1392"/>
      <c r="E5" s="588">
        <v>4145295</v>
      </c>
      <c r="F5" s="589">
        <v>4369865</v>
      </c>
      <c r="G5" s="590">
        <f>SUM(G7+L5)</f>
        <v>4589123</v>
      </c>
      <c r="H5" s="1407" t="s">
        <v>1481</v>
      </c>
      <c r="I5" s="1392"/>
      <c r="J5" s="588">
        <f>SUM(J8:J18)</f>
        <v>1260733</v>
      </c>
      <c r="K5" s="589">
        <f>SUM(K8:K18)</f>
        <v>1318382</v>
      </c>
      <c r="L5" s="591">
        <f>SUM(L8:L18)</f>
        <v>1381154</v>
      </c>
    </row>
    <row r="6" spans="2:12" s="587" customFormat="1" ht="15" customHeight="1">
      <c r="B6" s="1395"/>
      <c r="C6" s="1396"/>
      <c r="D6" s="1397"/>
      <c r="E6" s="588"/>
      <c r="F6" s="589"/>
      <c r="G6" s="590"/>
      <c r="H6" s="592"/>
      <c r="I6" s="591"/>
      <c r="J6" s="588"/>
      <c r="K6" s="589"/>
      <c r="L6" s="591"/>
    </row>
    <row r="7" spans="2:12" s="587" customFormat="1" ht="15" customHeight="1">
      <c r="B7" s="1398" t="s">
        <v>1482</v>
      </c>
      <c r="C7" s="1399"/>
      <c r="D7" s="1392"/>
      <c r="E7" s="588">
        <v>2884562</v>
      </c>
      <c r="F7" s="589">
        <v>3051483</v>
      </c>
      <c r="G7" s="590">
        <v>3207969</v>
      </c>
      <c r="H7" s="592"/>
      <c r="I7" s="591"/>
      <c r="J7" s="588"/>
      <c r="K7" s="589"/>
      <c r="L7" s="591"/>
    </row>
    <row r="8" spans="2:12" s="593" customFormat="1" ht="15" customHeight="1">
      <c r="B8" s="594"/>
      <c r="C8" s="1391" t="s">
        <v>1483</v>
      </c>
      <c r="D8" s="1392"/>
      <c r="E8" s="594">
        <v>511129</v>
      </c>
      <c r="F8" s="595">
        <v>564930</v>
      </c>
      <c r="G8" s="590">
        <v>605324</v>
      </c>
      <c r="H8" s="596"/>
      <c r="I8" s="597" t="s">
        <v>1484</v>
      </c>
      <c r="J8" s="594">
        <v>4162</v>
      </c>
      <c r="K8" s="595">
        <v>4201</v>
      </c>
      <c r="L8" s="598">
        <v>4236</v>
      </c>
    </row>
    <row r="9" spans="2:12" s="593" customFormat="1" ht="15" customHeight="1">
      <c r="B9" s="594"/>
      <c r="C9" s="1391" t="s">
        <v>1485</v>
      </c>
      <c r="D9" s="1392"/>
      <c r="E9" s="594">
        <v>990925</v>
      </c>
      <c r="F9" s="595">
        <v>1058614</v>
      </c>
      <c r="G9" s="599">
        <v>1044894</v>
      </c>
      <c r="H9" s="596"/>
      <c r="I9" s="597"/>
      <c r="J9" s="594"/>
      <c r="K9" s="595"/>
      <c r="L9" s="598"/>
    </row>
    <row r="10" spans="2:12" s="17" customFormat="1" ht="15" customHeight="1">
      <c r="B10" s="37"/>
      <c r="C10" s="20"/>
      <c r="D10" s="79" t="s">
        <v>1486</v>
      </c>
      <c r="E10" s="594">
        <v>281775</v>
      </c>
      <c r="F10" s="595">
        <v>301143</v>
      </c>
      <c r="G10" s="599">
        <v>299657</v>
      </c>
      <c r="H10" s="600"/>
      <c r="I10" s="79" t="s">
        <v>1487</v>
      </c>
      <c r="J10" s="37">
        <v>1006687</v>
      </c>
      <c r="K10" s="20">
        <v>1048577</v>
      </c>
      <c r="L10" s="27">
        <v>1096237</v>
      </c>
    </row>
    <row r="11" spans="2:12" s="17" customFormat="1" ht="15" customHeight="1">
      <c r="B11" s="37"/>
      <c r="C11" s="20"/>
      <c r="D11" s="79" t="s">
        <v>1488</v>
      </c>
      <c r="E11" s="37">
        <v>709150</v>
      </c>
      <c r="F11" s="20">
        <v>757471</v>
      </c>
      <c r="G11" s="39">
        <v>745237</v>
      </c>
      <c r="H11" s="600"/>
      <c r="I11" s="79"/>
      <c r="J11" s="37"/>
      <c r="K11" s="20"/>
      <c r="L11" s="27"/>
    </row>
    <row r="12" spans="2:12" s="17" customFormat="1" ht="15" customHeight="1">
      <c r="B12" s="37"/>
      <c r="C12" s="1391" t="s">
        <v>1489</v>
      </c>
      <c r="D12" s="1392"/>
      <c r="E12" s="37">
        <v>1157922</v>
      </c>
      <c r="F12" s="20">
        <v>1215580</v>
      </c>
      <c r="G12" s="39">
        <v>1345754</v>
      </c>
      <c r="H12" s="600"/>
      <c r="I12" s="79" t="s">
        <v>1490</v>
      </c>
      <c r="J12" s="37">
        <v>200589</v>
      </c>
      <c r="K12" s="20">
        <v>212620</v>
      </c>
      <c r="L12" s="27">
        <v>225374</v>
      </c>
    </row>
    <row r="13" spans="2:12" s="17" customFormat="1" ht="15" customHeight="1">
      <c r="B13" s="37"/>
      <c r="C13" s="20"/>
      <c r="D13" s="79" t="s">
        <v>1491</v>
      </c>
      <c r="E13" s="37">
        <v>765667</v>
      </c>
      <c r="F13" s="20">
        <v>828096</v>
      </c>
      <c r="G13" s="39">
        <v>952064</v>
      </c>
      <c r="H13" s="600"/>
      <c r="I13" s="79"/>
      <c r="J13" s="37"/>
      <c r="K13" s="20"/>
      <c r="L13" s="27"/>
    </row>
    <row r="14" spans="2:12" s="17" customFormat="1" ht="15" customHeight="1">
      <c r="B14" s="37"/>
      <c r="C14" s="20"/>
      <c r="D14" s="601" t="s">
        <v>1492</v>
      </c>
      <c r="E14" s="37">
        <v>392255</v>
      </c>
      <c r="F14" s="20">
        <v>387484</v>
      </c>
      <c r="G14" s="39">
        <v>393690</v>
      </c>
      <c r="H14" s="600"/>
      <c r="I14" s="79" t="s">
        <v>1493</v>
      </c>
      <c r="J14" s="37">
        <v>6423</v>
      </c>
      <c r="K14" s="20">
        <v>8304</v>
      </c>
      <c r="L14" s="27">
        <v>9076</v>
      </c>
    </row>
    <row r="15" spans="2:12" s="17" customFormat="1" ht="15" customHeight="1">
      <c r="B15" s="37"/>
      <c r="C15" s="1391" t="s">
        <v>1494</v>
      </c>
      <c r="D15" s="1392"/>
      <c r="E15" s="37">
        <v>10209</v>
      </c>
      <c r="F15" s="20">
        <v>11184</v>
      </c>
      <c r="G15" s="39">
        <v>12576</v>
      </c>
      <c r="H15" s="600"/>
      <c r="I15" s="79"/>
      <c r="J15" s="37"/>
      <c r="K15" s="20"/>
      <c r="L15" s="27"/>
    </row>
    <row r="16" spans="2:12" s="593" customFormat="1" ht="15" customHeight="1">
      <c r="B16" s="594"/>
      <c r="C16" s="1391" t="s">
        <v>1495</v>
      </c>
      <c r="D16" s="1392"/>
      <c r="E16" s="37">
        <v>138603</v>
      </c>
      <c r="F16" s="20">
        <v>129558</v>
      </c>
      <c r="G16" s="39">
        <v>124977</v>
      </c>
      <c r="H16" s="596"/>
      <c r="I16" s="597" t="s">
        <v>1496</v>
      </c>
      <c r="J16" s="594">
        <v>42872</v>
      </c>
      <c r="K16" s="595">
        <v>44680</v>
      </c>
      <c r="L16" s="598">
        <v>46231</v>
      </c>
    </row>
    <row r="17" spans="2:12" s="17" customFormat="1" ht="15" customHeight="1">
      <c r="B17" s="37"/>
      <c r="C17" s="1391" t="s">
        <v>1497</v>
      </c>
      <c r="D17" s="1392"/>
      <c r="E17" s="37">
        <v>61013</v>
      </c>
      <c r="F17" s="20">
        <v>55151</v>
      </c>
      <c r="G17" s="39">
        <v>62134</v>
      </c>
      <c r="H17" s="600"/>
      <c r="I17" s="79"/>
      <c r="J17" s="37"/>
      <c r="K17" s="20"/>
      <c r="L17" s="27"/>
    </row>
    <row r="18" spans="2:12" s="17" customFormat="1" ht="15" customHeight="1">
      <c r="B18" s="37"/>
      <c r="C18" s="1391" t="s">
        <v>1498</v>
      </c>
      <c r="D18" s="1392"/>
      <c r="E18" s="37">
        <v>3091</v>
      </c>
      <c r="F18" s="20">
        <v>2172</v>
      </c>
      <c r="G18" s="39">
        <v>1093</v>
      </c>
      <c r="H18" s="600"/>
      <c r="I18" s="79"/>
      <c r="J18" s="602"/>
      <c r="K18" s="603"/>
      <c r="L18" s="604"/>
    </row>
    <row r="19" spans="2:12" s="17" customFormat="1" ht="15" customHeight="1">
      <c r="B19" s="37"/>
      <c r="C19" s="1391" t="s">
        <v>1499</v>
      </c>
      <c r="D19" s="1392"/>
      <c r="E19" s="37">
        <v>5731</v>
      </c>
      <c r="F19" s="20">
        <v>6292</v>
      </c>
      <c r="G19" s="39">
        <v>286</v>
      </c>
      <c r="H19" s="600"/>
      <c r="I19" s="27"/>
      <c r="J19" s="37"/>
      <c r="K19" s="20"/>
      <c r="L19" s="27"/>
    </row>
    <row r="20" spans="2:12" s="17" customFormat="1" ht="15" customHeight="1" thickBot="1">
      <c r="B20" s="605"/>
      <c r="C20" s="1393" t="s">
        <v>1500</v>
      </c>
      <c r="D20" s="1394"/>
      <c r="E20" s="605">
        <v>5939</v>
      </c>
      <c r="F20" s="606">
        <v>8002</v>
      </c>
      <c r="G20" s="607">
        <v>4931</v>
      </c>
      <c r="H20" s="608"/>
      <c r="I20" s="609"/>
      <c r="J20" s="605"/>
      <c r="K20" s="606"/>
      <c r="L20" s="609"/>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sheetPr codeName="Sheet1"/>
  <dimension ref="A1:L76"/>
  <sheetViews>
    <sheetView workbookViewId="0" topLeftCell="A1">
      <selection activeCell="A1" sqref="A1"/>
    </sheetView>
  </sheetViews>
  <sheetFormatPr defaultColWidth="9.00390625" defaultRowHeight="13.5"/>
  <cols>
    <col min="1" max="1" width="4.50390625" style="610" customWidth="1"/>
    <col min="2" max="2" width="13.375" style="610" customWidth="1"/>
    <col min="3" max="4" width="11.625" style="610" customWidth="1"/>
    <col min="5" max="5" width="7.375" style="610" customWidth="1"/>
    <col min="6" max="6" width="11.625" style="610" customWidth="1"/>
    <col min="7" max="7" width="7.375" style="610" customWidth="1"/>
    <col min="8" max="8" width="11.625" style="610" customWidth="1"/>
    <col min="9" max="9" width="10.625" style="610" customWidth="1"/>
    <col min="10" max="16384" width="9.00390625" style="610" customWidth="1"/>
  </cols>
  <sheetData>
    <row r="1" spans="2:9" ht="14.25">
      <c r="B1" s="18" t="s">
        <v>1529</v>
      </c>
      <c r="C1" s="17"/>
      <c r="D1" s="17"/>
      <c r="E1" s="17"/>
      <c r="F1" s="17"/>
      <c r="G1" s="17"/>
      <c r="H1" s="17"/>
      <c r="I1" s="17"/>
    </row>
    <row r="2" spans="2:9" ht="15" customHeight="1" thickBot="1">
      <c r="B2" s="17" t="s">
        <v>1502</v>
      </c>
      <c r="C2" s="17"/>
      <c r="D2" s="17"/>
      <c r="E2" s="17"/>
      <c r="H2" s="17" t="s">
        <v>1503</v>
      </c>
      <c r="I2" s="17"/>
    </row>
    <row r="3" spans="1:9" ht="14.25" customHeight="1" thickTop="1">
      <c r="A3" s="1417" t="s">
        <v>1504</v>
      </c>
      <c r="B3" s="1418"/>
      <c r="C3" s="1413" t="s">
        <v>1505</v>
      </c>
      <c r="D3" s="1415" t="s">
        <v>1506</v>
      </c>
      <c r="E3" s="1413" t="s">
        <v>1507</v>
      </c>
      <c r="F3" s="1421" t="s">
        <v>1508</v>
      </c>
      <c r="G3" s="1413" t="s">
        <v>1509</v>
      </c>
      <c r="H3" s="1421" t="s">
        <v>1510</v>
      </c>
      <c r="I3" s="1413" t="s">
        <v>1511</v>
      </c>
    </row>
    <row r="4" spans="1:9" ht="24.75" customHeight="1">
      <c r="A4" s="1419"/>
      <c r="B4" s="1420"/>
      <c r="C4" s="1414"/>
      <c r="D4" s="1414"/>
      <c r="E4" s="1416"/>
      <c r="F4" s="1422"/>
      <c r="G4" s="1416"/>
      <c r="H4" s="1422"/>
      <c r="I4" s="1416"/>
    </row>
    <row r="5" spans="1:10" s="618" customFormat="1" ht="15" customHeight="1">
      <c r="A5" s="1411" t="s">
        <v>1512</v>
      </c>
      <c r="B5" s="1409"/>
      <c r="C5" s="611">
        <v>1258944</v>
      </c>
      <c r="D5" s="612">
        <v>1225366</v>
      </c>
      <c r="E5" s="613">
        <f>D5/C5*100</f>
        <v>97.33284403436531</v>
      </c>
      <c r="F5" s="614">
        <v>1313026</v>
      </c>
      <c r="G5" s="615">
        <v>104.3</v>
      </c>
      <c r="H5" s="614">
        <v>1163830</v>
      </c>
      <c r="I5" s="616">
        <v>92.4</v>
      </c>
      <c r="J5" s="617"/>
    </row>
    <row r="6" spans="1:10" s="618" customFormat="1" ht="15" customHeight="1">
      <c r="A6" s="619"/>
      <c r="B6" s="620"/>
      <c r="C6" s="621"/>
      <c r="D6" s="622"/>
      <c r="E6" s="623"/>
      <c r="F6" s="38"/>
      <c r="G6" s="624"/>
      <c r="H6" s="38"/>
      <c r="I6" s="625"/>
      <c r="J6" s="617"/>
    </row>
    <row r="7" spans="1:10" s="631" customFormat="1" ht="15" customHeight="1">
      <c r="A7" s="1408">
        <v>62</v>
      </c>
      <c r="B7" s="1409"/>
      <c r="C7" s="76">
        <v>1258690</v>
      </c>
      <c r="D7" s="626">
        <v>1225184</v>
      </c>
      <c r="E7" s="627">
        <v>97.3</v>
      </c>
      <c r="F7" s="34">
        <v>1307847</v>
      </c>
      <c r="G7" s="628">
        <v>103.9</v>
      </c>
      <c r="H7" s="34">
        <v>1166449</v>
      </c>
      <c r="I7" s="629">
        <v>92.7</v>
      </c>
      <c r="J7" s="630"/>
    </row>
    <row r="8" spans="1:10" ht="15" customHeight="1">
      <c r="A8" s="632"/>
      <c r="B8" s="633"/>
      <c r="C8" s="634"/>
      <c r="D8" s="635"/>
      <c r="E8" s="623"/>
      <c r="F8" s="636"/>
      <c r="G8" s="637"/>
      <c r="H8" s="636"/>
      <c r="I8" s="625"/>
      <c r="J8" s="638"/>
    </row>
    <row r="9" spans="1:9" s="631" customFormat="1" ht="15" customHeight="1">
      <c r="A9" s="1408" t="s">
        <v>1513</v>
      </c>
      <c r="B9" s="1409"/>
      <c r="C9" s="76">
        <v>367834</v>
      </c>
      <c r="D9" s="34">
        <v>366068</v>
      </c>
      <c r="E9" s="639">
        <v>99.5</v>
      </c>
      <c r="F9" s="640">
        <f>SUM(F10:F14)</f>
        <v>401390</v>
      </c>
      <c r="G9" s="639">
        <v>109.1</v>
      </c>
      <c r="H9" s="640">
        <f>SUM(H10:H14)</f>
        <v>353599</v>
      </c>
      <c r="I9" s="641">
        <v>96.1</v>
      </c>
    </row>
    <row r="10" spans="1:12" s="648" customFormat="1" ht="15" customHeight="1">
      <c r="A10" s="642"/>
      <c r="B10" s="643" t="s">
        <v>1057</v>
      </c>
      <c r="C10" s="621">
        <v>246703</v>
      </c>
      <c r="D10" s="38">
        <v>245986</v>
      </c>
      <c r="E10" s="623">
        <v>99.7</v>
      </c>
      <c r="F10" s="38">
        <v>270835</v>
      </c>
      <c r="G10" s="644">
        <v>109.8</v>
      </c>
      <c r="H10" s="645">
        <v>241276</v>
      </c>
      <c r="I10" s="625">
        <v>97.8</v>
      </c>
      <c r="J10" s="646"/>
      <c r="K10" s="647"/>
      <c r="L10" s="647"/>
    </row>
    <row r="11" spans="1:12" s="648" customFormat="1" ht="15" customHeight="1">
      <c r="A11" s="642"/>
      <c r="B11" s="643" t="s">
        <v>1068</v>
      </c>
      <c r="C11" s="621">
        <v>38463</v>
      </c>
      <c r="D11" s="38">
        <v>37551</v>
      </c>
      <c r="E11" s="623">
        <v>97.6</v>
      </c>
      <c r="F11" s="38">
        <v>38900</v>
      </c>
      <c r="G11" s="644">
        <v>101.1</v>
      </c>
      <c r="H11" s="645">
        <v>32963</v>
      </c>
      <c r="I11" s="625">
        <v>85.7</v>
      </c>
      <c r="J11" s="646"/>
      <c r="K11" s="646"/>
      <c r="L11" s="647"/>
    </row>
    <row r="12" spans="1:12" s="648" customFormat="1" ht="15" customHeight="1">
      <c r="A12" s="642"/>
      <c r="B12" s="643" t="s">
        <v>1075</v>
      </c>
      <c r="C12" s="621">
        <v>56150</v>
      </c>
      <c r="D12" s="38">
        <v>56150</v>
      </c>
      <c r="E12" s="623">
        <v>100</v>
      </c>
      <c r="F12" s="38">
        <v>61080</v>
      </c>
      <c r="G12" s="644">
        <v>108.8</v>
      </c>
      <c r="H12" s="645">
        <v>53623</v>
      </c>
      <c r="I12" s="625">
        <v>95.5</v>
      </c>
      <c r="J12" s="646"/>
      <c r="K12" s="646"/>
      <c r="L12" s="647"/>
    </row>
    <row r="13" spans="1:12" s="648" customFormat="1" ht="15" customHeight="1">
      <c r="A13" s="642"/>
      <c r="B13" s="643" t="s">
        <v>1082</v>
      </c>
      <c r="C13" s="621">
        <v>14675</v>
      </c>
      <c r="D13" s="38">
        <v>14538</v>
      </c>
      <c r="E13" s="623">
        <v>99.1</v>
      </c>
      <c r="F13" s="38">
        <v>16307</v>
      </c>
      <c r="G13" s="644">
        <v>111.1</v>
      </c>
      <c r="H13" s="645">
        <v>13941</v>
      </c>
      <c r="I13" s="625">
        <v>95</v>
      </c>
      <c r="J13" s="646"/>
      <c r="K13" s="646"/>
      <c r="L13" s="647"/>
    </row>
    <row r="14" spans="1:12" s="648" customFormat="1" ht="15" customHeight="1">
      <c r="A14" s="642"/>
      <c r="B14" s="643" t="s">
        <v>1084</v>
      </c>
      <c r="C14" s="621">
        <v>11843</v>
      </c>
      <c r="D14" s="38">
        <v>11843</v>
      </c>
      <c r="E14" s="623">
        <v>100</v>
      </c>
      <c r="F14" s="38">
        <v>14268</v>
      </c>
      <c r="G14" s="644">
        <v>120.5</v>
      </c>
      <c r="H14" s="645">
        <v>11796</v>
      </c>
      <c r="I14" s="625">
        <v>99.6</v>
      </c>
      <c r="J14" s="646"/>
      <c r="K14" s="646"/>
      <c r="L14" s="647"/>
    </row>
    <row r="15" spans="1:9" ht="13.5">
      <c r="A15" s="632"/>
      <c r="B15" s="649"/>
      <c r="C15" s="632"/>
      <c r="D15" s="638"/>
      <c r="E15" s="638"/>
      <c r="F15" s="638"/>
      <c r="G15" s="638"/>
      <c r="H15" s="645"/>
      <c r="I15" s="649"/>
    </row>
    <row r="16" spans="1:9" s="631" customFormat="1" ht="15" customHeight="1">
      <c r="A16" s="1412" t="s">
        <v>1514</v>
      </c>
      <c r="B16" s="1409"/>
      <c r="C16" s="650">
        <f>SUM(C17:C21)</f>
        <v>95219</v>
      </c>
      <c r="D16" s="651">
        <f>SUM(D17:D21)</f>
        <v>93683</v>
      </c>
      <c r="E16" s="652">
        <v>98.4</v>
      </c>
      <c r="F16" s="651">
        <f>SUM(F17:F21)</f>
        <v>100841</v>
      </c>
      <c r="G16" s="652">
        <v>105.9</v>
      </c>
      <c r="H16" s="640">
        <f>SUM(H17:H21)</f>
        <v>91743</v>
      </c>
      <c r="I16" s="653">
        <v>96.3</v>
      </c>
    </row>
    <row r="17" spans="1:9" s="648" customFormat="1" ht="15" customHeight="1">
      <c r="A17" s="642"/>
      <c r="B17" s="654" t="s">
        <v>1515</v>
      </c>
      <c r="C17" s="655">
        <v>42048</v>
      </c>
      <c r="D17" s="122">
        <v>41553</v>
      </c>
      <c r="E17" s="656">
        <v>98.8</v>
      </c>
      <c r="F17" s="122">
        <v>46020</v>
      </c>
      <c r="G17" s="656">
        <v>109.4</v>
      </c>
      <c r="H17" s="645">
        <v>41123</v>
      </c>
      <c r="I17" s="657">
        <v>97.8</v>
      </c>
    </row>
    <row r="18" spans="1:9" s="648" customFormat="1" ht="15" customHeight="1">
      <c r="A18" s="642"/>
      <c r="B18" s="654" t="s">
        <v>1516</v>
      </c>
      <c r="C18" s="655">
        <v>22279</v>
      </c>
      <c r="D18" s="122">
        <v>22279</v>
      </c>
      <c r="E18" s="658">
        <v>100</v>
      </c>
      <c r="F18" s="122">
        <v>23500</v>
      </c>
      <c r="G18" s="656">
        <v>105.5</v>
      </c>
      <c r="H18" s="645">
        <v>22123</v>
      </c>
      <c r="I18" s="657">
        <v>99.3</v>
      </c>
    </row>
    <row r="19" spans="1:9" s="648" customFormat="1" ht="15" customHeight="1">
      <c r="A19" s="642"/>
      <c r="B19" s="654" t="s">
        <v>1517</v>
      </c>
      <c r="C19" s="655">
        <v>9230</v>
      </c>
      <c r="D19" s="122">
        <v>8880</v>
      </c>
      <c r="E19" s="656">
        <v>96.2</v>
      </c>
      <c r="F19" s="122">
        <v>10596</v>
      </c>
      <c r="G19" s="656">
        <v>114.8</v>
      </c>
      <c r="H19" s="645">
        <v>8713</v>
      </c>
      <c r="I19" s="657">
        <v>94.4</v>
      </c>
    </row>
    <row r="20" spans="1:9" s="648" customFormat="1" ht="15" customHeight="1">
      <c r="A20" s="642"/>
      <c r="B20" s="654" t="s">
        <v>1518</v>
      </c>
      <c r="C20" s="655">
        <v>10715</v>
      </c>
      <c r="D20" s="122">
        <v>10356</v>
      </c>
      <c r="E20" s="656">
        <v>96.6</v>
      </c>
      <c r="F20" s="122">
        <v>9725</v>
      </c>
      <c r="G20" s="656">
        <v>90.8</v>
      </c>
      <c r="H20" s="645">
        <v>9526</v>
      </c>
      <c r="I20" s="657">
        <v>88.9</v>
      </c>
    </row>
    <row r="21" spans="1:9" s="648" customFormat="1" ht="15" customHeight="1">
      <c r="A21" s="642"/>
      <c r="B21" s="654" t="s">
        <v>1519</v>
      </c>
      <c r="C21" s="655">
        <v>10947</v>
      </c>
      <c r="D21" s="122">
        <v>10615</v>
      </c>
      <c r="E21" s="658">
        <v>97</v>
      </c>
      <c r="F21" s="122">
        <v>11000</v>
      </c>
      <c r="G21" s="656">
        <v>100.5</v>
      </c>
      <c r="H21" s="645">
        <v>10258</v>
      </c>
      <c r="I21" s="657">
        <v>93.7</v>
      </c>
    </row>
    <row r="22" spans="1:9" s="662" customFormat="1" ht="15" customHeight="1">
      <c r="A22" s="659"/>
      <c r="B22" s="654"/>
      <c r="C22" s="655"/>
      <c r="D22" s="660"/>
      <c r="E22" s="660"/>
      <c r="F22" s="660"/>
      <c r="G22" s="652"/>
      <c r="H22" s="645"/>
      <c r="I22" s="661"/>
    </row>
    <row r="23" spans="1:9" s="664" customFormat="1" ht="15" customHeight="1">
      <c r="A23" s="1410" t="s">
        <v>1520</v>
      </c>
      <c r="B23" s="1409"/>
      <c r="C23" s="650">
        <f>SUM(C24:C28)</f>
        <v>109219</v>
      </c>
      <c r="D23" s="651">
        <f>SUM(D24:D28)</f>
        <v>109198</v>
      </c>
      <c r="E23" s="652">
        <v>99.9</v>
      </c>
      <c r="F23" s="651">
        <f>SUM(F24:F28)</f>
        <v>118197</v>
      </c>
      <c r="G23" s="652">
        <v>108.2</v>
      </c>
      <c r="H23" s="651">
        <f>SUM(H24:H28)</f>
        <v>103630</v>
      </c>
      <c r="I23" s="653">
        <v>94.9</v>
      </c>
    </row>
    <row r="24" spans="1:12" s="618" customFormat="1" ht="14.25" customHeight="1">
      <c r="A24" s="619"/>
      <c r="B24" s="643" t="s">
        <v>1070</v>
      </c>
      <c r="C24" s="665">
        <v>32016</v>
      </c>
      <c r="D24" s="550">
        <v>32016</v>
      </c>
      <c r="E24" s="666">
        <v>100</v>
      </c>
      <c r="F24" s="550">
        <v>37070</v>
      </c>
      <c r="G24" s="667">
        <v>115.8</v>
      </c>
      <c r="H24" s="668">
        <v>31152</v>
      </c>
      <c r="I24" s="669">
        <v>97.3</v>
      </c>
      <c r="J24" s="646"/>
      <c r="K24" s="646"/>
      <c r="L24" s="617"/>
    </row>
    <row r="25" spans="1:12" s="618" customFormat="1" ht="15" customHeight="1">
      <c r="A25" s="619"/>
      <c r="B25" s="643" t="s">
        <v>1077</v>
      </c>
      <c r="C25" s="665">
        <v>42303</v>
      </c>
      <c r="D25" s="550">
        <v>42303</v>
      </c>
      <c r="E25" s="666">
        <v>100</v>
      </c>
      <c r="F25" s="550">
        <v>43937</v>
      </c>
      <c r="G25" s="667">
        <v>103.9</v>
      </c>
      <c r="H25" s="668">
        <v>38411</v>
      </c>
      <c r="I25" s="669">
        <v>90.8</v>
      </c>
      <c r="J25" s="646"/>
      <c r="K25" s="646"/>
      <c r="L25" s="617"/>
    </row>
    <row r="26" spans="1:12" s="618" customFormat="1" ht="15" customHeight="1">
      <c r="A26" s="619"/>
      <c r="B26" s="643" t="s">
        <v>1079</v>
      </c>
      <c r="C26" s="665">
        <v>24394</v>
      </c>
      <c r="D26" s="550">
        <v>24394</v>
      </c>
      <c r="E26" s="666">
        <v>100</v>
      </c>
      <c r="F26" s="550">
        <v>25860</v>
      </c>
      <c r="G26" s="667">
        <v>106</v>
      </c>
      <c r="H26" s="668">
        <v>23687</v>
      </c>
      <c r="I26" s="669">
        <v>97.1</v>
      </c>
      <c r="J26" s="646"/>
      <c r="K26" s="646"/>
      <c r="L26" s="617"/>
    </row>
    <row r="27" spans="1:9" s="618" customFormat="1" ht="13.5">
      <c r="A27" s="619"/>
      <c r="B27" s="643" t="s">
        <v>1521</v>
      </c>
      <c r="C27" s="665">
        <v>10506</v>
      </c>
      <c r="D27" s="550">
        <v>10485</v>
      </c>
      <c r="E27" s="666">
        <v>99.8</v>
      </c>
      <c r="F27" s="550">
        <v>11330</v>
      </c>
      <c r="G27" s="667">
        <v>107.8</v>
      </c>
      <c r="H27" s="668">
        <v>10380</v>
      </c>
      <c r="I27" s="669">
        <v>98.8</v>
      </c>
    </row>
    <row r="28" spans="1:9" ht="13.5">
      <c r="A28" s="632"/>
      <c r="B28" s="643"/>
      <c r="C28" s="632"/>
      <c r="D28" s="638"/>
      <c r="E28" s="638"/>
      <c r="F28" s="638"/>
      <c r="G28" s="652"/>
      <c r="H28" s="645"/>
      <c r="I28" s="670"/>
    </row>
    <row r="29" spans="1:9" s="631" customFormat="1" ht="15" customHeight="1">
      <c r="A29" s="1408" t="s">
        <v>1522</v>
      </c>
      <c r="B29" s="1409"/>
      <c r="C29" s="671">
        <f>SUM(C30:C37)</f>
        <v>103098</v>
      </c>
      <c r="D29" s="640">
        <f>SUM(D30:D37)</f>
        <v>86796</v>
      </c>
      <c r="E29" s="639">
        <v>84.2</v>
      </c>
      <c r="F29" s="640">
        <f>SUM(F30:F37)</f>
        <v>89775</v>
      </c>
      <c r="G29" s="672">
        <v>87.1</v>
      </c>
      <c r="H29" s="640">
        <f>SUM(H30:H37)</f>
        <v>83692</v>
      </c>
      <c r="I29" s="641">
        <v>81.2</v>
      </c>
    </row>
    <row r="30" spans="1:12" s="618" customFormat="1" ht="15" customHeight="1">
      <c r="A30" s="619"/>
      <c r="B30" s="643" t="s">
        <v>1065</v>
      </c>
      <c r="C30" s="621">
        <v>43138</v>
      </c>
      <c r="D30" s="38">
        <v>31332</v>
      </c>
      <c r="E30" s="623">
        <v>72.6</v>
      </c>
      <c r="F30" s="38">
        <v>30190</v>
      </c>
      <c r="G30" s="656">
        <v>70</v>
      </c>
      <c r="H30" s="645">
        <v>30930</v>
      </c>
      <c r="I30" s="625">
        <v>71.7</v>
      </c>
      <c r="J30" s="646"/>
      <c r="K30" s="617"/>
      <c r="L30" s="617"/>
    </row>
    <row r="31" spans="1:12" s="618" customFormat="1" ht="15" customHeight="1">
      <c r="A31" s="619"/>
      <c r="B31" s="643" t="s">
        <v>1044</v>
      </c>
      <c r="C31" s="621">
        <v>7829</v>
      </c>
      <c r="D31" s="38">
        <v>7774</v>
      </c>
      <c r="E31" s="623">
        <v>99.3</v>
      </c>
      <c r="F31" s="38">
        <v>8000</v>
      </c>
      <c r="G31" s="656">
        <v>102.1</v>
      </c>
      <c r="H31" s="645">
        <v>7665</v>
      </c>
      <c r="I31" s="625">
        <v>97.9</v>
      </c>
      <c r="J31" s="646"/>
      <c r="K31" s="617"/>
      <c r="L31" s="617"/>
    </row>
    <row r="32" spans="1:12" s="618" customFormat="1" ht="15" customHeight="1">
      <c r="A32" s="619"/>
      <c r="B32" s="643" t="s">
        <v>1046</v>
      </c>
      <c r="C32" s="621">
        <v>12879</v>
      </c>
      <c r="D32" s="38">
        <v>12495</v>
      </c>
      <c r="E32" s="623">
        <v>97</v>
      </c>
      <c r="F32" s="38">
        <v>14160</v>
      </c>
      <c r="G32" s="656">
        <v>109.9</v>
      </c>
      <c r="H32" s="645">
        <v>11733</v>
      </c>
      <c r="I32" s="625">
        <v>91.1</v>
      </c>
      <c r="J32" s="646"/>
      <c r="K32" s="617"/>
      <c r="L32" s="617"/>
    </row>
    <row r="33" spans="1:12" s="618" customFormat="1" ht="15" customHeight="1">
      <c r="A33" s="619"/>
      <c r="B33" s="643" t="s">
        <v>1047</v>
      </c>
      <c r="C33" s="621">
        <v>7971</v>
      </c>
      <c r="D33" s="38">
        <v>7956</v>
      </c>
      <c r="E33" s="623">
        <v>99.8</v>
      </c>
      <c r="F33" s="38">
        <v>8220</v>
      </c>
      <c r="G33" s="656">
        <v>103.1</v>
      </c>
      <c r="H33" s="645">
        <v>7828</v>
      </c>
      <c r="I33" s="625">
        <v>98.2</v>
      </c>
      <c r="J33" s="646"/>
      <c r="K33" s="617"/>
      <c r="L33" s="617"/>
    </row>
    <row r="34" spans="1:12" s="618" customFormat="1" ht="15" customHeight="1">
      <c r="A34" s="619"/>
      <c r="B34" s="643" t="s">
        <v>1048</v>
      </c>
      <c r="C34" s="621">
        <v>12311</v>
      </c>
      <c r="D34" s="38">
        <v>10640</v>
      </c>
      <c r="E34" s="623">
        <v>86.4</v>
      </c>
      <c r="F34" s="38">
        <v>11740</v>
      </c>
      <c r="G34" s="656">
        <v>95.4</v>
      </c>
      <c r="H34" s="645">
        <v>9467</v>
      </c>
      <c r="I34" s="625">
        <v>76.9</v>
      </c>
      <c r="J34" s="646"/>
      <c r="K34" s="617"/>
      <c r="L34" s="617"/>
    </row>
    <row r="35" spans="1:12" s="618" customFormat="1" ht="15" customHeight="1">
      <c r="A35" s="619"/>
      <c r="B35" s="643" t="s">
        <v>1050</v>
      </c>
      <c r="C35" s="621">
        <v>5096</v>
      </c>
      <c r="D35" s="38">
        <v>4348</v>
      </c>
      <c r="E35" s="623">
        <v>85.3</v>
      </c>
      <c r="F35" s="38">
        <v>4630</v>
      </c>
      <c r="G35" s="656">
        <v>90.9</v>
      </c>
      <c r="H35" s="645">
        <v>4117</v>
      </c>
      <c r="I35" s="625">
        <v>80.8</v>
      </c>
      <c r="J35" s="646"/>
      <c r="K35" s="617"/>
      <c r="L35" s="617"/>
    </row>
    <row r="36" spans="1:12" s="618" customFormat="1" ht="15" customHeight="1">
      <c r="A36" s="619"/>
      <c r="B36" s="643" t="s">
        <v>1052</v>
      </c>
      <c r="C36" s="621">
        <v>6529</v>
      </c>
      <c r="D36" s="38">
        <v>5437</v>
      </c>
      <c r="E36" s="623">
        <v>83.3</v>
      </c>
      <c r="F36" s="38">
        <v>5845</v>
      </c>
      <c r="G36" s="656">
        <v>89.5</v>
      </c>
      <c r="H36" s="645">
        <v>5256</v>
      </c>
      <c r="I36" s="625">
        <v>80.5</v>
      </c>
      <c r="J36" s="646"/>
      <c r="K36" s="617"/>
      <c r="L36" s="617"/>
    </row>
    <row r="37" spans="1:12" s="618" customFormat="1" ht="15" customHeight="1">
      <c r="A37" s="619"/>
      <c r="B37" s="643" t="s">
        <v>1054</v>
      </c>
      <c r="C37" s="621">
        <v>7345</v>
      </c>
      <c r="D37" s="622">
        <v>6814</v>
      </c>
      <c r="E37" s="623">
        <v>92.8</v>
      </c>
      <c r="F37" s="38">
        <v>6990</v>
      </c>
      <c r="G37" s="656">
        <v>95.2</v>
      </c>
      <c r="H37" s="645">
        <v>6696</v>
      </c>
      <c r="I37" s="625">
        <v>91.2</v>
      </c>
      <c r="J37" s="646"/>
      <c r="K37" s="617"/>
      <c r="L37" s="617"/>
    </row>
    <row r="38" spans="1:12" ht="15" customHeight="1">
      <c r="A38" s="632"/>
      <c r="B38" s="643"/>
      <c r="C38" s="621"/>
      <c r="D38" s="635"/>
      <c r="E38" s="623"/>
      <c r="F38" s="38"/>
      <c r="G38" s="652"/>
      <c r="H38" s="645"/>
      <c r="I38" s="625"/>
      <c r="J38" s="646"/>
      <c r="K38" s="638"/>
      <c r="L38" s="638"/>
    </row>
    <row r="39" spans="1:12" s="631" customFormat="1" ht="15" customHeight="1">
      <c r="A39" s="1408" t="s">
        <v>1523</v>
      </c>
      <c r="B39" s="1409"/>
      <c r="C39" s="76">
        <f>SUM(C40:C41)</f>
        <v>115500</v>
      </c>
      <c r="D39" s="34">
        <f>SUM(D40:D41)</f>
        <v>114939</v>
      </c>
      <c r="E39" s="627">
        <v>99.5</v>
      </c>
      <c r="F39" s="34">
        <f>SUM(F40:F41)</f>
        <v>110366</v>
      </c>
      <c r="G39" s="652">
        <v>95.6</v>
      </c>
      <c r="H39" s="640">
        <f>SUM(H40:H41)</f>
        <v>99654</v>
      </c>
      <c r="I39" s="629">
        <v>86.3</v>
      </c>
      <c r="J39" s="673"/>
      <c r="K39" s="630"/>
      <c r="L39" s="630"/>
    </row>
    <row r="40" spans="1:12" s="648" customFormat="1" ht="15" customHeight="1">
      <c r="A40" s="642"/>
      <c r="B40" s="643" t="s">
        <v>1059</v>
      </c>
      <c r="C40" s="621">
        <v>93574</v>
      </c>
      <c r="D40" s="38">
        <v>93013</v>
      </c>
      <c r="E40" s="623">
        <v>99.4</v>
      </c>
      <c r="F40" s="38">
        <v>88366</v>
      </c>
      <c r="G40" s="656">
        <v>94.4</v>
      </c>
      <c r="H40" s="645">
        <v>79351</v>
      </c>
      <c r="I40" s="625">
        <v>84.8</v>
      </c>
      <c r="J40" s="646"/>
      <c r="K40" s="646"/>
      <c r="L40" s="647"/>
    </row>
    <row r="41" spans="1:12" s="648" customFormat="1" ht="15" customHeight="1">
      <c r="A41" s="642"/>
      <c r="B41" s="643" t="s">
        <v>1058</v>
      </c>
      <c r="C41" s="621">
        <v>21926</v>
      </c>
      <c r="D41" s="38">
        <v>21926</v>
      </c>
      <c r="E41" s="623">
        <v>100</v>
      </c>
      <c r="F41" s="38">
        <v>22000</v>
      </c>
      <c r="G41" s="656">
        <v>100.3</v>
      </c>
      <c r="H41" s="645">
        <v>20303</v>
      </c>
      <c r="I41" s="625">
        <v>92.6</v>
      </c>
      <c r="J41" s="646"/>
      <c r="K41" s="646"/>
      <c r="L41" s="647"/>
    </row>
    <row r="42" spans="1:12" ht="15" customHeight="1">
      <c r="A42" s="632"/>
      <c r="B42" s="643"/>
      <c r="C42" s="621"/>
      <c r="D42" s="674"/>
      <c r="E42" s="623"/>
      <c r="F42" s="38"/>
      <c r="G42" s="652"/>
      <c r="H42" s="645"/>
      <c r="I42" s="625"/>
      <c r="J42" s="646"/>
      <c r="K42" s="646"/>
      <c r="L42" s="638"/>
    </row>
    <row r="43" spans="1:12" s="676" customFormat="1" ht="15" customHeight="1">
      <c r="A43" s="1408" t="s">
        <v>1524</v>
      </c>
      <c r="B43" s="1409"/>
      <c r="C43" s="76">
        <f>SUM(C44:C45)</f>
        <v>64576</v>
      </c>
      <c r="D43" s="34">
        <f>SUM(D44:D45)</f>
        <v>61051</v>
      </c>
      <c r="E43" s="148">
        <v>94.5</v>
      </c>
      <c r="F43" s="34">
        <f>SUM(F44:F45)</f>
        <v>59350</v>
      </c>
      <c r="G43" s="627">
        <v>91.9</v>
      </c>
      <c r="H43" s="34">
        <f>SUM(H44:H45)</f>
        <v>52397</v>
      </c>
      <c r="I43" s="629">
        <v>81.1</v>
      </c>
      <c r="J43" s="673"/>
      <c r="K43" s="673"/>
      <c r="L43" s="675"/>
    </row>
    <row r="44" spans="1:12" s="648" customFormat="1" ht="15" customHeight="1">
      <c r="A44" s="642"/>
      <c r="B44" s="643" t="s">
        <v>1080</v>
      </c>
      <c r="C44" s="621">
        <v>37070</v>
      </c>
      <c r="D44" s="38">
        <v>36822</v>
      </c>
      <c r="E44" s="153">
        <v>99.3</v>
      </c>
      <c r="F44" s="38">
        <v>36350</v>
      </c>
      <c r="G44" s="656">
        <v>98.1</v>
      </c>
      <c r="H44" s="645">
        <v>32214</v>
      </c>
      <c r="I44" s="625">
        <v>86.9</v>
      </c>
      <c r="J44" s="646"/>
      <c r="K44" s="646"/>
      <c r="L44" s="647"/>
    </row>
    <row r="45" spans="1:12" s="648" customFormat="1" ht="15" customHeight="1">
      <c r="A45" s="642"/>
      <c r="B45" s="643" t="s">
        <v>1056</v>
      </c>
      <c r="C45" s="621">
        <v>27506</v>
      </c>
      <c r="D45" s="622">
        <v>24229</v>
      </c>
      <c r="E45" s="623">
        <v>88.1</v>
      </c>
      <c r="F45" s="38">
        <v>23000</v>
      </c>
      <c r="G45" s="656">
        <v>83.6</v>
      </c>
      <c r="H45" s="645">
        <v>20183</v>
      </c>
      <c r="I45" s="625">
        <v>73.4</v>
      </c>
      <c r="J45" s="646"/>
      <c r="K45" s="646"/>
      <c r="L45" s="647"/>
    </row>
    <row r="46" spans="1:12" ht="15" customHeight="1">
      <c r="A46" s="632"/>
      <c r="B46" s="643"/>
      <c r="C46" s="621"/>
      <c r="D46" s="674"/>
      <c r="E46" s="623"/>
      <c r="F46" s="38"/>
      <c r="G46" s="652"/>
      <c r="H46" s="645"/>
      <c r="I46" s="625"/>
      <c r="J46" s="646"/>
      <c r="K46" s="646"/>
      <c r="L46" s="638"/>
    </row>
    <row r="47" spans="1:12" s="631" customFormat="1" ht="15" customHeight="1">
      <c r="A47" s="1408" t="s">
        <v>1525</v>
      </c>
      <c r="B47" s="1409"/>
      <c r="C47" s="76">
        <f>SUM(C48:C51)</f>
        <v>73454</v>
      </c>
      <c r="D47" s="34">
        <f>SUM(D48:D51)</f>
        <v>65282</v>
      </c>
      <c r="E47" s="627">
        <v>88.9</v>
      </c>
      <c r="F47" s="34">
        <f>SUM(F48:F51)</f>
        <v>68311</v>
      </c>
      <c r="G47" s="652">
        <v>93</v>
      </c>
      <c r="H47" s="640">
        <f>SUM(H48:H51)</f>
        <v>58380</v>
      </c>
      <c r="I47" s="629">
        <v>79.5</v>
      </c>
      <c r="J47" s="673"/>
      <c r="K47" s="673"/>
      <c r="L47" s="630"/>
    </row>
    <row r="48" spans="1:12" s="648" customFormat="1" ht="15" customHeight="1">
      <c r="A48" s="642"/>
      <c r="B48" s="643" t="s">
        <v>1073</v>
      </c>
      <c r="C48" s="621">
        <v>33425</v>
      </c>
      <c r="D48" s="38">
        <v>29132</v>
      </c>
      <c r="E48" s="623">
        <v>87.2</v>
      </c>
      <c r="F48" s="38">
        <v>30640</v>
      </c>
      <c r="G48" s="656">
        <v>91.7</v>
      </c>
      <c r="H48" s="645">
        <v>26974</v>
      </c>
      <c r="I48" s="625">
        <v>80.7</v>
      </c>
      <c r="J48" s="646"/>
      <c r="K48" s="646"/>
      <c r="L48" s="647"/>
    </row>
    <row r="49" spans="1:12" s="648" customFormat="1" ht="15" customHeight="1">
      <c r="A49" s="642"/>
      <c r="B49" s="643" t="s">
        <v>1061</v>
      </c>
      <c r="C49" s="621">
        <v>11697</v>
      </c>
      <c r="D49" s="38">
        <v>8030</v>
      </c>
      <c r="E49" s="623">
        <v>68.7</v>
      </c>
      <c r="F49" s="38">
        <v>7350</v>
      </c>
      <c r="G49" s="656">
        <v>62.8</v>
      </c>
      <c r="H49" s="645">
        <v>6306</v>
      </c>
      <c r="I49" s="625">
        <v>53.9</v>
      </c>
      <c r="J49" s="646"/>
      <c r="K49" s="647"/>
      <c r="L49" s="647"/>
    </row>
    <row r="50" spans="1:12" s="648" customFormat="1" ht="15" customHeight="1">
      <c r="A50" s="642"/>
      <c r="B50" s="643" t="s">
        <v>1063</v>
      </c>
      <c r="C50" s="621">
        <v>18372</v>
      </c>
      <c r="D50" s="38">
        <v>18200</v>
      </c>
      <c r="E50" s="623">
        <v>99.1</v>
      </c>
      <c r="F50" s="38">
        <v>20875</v>
      </c>
      <c r="G50" s="656">
        <v>113.6</v>
      </c>
      <c r="H50" s="645">
        <v>16534</v>
      </c>
      <c r="I50" s="625">
        <v>90</v>
      </c>
      <c r="J50" s="646"/>
      <c r="K50" s="647"/>
      <c r="L50" s="647"/>
    </row>
    <row r="51" spans="1:12" s="648" customFormat="1" ht="15" customHeight="1">
      <c r="A51" s="642"/>
      <c r="B51" s="643" t="s">
        <v>1064</v>
      </c>
      <c r="C51" s="621">
        <v>9960</v>
      </c>
      <c r="D51" s="38">
        <v>9920</v>
      </c>
      <c r="E51" s="623">
        <v>99.6</v>
      </c>
      <c r="F51" s="38">
        <v>9446</v>
      </c>
      <c r="G51" s="656">
        <v>94.8</v>
      </c>
      <c r="H51" s="645">
        <v>8566</v>
      </c>
      <c r="I51" s="625">
        <v>86</v>
      </c>
      <c r="J51" s="646"/>
      <c r="K51" s="647"/>
      <c r="L51" s="647"/>
    </row>
    <row r="52" spans="1:12" ht="15" customHeight="1">
      <c r="A52" s="632"/>
      <c r="B52" s="643"/>
      <c r="C52" s="621"/>
      <c r="D52" s="674"/>
      <c r="E52" s="623"/>
      <c r="F52" s="38"/>
      <c r="G52" s="652"/>
      <c r="H52" s="645"/>
      <c r="I52" s="625"/>
      <c r="J52" s="646"/>
      <c r="K52" s="638"/>
      <c r="L52" s="638"/>
    </row>
    <row r="53" spans="1:12" s="631" customFormat="1" ht="15" customHeight="1">
      <c r="A53" s="1408" t="s">
        <v>1526</v>
      </c>
      <c r="B53" s="1409"/>
      <c r="C53" s="76">
        <f>SUM(C54:C60)</f>
        <v>159544</v>
      </c>
      <c r="D53" s="34">
        <f>SUM(D54:D60)</f>
        <v>158241</v>
      </c>
      <c r="E53" s="627">
        <v>99.2</v>
      </c>
      <c r="F53" s="34">
        <f>SUM(F54:F60)</f>
        <v>169382</v>
      </c>
      <c r="G53" s="677">
        <v>106.2</v>
      </c>
      <c r="H53" s="34">
        <f>SUM(H54:H60)</f>
        <v>157591</v>
      </c>
      <c r="I53" s="629">
        <v>98.8</v>
      </c>
      <c r="J53" s="673"/>
      <c r="K53" s="630"/>
      <c r="L53" s="630"/>
    </row>
    <row r="54" spans="1:12" s="618" customFormat="1" ht="15" customHeight="1">
      <c r="A54" s="619"/>
      <c r="B54" s="643" t="s">
        <v>1060</v>
      </c>
      <c r="C54" s="621">
        <v>99461</v>
      </c>
      <c r="D54" s="622">
        <v>98739</v>
      </c>
      <c r="E54" s="623">
        <v>99.3</v>
      </c>
      <c r="F54" s="38">
        <v>100640</v>
      </c>
      <c r="G54" s="647">
        <v>101.2</v>
      </c>
      <c r="H54" s="645">
        <v>98466</v>
      </c>
      <c r="I54" s="625">
        <v>99</v>
      </c>
      <c r="J54" s="646"/>
      <c r="K54" s="617"/>
      <c r="L54" s="617"/>
    </row>
    <row r="55" spans="1:12" s="618" customFormat="1" ht="15" customHeight="1">
      <c r="A55" s="619"/>
      <c r="B55" s="643" t="s">
        <v>1071</v>
      </c>
      <c r="C55" s="621">
        <v>13213</v>
      </c>
      <c r="D55" s="622">
        <v>13213</v>
      </c>
      <c r="E55" s="623">
        <v>100</v>
      </c>
      <c r="F55" s="38">
        <v>15200</v>
      </c>
      <c r="G55" s="647">
        <v>115</v>
      </c>
      <c r="H55" s="645">
        <v>13173</v>
      </c>
      <c r="I55" s="625">
        <v>99.7</v>
      </c>
      <c r="J55" s="646"/>
      <c r="K55" s="617"/>
      <c r="L55" s="617"/>
    </row>
    <row r="56" spans="1:12" s="618" customFormat="1" ht="15" customHeight="1">
      <c r="A56" s="619"/>
      <c r="B56" s="643" t="s">
        <v>1072</v>
      </c>
      <c r="C56" s="621">
        <v>10283</v>
      </c>
      <c r="D56" s="38">
        <v>10225</v>
      </c>
      <c r="E56" s="623">
        <v>99.4</v>
      </c>
      <c r="F56" s="38">
        <v>10790</v>
      </c>
      <c r="G56" s="647">
        <v>104.9</v>
      </c>
      <c r="H56" s="645">
        <v>10149</v>
      </c>
      <c r="I56" s="625">
        <v>98.7</v>
      </c>
      <c r="J56" s="646"/>
      <c r="K56" s="617"/>
      <c r="L56" s="617"/>
    </row>
    <row r="57" spans="1:12" s="618" customFormat="1" ht="15" customHeight="1">
      <c r="A57" s="619"/>
      <c r="B57" s="643" t="s">
        <v>1074</v>
      </c>
      <c r="C57" s="621">
        <v>8755</v>
      </c>
      <c r="D57" s="38">
        <v>8685</v>
      </c>
      <c r="E57" s="623">
        <v>99.2</v>
      </c>
      <c r="F57" s="38">
        <v>9020</v>
      </c>
      <c r="G57" s="647">
        <v>103</v>
      </c>
      <c r="H57" s="645">
        <v>8624</v>
      </c>
      <c r="I57" s="625">
        <v>98.5</v>
      </c>
      <c r="J57" s="646"/>
      <c r="K57" s="617"/>
      <c r="L57" s="617"/>
    </row>
    <row r="58" spans="1:12" s="618" customFormat="1" ht="15" customHeight="1">
      <c r="A58" s="619"/>
      <c r="B58" s="643" t="s">
        <v>1076</v>
      </c>
      <c r="C58" s="621">
        <v>8379</v>
      </c>
      <c r="D58" s="622">
        <v>8379</v>
      </c>
      <c r="E58" s="623">
        <v>100</v>
      </c>
      <c r="F58" s="38">
        <v>8860</v>
      </c>
      <c r="G58" s="656">
        <v>105.7</v>
      </c>
      <c r="H58" s="645">
        <v>8362</v>
      </c>
      <c r="I58" s="625">
        <v>99.8</v>
      </c>
      <c r="J58" s="646"/>
      <c r="K58" s="617"/>
      <c r="L58" s="617"/>
    </row>
    <row r="59" spans="1:12" s="618" customFormat="1" ht="15" customHeight="1">
      <c r="A59" s="619"/>
      <c r="B59" s="643" t="s">
        <v>1078</v>
      </c>
      <c r="C59" s="621">
        <v>6619</v>
      </c>
      <c r="D59" s="38">
        <v>6321</v>
      </c>
      <c r="E59" s="623">
        <v>95.5</v>
      </c>
      <c r="F59" s="38">
        <v>7897</v>
      </c>
      <c r="G59" s="656">
        <v>119.3</v>
      </c>
      <c r="H59" s="645">
        <v>6176</v>
      </c>
      <c r="I59" s="625">
        <v>93.3</v>
      </c>
      <c r="J59" s="646"/>
      <c r="K59" s="617"/>
      <c r="L59" s="617"/>
    </row>
    <row r="60" spans="1:12" s="618" customFormat="1" ht="15" customHeight="1">
      <c r="A60" s="619"/>
      <c r="B60" s="643" t="s">
        <v>1081</v>
      </c>
      <c r="C60" s="621">
        <v>12834</v>
      </c>
      <c r="D60" s="38">
        <v>12679</v>
      </c>
      <c r="E60" s="623">
        <v>98.8</v>
      </c>
      <c r="F60" s="38">
        <v>16975</v>
      </c>
      <c r="G60" s="656">
        <v>132.3</v>
      </c>
      <c r="H60" s="645">
        <v>12641</v>
      </c>
      <c r="I60" s="625">
        <v>98.5</v>
      </c>
      <c r="J60" s="646"/>
      <c r="K60" s="617"/>
      <c r="L60" s="617"/>
    </row>
    <row r="61" spans="1:12" ht="15" customHeight="1">
      <c r="A61" s="632"/>
      <c r="B61" s="643"/>
      <c r="C61" s="678"/>
      <c r="D61" s="674"/>
      <c r="E61" s="623"/>
      <c r="F61" s="38"/>
      <c r="G61" s="652"/>
      <c r="H61" s="645"/>
      <c r="I61" s="625"/>
      <c r="J61" s="646"/>
      <c r="K61" s="638"/>
      <c r="L61" s="638"/>
    </row>
    <row r="62" spans="1:9" s="631" customFormat="1" ht="15" customHeight="1">
      <c r="A62" s="1408" t="s">
        <v>1527</v>
      </c>
      <c r="B62" s="1409"/>
      <c r="C62" s="671">
        <f>SUM(C63:C69)</f>
        <v>170246</v>
      </c>
      <c r="D62" s="640">
        <f>SUM(D63:D69)</f>
        <v>169926</v>
      </c>
      <c r="E62" s="639">
        <v>99.8</v>
      </c>
      <c r="F62" s="640">
        <f>SUM(F63:F69)</f>
        <v>190235</v>
      </c>
      <c r="G62" s="639">
        <v>111.7</v>
      </c>
      <c r="H62" s="640">
        <f>SUM(H63:H69)</f>
        <v>165763</v>
      </c>
      <c r="I62" s="641">
        <v>97.4</v>
      </c>
    </row>
    <row r="63" spans="1:12" s="648" customFormat="1" ht="15" customHeight="1">
      <c r="A63" s="642"/>
      <c r="B63" s="643" t="s">
        <v>1062</v>
      </c>
      <c r="C63" s="621">
        <v>100867</v>
      </c>
      <c r="D63" s="38">
        <v>100867</v>
      </c>
      <c r="E63" s="623">
        <v>100</v>
      </c>
      <c r="F63" s="38">
        <v>111522</v>
      </c>
      <c r="G63" s="656">
        <v>110.6</v>
      </c>
      <c r="H63" s="645">
        <v>99354</v>
      </c>
      <c r="I63" s="625">
        <v>98.5</v>
      </c>
      <c r="J63" s="646"/>
      <c r="K63" s="647"/>
      <c r="L63" s="647"/>
    </row>
    <row r="64" spans="1:12" s="648" customFormat="1" ht="15" customHeight="1">
      <c r="A64" s="642"/>
      <c r="B64" s="643" t="s">
        <v>1067</v>
      </c>
      <c r="C64" s="621">
        <v>8075</v>
      </c>
      <c r="D64" s="38">
        <v>7969</v>
      </c>
      <c r="E64" s="623">
        <v>98.7</v>
      </c>
      <c r="F64" s="38">
        <v>10038</v>
      </c>
      <c r="G64" s="656">
        <v>124.3</v>
      </c>
      <c r="H64" s="645">
        <v>7946</v>
      </c>
      <c r="I64" s="625">
        <v>98.4</v>
      </c>
      <c r="J64" s="646"/>
      <c r="K64" s="647"/>
      <c r="L64" s="647"/>
    </row>
    <row r="65" spans="1:12" s="648" customFormat="1" ht="15" customHeight="1">
      <c r="A65" s="642"/>
      <c r="B65" s="643" t="s">
        <v>1069</v>
      </c>
      <c r="C65" s="621">
        <v>19007</v>
      </c>
      <c r="D65" s="38">
        <v>19007</v>
      </c>
      <c r="E65" s="623">
        <v>100</v>
      </c>
      <c r="F65" s="38">
        <v>22500</v>
      </c>
      <c r="G65" s="656">
        <v>118.4</v>
      </c>
      <c r="H65" s="645">
        <v>18228</v>
      </c>
      <c r="I65" s="625">
        <v>95.9</v>
      </c>
      <c r="J65" s="646"/>
      <c r="K65" s="647"/>
      <c r="L65" s="647"/>
    </row>
    <row r="66" spans="1:12" s="648" customFormat="1" ht="15" customHeight="1">
      <c r="A66" s="642"/>
      <c r="B66" s="643" t="s">
        <v>1083</v>
      </c>
      <c r="C66" s="621">
        <v>20097</v>
      </c>
      <c r="D66" s="38">
        <v>19991</v>
      </c>
      <c r="E66" s="623">
        <v>98.7</v>
      </c>
      <c r="F66" s="38">
        <v>21636</v>
      </c>
      <c r="G66" s="656">
        <v>106.5</v>
      </c>
      <c r="H66" s="645">
        <v>18650</v>
      </c>
      <c r="I66" s="625">
        <v>92.8</v>
      </c>
      <c r="J66" s="646"/>
      <c r="K66" s="647"/>
      <c r="L66" s="647"/>
    </row>
    <row r="67" spans="1:12" s="648" customFormat="1" ht="15" customHeight="1">
      <c r="A67" s="642"/>
      <c r="B67" s="643" t="s">
        <v>1085</v>
      </c>
      <c r="C67" s="621">
        <v>8171</v>
      </c>
      <c r="D67" s="622">
        <v>8100</v>
      </c>
      <c r="E67" s="623">
        <v>99.1</v>
      </c>
      <c r="F67" s="38">
        <v>8458</v>
      </c>
      <c r="G67" s="656">
        <v>103.5</v>
      </c>
      <c r="H67" s="645">
        <v>7762</v>
      </c>
      <c r="I67" s="625">
        <v>95</v>
      </c>
      <c r="J67" s="646"/>
      <c r="K67" s="647"/>
      <c r="L67" s="647"/>
    </row>
    <row r="68" spans="1:12" s="648" customFormat="1" ht="15" customHeight="1">
      <c r="A68" s="642"/>
      <c r="B68" s="643" t="s">
        <v>1086</v>
      </c>
      <c r="C68" s="621">
        <v>6116</v>
      </c>
      <c r="D68" s="38">
        <v>6079</v>
      </c>
      <c r="E68" s="623">
        <v>99.4</v>
      </c>
      <c r="F68" s="38">
        <v>6751</v>
      </c>
      <c r="G68" s="656">
        <v>110.4</v>
      </c>
      <c r="H68" s="645">
        <v>5957</v>
      </c>
      <c r="I68" s="625">
        <v>97.4</v>
      </c>
      <c r="J68" s="646"/>
      <c r="K68" s="647"/>
      <c r="L68" s="647"/>
    </row>
    <row r="69" spans="1:12" s="648" customFormat="1" ht="15" customHeight="1" thickBot="1">
      <c r="A69" s="679"/>
      <c r="B69" s="680" t="s">
        <v>1088</v>
      </c>
      <c r="C69" s="681">
        <v>7913</v>
      </c>
      <c r="D69" s="682">
        <v>7913</v>
      </c>
      <c r="E69" s="683">
        <v>100</v>
      </c>
      <c r="F69" s="682">
        <v>9330</v>
      </c>
      <c r="G69" s="684">
        <v>117.9</v>
      </c>
      <c r="H69" s="685">
        <v>7866</v>
      </c>
      <c r="I69" s="686">
        <v>99.4</v>
      </c>
      <c r="J69" s="646"/>
      <c r="K69" s="647"/>
      <c r="L69" s="647"/>
    </row>
    <row r="70" spans="2:4" ht="13.5">
      <c r="B70" s="687" t="s">
        <v>1528</v>
      </c>
      <c r="C70" s="17"/>
      <c r="D70" s="17"/>
    </row>
    <row r="76" spans="5:9" ht="13.5">
      <c r="E76" s="17"/>
      <c r="F76" s="17"/>
      <c r="G76" s="17"/>
      <c r="H76" s="17"/>
      <c r="I76" s="17"/>
    </row>
  </sheetData>
  <mergeCells count="19">
    <mergeCell ref="F3:F4"/>
    <mergeCell ref="G3:G4"/>
    <mergeCell ref="H3:H4"/>
    <mergeCell ref="I3:I4"/>
    <mergeCell ref="C3:C4"/>
    <mergeCell ref="D3:D4"/>
    <mergeCell ref="E3:E4"/>
    <mergeCell ref="A3:B4"/>
    <mergeCell ref="A5:B5"/>
    <mergeCell ref="A7:B7"/>
    <mergeCell ref="A9:B9"/>
    <mergeCell ref="A16:B16"/>
    <mergeCell ref="A47:B47"/>
    <mergeCell ref="A53:B53"/>
    <mergeCell ref="A62:B62"/>
    <mergeCell ref="A23:B23"/>
    <mergeCell ref="A29:B29"/>
    <mergeCell ref="A39:B39"/>
    <mergeCell ref="A43:B43"/>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95" customWidth="1"/>
    <col min="2" max="4" width="8.625" style="95" customWidth="1"/>
    <col min="5" max="5" width="10.125" style="95" bestFit="1" customWidth="1"/>
    <col min="6" max="8" width="8.625" style="95" customWidth="1"/>
    <col min="9" max="9" width="10.125" style="95" bestFit="1" customWidth="1"/>
    <col min="10" max="10" width="8.625" style="95" customWidth="1"/>
    <col min="11" max="11" width="10.125" style="95" bestFit="1" customWidth="1"/>
    <col min="12" max="12" width="10.625" style="95" customWidth="1"/>
    <col min="13" max="13" width="10.125" style="95" bestFit="1" customWidth="1"/>
    <col min="14" max="21" width="9.125" style="95" bestFit="1" customWidth="1"/>
    <col min="22" max="22" width="16.625" style="95" customWidth="1"/>
    <col min="23" max="16384" width="9.00390625" style="95" customWidth="1"/>
  </cols>
  <sheetData>
    <row r="2" spans="2:5" ht="14.25">
      <c r="B2" s="688" t="s">
        <v>1561</v>
      </c>
      <c r="C2" s="689"/>
      <c r="E2" s="690"/>
    </row>
    <row r="3" spans="2:13" ht="12">
      <c r="B3" s="691"/>
      <c r="C3" s="691"/>
      <c r="D3" s="691"/>
      <c r="E3" s="692"/>
      <c r="F3" s="692"/>
      <c r="G3" s="692"/>
      <c r="H3" s="692"/>
      <c r="I3" s="692"/>
      <c r="J3" s="691"/>
      <c r="K3" s="691"/>
      <c r="L3" s="691"/>
      <c r="M3" s="691"/>
    </row>
    <row r="4" spans="2:22" ht="12.75" thickBot="1">
      <c r="B4" s="693" t="s">
        <v>1530</v>
      </c>
      <c r="C4" s="693"/>
      <c r="D4" s="693"/>
      <c r="E4" s="694"/>
      <c r="F4" s="694"/>
      <c r="G4" s="694"/>
      <c r="H4" s="694"/>
      <c r="I4" s="694"/>
      <c r="J4" s="694"/>
      <c r="K4" s="695"/>
      <c r="M4" s="691"/>
      <c r="N4" s="696"/>
      <c r="O4" s="696"/>
      <c r="V4" s="99" t="s">
        <v>1540</v>
      </c>
    </row>
    <row r="5" spans="1:22" ht="13.5" customHeight="1" thickTop="1">
      <c r="A5" s="123"/>
      <c r="B5" s="697"/>
      <c r="C5" s="698"/>
      <c r="D5" s="699"/>
      <c r="E5" s="1450" t="s">
        <v>1541</v>
      </c>
      <c r="F5" s="1451"/>
      <c r="G5" s="1451"/>
      <c r="H5" s="1451"/>
      <c r="I5" s="1452"/>
      <c r="J5" s="700" t="s">
        <v>1542</v>
      </c>
      <c r="K5" s="1423" t="s">
        <v>1531</v>
      </c>
      <c r="L5" s="1424"/>
      <c r="M5" s="1424"/>
      <c r="N5" s="1425"/>
      <c r="O5" s="701" t="s">
        <v>1543</v>
      </c>
      <c r="P5" s="702"/>
      <c r="Q5" s="702"/>
      <c r="R5" s="703"/>
      <c r="S5" s="702" t="s">
        <v>1544</v>
      </c>
      <c r="T5" s="702"/>
      <c r="U5" s="703"/>
      <c r="V5" s="1441" t="s">
        <v>1545</v>
      </c>
    </row>
    <row r="6" spans="1:22" ht="13.5" customHeight="1">
      <c r="A6" s="123"/>
      <c r="B6" s="1428" t="s">
        <v>1546</v>
      </c>
      <c r="C6" s="1430"/>
      <c r="D6" s="705" t="s">
        <v>1532</v>
      </c>
      <c r="E6" s="1444" t="s">
        <v>1119</v>
      </c>
      <c r="F6" s="1426" t="s">
        <v>1533</v>
      </c>
      <c r="G6" s="1426" t="s">
        <v>1534</v>
      </c>
      <c r="H6" s="1439" t="s">
        <v>1535</v>
      </c>
      <c r="I6" s="1426" t="s">
        <v>1547</v>
      </c>
      <c r="J6" s="706" t="s">
        <v>1548</v>
      </c>
      <c r="K6" s="1432" t="s">
        <v>1532</v>
      </c>
      <c r="L6" s="1432" t="s">
        <v>1533</v>
      </c>
      <c r="M6" s="1432" t="s">
        <v>1536</v>
      </c>
      <c r="N6" s="1448" t="s">
        <v>1549</v>
      </c>
      <c r="O6" s="1432" t="s">
        <v>1537</v>
      </c>
      <c r="P6" s="1432" t="s">
        <v>1550</v>
      </c>
      <c r="Q6" s="1454" t="s">
        <v>1538</v>
      </c>
      <c r="R6" s="1454" t="s">
        <v>1551</v>
      </c>
      <c r="S6" s="1446" t="s">
        <v>1532</v>
      </c>
      <c r="T6" s="1453" t="s">
        <v>1539</v>
      </c>
      <c r="U6" s="1453" t="s">
        <v>1552</v>
      </c>
      <c r="V6" s="1442"/>
    </row>
    <row r="7" spans="1:22" ht="12">
      <c r="A7" s="123"/>
      <c r="B7" s="709"/>
      <c r="C7" s="710"/>
      <c r="D7" s="711"/>
      <c r="E7" s="1445"/>
      <c r="F7" s="1427"/>
      <c r="G7" s="1427"/>
      <c r="H7" s="1440"/>
      <c r="I7" s="1427"/>
      <c r="J7" s="713" t="s">
        <v>1553</v>
      </c>
      <c r="K7" s="1427"/>
      <c r="L7" s="1427"/>
      <c r="M7" s="1427"/>
      <c r="N7" s="1449"/>
      <c r="O7" s="1427"/>
      <c r="P7" s="1427"/>
      <c r="Q7" s="1455"/>
      <c r="R7" s="1455"/>
      <c r="S7" s="1447"/>
      <c r="T7" s="1440"/>
      <c r="U7" s="1440"/>
      <c r="V7" s="1443"/>
    </row>
    <row r="8" spans="1:22" ht="13.5">
      <c r="A8" s="123"/>
      <c r="B8" s="1428" t="s">
        <v>1554</v>
      </c>
      <c r="C8" s="1429"/>
      <c r="D8" s="715">
        <f aca="true" t="shared" si="0" ref="D8:D17">E8+K8+O8+S8+J8</f>
        <v>472045</v>
      </c>
      <c r="E8" s="716">
        <f>SUM(F8:I8)</f>
        <v>183533</v>
      </c>
      <c r="F8" s="716">
        <v>15334</v>
      </c>
      <c r="G8" s="716">
        <v>108106</v>
      </c>
      <c r="H8" s="716">
        <v>467</v>
      </c>
      <c r="I8" s="716">
        <v>59626</v>
      </c>
      <c r="J8" s="716">
        <v>3638</v>
      </c>
      <c r="K8" s="716">
        <f>SUM(L8:N8)</f>
        <v>269044</v>
      </c>
      <c r="L8" s="716">
        <v>1904</v>
      </c>
      <c r="M8" s="716">
        <v>241584</v>
      </c>
      <c r="N8" s="716">
        <v>25556</v>
      </c>
      <c r="O8" s="716">
        <f>SUM(P8:R8)</f>
        <v>10328</v>
      </c>
      <c r="P8" s="716">
        <v>5490</v>
      </c>
      <c r="Q8" s="716">
        <v>4609</v>
      </c>
      <c r="R8" s="716">
        <v>229</v>
      </c>
      <c r="S8" s="717">
        <f>SUM(T8:U8)</f>
        <v>5502</v>
      </c>
      <c r="T8" s="716">
        <v>2985</v>
      </c>
      <c r="U8" s="716">
        <v>2517</v>
      </c>
      <c r="V8" s="705" t="s">
        <v>1555</v>
      </c>
    </row>
    <row r="9" spans="1:22" ht="13.5">
      <c r="A9" s="123"/>
      <c r="B9" s="1428">
        <v>55</v>
      </c>
      <c r="C9" s="1429"/>
      <c r="D9" s="715">
        <f t="shared" si="0"/>
        <v>490695</v>
      </c>
      <c r="E9" s="715">
        <v>190794</v>
      </c>
      <c r="F9" s="715">
        <v>15547</v>
      </c>
      <c r="G9" s="715">
        <v>107474</v>
      </c>
      <c r="H9" s="715">
        <v>434</v>
      </c>
      <c r="I9" s="715">
        <v>67339</v>
      </c>
      <c r="J9" s="715">
        <v>3747</v>
      </c>
      <c r="K9" s="715">
        <v>279546</v>
      </c>
      <c r="L9" s="715">
        <v>1986</v>
      </c>
      <c r="M9" s="715">
        <v>252269</v>
      </c>
      <c r="N9" s="715">
        <v>25291</v>
      </c>
      <c r="O9" s="715">
        <v>10653</v>
      </c>
      <c r="P9" s="715">
        <v>5705</v>
      </c>
      <c r="Q9" s="715">
        <v>4687</v>
      </c>
      <c r="R9" s="715">
        <v>261</v>
      </c>
      <c r="S9" s="718">
        <v>5955</v>
      </c>
      <c r="T9" s="715">
        <v>3228</v>
      </c>
      <c r="U9" s="715">
        <v>2727</v>
      </c>
      <c r="V9" s="705">
        <v>55</v>
      </c>
    </row>
    <row r="10" spans="1:22" ht="13.5">
      <c r="A10" s="123"/>
      <c r="B10" s="1428">
        <v>56</v>
      </c>
      <c r="C10" s="1431"/>
      <c r="D10" s="715">
        <f t="shared" si="0"/>
        <v>509624</v>
      </c>
      <c r="E10" s="715">
        <v>198773</v>
      </c>
      <c r="F10" s="715">
        <v>15480</v>
      </c>
      <c r="G10" s="715">
        <v>105052</v>
      </c>
      <c r="H10" s="715">
        <v>432</v>
      </c>
      <c r="I10" s="715">
        <v>77809</v>
      </c>
      <c r="J10" s="715">
        <v>3781</v>
      </c>
      <c r="K10" s="715">
        <v>289245</v>
      </c>
      <c r="L10" s="715">
        <v>2096</v>
      </c>
      <c r="M10" s="715">
        <v>261258</v>
      </c>
      <c r="N10" s="715">
        <v>25891</v>
      </c>
      <c r="O10" s="715">
        <v>11014</v>
      </c>
      <c r="P10" s="715">
        <v>5790</v>
      </c>
      <c r="Q10" s="715">
        <v>4946</v>
      </c>
      <c r="R10" s="715">
        <v>278</v>
      </c>
      <c r="S10" s="718">
        <v>6811</v>
      </c>
      <c r="T10" s="715">
        <v>3661</v>
      </c>
      <c r="U10" s="715">
        <v>3150</v>
      </c>
      <c r="V10" s="705">
        <v>56</v>
      </c>
    </row>
    <row r="11" spans="1:22" ht="13.5">
      <c r="A11" s="123"/>
      <c r="B11" s="1428">
        <v>57</v>
      </c>
      <c r="C11" s="1431"/>
      <c r="D11" s="715">
        <f t="shared" si="0"/>
        <v>529602</v>
      </c>
      <c r="E11" s="715">
        <v>208548</v>
      </c>
      <c r="F11" s="715">
        <v>15495</v>
      </c>
      <c r="G11" s="715">
        <v>101857</v>
      </c>
      <c r="H11" s="715">
        <v>431</v>
      </c>
      <c r="I11" s="715">
        <v>90765</v>
      </c>
      <c r="J11" s="715">
        <v>3783</v>
      </c>
      <c r="K11" s="715">
        <v>297291</v>
      </c>
      <c r="L11" s="715">
        <v>2105</v>
      </c>
      <c r="M11" s="715">
        <v>268371</v>
      </c>
      <c r="N11" s="715">
        <v>26815</v>
      </c>
      <c r="O11" s="715">
        <v>11463</v>
      </c>
      <c r="P11" s="715">
        <v>5996</v>
      </c>
      <c r="Q11" s="715">
        <v>5167</v>
      </c>
      <c r="R11" s="715">
        <v>300</v>
      </c>
      <c r="S11" s="718">
        <v>8517</v>
      </c>
      <c r="T11" s="715">
        <v>4433</v>
      </c>
      <c r="U11" s="715">
        <v>4084</v>
      </c>
      <c r="V11" s="705">
        <v>57</v>
      </c>
    </row>
    <row r="12" spans="1:22" ht="13.5">
      <c r="A12" s="123"/>
      <c r="B12" s="1428">
        <v>58</v>
      </c>
      <c r="C12" s="1431"/>
      <c r="D12" s="715">
        <f t="shared" si="0"/>
        <v>547873</v>
      </c>
      <c r="E12" s="715">
        <v>218211</v>
      </c>
      <c r="F12" s="715">
        <v>15479</v>
      </c>
      <c r="G12" s="715">
        <v>97942</v>
      </c>
      <c r="H12" s="715">
        <v>419</v>
      </c>
      <c r="I12" s="715">
        <v>104371</v>
      </c>
      <c r="J12" s="715">
        <v>3742</v>
      </c>
      <c r="K12" s="715">
        <v>303004</v>
      </c>
      <c r="L12" s="715">
        <v>2179</v>
      </c>
      <c r="M12" s="715">
        <v>273253</v>
      </c>
      <c r="N12" s="715">
        <v>27572</v>
      </c>
      <c r="O12" s="715">
        <v>12050</v>
      </c>
      <c r="P12" s="715">
        <v>6320</v>
      </c>
      <c r="Q12" s="715">
        <v>5390</v>
      </c>
      <c r="R12" s="715">
        <v>340</v>
      </c>
      <c r="S12" s="718">
        <v>10866</v>
      </c>
      <c r="T12" s="715">
        <v>5317</v>
      </c>
      <c r="U12" s="715">
        <v>5549</v>
      </c>
      <c r="V12" s="705">
        <v>58</v>
      </c>
    </row>
    <row r="13" spans="1:22" ht="13.5">
      <c r="A13" s="123"/>
      <c r="B13" s="1428">
        <v>59</v>
      </c>
      <c r="C13" s="1429"/>
      <c r="D13" s="715">
        <f t="shared" si="0"/>
        <v>565771</v>
      </c>
      <c r="E13" s="715">
        <v>229257</v>
      </c>
      <c r="F13" s="715">
        <v>15639</v>
      </c>
      <c r="G13" s="715">
        <v>92697</v>
      </c>
      <c r="H13" s="715">
        <v>428</v>
      </c>
      <c r="I13" s="715">
        <v>120493</v>
      </c>
      <c r="J13" s="715">
        <v>3726</v>
      </c>
      <c r="K13" s="715">
        <v>306330</v>
      </c>
      <c r="L13" s="715">
        <v>2158</v>
      </c>
      <c r="M13" s="715">
        <v>276358</v>
      </c>
      <c r="N13" s="715">
        <v>27814</v>
      </c>
      <c r="O13" s="715">
        <v>13516</v>
      </c>
      <c r="P13" s="715">
        <v>7488</v>
      </c>
      <c r="Q13" s="715">
        <v>5648</v>
      </c>
      <c r="R13" s="715">
        <v>380</v>
      </c>
      <c r="S13" s="718">
        <v>12942</v>
      </c>
      <c r="T13" s="715">
        <v>6023</v>
      </c>
      <c r="U13" s="715">
        <v>6919</v>
      </c>
      <c r="V13" s="705">
        <v>59</v>
      </c>
    </row>
    <row r="14" spans="1:22" ht="13.5">
      <c r="A14" s="123"/>
      <c r="B14" s="1428">
        <v>60</v>
      </c>
      <c r="C14" s="1429"/>
      <c r="D14" s="715">
        <f t="shared" si="0"/>
        <v>584697</v>
      </c>
      <c r="E14" s="715">
        <v>242945</v>
      </c>
      <c r="F14" s="715">
        <v>15887</v>
      </c>
      <c r="G14" s="715">
        <v>89334</v>
      </c>
      <c r="H14" s="715">
        <v>405</v>
      </c>
      <c r="I14" s="715">
        <v>137319</v>
      </c>
      <c r="J14" s="715">
        <v>3685</v>
      </c>
      <c r="K14" s="715">
        <v>309587</v>
      </c>
      <c r="L14" s="715">
        <v>2172</v>
      </c>
      <c r="M14" s="715">
        <v>280455</v>
      </c>
      <c r="N14" s="715">
        <v>26960</v>
      </c>
      <c r="O14" s="715">
        <v>13981</v>
      </c>
      <c r="P14" s="715">
        <v>7720</v>
      </c>
      <c r="Q14" s="715">
        <v>5860</v>
      </c>
      <c r="R14" s="715">
        <v>401</v>
      </c>
      <c r="S14" s="718">
        <v>14499</v>
      </c>
      <c r="T14" s="715">
        <v>6510</v>
      </c>
      <c r="U14" s="715">
        <v>7989</v>
      </c>
      <c r="V14" s="705">
        <v>60</v>
      </c>
    </row>
    <row r="15" spans="1:22" ht="13.5">
      <c r="A15" s="123"/>
      <c r="B15" s="1428">
        <v>61</v>
      </c>
      <c r="C15" s="1431"/>
      <c r="D15" s="715">
        <f t="shared" si="0"/>
        <v>603660</v>
      </c>
      <c r="E15" s="715">
        <v>257332</v>
      </c>
      <c r="F15" s="715">
        <v>16325</v>
      </c>
      <c r="G15" s="715">
        <v>85998</v>
      </c>
      <c r="H15" s="715">
        <v>394</v>
      </c>
      <c r="I15" s="715">
        <v>154615</v>
      </c>
      <c r="J15" s="715">
        <v>3635</v>
      </c>
      <c r="K15" s="715">
        <v>312159</v>
      </c>
      <c r="L15" s="715">
        <v>2181</v>
      </c>
      <c r="M15" s="715">
        <v>284282</v>
      </c>
      <c r="N15" s="715">
        <v>25696</v>
      </c>
      <c r="O15" s="715">
        <v>14609</v>
      </c>
      <c r="P15" s="715">
        <v>8086</v>
      </c>
      <c r="Q15" s="715">
        <v>6095</v>
      </c>
      <c r="R15" s="715">
        <v>428</v>
      </c>
      <c r="S15" s="718">
        <v>15925</v>
      </c>
      <c r="T15" s="715">
        <v>6894</v>
      </c>
      <c r="U15" s="715">
        <v>9031</v>
      </c>
      <c r="V15" s="705">
        <v>61</v>
      </c>
    </row>
    <row r="16" spans="1:22" ht="13.5">
      <c r="A16" s="123"/>
      <c r="B16" s="1428">
        <v>62</v>
      </c>
      <c r="C16" s="1431"/>
      <c r="D16" s="715">
        <f t="shared" si="0"/>
        <v>628043</v>
      </c>
      <c r="E16" s="715">
        <v>273823</v>
      </c>
      <c r="F16" s="715">
        <v>17362</v>
      </c>
      <c r="G16" s="715">
        <v>84137</v>
      </c>
      <c r="H16" s="715">
        <v>396</v>
      </c>
      <c r="I16" s="715">
        <v>171928</v>
      </c>
      <c r="J16" s="715">
        <v>3589</v>
      </c>
      <c r="K16" s="715">
        <v>317630</v>
      </c>
      <c r="L16" s="715">
        <v>2399</v>
      </c>
      <c r="M16" s="715">
        <v>290125</v>
      </c>
      <c r="N16" s="715">
        <v>25106</v>
      </c>
      <c r="O16" s="715">
        <v>15335</v>
      </c>
      <c r="P16" s="715">
        <v>8489</v>
      </c>
      <c r="Q16" s="715">
        <v>6364</v>
      </c>
      <c r="R16" s="715">
        <v>482</v>
      </c>
      <c r="S16" s="718">
        <v>17666</v>
      </c>
      <c r="T16" s="715">
        <v>7263</v>
      </c>
      <c r="U16" s="715">
        <v>10403</v>
      </c>
      <c r="V16" s="705">
        <v>62</v>
      </c>
    </row>
    <row r="17" spans="1:22" s="664" customFormat="1" ht="13.5" customHeight="1">
      <c r="A17" s="719"/>
      <c r="B17" s="1435">
        <v>63</v>
      </c>
      <c r="C17" s="1436"/>
      <c r="D17" s="720">
        <f t="shared" si="0"/>
        <v>652759</v>
      </c>
      <c r="E17" s="720">
        <v>290352</v>
      </c>
      <c r="F17" s="720">
        <v>18896</v>
      </c>
      <c r="G17" s="720">
        <v>82821</v>
      </c>
      <c r="H17" s="720">
        <v>393</v>
      </c>
      <c r="I17" s="720">
        <v>188242</v>
      </c>
      <c r="J17" s="720">
        <v>3644</v>
      </c>
      <c r="K17" s="720">
        <v>323095</v>
      </c>
      <c r="L17" s="720">
        <v>2756</v>
      </c>
      <c r="M17" s="720">
        <v>295728</v>
      </c>
      <c r="N17" s="720">
        <v>24611</v>
      </c>
      <c r="O17" s="720">
        <v>16196</v>
      </c>
      <c r="P17" s="720">
        <v>8995</v>
      </c>
      <c r="Q17" s="720">
        <v>6694</v>
      </c>
      <c r="R17" s="720">
        <v>507</v>
      </c>
      <c r="S17" s="721">
        <v>19472</v>
      </c>
      <c r="T17" s="720">
        <v>7757</v>
      </c>
      <c r="U17" s="720">
        <v>11715</v>
      </c>
      <c r="V17" s="722">
        <v>63</v>
      </c>
    </row>
    <row r="18" spans="1:22" ht="6" customHeight="1">
      <c r="A18" s="123"/>
      <c r="B18" s="704"/>
      <c r="C18" s="723"/>
      <c r="D18" s="715"/>
      <c r="E18" s="715"/>
      <c r="F18" s="715"/>
      <c r="G18" s="715"/>
      <c r="H18" s="715"/>
      <c r="I18" s="715"/>
      <c r="J18" s="715"/>
      <c r="K18" s="720"/>
      <c r="L18" s="715"/>
      <c r="M18" s="715"/>
      <c r="N18" s="715"/>
      <c r="O18" s="715"/>
      <c r="P18" s="715"/>
      <c r="Q18" s="715"/>
      <c r="R18" s="715"/>
      <c r="S18" s="718"/>
      <c r="T18" s="715"/>
      <c r="U18" s="715"/>
      <c r="V18" s="705"/>
    </row>
    <row r="19" spans="1:22" ht="13.5">
      <c r="A19" s="123"/>
      <c r="B19" s="1437" t="s">
        <v>1556</v>
      </c>
      <c r="C19" s="1438"/>
      <c r="D19" s="715">
        <f>E19+K19+O19+S19+J19</f>
        <v>643011</v>
      </c>
      <c r="E19" s="715">
        <v>284072</v>
      </c>
      <c r="F19" s="715">
        <v>13820</v>
      </c>
      <c r="G19" s="715">
        <v>82343</v>
      </c>
      <c r="H19" s="715">
        <v>150</v>
      </c>
      <c r="I19" s="715">
        <v>187759</v>
      </c>
      <c r="J19" s="715">
        <v>2769</v>
      </c>
      <c r="K19" s="715">
        <v>321479</v>
      </c>
      <c r="L19" s="715">
        <v>2709</v>
      </c>
      <c r="M19" s="715">
        <v>294159</v>
      </c>
      <c r="N19" s="715">
        <v>24611</v>
      </c>
      <c r="O19" s="715">
        <v>15219</v>
      </c>
      <c r="P19" s="715">
        <v>8055</v>
      </c>
      <c r="Q19" s="715">
        <v>6682</v>
      </c>
      <c r="R19" s="715">
        <v>482</v>
      </c>
      <c r="S19" s="718">
        <v>19472</v>
      </c>
      <c r="T19" s="718">
        <v>7757</v>
      </c>
      <c r="U19" s="715">
        <v>11715</v>
      </c>
      <c r="V19" s="724" t="s">
        <v>1556</v>
      </c>
    </row>
    <row r="20" spans="1:22" ht="13.5">
      <c r="A20" s="123"/>
      <c r="B20" s="1433" t="s">
        <v>1557</v>
      </c>
      <c r="C20" s="1434"/>
      <c r="D20" s="725">
        <f>E20+K20+O20+S20+J20</f>
        <v>9748</v>
      </c>
      <c r="E20" s="725">
        <v>6280</v>
      </c>
      <c r="F20" s="725">
        <v>5076</v>
      </c>
      <c r="G20" s="725">
        <v>478</v>
      </c>
      <c r="H20" s="725">
        <v>243</v>
      </c>
      <c r="I20" s="725">
        <v>483</v>
      </c>
      <c r="J20" s="725">
        <v>875</v>
      </c>
      <c r="K20" s="725">
        <v>1616</v>
      </c>
      <c r="L20" s="725">
        <v>47</v>
      </c>
      <c r="M20" s="725">
        <v>1569</v>
      </c>
      <c r="N20" s="725">
        <v>0</v>
      </c>
      <c r="O20" s="725">
        <v>977</v>
      </c>
      <c r="P20" s="725">
        <v>940</v>
      </c>
      <c r="Q20" s="725">
        <v>12</v>
      </c>
      <c r="R20" s="725">
        <v>25</v>
      </c>
      <c r="S20" s="726">
        <v>0</v>
      </c>
      <c r="T20" s="726">
        <v>0</v>
      </c>
      <c r="U20" s="725">
        <v>0</v>
      </c>
      <c r="V20" s="727" t="s">
        <v>1557</v>
      </c>
    </row>
    <row r="21" spans="1:11" ht="13.5" customHeight="1">
      <c r="A21" s="122"/>
      <c r="B21" s="95" t="s">
        <v>1558</v>
      </c>
      <c r="C21" s="122"/>
      <c r="D21" s="122"/>
      <c r="E21" s="122"/>
      <c r="F21" s="122"/>
      <c r="G21" s="122"/>
      <c r="H21" s="122"/>
      <c r="I21" s="122"/>
      <c r="J21" s="122"/>
      <c r="K21" s="122"/>
    </row>
    <row r="22" spans="1:11" ht="13.5" customHeight="1">
      <c r="A22" s="122"/>
      <c r="B22" s="95" t="s">
        <v>1559</v>
      </c>
      <c r="C22" s="122"/>
      <c r="D22" s="122"/>
      <c r="E22" s="122"/>
      <c r="F22" s="122"/>
      <c r="G22" s="122"/>
      <c r="H22" s="122"/>
      <c r="I22" s="122"/>
      <c r="J22" s="122"/>
      <c r="K22" s="122"/>
    </row>
    <row r="23" spans="1:11" ht="12" customHeight="1">
      <c r="A23" s="122"/>
      <c r="B23" s="122" t="s">
        <v>1560</v>
      </c>
      <c r="C23" s="122"/>
      <c r="D23" s="122"/>
      <c r="E23" s="122"/>
      <c r="F23" s="122"/>
      <c r="G23" s="122"/>
      <c r="H23" s="122"/>
      <c r="I23" s="122"/>
      <c r="J23" s="122"/>
      <c r="K23" s="122"/>
    </row>
    <row r="24" spans="1:11" ht="12">
      <c r="A24" s="122"/>
      <c r="B24" s="122"/>
      <c r="C24" s="122"/>
      <c r="D24" s="122"/>
      <c r="E24" s="122"/>
      <c r="F24" s="122"/>
      <c r="G24" s="122"/>
      <c r="H24" s="122"/>
      <c r="I24" s="122"/>
      <c r="J24" s="122"/>
      <c r="K24" s="122"/>
    </row>
    <row r="25" spans="1:11" ht="12">
      <c r="A25" s="122"/>
      <c r="B25" s="122"/>
      <c r="C25" s="122"/>
      <c r="D25" s="122"/>
      <c r="E25" s="122"/>
      <c r="F25" s="122"/>
      <c r="G25" s="122"/>
      <c r="H25" s="122"/>
      <c r="I25" s="122"/>
      <c r="J25" s="122"/>
      <c r="K25" s="122"/>
    </row>
    <row r="26" spans="1:11" ht="12">
      <c r="A26" s="122"/>
      <c r="B26" s="122"/>
      <c r="C26" s="122"/>
      <c r="D26" s="122"/>
      <c r="E26" s="122"/>
      <c r="F26" s="122"/>
      <c r="G26" s="122"/>
      <c r="H26" s="122"/>
      <c r="I26" s="122"/>
      <c r="J26" s="122"/>
      <c r="K26" s="122"/>
    </row>
    <row r="27" spans="1:21" ht="12">
      <c r="A27" s="122"/>
      <c r="B27" s="122"/>
      <c r="C27" s="122"/>
      <c r="D27" s="122"/>
      <c r="E27" s="122"/>
      <c r="F27" s="122"/>
      <c r="G27" s="122"/>
      <c r="H27" s="122"/>
      <c r="I27" s="122"/>
      <c r="J27" s="122"/>
      <c r="K27" s="122"/>
      <c r="U27" s="728"/>
    </row>
    <row r="28" spans="1:11" s="664" customFormat="1" ht="11.25">
      <c r="A28" s="651"/>
      <c r="B28" s="651"/>
      <c r="C28" s="651"/>
      <c r="D28" s="651"/>
      <c r="E28" s="651"/>
      <c r="F28" s="651"/>
      <c r="G28" s="651"/>
      <c r="H28" s="651"/>
      <c r="I28" s="651"/>
      <c r="J28" s="651"/>
      <c r="K28" s="651"/>
    </row>
    <row r="29" spans="1:11" ht="12">
      <c r="A29" s="122"/>
      <c r="B29" s="122"/>
      <c r="C29" s="122"/>
      <c r="D29" s="122"/>
      <c r="E29" s="122"/>
      <c r="F29" s="122"/>
      <c r="G29" s="122"/>
      <c r="H29" s="122"/>
      <c r="I29" s="122"/>
      <c r="J29" s="122"/>
      <c r="K29" s="122"/>
    </row>
    <row r="30" spans="1:11" ht="12">
      <c r="A30" s="122"/>
      <c r="B30" s="122"/>
      <c r="C30" s="122"/>
      <c r="D30" s="122"/>
      <c r="E30" s="122"/>
      <c r="F30" s="122"/>
      <c r="G30" s="122"/>
      <c r="H30" s="122"/>
      <c r="I30" s="122"/>
      <c r="J30" s="122"/>
      <c r="K30" s="122"/>
    </row>
    <row r="31" spans="1:11" ht="15" customHeight="1">
      <c r="A31" s="122"/>
      <c r="B31" s="122"/>
      <c r="C31" s="122"/>
      <c r="D31" s="122"/>
      <c r="E31" s="122"/>
      <c r="F31" s="122"/>
      <c r="G31" s="122"/>
      <c r="H31" s="122"/>
      <c r="I31" s="122"/>
      <c r="J31" s="122"/>
      <c r="K31" s="122"/>
    </row>
    <row r="32" spans="3:13" ht="12">
      <c r="C32" s="691"/>
      <c r="D32" s="691"/>
      <c r="E32" s="691"/>
      <c r="F32" s="691"/>
      <c r="G32" s="691"/>
      <c r="H32" s="691"/>
      <c r="I32" s="691"/>
      <c r="J32" s="691"/>
      <c r="K32" s="691"/>
      <c r="L32" s="691"/>
      <c r="M32" s="691"/>
    </row>
    <row r="34" ht="13.5" customHeight="1">
      <c r="B34" s="729"/>
    </row>
  </sheetData>
  <mergeCells count="32">
    <mergeCell ref="U6:U7"/>
    <mergeCell ref="Q6:Q7"/>
    <mergeCell ref="P6:P7"/>
    <mergeCell ref="R6:R7"/>
    <mergeCell ref="V5:V7"/>
    <mergeCell ref="K6:K7"/>
    <mergeCell ref="E6:E7"/>
    <mergeCell ref="B9:C9"/>
    <mergeCell ref="S6:S7"/>
    <mergeCell ref="B8:C8"/>
    <mergeCell ref="N6:N7"/>
    <mergeCell ref="E5:I5"/>
    <mergeCell ref="O6:O7"/>
    <mergeCell ref="T6:T7"/>
    <mergeCell ref="B20:C20"/>
    <mergeCell ref="L6:L7"/>
    <mergeCell ref="B14:C14"/>
    <mergeCell ref="B15:C15"/>
    <mergeCell ref="B16:C16"/>
    <mergeCell ref="B17:C17"/>
    <mergeCell ref="B19:C19"/>
    <mergeCell ref="G6:G7"/>
    <mergeCell ref="H6:H7"/>
    <mergeCell ref="I6:I7"/>
    <mergeCell ref="K5:N5"/>
    <mergeCell ref="F6:F7"/>
    <mergeCell ref="B13:C13"/>
    <mergeCell ref="B6:C6"/>
    <mergeCell ref="B10:C10"/>
    <mergeCell ref="B11:C11"/>
    <mergeCell ref="B12:C12"/>
    <mergeCell ref="M6:M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2:L70"/>
  <sheetViews>
    <sheetView workbookViewId="0" topLeftCell="A1">
      <selection activeCell="A1" sqref="A1"/>
    </sheetView>
  </sheetViews>
  <sheetFormatPr defaultColWidth="9.00390625" defaultRowHeight="13.5"/>
  <cols>
    <col min="1" max="1" width="2.625" style="730" customWidth="1"/>
    <col min="2" max="2" width="2.00390625" style="730" customWidth="1"/>
    <col min="3" max="4" width="8.625" style="730" customWidth="1"/>
    <col min="5" max="5" width="9.625" style="730" customWidth="1"/>
    <col min="6" max="6" width="13.625" style="730" customWidth="1"/>
    <col min="7" max="8" width="8.625" style="730" customWidth="1"/>
    <col min="9" max="9" width="13.625" style="730" customWidth="1"/>
    <col min="10" max="11" width="8.625" style="730" customWidth="1"/>
    <col min="12" max="12" width="13.625" style="730" customWidth="1"/>
    <col min="13" max="16384" width="9.00390625" style="730" customWidth="1"/>
  </cols>
  <sheetData>
    <row r="2" spans="2:12" ht="15" customHeight="1">
      <c r="B2" s="731" t="s">
        <v>1575</v>
      </c>
      <c r="F2" s="732"/>
      <c r="G2" s="732"/>
      <c r="H2" s="732"/>
      <c r="I2" s="733"/>
      <c r="J2" s="732"/>
      <c r="K2" s="732"/>
      <c r="L2" s="732"/>
    </row>
    <row r="3" spans="3:12" ht="13.5" customHeight="1" thickBot="1">
      <c r="C3" s="734"/>
      <c r="D3" s="734"/>
      <c r="E3" s="734"/>
      <c r="F3" s="734"/>
      <c r="G3" s="734"/>
      <c r="H3" s="734"/>
      <c r="I3" s="734"/>
      <c r="J3" s="735"/>
      <c r="K3" s="735"/>
      <c r="L3" s="736" t="s">
        <v>1569</v>
      </c>
    </row>
    <row r="4" spans="2:12" s="737" customFormat="1" ht="13.5" customHeight="1" thickTop="1">
      <c r="B4" s="1459" t="s">
        <v>1570</v>
      </c>
      <c r="C4" s="1460"/>
      <c r="D4" s="1470" t="s">
        <v>1562</v>
      </c>
      <c r="E4" s="1471"/>
      <c r="F4" s="1471"/>
      <c r="G4" s="1467" t="s">
        <v>1563</v>
      </c>
      <c r="H4" s="1468"/>
      <c r="I4" s="1469"/>
      <c r="J4" s="1467" t="s">
        <v>1564</v>
      </c>
      <c r="K4" s="1468"/>
      <c r="L4" s="1469"/>
    </row>
    <row r="5" spans="2:12" s="737" customFormat="1" ht="13.5" customHeight="1">
      <c r="B5" s="1461"/>
      <c r="C5" s="1462"/>
      <c r="D5" s="1465" t="s">
        <v>1565</v>
      </c>
      <c r="E5" s="1456" t="s">
        <v>1344</v>
      </c>
      <c r="F5" s="738" t="s">
        <v>1566</v>
      </c>
      <c r="G5" s="1465" t="s">
        <v>1565</v>
      </c>
      <c r="H5" s="1456" t="s">
        <v>1344</v>
      </c>
      <c r="I5" s="739" t="s">
        <v>1566</v>
      </c>
      <c r="J5" s="1465" t="s">
        <v>1565</v>
      </c>
      <c r="K5" s="1456" t="s">
        <v>1344</v>
      </c>
      <c r="L5" s="738" t="s">
        <v>1566</v>
      </c>
    </row>
    <row r="6" spans="2:12" s="737" customFormat="1" ht="13.5" customHeight="1">
      <c r="B6" s="1463"/>
      <c r="C6" s="1464"/>
      <c r="D6" s="1466"/>
      <c r="E6" s="1457"/>
      <c r="F6" s="740" t="s">
        <v>1567</v>
      </c>
      <c r="G6" s="1466"/>
      <c r="H6" s="1458"/>
      <c r="I6" s="741" t="s">
        <v>1567</v>
      </c>
      <c r="J6" s="1466"/>
      <c r="K6" s="1458"/>
      <c r="L6" s="740" t="s">
        <v>1567</v>
      </c>
    </row>
    <row r="7" spans="2:12" s="737" customFormat="1" ht="13.5" customHeight="1">
      <c r="B7" s="1472" t="s">
        <v>1571</v>
      </c>
      <c r="C7" s="1473"/>
      <c r="D7" s="744">
        <f>+G7+J7</f>
        <v>23649</v>
      </c>
      <c r="E7" s="745">
        <f>+H7+K7</f>
        <v>100103</v>
      </c>
      <c r="F7" s="745">
        <f>+I7+L7</f>
        <v>291042135</v>
      </c>
      <c r="G7" s="746">
        <v>3862</v>
      </c>
      <c r="H7" s="746">
        <v>29935</v>
      </c>
      <c r="I7" s="746">
        <v>188561099</v>
      </c>
      <c r="J7" s="746">
        <v>19787</v>
      </c>
      <c r="K7" s="746">
        <v>70168</v>
      </c>
      <c r="L7" s="747">
        <v>102481036</v>
      </c>
    </row>
    <row r="8" spans="2:12" s="737" customFormat="1" ht="9.75" customHeight="1">
      <c r="B8" s="742"/>
      <c r="C8" s="743"/>
      <c r="D8" s="748"/>
      <c r="E8" s="749"/>
      <c r="F8" s="749"/>
      <c r="G8" s="749"/>
      <c r="H8" s="749"/>
      <c r="I8" s="749"/>
      <c r="J8" s="749"/>
      <c r="K8" s="749"/>
      <c r="L8" s="750"/>
    </row>
    <row r="9" spans="2:12" s="751" customFormat="1" ht="13.5" customHeight="1">
      <c r="B9" s="1474" t="s">
        <v>1572</v>
      </c>
      <c r="C9" s="1475"/>
      <c r="D9" s="753">
        <f aca="true" t="shared" si="0" ref="D9:L9">SUM(D11:D12)</f>
        <v>23782</v>
      </c>
      <c r="E9" s="754">
        <f t="shared" si="0"/>
        <v>104959</v>
      </c>
      <c r="F9" s="755">
        <f t="shared" si="0"/>
        <v>313672374</v>
      </c>
      <c r="G9" s="755">
        <f t="shared" si="0"/>
        <v>3976</v>
      </c>
      <c r="H9" s="755">
        <f t="shared" si="0"/>
        <v>30808</v>
      </c>
      <c r="I9" s="755">
        <f t="shared" si="0"/>
        <v>203717036</v>
      </c>
      <c r="J9" s="755">
        <f t="shared" si="0"/>
        <v>19806</v>
      </c>
      <c r="K9" s="755">
        <f t="shared" si="0"/>
        <v>74151</v>
      </c>
      <c r="L9" s="756">
        <f t="shared" si="0"/>
        <v>109955338</v>
      </c>
    </row>
    <row r="10" spans="2:12" s="751" customFormat="1" ht="9.75" customHeight="1">
      <c r="B10" s="757"/>
      <c r="C10" s="752"/>
      <c r="D10" s="758"/>
      <c r="E10" s="759"/>
      <c r="F10" s="760"/>
      <c r="G10" s="760"/>
      <c r="H10" s="760"/>
      <c r="I10" s="760"/>
      <c r="J10" s="760"/>
      <c r="K10" s="760"/>
      <c r="L10" s="761"/>
    </row>
    <row r="11" spans="2:12" s="751" customFormat="1" ht="13.5" customHeight="1">
      <c r="B11" s="1476" t="s">
        <v>1043</v>
      </c>
      <c r="C11" s="1475"/>
      <c r="D11" s="753">
        <f aca="true" t="shared" si="1" ref="D11:L11">SUM(D19:D33)</f>
        <v>17905</v>
      </c>
      <c r="E11" s="754">
        <f t="shared" si="1"/>
        <v>87069</v>
      </c>
      <c r="F11" s="755">
        <f t="shared" si="1"/>
        <v>280250330</v>
      </c>
      <c r="G11" s="755">
        <f t="shared" si="1"/>
        <v>3531</v>
      </c>
      <c r="H11" s="755">
        <f t="shared" si="1"/>
        <v>28841</v>
      </c>
      <c r="I11" s="755">
        <f t="shared" si="1"/>
        <v>190196412</v>
      </c>
      <c r="J11" s="755">
        <f t="shared" si="1"/>
        <v>14374</v>
      </c>
      <c r="K11" s="755">
        <f t="shared" si="1"/>
        <v>58228</v>
      </c>
      <c r="L11" s="756">
        <f t="shared" si="1"/>
        <v>90053918</v>
      </c>
    </row>
    <row r="12" spans="2:12" s="751" customFormat="1" ht="13.5" customHeight="1">
      <c r="B12" s="1476" t="s">
        <v>1045</v>
      </c>
      <c r="C12" s="1475"/>
      <c r="D12" s="753">
        <f>SUM(D35:D68)</f>
        <v>5877</v>
      </c>
      <c r="E12" s="754">
        <f>SUM(E35:E68)</f>
        <v>17890</v>
      </c>
      <c r="F12" s="754">
        <f>SUM(F35:F68)</f>
        <v>33422044</v>
      </c>
      <c r="G12" s="755">
        <f>SUM(G35:G68)</f>
        <v>445</v>
      </c>
      <c r="H12" s="755">
        <v>1967</v>
      </c>
      <c r="I12" s="755">
        <v>13520624</v>
      </c>
      <c r="J12" s="755">
        <f>SUM(J35:J68)</f>
        <v>5432</v>
      </c>
      <c r="K12" s="755">
        <v>15923</v>
      </c>
      <c r="L12" s="756">
        <v>19901420</v>
      </c>
    </row>
    <row r="13" spans="2:12" s="751" customFormat="1" ht="9.75" customHeight="1">
      <c r="B13" s="757"/>
      <c r="C13" s="752"/>
      <c r="D13" s="753"/>
      <c r="E13" s="754"/>
      <c r="F13" s="754"/>
      <c r="G13" s="755"/>
      <c r="H13" s="755"/>
      <c r="I13" s="755"/>
      <c r="J13" s="755"/>
      <c r="K13" s="755"/>
      <c r="L13" s="756"/>
    </row>
    <row r="14" spans="2:12" s="751" customFormat="1" ht="13.5" customHeight="1">
      <c r="B14" s="1476" t="s">
        <v>1049</v>
      </c>
      <c r="C14" s="1475"/>
      <c r="D14" s="753">
        <f aca="true" t="shared" si="2" ref="D14:L14">+D19+D25+D26+D27+D30+D31+D32+D35+D36+D37+D38+D39+D40+D41</f>
        <v>10601</v>
      </c>
      <c r="E14" s="754">
        <f t="shared" si="2"/>
        <v>50591</v>
      </c>
      <c r="F14" s="754">
        <f t="shared" si="2"/>
        <v>178406738</v>
      </c>
      <c r="G14" s="755">
        <f t="shared" si="2"/>
        <v>1988</v>
      </c>
      <c r="H14" s="755">
        <f t="shared" si="2"/>
        <v>17150</v>
      </c>
      <c r="I14" s="755">
        <f t="shared" si="2"/>
        <v>127409078</v>
      </c>
      <c r="J14" s="755">
        <f t="shared" si="2"/>
        <v>8613</v>
      </c>
      <c r="K14" s="755">
        <f t="shared" si="2"/>
        <v>33441</v>
      </c>
      <c r="L14" s="756">
        <f t="shared" si="2"/>
        <v>50997660</v>
      </c>
    </row>
    <row r="15" spans="2:12" s="751" customFormat="1" ht="13.5" customHeight="1">
      <c r="B15" s="1476" t="s">
        <v>1051</v>
      </c>
      <c r="C15" s="1475"/>
      <c r="D15" s="753">
        <f>+D24+D43+D44+D45+D46+D47+D48+D49</f>
        <v>1831</v>
      </c>
      <c r="E15" s="755">
        <f>+E24+E43+E44+E45+E46+E47+E48+E49</f>
        <v>7108</v>
      </c>
      <c r="F15" s="755">
        <f>+F24+F43+F44+F45+F46+F47+F48+F49</f>
        <v>17326725</v>
      </c>
      <c r="G15" s="755">
        <f>+G24+G43+G44+G45+G46+G47+G48+G49</f>
        <v>232</v>
      </c>
      <c r="H15" s="755">
        <v>1348</v>
      </c>
      <c r="I15" s="755">
        <v>8819315</v>
      </c>
      <c r="J15" s="755">
        <f>+J24+J43+J44+J45+J46+J47+J48+J49</f>
        <v>1599</v>
      </c>
      <c r="K15" s="755">
        <v>5760</v>
      </c>
      <c r="L15" s="756">
        <v>8507410</v>
      </c>
    </row>
    <row r="16" spans="2:12" s="751" customFormat="1" ht="13.5" customHeight="1">
      <c r="B16" s="1476" t="s">
        <v>1053</v>
      </c>
      <c r="C16" s="1475"/>
      <c r="D16" s="753">
        <f aca="true" t="shared" si="3" ref="D16:L16">+D20+D29+D33+D51+D52+D53+D54+D55</f>
        <v>4568</v>
      </c>
      <c r="E16" s="754">
        <f t="shared" si="3"/>
        <v>19030</v>
      </c>
      <c r="F16" s="754">
        <f t="shared" si="3"/>
        <v>43537475</v>
      </c>
      <c r="G16" s="755">
        <f t="shared" si="3"/>
        <v>647</v>
      </c>
      <c r="H16" s="755">
        <f t="shared" si="3"/>
        <v>4189</v>
      </c>
      <c r="I16" s="755">
        <f t="shared" si="3"/>
        <v>22356829</v>
      </c>
      <c r="J16" s="755">
        <f t="shared" si="3"/>
        <v>3921</v>
      </c>
      <c r="K16" s="755">
        <f t="shared" si="3"/>
        <v>14841</v>
      </c>
      <c r="L16" s="756">
        <f t="shared" si="3"/>
        <v>21180646</v>
      </c>
    </row>
    <row r="17" spans="2:12" s="751" customFormat="1" ht="13.5" customHeight="1">
      <c r="B17" s="1476" t="s">
        <v>1055</v>
      </c>
      <c r="C17" s="1475"/>
      <c r="D17" s="753">
        <f aca="true" t="shared" si="4" ref="D17:L17">+D21+D22+D57+D58+D59+D60+D61+D62+D63+D64+D65+D66+D67+D68</f>
        <v>6782</v>
      </c>
      <c r="E17" s="754">
        <f t="shared" si="4"/>
        <v>28230</v>
      </c>
      <c r="F17" s="754">
        <f t="shared" si="4"/>
        <v>74401436</v>
      </c>
      <c r="G17" s="755">
        <f t="shared" si="4"/>
        <v>1109</v>
      </c>
      <c r="H17" s="755">
        <f t="shared" si="4"/>
        <v>8121</v>
      </c>
      <c r="I17" s="755">
        <f t="shared" si="4"/>
        <v>45131814</v>
      </c>
      <c r="J17" s="755">
        <f t="shared" si="4"/>
        <v>5673</v>
      </c>
      <c r="K17" s="755">
        <f t="shared" si="4"/>
        <v>20109</v>
      </c>
      <c r="L17" s="756">
        <f t="shared" si="4"/>
        <v>29269622</v>
      </c>
    </row>
    <row r="18" spans="2:12" s="737" customFormat="1" ht="9.75" customHeight="1">
      <c r="B18" s="762"/>
      <c r="C18" s="763" t="s">
        <v>1568</v>
      </c>
      <c r="D18" s="748"/>
      <c r="E18" s="749"/>
      <c r="F18" s="764"/>
      <c r="G18" s="749"/>
      <c r="H18" s="749"/>
      <c r="I18" s="749"/>
      <c r="J18" s="749"/>
      <c r="K18" s="749"/>
      <c r="L18" s="750"/>
    </row>
    <row r="19" spans="2:12" s="737" customFormat="1" ht="12" customHeight="1">
      <c r="B19" s="762"/>
      <c r="C19" s="743" t="s">
        <v>1057</v>
      </c>
      <c r="D19" s="744">
        <f aca="true" t="shared" si="5" ref="D19:F22">+G19+J19</f>
        <v>5068</v>
      </c>
      <c r="E19" s="765">
        <f t="shared" si="5"/>
        <v>29899</v>
      </c>
      <c r="F19" s="765">
        <f t="shared" si="5"/>
        <v>127303177</v>
      </c>
      <c r="G19" s="765">
        <v>1341</v>
      </c>
      <c r="H19" s="765">
        <v>13485</v>
      </c>
      <c r="I19" s="765">
        <v>99701795</v>
      </c>
      <c r="J19" s="765">
        <v>3727</v>
      </c>
      <c r="K19" s="765">
        <v>16414</v>
      </c>
      <c r="L19" s="766">
        <v>27601382</v>
      </c>
    </row>
    <row r="20" spans="2:12" s="737" customFormat="1" ht="12" customHeight="1">
      <c r="B20" s="762"/>
      <c r="C20" s="743" t="s">
        <v>1059</v>
      </c>
      <c r="D20" s="744">
        <f t="shared" si="5"/>
        <v>1802</v>
      </c>
      <c r="E20" s="765">
        <f t="shared" si="5"/>
        <v>9014</v>
      </c>
      <c r="F20" s="765">
        <f t="shared" si="5"/>
        <v>20382809</v>
      </c>
      <c r="G20" s="765">
        <v>356</v>
      </c>
      <c r="H20" s="765">
        <v>2685</v>
      </c>
      <c r="I20" s="765">
        <v>10750449</v>
      </c>
      <c r="J20" s="765">
        <v>1446</v>
      </c>
      <c r="K20" s="765">
        <v>6329</v>
      </c>
      <c r="L20" s="766">
        <v>9632360</v>
      </c>
    </row>
    <row r="21" spans="2:12" s="737" customFormat="1" ht="12" customHeight="1">
      <c r="B21" s="762"/>
      <c r="C21" s="743" t="s">
        <v>1060</v>
      </c>
      <c r="D21" s="744">
        <f t="shared" si="5"/>
        <v>2267</v>
      </c>
      <c r="E21" s="765">
        <f t="shared" si="5"/>
        <v>9834</v>
      </c>
      <c r="F21" s="765">
        <f t="shared" si="5"/>
        <v>20837706</v>
      </c>
      <c r="G21" s="765">
        <v>378</v>
      </c>
      <c r="H21" s="765">
        <v>2767</v>
      </c>
      <c r="I21" s="765">
        <v>10151917</v>
      </c>
      <c r="J21" s="765">
        <v>1889</v>
      </c>
      <c r="K21" s="765">
        <v>7067</v>
      </c>
      <c r="L21" s="766">
        <v>10685789</v>
      </c>
    </row>
    <row r="22" spans="2:12" s="737" customFormat="1" ht="12" customHeight="1">
      <c r="B22" s="762"/>
      <c r="C22" s="743" t="s">
        <v>1062</v>
      </c>
      <c r="D22" s="744">
        <f t="shared" si="5"/>
        <v>2423</v>
      </c>
      <c r="E22" s="765">
        <f t="shared" si="5"/>
        <v>12019</v>
      </c>
      <c r="F22" s="765">
        <f t="shared" si="5"/>
        <v>42141189</v>
      </c>
      <c r="G22" s="765">
        <v>556</v>
      </c>
      <c r="H22" s="765">
        <v>4455</v>
      </c>
      <c r="I22" s="765">
        <v>30628173</v>
      </c>
      <c r="J22" s="765">
        <v>1867</v>
      </c>
      <c r="K22" s="765">
        <v>7564</v>
      </c>
      <c r="L22" s="766">
        <v>11513016</v>
      </c>
    </row>
    <row r="23" spans="2:12" s="737" customFormat="1" ht="9.75" customHeight="1">
      <c r="B23" s="762"/>
      <c r="C23" s="743"/>
      <c r="D23" s="767"/>
      <c r="E23" s="768"/>
      <c r="F23" s="768"/>
      <c r="G23" s="768"/>
      <c r="H23" s="768"/>
      <c r="I23" s="768"/>
      <c r="J23" s="768"/>
      <c r="K23" s="768"/>
      <c r="L23" s="769"/>
    </row>
    <row r="24" spans="2:12" s="737" customFormat="1" ht="12" customHeight="1">
      <c r="B24" s="762"/>
      <c r="C24" s="743" t="s">
        <v>1065</v>
      </c>
      <c r="D24" s="744">
        <f aca="true" t="shared" si="6" ref="D24:F27">+G24+J24</f>
        <v>1002</v>
      </c>
      <c r="E24" s="765">
        <f t="shared" si="6"/>
        <v>4738</v>
      </c>
      <c r="F24" s="765">
        <f t="shared" si="6"/>
        <v>14121141</v>
      </c>
      <c r="G24" s="765">
        <v>205</v>
      </c>
      <c r="H24" s="765">
        <v>1253</v>
      </c>
      <c r="I24" s="765">
        <v>8676072</v>
      </c>
      <c r="J24" s="765">
        <v>797</v>
      </c>
      <c r="K24" s="765">
        <v>3485</v>
      </c>
      <c r="L24" s="766">
        <v>5445069</v>
      </c>
    </row>
    <row r="25" spans="2:12" s="737" customFormat="1" ht="12" customHeight="1">
      <c r="B25" s="762"/>
      <c r="C25" s="743" t="s">
        <v>1066</v>
      </c>
      <c r="D25" s="744">
        <f t="shared" si="6"/>
        <v>762</v>
      </c>
      <c r="E25" s="765">
        <f t="shared" si="6"/>
        <v>3302</v>
      </c>
      <c r="F25" s="765">
        <f t="shared" si="6"/>
        <v>6451072</v>
      </c>
      <c r="G25" s="765">
        <v>114</v>
      </c>
      <c r="H25" s="765">
        <v>713</v>
      </c>
      <c r="I25" s="765">
        <v>2687300</v>
      </c>
      <c r="J25" s="765">
        <v>648</v>
      </c>
      <c r="K25" s="765">
        <v>2589</v>
      </c>
      <c r="L25" s="766">
        <v>3763772</v>
      </c>
    </row>
    <row r="26" spans="2:12" s="737" customFormat="1" ht="12" customHeight="1">
      <c r="B26" s="762"/>
      <c r="C26" s="743" t="s">
        <v>1068</v>
      </c>
      <c r="D26" s="744">
        <f t="shared" si="6"/>
        <v>601</v>
      </c>
      <c r="E26" s="765">
        <f t="shared" si="6"/>
        <v>2155</v>
      </c>
      <c r="F26" s="765">
        <f t="shared" si="6"/>
        <v>3110414</v>
      </c>
      <c r="G26" s="765">
        <v>61</v>
      </c>
      <c r="H26" s="765">
        <v>301</v>
      </c>
      <c r="I26" s="765">
        <v>854859</v>
      </c>
      <c r="J26" s="765">
        <v>540</v>
      </c>
      <c r="K26" s="765">
        <v>1854</v>
      </c>
      <c r="L26" s="766">
        <v>2255555</v>
      </c>
    </row>
    <row r="27" spans="2:12" s="737" customFormat="1" ht="12" customHeight="1">
      <c r="B27" s="762"/>
      <c r="C27" s="743" t="s">
        <v>1070</v>
      </c>
      <c r="D27" s="744">
        <f t="shared" si="6"/>
        <v>542</v>
      </c>
      <c r="E27" s="765">
        <f t="shared" si="6"/>
        <v>1841</v>
      </c>
      <c r="F27" s="765">
        <f t="shared" si="6"/>
        <v>3855849</v>
      </c>
      <c r="G27" s="765">
        <v>52</v>
      </c>
      <c r="H27" s="765">
        <v>284</v>
      </c>
      <c r="I27" s="765">
        <v>1645738</v>
      </c>
      <c r="J27" s="765">
        <v>490</v>
      </c>
      <c r="K27" s="765">
        <v>1557</v>
      </c>
      <c r="L27" s="766">
        <v>2210111</v>
      </c>
    </row>
    <row r="28" spans="2:12" s="737" customFormat="1" ht="9.75" customHeight="1">
      <c r="B28" s="762"/>
      <c r="C28" s="743"/>
      <c r="D28" s="767"/>
      <c r="E28" s="768"/>
      <c r="F28" s="768"/>
      <c r="G28" s="768"/>
      <c r="H28" s="768"/>
      <c r="I28" s="768"/>
      <c r="J28" s="768"/>
      <c r="K28" s="768"/>
      <c r="L28" s="769"/>
    </row>
    <row r="29" spans="2:12" s="737" customFormat="1" ht="12" customHeight="1">
      <c r="B29" s="762"/>
      <c r="C29" s="743" t="s">
        <v>1073</v>
      </c>
      <c r="D29" s="744">
        <f aca="true" t="shared" si="7" ref="D29:F33">+G29+J29</f>
        <v>638</v>
      </c>
      <c r="E29" s="765">
        <f t="shared" si="7"/>
        <v>2616</v>
      </c>
      <c r="F29" s="765">
        <f t="shared" si="7"/>
        <v>5653776</v>
      </c>
      <c r="G29" s="765">
        <v>87</v>
      </c>
      <c r="H29" s="765">
        <v>551</v>
      </c>
      <c r="I29" s="765">
        <v>2365380</v>
      </c>
      <c r="J29" s="765">
        <v>551</v>
      </c>
      <c r="K29" s="765">
        <v>2065</v>
      </c>
      <c r="L29" s="766">
        <v>3288396</v>
      </c>
    </row>
    <row r="30" spans="2:12" s="737" customFormat="1" ht="12" customHeight="1">
      <c r="B30" s="762"/>
      <c r="C30" s="743" t="s">
        <v>1075</v>
      </c>
      <c r="D30" s="744">
        <f t="shared" si="7"/>
        <v>999</v>
      </c>
      <c r="E30" s="765">
        <f t="shared" si="7"/>
        <v>4648</v>
      </c>
      <c r="F30" s="765">
        <f t="shared" si="7"/>
        <v>24418876</v>
      </c>
      <c r="G30" s="765">
        <v>166</v>
      </c>
      <c r="H30" s="765">
        <v>1292</v>
      </c>
      <c r="I30" s="765">
        <v>18715730</v>
      </c>
      <c r="J30" s="765">
        <v>833</v>
      </c>
      <c r="K30" s="765">
        <v>3356</v>
      </c>
      <c r="L30" s="766">
        <v>5703146</v>
      </c>
    </row>
    <row r="31" spans="2:12" s="737" customFormat="1" ht="12" customHeight="1">
      <c r="B31" s="762"/>
      <c r="C31" s="743" t="s">
        <v>1077</v>
      </c>
      <c r="D31" s="744">
        <f t="shared" si="7"/>
        <v>651</v>
      </c>
      <c r="E31" s="765">
        <f t="shared" si="7"/>
        <v>2629</v>
      </c>
      <c r="F31" s="765">
        <f t="shared" si="7"/>
        <v>4740307</v>
      </c>
      <c r="G31" s="765">
        <v>86</v>
      </c>
      <c r="H31" s="765">
        <v>468</v>
      </c>
      <c r="I31" s="765">
        <v>1834833</v>
      </c>
      <c r="J31" s="765">
        <v>565</v>
      </c>
      <c r="K31" s="765">
        <v>2161</v>
      </c>
      <c r="L31" s="766">
        <v>2905474</v>
      </c>
    </row>
    <row r="32" spans="2:12" s="737" customFormat="1" ht="12" customHeight="1">
      <c r="B32" s="762"/>
      <c r="C32" s="743" t="s">
        <v>1079</v>
      </c>
      <c r="D32" s="744">
        <f t="shared" si="7"/>
        <v>421</v>
      </c>
      <c r="E32" s="765">
        <f t="shared" si="7"/>
        <v>1393</v>
      </c>
      <c r="F32" s="765">
        <f t="shared" si="7"/>
        <v>1854610</v>
      </c>
      <c r="G32" s="765">
        <v>22</v>
      </c>
      <c r="H32" s="765">
        <v>81</v>
      </c>
      <c r="I32" s="765">
        <v>102644</v>
      </c>
      <c r="J32" s="765">
        <v>399</v>
      </c>
      <c r="K32" s="765">
        <v>1312</v>
      </c>
      <c r="L32" s="766">
        <v>1751966</v>
      </c>
    </row>
    <row r="33" spans="2:12" s="737" customFormat="1" ht="12" customHeight="1">
      <c r="B33" s="762"/>
      <c r="C33" s="743" t="s">
        <v>1080</v>
      </c>
      <c r="D33" s="744">
        <f t="shared" si="7"/>
        <v>729</v>
      </c>
      <c r="E33" s="765">
        <f t="shared" si="7"/>
        <v>2981</v>
      </c>
      <c r="F33" s="765">
        <f t="shared" si="7"/>
        <v>5379404</v>
      </c>
      <c r="G33" s="765">
        <v>107</v>
      </c>
      <c r="H33" s="765">
        <v>506</v>
      </c>
      <c r="I33" s="765">
        <v>2081522</v>
      </c>
      <c r="J33" s="765">
        <v>622</v>
      </c>
      <c r="K33" s="765">
        <v>2475</v>
      </c>
      <c r="L33" s="766">
        <v>3297882</v>
      </c>
    </row>
    <row r="34" spans="2:12" s="737" customFormat="1" ht="9.75" customHeight="1">
      <c r="B34" s="762"/>
      <c r="C34" s="743"/>
      <c r="D34" s="744"/>
      <c r="E34" s="765"/>
      <c r="F34" s="765"/>
      <c r="G34" s="765"/>
      <c r="H34" s="765"/>
      <c r="I34" s="765"/>
      <c r="J34" s="765"/>
      <c r="K34" s="765"/>
      <c r="L34" s="766"/>
    </row>
    <row r="35" spans="2:12" s="737" customFormat="1" ht="12" customHeight="1">
      <c r="B35" s="762"/>
      <c r="C35" s="743" t="s">
        <v>1082</v>
      </c>
      <c r="D35" s="744">
        <f aca="true" t="shared" si="8" ref="D35:F41">+G35+J35</f>
        <v>232</v>
      </c>
      <c r="E35" s="765">
        <f t="shared" si="8"/>
        <v>723</v>
      </c>
      <c r="F35" s="765">
        <f t="shared" si="8"/>
        <v>1503132</v>
      </c>
      <c r="G35" s="765">
        <v>18</v>
      </c>
      <c r="H35" s="765">
        <v>90</v>
      </c>
      <c r="I35" s="765">
        <v>843761</v>
      </c>
      <c r="J35" s="765">
        <v>214</v>
      </c>
      <c r="K35" s="765">
        <v>633</v>
      </c>
      <c r="L35" s="766">
        <v>659371</v>
      </c>
    </row>
    <row r="36" spans="2:12" s="737" customFormat="1" ht="12" customHeight="1">
      <c r="B36" s="762"/>
      <c r="C36" s="743" t="s">
        <v>1084</v>
      </c>
      <c r="D36" s="744">
        <f t="shared" si="8"/>
        <v>193</v>
      </c>
      <c r="E36" s="765">
        <f t="shared" si="8"/>
        <v>512</v>
      </c>
      <c r="F36" s="765">
        <f t="shared" si="8"/>
        <v>698638</v>
      </c>
      <c r="G36" s="765">
        <v>29</v>
      </c>
      <c r="H36" s="765">
        <v>87</v>
      </c>
      <c r="I36" s="765">
        <v>201022</v>
      </c>
      <c r="J36" s="765">
        <v>164</v>
      </c>
      <c r="K36" s="765">
        <v>425</v>
      </c>
      <c r="L36" s="766">
        <v>497616</v>
      </c>
    </row>
    <row r="37" spans="2:12" s="737" customFormat="1" ht="12" customHeight="1">
      <c r="B37" s="762"/>
      <c r="C37" s="743" t="s">
        <v>1087</v>
      </c>
      <c r="D37" s="744">
        <f t="shared" si="8"/>
        <v>449</v>
      </c>
      <c r="E37" s="765">
        <f t="shared" si="8"/>
        <v>1460</v>
      </c>
      <c r="F37" s="765">
        <f t="shared" si="8"/>
        <v>2036008</v>
      </c>
      <c r="G37" s="765">
        <v>62</v>
      </c>
      <c r="H37" s="765">
        <v>205</v>
      </c>
      <c r="I37" s="765">
        <v>474428</v>
      </c>
      <c r="J37" s="765">
        <v>387</v>
      </c>
      <c r="K37" s="765">
        <v>1255</v>
      </c>
      <c r="L37" s="766">
        <v>1561580</v>
      </c>
    </row>
    <row r="38" spans="2:12" s="737" customFormat="1" ht="12" customHeight="1">
      <c r="B38" s="762"/>
      <c r="C38" s="743" t="s">
        <v>1089</v>
      </c>
      <c r="D38" s="744">
        <f t="shared" si="8"/>
        <v>128</v>
      </c>
      <c r="E38" s="765">
        <f t="shared" si="8"/>
        <v>383</v>
      </c>
      <c r="F38" s="765">
        <f t="shared" si="8"/>
        <v>537287</v>
      </c>
      <c r="G38" s="765">
        <v>3</v>
      </c>
      <c r="H38" s="765">
        <v>16</v>
      </c>
      <c r="I38" s="765">
        <v>48334</v>
      </c>
      <c r="J38" s="765">
        <v>125</v>
      </c>
      <c r="K38" s="765">
        <v>367</v>
      </c>
      <c r="L38" s="766">
        <v>488953</v>
      </c>
    </row>
    <row r="39" spans="2:12" s="737" customFormat="1" ht="12" customHeight="1">
      <c r="B39" s="762"/>
      <c r="C39" s="743" t="s">
        <v>1090</v>
      </c>
      <c r="D39" s="744">
        <f t="shared" si="8"/>
        <v>174</v>
      </c>
      <c r="E39" s="765">
        <f t="shared" si="8"/>
        <v>514</v>
      </c>
      <c r="F39" s="765">
        <f t="shared" si="8"/>
        <v>565853</v>
      </c>
      <c r="G39" s="765">
        <v>9</v>
      </c>
      <c r="H39" s="765">
        <v>26</v>
      </c>
      <c r="I39" s="765">
        <v>69803</v>
      </c>
      <c r="J39" s="765">
        <v>165</v>
      </c>
      <c r="K39" s="765">
        <v>488</v>
      </c>
      <c r="L39" s="766">
        <v>496050</v>
      </c>
    </row>
    <row r="40" spans="2:12" s="737" customFormat="1" ht="12" customHeight="1">
      <c r="B40" s="762"/>
      <c r="C40" s="743" t="s">
        <v>1041</v>
      </c>
      <c r="D40" s="744">
        <f t="shared" si="8"/>
        <v>214</v>
      </c>
      <c r="E40" s="765">
        <f t="shared" si="8"/>
        <v>667</v>
      </c>
      <c r="F40" s="765">
        <f t="shared" si="8"/>
        <v>758227</v>
      </c>
      <c r="G40" s="765">
        <v>14</v>
      </c>
      <c r="H40" s="765">
        <v>50</v>
      </c>
      <c r="I40" s="765">
        <v>73227</v>
      </c>
      <c r="J40" s="765">
        <v>200</v>
      </c>
      <c r="K40" s="765">
        <v>617</v>
      </c>
      <c r="L40" s="766">
        <v>685000</v>
      </c>
    </row>
    <row r="41" spans="2:12" s="737" customFormat="1" ht="12" customHeight="1">
      <c r="B41" s="762"/>
      <c r="C41" s="743" t="s">
        <v>1042</v>
      </c>
      <c r="D41" s="744">
        <f t="shared" si="8"/>
        <v>167</v>
      </c>
      <c r="E41" s="765">
        <f t="shared" si="8"/>
        <v>465</v>
      </c>
      <c r="F41" s="765">
        <f t="shared" si="8"/>
        <v>573288</v>
      </c>
      <c r="G41" s="765">
        <v>11</v>
      </c>
      <c r="H41" s="765">
        <v>52</v>
      </c>
      <c r="I41" s="765">
        <v>155604</v>
      </c>
      <c r="J41" s="765">
        <v>156</v>
      </c>
      <c r="K41" s="765">
        <v>413</v>
      </c>
      <c r="L41" s="766">
        <v>417684</v>
      </c>
    </row>
    <row r="42" spans="2:12" s="737" customFormat="1" ht="9.75" customHeight="1">
      <c r="B42" s="762"/>
      <c r="C42" s="743"/>
      <c r="D42" s="744"/>
      <c r="E42" s="765"/>
      <c r="F42" s="765"/>
      <c r="G42" s="765"/>
      <c r="H42" s="765"/>
      <c r="I42" s="765"/>
      <c r="J42" s="765"/>
      <c r="K42" s="765"/>
      <c r="L42" s="766"/>
    </row>
    <row r="43" spans="2:12" s="737" customFormat="1" ht="12" customHeight="1">
      <c r="B43" s="762"/>
      <c r="C43" s="743" t="s">
        <v>1044</v>
      </c>
      <c r="D43" s="744">
        <f aca="true" t="shared" si="9" ref="D43:F46">+G43+J43</f>
        <v>115</v>
      </c>
      <c r="E43" s="765">
        <f t="shared" si="9"/>
        <v>350</v>
      </c>
      <c r="F43" s="765">
        <f t="shared" si="9"/>
        <v>513396</v>
      </c>
      <c r="G43" s="765">
        <v>5</v>
      </c>
      <c r="H43" s="765">
        <v>16</v>
      </c>
      <c r="I43" s="765">
        <v>21270</v>
      </c>
      <c r="J43" s="765">
        <v>110</v>
      </c>
      <c r="K43" s="765">
        <v>334</v>
      </c>
      <c r="L43" s="766">
        <v>492126</v>
      </c>
    </row>
    <row r="44" spans="2:12" s="737" customFormat="1" ht="12" customHeight="1">
      <c r="B44" s="762"/>
      <c r="C44" s="743" t="s">
        <v>1046</v>
      </c>
      <c r="D44" s="744">
        <f t="shared" si="9"/>
        <v>187</v>
      </c>
      <c r="E44" s="765">
        <f t="shared" si="9"/>
        <v>570</v>
      </c>
      <c r="F44" s="765">
        <f t="shared" si="9"/>
        <v>710020</v>
      </c>
      <c r="G44" s="765">
        <v>5</v>
      </c>
      <c r="H44" s="765">
        <v>27</v>
      </c>
      <c r="I44" s="765">
        <v>51227</v>
      </c>
      <c r="J44" s="765">
        <v>182</v>
      </c>
      <c r="K44" s="765">
        <v>543</v>
      </c>
      <c r="L44" s="766">
        <v>658793</v>
      </c>
    </row>
    <row r="45" spans="2:12" s="737" customFormat="1" ht="12" customHeight="1">
      <c r="B45" s="762"/>
      <c r="C45" s="743" t="s">
        <v>1047</v>
      </c>
      <c r="D45" s="744">
        <f t="shared" si="9"/>
        <v>94</v>
      </c>
      <c r="E45" s="765">
        <f t="shared" si="9"/>
        <v>231</v>
      </c>
      <c r="F45" s="765">
        <f t="shared" si="9"/>
        <v>316824</v>
      </c>
      <c r="G45" s="765">
        <v>4</v>
      </c>
      <c r="H45" s="765">
        <v>8</v>
      </c>
      <c r="I45" s="765">
        <v>6766</v>
      </c>
      <c r="J45" s="765">
        <v>90</v>
      </c>
      <c r="K45" s="765">
        <v>223</v>
      </c>
      <c r="L45" s="766">
        <v>310058</v>
      </c>
    </row>
    <row r="46" spans="2:12" s="737" customFormat="1" ht="12" customHeight="1">
      <c r="B46" s="762"/>
      <c r="C46" s="743" t="s">
        <v>1048</v>
      </c>
      <c r="D46" s="744">
        <f t="shared" si="9"/>
        <v>188</v>
      </c>
      <c r="E46" s="765">
        <f t="shared" si="9"/>
        <v>555</v>
      </c>
      <c r="F46" s="765">
        <f t="shared" si="9"/>
        <v>724989</v>
      </c>
      <c r="G46" s="765">
        <v>7</v>
      </c>
      <c r="H46" s="765">
        <v>22</v>
      </c>
      <c r="I46" s="765">
        <v>34288</v>
      </c>
      <c r="J46" s="765">
        <v>181</v>
      </c>
      <c r="K46" s="765">
        <v>533</v>
      </c>
      <c r="L46" s="766">
        <v>690701</v>
      </c>
    </row>
    <row r="47" spans="2:12" s="737" customFormat="1" ht="12" customHeight="1">
      <c r="B47" s="762"/>
      <c r="C47" s="743" t="s">
        <v>1050</v>
      </c>
      <c r="D47" s="744">
        <f>+G47+J47</f>
        <v>87</v>
      </c>
      <c r="E47" s="770">
        <v>214</v>
      </c>
      <c r="F47" s="770">
        <v>237116</v>
      </c>
      <c r="G47" s="765">
        <v>2</v>
      </c>
      <c r="H47" s="765">
        <v>0</v>
      </c>
      <c r="I47" s="765">
        <v>0</v>
      </c>
      <c r="J47" s="765">
        <v>85</v>
      </c>
      <c r="K47" s="765">
        <v>0</v>
      </c>
      <c r="L47" s="766">
        <v>0</v>
      </c>
    </row>
    <row r="48" spans="2:12" s="737" customFormat="1" ht="12" customHeight="1">
      <c r="B48" s="762"/>
      <c r="C48" s="743" t="s">
        <v>1052</v>
      </c>
      <c r="D48" s="744">
        <f>+G48+J48</f>
        <v>74</v>
      </c>
      <c r="E48" s="770">
        <v>198</v>
      </c>
      <c r="F48" s="770">
        <v>343498</v>
      </c>
      <c r="G48" s="765">
        <v>2</v>
      </c>
      <c r="H48" s="771">
        <v>0</v>
      </c>
      <c r="I48" s="771">
        <v>0</v>
      </c>
      <c r="J48" s="765">
        <v>72</v>
      </c>
      <c r="K48" s="771">
        <v>0</v>
      </c>
      <c r="L48" s="772">
        <v>0</v>
      </c>
    </row>
    <row r="49" spans="2:12" s="737" customFormat="1" ht="12" customHeight="1">
      <c r="B49" s="762"/>
      <c r="C49" s="743" t="s">
        <v>1054</v>
      </c>
      <c r="D49" s="744">
        <f>+G49+J49</f>
        <v>84</v>
      </c>
      <c r="E49" s="770">
        <v>252</v>
      </c>
      <c r="F49" s="770">
        <v>359741</v>
      </c>
      <c r="G49" s="765">
        <v>2</v>
      </c>
      <c r="H49" s="771">
        <v>0</v>
      </c>
      <c r="I49" s="771">
        <v>0</v>
      </c>
      <c r="J49" s="765">
        <v>82</v>
      </c>
      <c r="K49" s="771">
        <v>0</v>
      </c>
      <c r="L49" s="772">
        <v>0</v>
      </c>
    </row>
    <row r="50" spans="2:12" s="737" customFormat="1" ht="9.75" customHeight="1">
      <c r="B50" s="762"/>
      <c r="C50" s="743"/>
      <c r="D50" s="744"/>
      <c r="E50" s="765"/>
      <c r="F50" s="765"/>
      <c r="G50" s="765"/>
      <c r="H50" s="765"/>
      <c r="I50" s="765"/>
      <c r="J50" s="765"/>
      <c r="K50" s="765"/>
      <c r="L50" s="766"/>
    </row>
    <row r="51" spans="2:12" s="737" customFormat="1" ht="12" customHeight="1">
      <c r="B51" s="762"/>
      <c r="C51" s="743" t="s">
        <v>1056</v>
      </c>
      <c r="D51" s="744">
        <f aca="true" t="shared" si="10" ref="D51:F55">+G51+J51</f>
        <v>432</v>
      </c>
      <c r="E51" s="765">
        <f t="shared" si="10"/>
        <v>1571</v>
      </c>
      <c r="F51" s="765">
        <f t="shared" si="10"/>
        <v>8451660</v>
      </c>
      <c r="G51" s="765">
        <v>45</v>
      </c>
      <c r="H51" s="765">
        <v>273</v>
      </c>
      <c r="I51" s="765">
        <v>6754802</v>
      </c>
      <c r="J51" s="765">
        <v>387</v>
      </c>
      <c r="K51" s="765">
        <v>1298</v>
      </c>
      <c r="L51" s="766">
        <v>1696858</v>
      </c>
    </row>
    <row r="52" spans="2:12" s="737" customFormat="1" ht="12" customHeight="1">
      <c r="B52" s="762"/>
      <c r="C52" s="743" t="s">
        <v>1058</v>
      </c>
      <c r="D52" s="744">
        <f t="shared" si="10"/>
        <v>329</v>
      </c>
      <c r="E52" s="765">
        <f t="shared" si="10"/>
        <v>1030</v>
      </c>
      <c r="F52" s="765">
        <f t="shared" si="10"/>
        <v>1314527</v>
      </c>
      <c r="G52" s="765">
        <v>19</v>
      </c>
      <c r="H52" s="765">
        <v>61</v>
      </c>
      <c r="I52" s="765">
        <v>108001</v>
      </c>
      <c r="J52" s="765">
        <v>310</v>
      </c>
      <c r="K52" s="765">
        <v>969</v>
      </c>
      <c r="L52" s="766">
        <v>1206526</v>
      </c>
    </row>
    <row r="53" spans="2:12" s="737" customFormat="1" ht="12" customHeight="1">
      <c r="B53" s="762"/>
      <c r="C53" s="743" t="s">
        <v>1061</v>
      </c>
      <c r="D53" s="744">
        <f t="shared" si="10"/>
        <v>204</v>
      </c>
      <c r="E53" s="765">
        <f t="shared" si="10"/>
        <v>624</v>
      </c>
      <c r="F53" s="765">
        <f t="shared" si="10"/>
        <v>822730</v>
      </c>
      <c r="G53" s="765">
        <v>9</v>
      </c>
      <c r="H53" s="765">
        <v>24</v>
      </c>
      <c r="I53" s="765">
        <v>63403</v>
      </c>
      <c r="J53" s="765">
        <v>195</v>
      </c>
      <c r="K53" s="765">
        <v>600</v>
      </c>
      <c r="L53" s="766">
        <v>759327</v>
      </c>
    </row>
    <row r="54" spans="2:12" s="737" customFormat="1" ht="12" customHeight="1">
      <c r="B54" s="762"/>
      <c r="C54" s="743" t="s">
        <v>1063</v>
      </c>
      <c r="D54" s="744">
        <f t="shared" si="10"/>
        <v>292</v>
      </c>
      <c r="E54" s="765">
        <f t="shared" si="10"/>
        <v>832</v>
      </c>
      <c r="F54" s="765">
        <f t="shared" si="10"/>
        <v>1085760</v>
      </c>
      <c r="G54" s="765">
        <v>17</v>
      </c>
      <c r="H54" s="765">
        <v>62</v>
      </c>
      <c r="I54" s="765">
        <v>159945</v>
      </c>
      <c r="J54" s="765">
        <v>275</v>
      </c>
      <c r="K54" s="765">
        <v>770</v>
      </c>
      <c r="L54" s="766">
        <v>925815</v>
      </c>
    </row>
    <row r="55" spans="2:12" s="737" customFormat="1" ht="12" customHeight="1">
      <c r="B55" s="762"/>
      <c r="C55" s="743" t="s">
        <v>1064</v>
      </c>
      <c r="D55" s="744">
        <f t="shared" si="10"/>
        <v>142</v>
      </c>
      <c r="E55" s="765">
        <f t="shared" si="10"/>
        <v>362</v>
      </c>
      <c r="F55" s="765">
        <f t="shared" si="10"/>
        <v>446809</v>
      </c>
      <c r="G55" s="765">
        <v>7</v>
      </c>
      <c r="H55" s="765">
        <v>27</v>
      </c>
      <c r="I55" s="765">
        <v>73327</v>
      </c>
      <c r="J55" s="765">
        <v>135</v>
      </c>
      <c r="K55" s="765">
        <v>335</v>
      </c>
      <c r="L55" s="766">
        <v>373482</v>
      </c>
    </row>
    <row r="56" spans="2:12" s="737" customFormat="1" ht="9.75" customHeight="1">
      <c r="B56" s="762"/>
      <c r="C56" s="743"/>
      <c r="D56" s="744"/>
      <c r="E56" s="765"/>
      <c r="F56" s="765"/>
      <c r="G56" s="765"/>
      <c r="H56" s="765"/>
      <c r="I56" s="765"/>
      <c r="J56" s="765"/>
      <c r="K56" s="765"/>
      <c r="L56" s="766"/>
    </row>
    <row r="57" spans="2:12" s="737" customFormat="1" ht="12" customHeight="1">
      <c r="B57" s="762"/>
      <c r="C57" s="743" t="s">
        <v>1067</v>
      </c>
      <c r="D57" s="744">
        <f aca="true" t="shared" si="11" ref="D57:D68">+G57+J57</f>
        <v>127</v>
      </c>
      <c r="E57" s="765">
        <f aca="true" t="shared" si="12" ref="E57:E68">+H57+K57</f>
        <v>346</v>
      </c>
      <c r="F57" s="765">
        <f aca="true" t="shared" si="13" ref="F57:F68">+I57+L57</f>
        <v>447258</v>
      </c>
      <c r="G57" s="765">
        <v>9</v>
      </c>
      <c r="H57" s="765">
        <v>40</v>
      </c>
      <c r="I57" s="765">
        <v>65359</v>
      </c>
      <c r="J57" s="765">
        <v>118</v>
      </c>
      <c r="K57" s="765">
        <v>306</v>
      </c>
      <c r="L57" s="766">
        <v>381899</v>
      </c>
    </row>
    <row r="58" spans="2:12" s="737" customFormat="1" ht="12" customHeight="1">
      <c r="B58" s="762"/>
      <c r="C58" s="743" t="s">
        <v>1069</v>
      </c>
      <c r="D58" s="744">
        <f t="shared" si="11"/>
        <v>352</v>
      </c>
      <c r="E58" s="765">
        <f t="shared" si="12"/>
        <v>1209</v>
      </c>
      <c r="F58" s="765">
        <f t="shared" si="13"/>
        <v>1914882</v>
      </c>
      <c r="G58" s="765">
        <v>38</v>
      </c>
      <c r="H58" s="765">
        <v>160</v>
      </c>
      <c r="I58" s="765">
        <v>438075</v>
      </c>
      <c r="J58" s="765">
        <v>314</v>
      </c>
      <c r="K58" s="765">
        <v>1049</v>
      </c>
      <c r="L58" s="766">
        <v>1476807</v>
      </c>
    </row>
    <row r="59" spans="2:12" s="737" customFormat="1" ht="12" customHeight="1">
      <c r="B59" s="762"/>
      <c r="C59" s="743" t="s">
        <v>1071</v>
      </c>
      <c r="D59" s="744">
        <f t="shared" si="11"/>
        <v>168</v>
      </c>
      <c r="E59" s="765">
        <f t="shared" si="12"/>
        <v>525</v>
      </c>
      <c r="F59" s="765">
        <f t="shared" si="13"/>
        <v>762350</v>
      </c>
      <c r="G59" s="765">
        <v>7</v>
      </c>
      <c r="H59" s="765">
        <v>27</v>
      </c>
      <c r="I59" s="765">
        <v>25490</v>
      </c>
      <c r="J59" s="765">
        <v>161</v>
      </c>
      <c r="K59" s="765">
        <v>498</v>
      </c>
      <c r="L59" s="766">
        <v>736860</v>
      </c>
    </row>
    <row r="60" spans="2:12" s="737" customFormat="1" ht="12" customHeight="1">
      <c r="B60" s="762"/>
      <c r="C60" s="743" t="s">
        <v>1072</v>
      </c>
      <c r="D60" s="744">
        <f t="shared" si="11"/>
        <v>110</v>
      </c>
      <c r="E60" s="765">
        <f t="shared" si="12"/>
        <v>308</v>
      </c>
      <c r="F60" s="765">
        <f t="shared" si="13"/>
        <v>372261</v>
      </c>
      <c r="G60" s="765">
        <v>6</v>
      </c>
      <c r="H60" s="765">
        <v>16</v>
      </c>
      <c r="I60" s="765">
        <v>27050</v>
      </c>
      <c r="J60" s="765">
        <v>104</v>
      </c>
      <c r="K60" s="765">
        <v>292</v>
      </c>
      <c r="L60" s="766">
        <v>345211</v>
      </c>
    </row>
    <row r="61" spans="2:12" s="737" customFormat="1" ht="12" customHeight="1">
      <c r="B61" s="762"/>
      <c r="C61" s="743" t="s">
        <v>1074</v>
      </c>
      <c r="D61" s="744">
        <f t="shared" si="11"/>
        <v>123</v>
      </c>
      <c r="E61" s="765">
        <f t="shared" si="12"/>
        <v>386</v>
      </c>
      <c r="F61" s="765">
        <f t="shared" si="13"/>
        <v>571096</v>
      </c>
      <c r="G61" s="765">
        <v>11</v>
      </c>
      <c r="H61" s="765">
        <v>104</v>
      </c>
      <c r="I61" s="765">
        <v>202504</v>
      </c>
      <c r="J61" s="765">
        <v>112</v>
      </c>
      <c r="K61" s="765">
        <v>282</v>
      </c>
      <c r="L61" s="766">
        <v>368592</v>
      </c>
    </row>
    <row r="62" spans="2:12" s="737" customFormat="1" ht="12" customHeight="1">
      <c r="B62" s="762"/>
      <c r="C62" s="743" t="s">
        <v>1076</v>
      </c>
      <c r="D62" s="744">
        <f t="shared" si="11"/>
        <v>131</v>
      </c>
      <c r="E62" s="765">
        <f t="shared" si="12"/>
        <v>588</v>
      </c>
      <c r="F62" s="765">
        <f t="shared" si="13"/>
        <v>3571379</v>
      </c>
      <c r="G62" s="765">
        <v>29</v>
      </c>
      <c r="H62" s="765">
        <v>289</v>
      </c>
      <c r="I62" s="765">
        <v>3068560</v>
      </c>
      <c r="J62" s="765">
        <v>102</v>
      </c>
      <c r="K62" s="765">
        <v>299</v>
      </c>
      <c r="L62" s="766">
        <v>502819</v>
      </c>
    </row>
    <row r="63" spans="2:12" s="737" customFormat="1" ht="12" customHeight="1">
      <c r="B63" s="762"/>
      <c r="C63" s="743" t="s">
        <v>1078</v>
      </c>
      <c r="D63" s="744">
        <f t="shared" si="11"/>
        <v>91</v>
      </c>
      <c r="E63" s="765">
        <f t="shared" si="12"/>
        <v>228</v>
      </c>
      <c r="F63" s="765">
        <f t="shared" si="13"/>
        <v>278505</v>
      </c>
      <c r="G63" s="765">
        <v>3</v>
      </c>
      <c r="H63" s="765">
        <v>19</v>
      </c>
      <c r="I63" s="765">
        <v>18273</v>
      </c>
      <c r="J63" s="765">
        <v>88</v>
      </c>
      <c r="K63" s="765">
        <v>209</v>
      </c>
      <c r="L63" s="766">
        <v>260232</v>
      </c>
    </row>
    <row r="64" spans="2:12" s="737" customFormat="1" ht="12" customHeight="1">
      <c r="B64" s="762"/>
      <c r="C64" s="743" t="s">
        <v>1081</v>
      </c>
      <c r="D64" s="744">
        <f t="shared" si="11"/>
        <v>287</v>
      </c>
      <c r="E64" s="765">
        <f t="shared" si="12"/>
        <v>756</v>
      </c>
      <c r="F64" s="765">
        <f t="shared" si="13"/>
        <v>793658</v>
      </c>
      <c r="G64" s="765">
        <v>25</v>
      </c>
      <c r="H64" s="765">
        <v>79</v>
      </c>
      <c r="I64" s="765">
        <v>195857</v>
      </c>
      <c r="J64" s="765">
        <v>262</v>
      </c>
      <c r="K64" s="765">
        <v>677</v>
      </c>
      <c r="L64" s="766">
        <v>597801</v>
      </c>
    </row>
    <row r="65" spans="2:12" s="737" customFormat="1" ht="12" customHeight="1">
      <c r="B65" s="762"/>
      <c r="C65" s="743" t="s">
        <v>1083</v>
      </c>
      <c r="D65" s="744">
        <f t="shared" si="11"/>
        <v>337</v>
      </c>
      <c r="E65" s="765">
        <f t="shared" si="12"/>
        <v>1013</v>
      </c>
      <c r="F65" s="765">
        <f t="shared" si="13"/>
        <v>1461294</v>
      </c>
      <c r="G65" s="765">
        <v>32</v>
      </c>
      <c r="H65" s="765">
        <v>127</v>
      </c>
      <c r="I65" s="765">
        <v>262024</v>
      </c>
      <c r="J65" s="765">
        <v>305</v>
      </c>
      <c r="K65" s="765">
        <v>886</v>
      </c>
      <c r="L65" s="766">
        <v>1199270</v>
      </c>
    </row>
    <row r="66" spans="2:12" s="737" customFormat="1" ht="12" customHeight="1">
      <c r="B66" s="762"/>
      <c r="C66" s="743" t="s">
        <v>1085</v>
      </c>
      <c r="D66" s="744">
        <f t="shared" si="11"/>
        <v>141</v>
      </c>
      <c r="E66" s="765">
        <f t="shared" si="12"/>
        <v>409</v>
      </c>
      <c r="F66" s="765">
        <f t="shared" si="13"/>
        <v>497592</v>
      </c>
      <c r="G66" s="765">
        <v>4</v>
      </c>
      <c r="H66" s="765">
        <v>10</v>
      </c>
      <c r="I66" s="765">
        <v>16080</v>
      </c>
      <c r="J66" s="765">
        <v>137</v>
      </c>
      <c r="K66" s="765">
        <v>399</v>
      </c>
      <c r="L66" s="766">
        <v>481512</v>
      </c>
    </row>
    <row r="67" spans="2:12" s="737" customFormat="1" ht="12" customHeight="1">
      <c r="B67" s="762"/>
      <c r="C67" s="743" t="s">
        <v>1086</v>
      </c>
      <c r="D67" s="744">
        <f t="shared" si="11"/>
        <v>121</v>
      </c>
      <c r="E67" s="765">
        <f t="shared" si="12"/>
        <v>315</v>
      </c>
      <c r="F67" s="765">
        <f t="shared" si="13"/>
        <v>363421</v>
      </c>
      <c r="G67" s="765">
        <v>8</v>
      </c>
      <c r="H67" s="765">
        <v>21</v>
      </c>
      <c r="I67" s="765">
        <v>20430</v>
      </c>
      <c r="J67" s="765">
        <v>113</v>
      </c>
      <c r="K67" s="765">
        <v>294</v>
      </c>
      <c r="L67" s="766">
        <v>342991</v>
      </c>
    </row>
    <row r="68" spans="2:12" s="737" customFormat="1" ht="12" customHeight="1">
      <c r="B68" s="773"/>
      <c r="C68" s="774" t="s">
        <v>1088</v>
      </c>
      <c r="D68" s="775">
        <f t="shared" si="11"/>
        <v>104</v>
      </c>
      <c r="E68" s="776">
        <f t="shared" si="12"/>
        <v>294</v>
      </c>
      <c r="F68" s="776">
        <f t="shared" si="13"/>
        <v>388845</v>
      </c>
      <c r="G68" s="776">
        <v>3</v>
      </c>
      <c r="H68" s="776">
        <v>7</v>
      </c>
      <c r="I68" s="776">
        <v>12022</v>
      </c>
      <c r="J68" s="776">
        <v>101</v>
      </c>
      <c r="K68" s="776">
        <v>287</v>
      </c>
      <c r="L68" s="777">
        <v>376823</v>
      </c>
    </row>
    <row r="69" ht="12">
      <c r="C69" s="730" t="s">
        <v>1573</v>
      </c>
    </row>
    <row r="70" ht="12">
      <c r="C70" s="730" t="s">
        <v>1574</v>
      </c>
    </row>
  </sheetData>
  <mergeCells count="18">
    <mergeCell ref="B14:C14"/>
    <mergeCell ref="B15:C15"/>
    <mergeCell ref="B16:C16"/>
    <mergeCell ref="B17:C17"/>
    <mergeCell ref="B7:C7"/>
    <mergeCell ref="B9:C9"/>
    <mergeCell ref="B11:C11"/>
    <mergeCell ref="B12:C12"/>
    <mergeCell ref="E5:E6"/>
    <mergeCell ref="H5:H6"/>
    <mergeCell ref="K5:K6"/>
    <mergeCell ref="B4:C6"/>
    <mergeCell ref="J5:J6"/>
    <mergeCell ref="G4:I4"/>
    <mergeCell ref="J4:L4"/>
    <mergeCell ref="D4:F4"/>
    <mergeCell ref="D5:D6"/>
    <mergeCell ref="G5:G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1095</v>
      </c>
      <c r="C2" s="18"/>
      <c r="D2" s="18"/>
      <c r="E2" s="18"/>
      <c r="F2" s="18"/>
      <c r="G2" s="18"/>
    </row>
    <row r="4" ht="12.75" thickBot="1">
      <c r="M4" s="19" t="s">
        <v>1091</v>
      </c>
    </row>
    <row r="5" spans="1:13" ht="20.25" customHeight="1" thickTop="1">
      <c r="A5" s="20"/>
      <c r="B5" s="21" t="s">
        <v>1092</v>
      </c>
      <c r="C5" s="22" t="s">
        <v>1093</v>
      </c>
      <c r="D5" s="22">
        <v>60</v>
      </c>
      <c r="E5" s="21">
        <v>61</v>
      </c>
      <c r="F5" s="21">
        <v>62</v>
      </c>
      <c r="G5" s="22">
        <v>63</v>
      </c>
      <c r="H5" s="23" t="s">
        <v>1092</v>
      </c>
      <c r="I5" s="22" t="s">
        <v>1093</v>
      </c>
      <c r="J5" s="22">
        <v>60</v>
      </c>
      <c r="K5" s="21">
        <v>61</v>
      </c>
      <c r="L5" s="21">
        <v>62</v>
      </c>
      <c r="M5" s="22">
        <v>63</v>
      </c>
    </row>
    <row r="6" spans="1:13" ht="13.5" customHeight="1">
      <c r="A6" s="20"/>
      <c r="B6" s="24" t="s">
        <v>1040</v>
      </c>
      <c r="C6" s="25">
        <f>SUM(C9:C10)</f>
        <v>1259884</v>
      </c>
      <c r="D6" s="25">
        <f>SUM(D9:D10)</f>
        <v>1261662</v>
      </c>
      <c r="E6" s="25">
        <f>SUM(E9:E10)</f>
        <v>1261659</v>
      </c>
      <c r="F6" s="25">
        <f>SUM(F9:F10)</f>
        <v>1261850</v>
      </c>
      <c r="G6" s="25">
        <f>SUM(G9:G10)</f>
        <v>1261851</v>
      </c>
      <c r="H6" s="26" t="s">
        <v>1041</v>
      </c>
      <c r="I6" s="20">
        <v>11092</v>
      </c>
      <c r="J6" s="20">
        <v>11061</v>
      </c>
      <c r="K6" s="20">
        <v>11041</v>
      </c>
      <c r="L6" s="20">
        <v>11021</v>
      </c>
      <c r="M6" s="27">
        <v>10905</v>
      </c>
    </row>
    <row r="7" spans="1:13" ht="13.5" customHeight="1">
      <c r="A7" s="20"/>
      <c r="B7" s="28"/>
      <c r="C7" s="29"/>
      <c r="D7" s="29"/>
      <c r="E7" s="29"/>
      <c r="F7" s="29"/>
      <c r="G7" s="30"/>
      <c r="H7" s="26" t="s">
        <v>1042</v>
      </c>
      <c r="I7" s="20">
        <v>10559</v>
      </c>
      <c r="J7" s="20">
        <v>10633</v>
      </c>
      <c r="K7" s="20">
        <v>10585</v>
      </c>
      <c r="L7" s="20">
        <v>10509</v>
      </c>
      <c r="M7" s="27">
        <v>10504</v>
      </c>
    </row>
    <row r="8" spans="1:13" ht="13.5" customHeight="1">
      <c r="A8" s="20"/>
      <c r="B8" s="31"/>
      <c r="C8" s="20"/>
      <c r="D8" s="20"/>
      <c r="E8" s="20"/>
      <c r="F8" s="20"/>
      <c r="G8" s="32"/>
      <c r="H8" s="33"/>
      <c r="I8" s="20"/>
      <c r="J8" s="20"/>
      <c r="K8" s="20"/>
      <c r="L8" s="20"/>
      <c r="M8" s="27"/>
    </row>
    <row r="9" spans="1:13" ht="13.5" customHeight="1">
      <c r="A9" s="20"/>
      <c r="B9" s="24" t="s">
        <v>1043</v>
      </c>
      <c r="C9" s="34">
        <f>SUM(C18:C32)</f>
        <v>886791</v>
      </c>
      <c r="D9" s="34">
        <f>SUM(D18:D32)</f>
        <v>888792</v>
      </c>
      <c r="E9" s="34">
        <f>SUM(E18:E32)</f>
        <v>890133</v>
      </c>
      <c r="F9" s="34">
        <v>891697</v>
      </c>
      <c r="G9" s="34">
        <f>SUM(G18:G32)</f>
        <v>893283</v>
      </c>
      <c r="H9" s="26" t="s">
        <v>1044</v>
      </c>
      <c r="I9" s="20">
        <v>7908</v>
      </c>
      <c r="J9" s="20">
        <v>7872</v>
      </c>
      <c r="K9" s="20">
        <v>7823</v>
      </c>
      <c r="L9" s="20">
        <v>7859</v>
      </c>
      <c r="M9" s="27">
        <v>7836</v>
      </c>
    </row>
    <row r="10" spans="1:13" ht="13.5" customHeight="1">
      <c r="A10" s="20"/>
      <c r="B10" s="24" t="s">
        <v>1045</v>
      </c>
      <c r="C10" s="34">
        <v>373093</v>
      </c>
      <c r="D10" s="34">
        <v>372870</v>
      </c>
      <c r="E10" s="34">
        <v>371526</v>
      </c>
      <c r="F10" s="34">
        <v>370153</v>
      </c>
      <c r="G10" s="34">
        <v>368568</v>
      </c>
      <c r="H10" s="26" t="s">
        <v>1046</v>
      </c>
      <c r="I10" s="20">
        <v>13003</v>
      </c>
      <c r="J10" s="20">
        <v>13007</v>
      </c>
      <c r="K10" s="20">
        <v>12957</v>
      </c>
      <c r="L10" s="20">
        <v>12903</v>
      </c>
      <c r="M10" s="27">
        <v>12837</v>
      </c>
    </row>
    <row r="11" spans="1:13" ht="13.5" customHeight="1">
      <c r="A11" s="20"/>
      <c r="B11" s="31"/>
      <c r="C11" s="34"/>
      <c r="D11" s="34"/>
      <c r="E11" s="20"/>
      <c r="F11" s="20"/>
      <c r="G11" s="32"/>
      <c r="H11" s="26" t="s">
        <v>1047</v>
      </c>
      <c r="I11" s="20">
        <v>7994</v>
      </c>
      <c r="J11" s="20">
        <v>7920</v>
      </c>
      <c r="K11" s="20">
        <v>7974</v>
      </c>
      <c r="L11" s="20">
        <v>7969</v>
      </c>
      <c r="M11" s="27">
        <v>7924</v>
      </c>
    </row>
    <row r="12" spans="1:13" ht="13.5" customHeight="1">
      <c r="A12" s="20"/>
      <c r="B12" s="24"/>
      <c r="C12" s="34"/>
      <c r="D12" s="34"/>
      <c r="E12" s="35"/>
      <c r="F12" s="35"/>
      <c r="G12" s="36"/>
      <c r="H12" s="26" t="s">
        <v>1048</v>
      </c>
      <c r="I12" s="20">
        <v>12583</v>
      </c>
      <c r="J12" s="20">
        <v>12557</v>
      </c>
      <c r="K12" s="20">
        <v>12400</v>
      </c>
      <c r="L12" s="20">
        <v>12334</v>
      </c>
      <c r="M12" s="27">
        <v>12327</v>
      </c>
    </row>
    <row r="13" spans="1:13" ht="13.5" customHeight="1">
      <c r="A13" s="20"/>
      <c r="B13" s="24" t="s">
        <v>1049</v>
      </c>
      <c r="C13" s="34">
        <v>568159</v>
      </c>
      <c r="D13" s="34">
        <v>570443</v>
      </c>
      <c r="E13" s="34">
        <v>571777</v>
      </c>
      <c r="F13" s="34">
        <v>573046</v>
      </c>
      <c r="G13" s="34">
        <v>574551</v>
      </c>
      <c r="H13" s="26" t="s">
        <v>1050</v>
      </c>
      <c r="I13" s="20">
        <v>5203</v>
      </c>
      <c r="J13" s="20">
        <v>5203</v>
      </c>
      <c r="K13" s="20">
        <v>5168</v>
      </c>
      <c r="L13" s="20">
        <v>5118</v>
      </c>
      <c r="M13" s="27">
        <v>5092</v>
      </c>
    </row>
    <row r="14" spans="1:13" ht="13.5" customHeight="1">
      <c r="A14" s="20"/>
      <c r="B14" s="24" t="s">
        <v>1051</v>
      </c>
      <c r="C14" s="34">
        <v>103842</v>
      </c>
      <c r="D14" s="34">
        <v>103629</v>
      </c>
      <c r="E14" s="34">
        <v>103457</v>
      </c>
      <c r="F14" s="34">
        <v>103384</v>
      </c>
      <c r="G14" s="34">
        <v>103041</v>
      </c>
      <c r="H14" s="26" t="s">
        <v>1052</v>
      </c>
      <c r="I14" s="20">
        <v>6610</v>
      </c>
      <c r="J14" s="20">
        <v>6616</v>
      </c>
      <c r="K14" s="20">
        <v>6572</v>
      </c>
      <c r="L14" s="20">
        <v>6570</v>
      </c>
      <c r="M14" s="27">
        <v>6511</v>
      </c>
    </row>
    <row r="15" spans="1:13" ht="13.5" customHeight="1">
      <c r="A15" s="20"/>
      <c r="B15" s="24" t="s">
        <v>1053</v>
      </c>
      <c r="C15" s="34">
        <v>254685</v>
      </c>
      <c r="D15" s="34">
        <v>254891</v>
      </c>
      <c r="E15" s="34">
        <v>254743</v>
      </c>
      <c r="F15" s="34">
        <v>254499</v>
      </c>
      <c r="G15" s="34">
        <v>254174</v>
      </c>
      <c r="H15" s="26" t="s">
        <v>1054</v>
      </c>
      <c r="I15" s="20">
        <v>7395</v>
      </c>
      <c r="J15" s="20">
        <v>7421</v>
      </c>
      <c r="K15" s="20">
        <v>7385</v>
      </c>
      <c r="L15" s="20">
        <v>7355</v>
      </c>
      <c r="M15" s="27">
        <v>7339</v>
      </c>
    </row>
    <row r="16" spans="1:13" ht="13.5" customHeight="1">
      <c r="A16" s="20"/>
      <c r="B16" s="24" t="s">
        <v>1055</v>
      </c>
      <c r="C16" s="34">
        <v>333198</v>
      </c>
      <c r="D16" s="34">
        <v>332699</v>
      </c>
      <c r="E16" s="34">
        <v>331682</v>
      </c>
      <c r="F16" s="34">
        <v>330921</v>
      </c>
      <c r="G16" s="34">
        <v>330085</v>
      </c>
      <c r="H16" s="33"/>
      <c r="M16" s="27"/>
    </row>
    <row r="17" spans="1:13" ht="13.5" customHeight="1">
      <c r="A17" s="20"/>
      <c r="B17" s="31"/>
      <c r="C17" s="37"/>
      <c r="D17" s="20"/>
      <c r="E17" s="20"/>
      <c r="F17" s="20"/>
      <c r="G17" s="20"/>
      <c r="H17" s="26" t="s">
        <v>1056</v>
      </c>
      <c r="I17" s="20">
        <v>27567</v>
      </c>
      <c r="J17" s="20">
        <v>27576</v>
      </c>
      <c r="K17" s="20">
        <v>27591</v>
      </c>
      <c r="L17" s="20">
        <v>27606</v>
      </c>
      <c r="M17" s="27">
        <v>27504</v>
      </c>
    </row>
    <row r="18" spans="1:13" ht="13.5" customHeight="1">
      <c r="A18" s="20"/>
      <c r="B18" s="28" t="s">
        <v>1057</v>
      </c>
      <c r="C18" s="38">
        <v>244290</v>
      </c>
      <c r="D18" s="38">
        <v>245158</v>
      </c>
      <c r="E18" s="38">
        <v>246128</v>
      </c>
      <c r="F18" s="38">
        <v>247284</v>
      </c>
      <c r="G18" s="38">
        <v>248421</v>
      </c>
      <c r="H18" s="26" t="s">
        <v>1058</v>
      </c>
      <c r="I18" s="20">
        <v>22262</v>
      </c>
      <c r="J18" s="20">
        <v>22205</v>
      </c>
      <c r="K18" s="20">
        <v>22140</v>
      </c>
      <c r="L18" s="20">
        <v>22018</v>
      </c>
      <c r="M18" s="27">
        <v>21915</v>
      </c>
    </row>
    <row r="19" spans="1:13" ht="13.5" customHeight="1">
      <c r="A19" s="20"/>
      <c r="B19" s="28" t="s">
        <v>1059</v>
      </c>
      <c r="C19" s="38">
        <v>93495</v>
      </c>
      <c r="D19" s="38">
        <v>93721</v>
      </c>
      <c r="E19" s="38">
        <v>93894</v>
      </c>
      <c r="F19" s="38">
        <v>94145</v>
      </c>
      <c r="G19" s="38">
        <v>94237</v>
      </c>
      <c r="H19" s="33"/>
      <c r="I19" s="20"/>
      <c r="J19" s="20"/>
      <c r="K19" s="20"/>
      <c r="L19" s="20"/>
      <c r="M19" s="27"/>
    </row>
    <row r="20" spans="1:13" ht="13.5" customHeight="1">
      <c r="A20" s="20"/>
      <c r="B20" s="28" t="s">
        <v>1060</v>
      </c>
      <c r="C20" s="38">
        <v>100072</v>
      </c>
      <c r="D20" s="38">
        <v>100200</v>
      </c>
      <c r="E20" s="38">
        <v>100021</v>
      </c>
      <c r="F20" s="38">
        <v>99871</v>
      </c>
      <c r="G20" s="38">
        <v>99880</v>
      </c>
      <c r="H20" s="26" t="s">
        <v>1061</v>
      </c>
      <c r="I20" s="20">
        <v>12032</v>
      </c>
      <c r="J20" s="20">
        <v>12096</v>
      </c>
      <c r="K20" s="20">
        <v>12000</v>
      </c>
      <c r="L20" s="20">
        <v>11816</v>
      </c>
      <c r="M20" s="27">
        <v>11707</v>
      </c>
    </row>
    <row r="21" spans="1:13" ht="13.5" customHeight="1">
      <c r="A21" s="20"/>
      <c r="B21" s="28" t="s">
        <v>1062</v>
      </c>
      <c r="C21" s="38">
        <v>101717</v>
      </c>
      <c r="D21" s="38">
        <v>101392</v>
      </c>
      <c r="E21" s="38">
        <v>101169</v>
      </c>
      <c r="F21" s="38">
        <v>101136</v>
      </c>
      <c r="G21" s="38">
        <v>101096</v>
      </c>
      <c r="H21" s="26" t="s">
        <v>1063</v>
      </c>
      <c r="I21" s="20">
        <v>18589</v>
      </c>
      <c r="J21" s="20">
        <v>18526</v>
      </c>
      <c r="K21" s="20">
        <v>18452</v>
      </c>
      <c r="L21" s="20">
        <v>18392</v>
      </c>
      <c r="M21" s="27">
        <v>18334</v>
      </c>
    </row>
    <row r="22" spans="1:13" ht="13.5" customHeight="1">
      <c r="A22" s="20"/>
      <c r="B22" s="31"/>
      <c r="C22" s="38"/>
      <c r="D22" s="38"/>
      <c r="E22" s="38"/>
      <c r="F22" s="20"/>
      <c r="G22" s="20"/>
      <c r="H22" s="26" t="s">
        <v>1064</v>
      </c>
      <c r="I22" s="20">
        <v>10165</v>
      </c>
      <c r="J22" s="20">
        <v>10131</v>
      </c>
      <c r="K22" s="20">
        <v>10084</v>
      </c>
      <c r="L22" s="20">
        <v>10013</v>
      </c>
      <c r="M22" s="27">
        <v>9930</v>
      </c>
    </row>
    <row r="23" spans="1:13" ht="13.5" customHeight="1">
      <c r="A23" s="20"/>
      <c r="B23" s="28" t="s">
        <v>1065</v>
      </c>
      <c r="C23" s="38">
        <v>43146</v>
      </c>
      <c r="D23" s="38">
        <v>43033</v>
      </c>
      <c r="E23" s="38">
        <v>43178</v>
      </c>
      <c r="F23" s="38">
        <v>43276</v>
      </c>
      <c r="G23" s="38">
        <v>43175</v>
      </c>
      <c r="H23" s="33"/>
      <c r="M23" s="27"/>
    </row>
    <row r="24" spans="1:13" ht="13.5" customHeight="1">
      <c r="A24" s="20"/>
      <c r="B24" s="28" t="s">
        <v>1066</v>
      </c>
      <c r="C24" s="38">
        <v>41722</v>
      </c>
      <c r="D24" s="38">
        <v>41828</v>
      </c>
      <c r="E24" s="38">
        <v>41871</v>
      </c>
      <c r="F24" s="38">
        <v>41974</v>
      </c>
      <c r="G24" s="38">
        <v>42106</v>
      </c>
      <c r="H24" s="26" t="s">
        <v>1067</v>
      </c>
      <c r="I24" s="20">
        <v>8189</v>
      </c>
      <c r="J24" s="20">
        <v>8197</v>
      </c>
      <c r="K24" s="20">
        <v>8164</v>
      </c>
      <c r="L24" s="20">
        <v>8090</v>
      </c>
      <c r="M24" s="27">
        <v>8049</v>
      </c>
    </row>
    <row r="25" spans="1:13" ht="13.5" customHeight="1">
      <c r="A25" s="20"/>
      <c r="B25" s="28" t="s">
        <v>1068</v>
      </c>
      <c r="C25" s="38">
        <v>38708</v>
      </c>
      <c r="D25" s="38">
        <v>38822</v>
      </c>
      <c r="E25" s="38">
        <v>38774</v>
      </c>
      <c r="F25" s="38">
        <v>38665</v>
      </c>
      <c r="G25" s="38">
        <v>38456</v>
      </c>
      <c r="H25" s="26" t="s">
        <v>1069</v>
      </c>
      <c r="I25" s="20">
        <v>19307</v>
      </c>
      <c r="J25" s="20">
        <v>19261</v>
      </c>
      <c r="K25" s="20">
        <v>19156</v>
      </c>
      <c r="L25" s="20">
        <v>19045</v>
      </c>
      <c r="M25" s="27">
        <v>18951</v>
      </c>
    </row>
    <row r="26" spans="1:13" ht="13.5" customHeight="1">
      <c r="A26" s="20"/>
      <c r="B26" s="28" t="s">
        <v>1070</v>
      </c>
      <c r="C26" s="38">
        <v>32148</v>
      </c>
      <c r="D26" s="38">
        <v>32204</v>
      </c>
      <c r="E26" s="38">
        <v>32075</v>
      </c>
      <c r="F26" s="38">
        <v>32046</v>
      </c>
      <c r="G26" s="38">
        <v>32036</v>
      </c>
      <c r="H26" s="26" t="s">
        <v>1071</v>
      </c>
      <c r="I26" s="20">
        <v>13405</v>
      </c>
      <c r="J26" s="20">
        <v>13412</v>
      </c>
      <c r="K26" s="20">
        <v>13375</v>
      </c>
      <c r="L26" s="20">
        <v>13239</v>
      </c>
      <c r="M26" s="27">
        <v>13152</v>
      </c>
    </row>
    <row r="27" spans="1:13" ht="13.5" customHeight="1">
      <c r="A27" s="20"/>
      <c r="B27" s="31"/>
      <c r="C27" s="38"/>
      <c r="D27" s="38"/>
      <c r="E27" s="38"/>
      <c r="F27" s="20"/>
      <c r="G27" s="38"/>
      <c r="H27" s="26" t="s">
        <v>1072</v>
      </c>
      <c r="I27" s="20">
        <v>10504</v>
      </c>
      <c r="J27" s="20">
        <v>10443</v>
      </c>
      <c r="K27" s="20">
        <v>10425</v>
      </c>
      <c r="L27" s="20">
        <v>10389</v>
      </c>
      <c r="M27" s="27">
        <v>10313</v>
      </c>
    </row>
    <row r="28" spans="1:13" ht="13.5" customHeight="1">
      <c r="A28" s="20"/>
      <c r="B28" s="28" t="s">
        <v>1073</v>
      </c>
      <c r="C28" s="38">
        <v>33395</v>
      </c>
      <c r="D28" s="38">
        <v>33490</v>
      </c>
      <c r="E28" s="38">
        <v>33448</v>
      </c>
      <c r="F28" s="38">
        <v>33424</v>
      </c>
      <c r="G28" s="38">
        <v>33461</v>
      </c>
      <c r="H28" s="26" t="s">
        <v>1074</v>
      </c>
      <c r="I28" s="20">
        <v>8636</v>
      </c>
      <c r="J28" s="20">
        <v>8615</v>
      </c>
      <c r="K28" s="20">
        <v>8638</v>
      </c>
      <c r="L28" s="20">
        <v>8726</v>
      </c>
      <c r="M28" s="27">
        <v>8725</v>
      </c>
    </row>
    <row r="29" spans="1:13" ht="13.5" customHeight="1">
      <c r="A29" s="20"/>
      <c r="B29" s="28" t="s">
        <v>1075</v>
      </c>
      <c r="C29" s="38">
        <v>54509</v>
      </c>
      <c r="D29" s="38">
        <v>55123</v>
      </c>
      <c r="E29" s="38">
        <v>55680</v>
      </c>
      <c r="F29" s="38">
        <v>56009</v>
      </c>
      <c r="G29" s="38">
        <v>56489</v>
      </c>
      <c r="H29" s="26" t="s">
        <v>1076</v>
      </c>
      <c r="I29" s="20">
        <v>8473</v>
      </c>
      <c r="J29" s="20">
        <v>8511</v>
      </c>
      <c r="K29" s="20">
        <v>8463</v>
      </c>
      <c r="L29" s="20">
        <v>8450</v>
      </c>
      <c r="M29" s="27">
        <v>8355</v>
      </c>
    </row>
    <row r="30" spans="1:13" ht="13.5" customHeight="1">
      <c r="A30" s="20"/>
      <c r="B30" s="28" t="s">
        <v>1077</v>
      </c>
      <c r="C30" s="38">
        <v>41520</v>
      </c>
      <c r="D30" s="38">
        <v>41874</v>
      </c>
      <c r="E30" s="38">
        <v>42107</v>
      </c>
      <c r="F30" s="38">
        <v>42290</v>
      </c>
      <c r="G30" s="38">
        <v>42468</v>
      </c>
      <c r="H30" s="26" t="s">
        <v>1078</v>
      </c>
      <c r="I30" s="20">
        <v>6717</v>
      </c>
      <c r="J30" s="20">
        <v>6711</v>
      </c>
      <c r="K30" s="20">
        <v>6651</v>
      </c>
      <c r="L30" s="20">
        <v>6657</v>
      </c>
      <c r="M30" s="27">
        <v>6604</v>
      </c>
    </row>
    <row r="31" spans="1:13" ht="13.5" customHeight="1">
      <c r="A31" s="20"/>
      <c r="B31" s="28" t="s">
        <v>1079</v>
      </c>
      <c r="C31" s="38">
        <v>24889</v>
      </c>
      <c r="D31" s="38">
        <v>24801</v>
      </c>
      <c r="E31" s="38">
        <v>24654</v>
      </c>
      <c r="F31" s="38">
        <v>24492</v>
      </c>
      <c r="G31" s="38">
        <v>24372</v>
      </c>
      <c r="H31" s="33"/>
      <c r="M31" s="27"/>
    </row>
    <row r="32" spans="1:13" ht="13.5" customHeight="1">
      <c r="A32" s="20"/>
      <c r="B32" s="28" t="s">
        <v>1080</v>
      </c>
      <c r="C32" s="38">
        <v>37180</v>
      </c>
      <c r="D32" s="38">
        <v>37146</v>
      </c>
      <c r="E32" s="38">
        <v>37134</v>
      </c>
      <c r="F32" s="38">
        <v>37085</v>
      </c>
      <c r="G32" s="38">
        <v>37086</v>
      </c>
      <c r="H32" s="26" t="s">
        <v>1081</v>
      </c>
      <c r="I32" s="20">
        <v>13394</v>
      </c>
      <c r="J32" s="20">
        <v>13255</v>
      </c>
      <c r="K32" s="20">
        <v>13063</v>
      </c>
      <c r="L32" s="20">
        <v>12941</v>
      </c>
      <c r="M32" s="27">
        <v>12769</v>
      </c>
    </row>
    <row r="33" spans="1:13" ht="13.5" customHeight="1">
      <c r="A33" s="20"/>
      <c r="B33" s="31"/>
      <c r="C33" s="38"/>
      <c r="D33" s="38"/>
      <c r="E33" s="38"/>
      <c r="F33" s="20"/>
      <c r="G33" s="38"/>
      <c r="H33" s="33"/>
      <c r="M33" s="27"/>
    </row>
    <row r="34" spans="1:13" ht="13.5" customHeight="1">
      <c r="A34" s="20"/>
      <c r="B34" s="28" t="s">
        <v>1082</v>
      </c>
      <c r="C34" s="38">
        <v>14200</v>
      </c>
      <c r="D34" s="38">
        <v>14369</v>
      </c>
      <c r="E34" s="38">
        <v>14472</v>
      </c>
      <c r="F34" s="38">
        <v>14589</v>
      </c>
      <c r="G34" s="38">
        <v>14736</v>
      </c>
      <c r="H34" s="26" t="s">
        <v>1083</v>
      </c>
      <c r="I34" s="20">
        <v>20253</v>
      </c>
      <c r="J34" s="20">
        <v>20271</v>
      </c>
      <c r="K34" s="20">
        <v>20209</v>
      </c>
      <c r="L34" s="20">
        <v>20170</v>
      </c>
      <c r="M34" s="27">
        <v>20011</v>
      </c>
    </row>
    <row r="35" spans="1:13" ht="13.5" customHeight="1">
      <c r="A35" s="20"/>
      <c r="B35" s="28" t="s">
        <v>1084</v>
      </c>
      <c r="C35" s="38">
        <v>11833</v>
      </c>
      <c r="D35" s="38">
        <v>11873</v>
      </c>
      <c r="E35" s="38">
        <v>11850</v>
      </c>
      <c r="F35" s="38">
        <v>11869</v>
      </c>
      <c r="G35" s="38">
        <v>11898</v>
      </c>
      <c r="H35" s="26" t="s">
        <v>1085</v>
      </c>
      <c r="I35" s="20">
        <v>8296</v>
      </c>
      <c r="J35" s="20">
        <v>8260</v>
      </c>
      <c r="K35" s="20">
        <v>8224</v>
      </c>
      <c r="L35" s="20">
        <v>8172</v>
      </c>
      <c r="M35" s="27">
        <v>8176</v>
      </c>
    </row>
    <row r="36" spans="1:13" ht="13.5" customHeight="1">
      <c r="A36" s="20"/>
      <c r="B36" s="31"/>
      <c r="C36" s="38"/>
      <c r="D36" s="20"/>
      <c r="E36" s="20"/>
      <c r="F36" s="20"/>
      <c r="G36" s="20"/>
      <c r="H36" s="26" t="s">
        <v>1086</v>
      </c>
      <c r="I36" s="20">
        <v>6199</v>
      </c>
      <c r="J36" s="20">
        <v>6151</v>
      </c>
      <c r="K36" s="20">
        <v>6151</v>
      </c>
      <c r="L36" s="20">
        <v>6113</v>
      </c>
      <c r="M36" s="27">
        <v>6084</v>
      </c>
    </row>
    <row r="37" spans="1:13" ht="13.5" customHeight="1">
      <c r="A37" s="20"/>
      <c r="B37" s="26" t="s">
        <v>1087</v>
      </c>
      <c r="C37" s="38">
        <v>22254</v>
      </c>
      <c r="D37" s="20">
        <v>22311</v>
      </c>
      <c r="E37" s="20">
        <v>22356</v>
      </c>
      <c r="F37" s="20">
        <v>22261</v>
      </c>
      <c r="G37" s="39">
        <v>22257</v>
      </c>
      <c r="H37" s="26" t="s">
        <v>1088</v>
      </c>
      <c r="I37" s="20">
        <v>8036</v>
      </c>
      <c r="J37" s="20">
        <v>8020</v>
      </c>
      <c r="K37" s="20">
        <v>7973</v>
      </c>
      <c r="L37" s="20">
        <v>7922</v>
      </c>
      <c r="M37" s="27">
        <v>7920</v>
      </c>
    </row>
    <row r="38" spans="1:13" ht="13.5" customHeight="1">
      <c r="A38" s="20"/>
      <c r="B38" s="26" t="s">
        <v>1089</v>
      </c>
      <c r="C38" s="38">
        <v>9531</v>
      </c>
      <c r="D38" s="20">
        <v>9511</v>
      </c>
      <c r="E38" s="20">
        <v>9393</v>
      </c>
      <c r="F38" s="20">
        <v>9303</v>
      </c>
      <c r="G38" s="27">
        <v>9185</v>
      </c>
      <c r="H38" s="31"/>
      <c r="I38" s="20"/>
      <c r="J38" s="20"/>
      <c r="K38" s="20"/>
      <c r="L38" s="20"/>
      <c r="M38" s="27"/>
    </row>
    <row r="39" spans="1:13" ht="13.5" customHeight="1">
      <c r="A39" s="20"/>
      <c r="B39" s="40" t="s">
        <v>1090</v>
      </c>
      <c r="C39" s="41">
        <v>10904</v>
      </c>
      <c r="D39" s="42">
        <v>10875</v>
      </c>
      <c r="E39" s="42">
        <v>10791</v>
      </c>
      <c r="F39" s="42">
        <v>10734</v>
      </c>
      <c r="G39" s="43">
        <v>10718</v>
      </c>
      <c r="H39" s="44"/>
      <c r="I39" s="42"/>
      <c r="J39" s="42"/>
      <c r="K39" s="42"/>
      <c r="L39" s="42"/>
      <c r="M39" s="43"/>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ht="12">
      <c r="A61" s="20"/>
    </row>
    <row r="62" spans="1:7" ht="12">
      <c r="A62" s="20"/>
      <c r="B62" s="45" t="s">
        <v>1094</v>
      </c>
      <c r="C62" s="45"/>
      <c r="D62" s="45"/>
      <c r="E62" s="45"/>
      <c r="F62" s="45"/>
      <c r="G62" s="45"/>
    </row>
    <row r="63" spans="1:7" ht="12">
      <c r="A63" s="20"/>
      <c r="B63" s="45"/>
      <c r="C63" s="45"/>
      <c r="D63" s="45"/>
      <c r="E63" s="45"/>
      <c r="F63" s="45"/>
      <c r="G63" s="45"/>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2:N84"/>
  <sheetViews>
    <sheetView workbookViewId="0" topLeftCell="A1">
      <selection activeCell="A1" sqref="A1"/>
    </sheetView>
  </sheetViews>
  <sheetFormatPr defaultColWidth="9.00390625" defaultRowHeight="12" customHeight="1"/>
  <cols>
    <col min="1" max="1" width="2.625" style="778" customWidth="1"/>
    <col min="2" max="2" width="2.00390625" style="778" customWidth="1"/>
    <col min="3" max="3" width="2.125" style="778" customWidth="1"/>
    <col min="4" max="4" width="24.625" style="778" customWidth="1"/>
    <col min="5" max="5" width="12.625" style="778" customWidth="1"/>
    <col min="6" max="6" width="9.125" style="778" customWidth="1"/>
    <col min="7" max="7" width="12.625" style="780" customWidth="1"/>
    <col min="8" max="8" width="9.125" style="778" customWidth="1"/>
    <col min="9" max="9" width="13.625" style="778" customWidth="1"/>
    <col min="10" max="10" width="9.125" style="778" customWidth="1"/>
    <col min="11" max="16384" width="9.00390625" style="778" customWidth="1"/>
  </cols>
  <sheetData>
    <row r="2" ht="12" customHeight="1">
      <c r="B2" s="779" t="s">
        <v>428</v>
      </c>
    </row>
    <row r="3" ht="12" customHeight="1" thickBot="1">
      <c r="J3" s="781" t="s">
        <v>367</v>
      </c>
    </row>
    <row r="4" spans="2:14" ht="12" customHeight="1" thickTop="1">
      <c r="B4" s="1477" t="s">
        <v>368</v>
      </c>
      <c r="C4" s="1478"/>
      <c r="D4" s="1479"/>
      <c r="E4" s="1493" t="s">
        <v>369</v>
      </c>
      <c r="F4" s="1494"/>
      <c r="G4" s="1493">
        <v>63</v>
      </c>
      <c r="H4" s="1494"/>
      <c r="I4" s="1493" t="s">
        <v>370</v>
      </c>
      <c r="J4" s="1494"/>
      <c r="K4" s="782"/>
      <c r="L4" s="782"/>
      <c r="M4" s="782"/>
      <c r="N4" s="782"/>
    </row>
    <row r="5" spans="2:14" ht="12" customHeight="1">
      <c r="B5" s="1480"/>
      <c r="C5" s="1481"/>
      <c r="D5" s="1482"/>
      <c r="E5" s="1495" t="s">
        <v>371</v>
      </c>
      <c r="F5" s="1497" t="s">
        <v>372</v>
      </c>
      <c r="G5" s="1495" t="s">
        <v>371</v>
      </c>
      <c r="H5" s="1497" t="s">
        <v>372</v>
      </c>
      <c r="I5" s="1495" t="s">
        <v>371</v>
      </c>
      <c r="J5" s="1497" t="s">
        <v>373</v>
      </c>
      <c r="K5" s="782"/>
      <c r="L5" s="782"/>
      <c r="M5" s="782"/>
      <c r="N5" s="782"/>
    </row>
    <row r="6" spans="2:14" ht="12" customHeight="1">
      <c r="B6" s="1483"/>
      <c r="C6" s="1484"/>
      <c r="D6" s="1485"/>
      <c r="E6" s="1496"/>
      <c r="F6" s="1497"/>
      <c r="G6" s="1496"/>
      <c r="H6" s="1497"/>
      <c r="I6" s="1496"/>
      <c r="J6" s="1497"/>
      <c r="K6" s="782"/>
      <c r="L6" s="782"/>
      <c r="M6" s="782"/>
      <c r="N6" s="782"/>
    </row>
    <row r="7" spans="2:10" s="783" customFormat="1" ht="12" customHeight="1">
      <c r="B7" s="1486" t="s">
        <v>374</v>
      </c>
      <c r="C7" s="1487"/>
      <c r="D7" s="1488"/>
      <c r="E7" s="784">
        <v>82482889</v>
      </c>
      <c r="F7" s="785">
        <v>100</v>
      </c>
      <c r="G7" s="786">
        <v>71210413</v>
      </c>
      <c r="H7" s="785">
        <v>100</v>
      </c>
      <c r="I7" s="787">
        <f>+G7-E7</f>
        <v>-11272476</v>
      </c>
      <c r="J7" s="788">
        <v>-13.7</v>
      </c>
    </row>
    <row r="8" spans="2:10" ht="12" customHeight="1">
      <c r="B8" s="789"/>
      <c r="C8" s="782"/>
      <c r="D8" s="790"/>
      <c r="E8" s="791"/>
      <c r="F8" s="792"/>
      <c r="G8" s="793"/>
      <c r="H8" s="792"/>
      <c r="I8" s="794"/>
      <c r="J8" s="795"/>
    </row>
    <row r="9" spans="2:10" ht="12" customHeight="1">
      <c r="B9" s="789"/>
      <c r="C9" s="1489" t="s">
        <v>1576</v>
      </c>
      <c r="D9" s="1491"/>
      <c r="E9" s="791">
        <f>SUM(E10:E11)</f>
        <v>670079</v>
      </c>
      <c r="F9" s="798">
        <f>+E9/E$7*100</f>
        <v>0.81238546336562</v>
      </c>
      <c r="G9" s="793">
        <f>SUM(G10:G11)</f>
        <v>319330</v>
      </c>
      <c r="H9" s="798">
        <v>0.5</v>
      </c>
      <c r="I9" s="794">
        <f>+G9-E9</f>
        <v>-350749</v>
      </c>
      <c r="J9" s="795">
        <v>-52.3</v>
      </c>
    </row>
    <row r="10" spans="2:10" ht="12" customHeight="1">
      <c r="B10" s="789"/>
      <c r="C10" s="782"/>
      <c r="D10" s="797" t="s">
        <v>375</v>
      </c>
      <c r="E10" s="791">
        <v>670079</v>
      </c>
      <c r="F10" s="798"/>
      <c r="G10" s="793">
        <v>307552</v>
      </c>
      <c r="H10" s="798"/>
      <c r="I10" s="794"/>
      <c r="J10" s="795"/>
    </row>
    <row r="11" spans="2:10" ht="12" customHeight="1">
      <c r="B11" s="789"/>
      <c r="C11" s="782"/>
      <c r="D11" s="797" t="s">
        <v>376</v>
      </c>
      <c r="E11" s="791">
        <v>0</v>
      </c>
      <c r="F11" s="798"/>
      <c r="G11" s="793">
        <v>11778</v>
      </c>
      <c r="H11" s="798"/>
      <c r="I11" s="794"/>
      <c r="J11" s="795"/>
    </row>
    <row r="12" spans="2:10" ht="12" customHeight="1">
      <c r="B12" s="789"/>
      <c r="C12" s="782"/>
      <c r="D12" s="797"/>
      <c r="E12" s="791"/>
      <c r="F12" s="798"/>
      <c r="G12" s="793"/>
      <c r="H12" s="798"/>
      <c r="I12" s="794"/>
      <c r="J12" s="795"/>
    </row>
    <row r="13" spans="2:10" ht="12" customHeight="1">
      <c r="B13" s="789"/>
      <c r="C13" s="1489" t="s">
        <v>377</v>
      </c>
      <c r="D13" s="1491"/>
      <c r="E13" s="791">
        <v>74673239</v>
      </c>
      <c r="F13" s="798">
        <f>+E13/E$7*100</f>
        <v>90.5317938124112</v>
      </c>
      <c r="G13" s="793">
        <v>63437235</v>
      </c>
      <c r="H13" s="798">
        <f>+G13/G$7*100</f>
        <v>89.08421160259245</v>
      </c>
      <c r="I13" s="794">
        <f>+G13-E13</f>
        <v>-11236004</v>
      </c>
      <c r="J13" s="795">
        <v>-15</v>
      </c>
    </row>
    <row r="14" spans="2:10" ht="12" customHeight="1">
      <c r="B14" s="789"/>
      <c r="C14" s="782" t="s">
        <v>378</v>
      </c>
      <c r="D14" s="797"/>
      <c r="E14" s="791"/>
      <c r="F14" s="798"/>
      <c r="G14" s="793"/>
      <c r="H14" s="798"/>
      <c r="I14" s="794"/>
      <c r="J14" s="795"/>
    </row>
    <row r="15" spans="2:10" ht="12" customHeight="1">
      <c r="B15" s="789"/>
      <c r="C15" s="782"/>
      <c r="D15" s="797" t="s">
        <v>379</v>
      </c>
      <c r="E15" s="791">
        <v>1622650</v>
      </c>
      <c r="F15" s="798"/>
      <c r="G15" s="793">
        <v>1631423</v>
      </c>
      <c r="H15" s="798"/>
      <c r="I15" s="794"/>
      <c r="J15" s="795"/>
    </row>
    <row r="16" spans="2:10" ht="12" customHeight="1">
      <c r="B16" s="789"/>
      <c r="C16" s="782"/>
      <c r="D16" s="797" t="s">
        <v>380</v>
      </c>
      <c r="E16" s="791">
        <v>350674</v>
      </c>
      <c r="F16" s="798"/>
      <c r="G16" s="793">
        <v>79221</v>
      </c>
      <c r="H16" s="798"/>
      <c r="I16" s="794"/>
      <c r="J16" s="795"/>
    </row>
    <row r="17" spans="2:10" ht="12" customHeight="1">
      <c r="B17" s="789"/>
      <c r="C17" s="782"/>
      <c r="D17" s="797" t="s">
        <v>381</v>
      </c>
      <c r="E17" s="791">
        <v>17922699</v>
      </c>
      <c r="F17" s="798"/>
      <c r="G17" s="793">
        <v>16940673</v>
      </c>
      <c r="H17" s="798"/>
      <c r="I17" s="794"/>
      <c r="J17" s="795"/>
    </row>
    <row r="18" spans="2:10" ht="12" customHeight="1">
      <c r="B18" s="789"/>
      <c r="C18" s="782"/>
      <c r="D18" s="797" t="s">
        <v>382</v>
      </c>
      <c r="E18" s="791">
        <v>43052288</v>
      </c>
      <c r="F18" s="798"/>
      <c r="G18" s="793">
        <v>29313252</v>
      </c>
      <c r="H18" s="798"/>
      <c r="I18" s="794"/>
      <c r="J18" s="795"/>
    </row>
    <row r="19" spans="2:10" ht="12" customHeight="1">
      <c r="B19" s="789"/>
      <c r="C19" s="782"/>
      <c r="D19" s="797" t="s">
        <v>383</v>
      </c>
      <c r="E19" s="791">
        <v>926330</v>
      </c>
      <c r="F19" s="798"/>
      <c r="G19" s="793">
        <v>912940</v>
      </c>
      <c r="H19" s="798"/>
      <c r="I19" s="794"/>
      <c r="J19" s="795"/>
    </row>
    <row r="20" spans="2:10" ht="12" customHeight="1">
      <c r="B20" s="789"/>
      <c r="C20" s="782"/>
      <c r="D20" s="797"/>
      <c r="E20" s="791"/>
      <c r="F20" s="798"/>
      <c r="G20" s="793"/>
      <c r="H20" s="798"/>
      <c r="I20" s="794"/>
      <c r="J20" s="795"/>
    </row>
    <row r="21" spans="2:10" ht="12" customHeight="1">
      <c r="B21" s="789"/>
      <c r="C21" s="782"/>
      <c r="D21" s="797" t="s">
        <v>384</v>
      </c>
      <c r="E21" s="791">
        <v>148960</v>
      </c>
      <c r="F21" s="798"/>
      <c r="G21" s="793">
        <v>147064</v>
      </c>
      <c r="H21" s="798"/>
      <c r="I21" s="794"/>
      <c r="J21" s="795"/>
    </row>
    <row r="22" spans="2:10" ht="12" customHeight="1">
      <c r="B22" s="789"/>
      <c r="C22" s="782"/>
      <c r="D22" s="797" t="s">
        <v>385</v>
      </c>
      <c r="E22" s="791">
        <v>510449</v>
      </c>
      <c r="F22" s="798"/>
      <c r="G22" s="793">
        <v>483314</v>
      </c>
      <c r="H22" s="798"/>
      <c r="I22" s="794"/>
      <c r="J22" s="795"/>
    </row>
    <row r="23" spans="2:10" ht="12" customHeight="1">
      <c r="B23" s="789"/>
      <c r="C23" s="782"/>
      <c r="D23" s="797" t="s">
        <v>386</v>
      </c>
      <c r="E23" s="791">
        <v>1363814</v>
      </c>
      <c r="F23" s="798"/>
      <c r="G23" s="793">
        <v>1054191</v>
      </c>
      <c r="H23" s="798"/>
      <c r="I23" s="794"/>
      <c r="J23" s="795"/>
    </row>
    <row r="24" spans="2:10" ht="12" customHeight="1">
      <c r="B24" s="789"/>
      <c r="C24" s="782"/>
      <c r="D24" s="797" t="s">
        <v>387</v>
      </c>
      <c r="E24" s="791">
        <v>4569000</v>
      </c>
      <c r="F24" s="798"/>
      <c r="G24" s="793">
        <v>607000</v>
      </c>
      <c r="H24" s="798"/>
      <c r="I24" s="794"/>
      <c r="J24" s="795"/>
    </row>
    <row r="25" spans="2:10" ht="12" customHeight="1">
      <c r="B25" s="789"/>
      <c r="C25" s="782"/>
      <c r="D25" s="797" t="s">
        <v>388</v>
      </c>
      <c r="E25" s="791">
        <v>265641</v>
      </c>
      <c r="F25" s="798"/>
      <c r="G25" s="793">
        <v>393591</v>
      </c>
      <c r="H25" s="798"/>
      <c r="I25" s="794"/>
      <c r="J25" s="795"/>
    </row>
    <row r="26" spans="2:10" ht="12" customHeight="1">
      <c r="B26" s="789"/>
      <c r="C26" s="782"/>
      <c r="D26" s="797"/>
      <c r="E26" s="791"/>
      <c r="F26" s="798"/>
      <c r="G26" s="793"/>
      <c r="H26" s="798"/>
      <c r="I26" s="794"/>
      <c r="J26" s="795"/>
    </row>
    <row r="27" spans="2:10" ht="12" customHeight="1">
      <c r="B27" s="789"/>
      <c r="C27" s="782"/>
      <c r="D27" s="797" t="s">
        <v>389</v>
      </c>
      <c r="E27" s="791">
        <v>83417</v>
      </c>
      <c r="F27" s="798"/>
      <c r="G27" s="793">
        <v>323950</v>
      </c>
      <c r="H27" s="798"/>
      <c r="I27" s="794"/>
      <c r="J27" s="795"/>
    </row>
    <row r="28" spans="2:10" ht="12" customHeight="1">
      <c r="B28" s="789"/>
      <c r="C28" s="782"/>
      <c r="D28" s="797" t="s">
        <v>390</v>
      </c>
      <c r="E28" s="791">
        <v>36921</v>
      </c>
      <c r="F28" s="798"/>
      <c r="G28" s="793">
        <v>1466217</v>
      </c>
      <c r="H28" s="798"/>
      <c r="I28" s="794"/>
      <c r="J28" s="795"/>
    </row>
    <row r="29" spans="2:10" ht="12" customHeight="1">
      <c r="B29" s="789"/>
      <c r="C29" s="782"/>
      <c r="D29" s="797" t="s">
        <v>391</v>
      </c>
      <c r="E29" s="791">
        <v>758703</v>
      </c>
      <c r="F29" s="798"/>
      <c r="G29" s="793">
        <v>175084</v>
      </c>
      <c r="H29" s="798"/>
      <c r="I29" s="794"/>
      <c r="J29" s="795"/>
    </row>
    <row r="30" spans="2:10" ht="12" customHeight="1">
      <c r="B30" s="789"/>
      <c r="C30" s="782"/>
      <c r="D30" s="797" t="s">
        <v>392</v>
      </c>
      <c r="E30" s="791">
        <v>0</v>
      </c>
      <c r="F30" s="798"/>
      <c r="G30" s="793">
        <v>6439000</v>
      </c>
      <c r="H30" s="798"/>
      <c r="I30" s="794"/>
      <c r="J30" s="795"/>
    </row>
    <row r="31" spans="2:10" ht="12" customHeight="1">
      <c r="B31" s="789"/>
      <c r="C31" s="782"/>
      <c r="D31" s="797" t="s">
        <v>393</v>
      </c>
      <c r="E31" s="791">
        <v>0</v>
      </c>
      <c r="F31" s="798"/>
      <c r="G31" s="793">
        <v>1240000</v>
      </c>
      <c r="H31" s="798"/>
      <c r="I31" s="794"/>
      <c r="J31" s="795"/>
    </row>
    <row r="32" spans="2:10" ht="12" customHeight="1">
      <c r="B32" s="789"/>
      <c r="C32" s="782"/>
      <c r="D32" s="797"/>
      <c r="E32" s="791"/>
      <c r="F32" s="798"/>
      <c r="G32" s="793"/>
      <c r="H32" s="798"/>
      <c r="I32" s="794"/>
      <c r="J32" s="795"/>
    </row>
    <row r="33" spans="2:10" ht="12" customHeight="1">
      <c r="B33" s="789"/>
      <c r="C33" s="1489" t="s">
        <v>394</v>
      </c>
      <c r="D33" s="1490"/>
      <c r="E33" s="791">
        <v>2865068</v>
      </c>
      <c r="F33" s="798">
        <f>+E33/E$7*100</f>
        <v>3.473530128169977</v>
      </c>
      <c r="G33" s="793">
        <v>2152366</v>
      </c>
      <c r="H33" s="798">
        <f>+G33/G$7*100</f>
        <v>3.022543908009633</v>
      </c>
      <c r="I33" s="794">
        <f>+G33-E33</f>
        <v>-712702</v>
      </c>
      <c r="J33" s="795">
        <v>-24.9</v>
      </c>
    </row>
    <row r="34" spans="2:10" ht="12" customHeight="1">
      <c r="B34" s="789"/>
      <c r="C34" s="782"/>
      <c r="D34" s="797"/>
      <c r="E34" s="791"/>
      <c r="F34" s="798"/>
      <c r="G34" s="793"/>
      <c r="H34" s="798"/>
      <c r="I34" s="794"/>
      <c r="J34" s="795"/>
    </row>
    <row r="35" spans="2:10" ht="12" customHeight="1">
      <c r="B35" s="789"/>
      <c r="C35" s="1489" t="s">
        <v>395</v>
      </c>
      <c r="D35" s="1492"/>
      <c r="E35" s="791">
        <v>2142945</v>
      </c>
      <c r="F35" s="798">
        <f>+E35/E$7*100</f>
        <v>2.5980479417979647</v>
      </c>
      <c r="G35" s="793">
        <v>2398319</v>
      </c>
      <c r="H35" s="798">
        <f>+G35/G$7*100</f>
        <v>3.3679330015962696</v>
      </c>
      <c r="I35" s="794">
        <f>+G35-E35</f>
        <v>255374</v>
      </c>
      <c r="J35" s="795">
        <v>11.9</v>
      </c>
    </row>
    <row r="36" spans="2:10" ht="12" customHeight="1">
      <c r="B36" s="789"/>
      <c r="C36" s="782" t="s">
        <v>396</v>
      </c>
      <c r="D36" s="790"/>
      <c r="E36" s="791"/>
      <c r="F36" s="798"/>
      <c r="G36" s="793"/>
      <c r="H36" s="798"/>
      <c r="I36" s="794"/>
      <c r="J36" s="795"/>
    </row>
    <row r="37" spans="2:10" ht="12" customHeight="1">
      <c r="B37" s="789"/>
      <c r="C37" s="796"/>
      <c r="D37" s="797" t="s">
        <v>397</v>
      </c>
      <c r="E37" s="791">
        <v>10130</v>
      </c>
      <c r="F37" s="798"/>
      <c r="G37" s="793">
        <v>2813</v>
      </c>
      <c r="H37" s="798"/>
      <c r="I37" s="794"/>
      <c r="J37" s="795"/>
    </row>
    <row r="38" spans="2:10" ht="12" customHeight="1">
      <c r="B38" s="789"/>
      <c r="C38" s="796"/>
      <c r="D38" s="797" t="s">
        <v>398</v>
      </c>
      <c r="E38" s="791">
        <v>15211</v>
      </c>
      <c r="F38" s="798"/>
      <c r="G38" s="793">
        <v>11861</v>
      </c>
      <c r="H38" s="798"/>
      <c r="I38" s="794"/>
      <c r="J38" s="795"/>
    </row>
    <row r="39" spans="2:10" ht="12" customHeight="1">
      <c r="B39" s="789"/>
      <c r="C39" s="796"/>
      <c r="D39" s="797" t="s">
        <v>399</v>
      </c>
      <c r="E39" s="791">
        <v>226043</v>
      </c>
      <c r="F39" s="798"/>
      <c r="G39" s="793">
        <v>201636</v>
      </c>
      <c r="H39" s="798"/>
      <c r="I39" s="794"/>
      <c r="J39" s="795"/>
    </row>
    <row r="40" spans="2:10" ht="12" customHeight="1">
      <c r="B40" s="789"/>
      <c r="C40" s="796"/>
      <c r="D40" s="797" t="s">
        <v>400</v>
      </c>
      <c r="E40" s="791">
        <v>988552</v>
      </c>
      <c r="F40" s="798"/>
      <c r="G40" s="793">
        <v>820113</v>
      </c>
      <c r="H40" s="798"/>
      <c r="I40" s="794"/>
      <c r="J40" s="795"/>
    </row>
    <row r="41" spans="2:10" ht="12" customHeight="1">
      <c r="B41" s="789"/>
      <c r="C41" s="796"/>
      <c r="D41" s="797" t="s">
        <v>401</v>
      </c>
      <c r="E41" s="791">
        <v>23764</v>
      </c>
      <c r="F41" s="798"/>
      <c r="G41" s="793">
        <v>25924</v>
      </c>
      <c r="H41" s="798"/>
      <c r="I41" s="794"/>
      <c r="J41" s="795"/>
    </row>
    <row r="42" spans="2:10" ht="12" customHeight="1">
      <c r="B42" s="789"/>
      <c r="C42" s="796"/>
      <c r="D42" s="797"/>
      <c r="E42" s="791"/>
      <c r="F42" s="798"/>
      <c r="G42" s="793"/>
      <c r="H42" s="798"/>
      <c r="I42" s="794"/>
      <c r="J42" s="795"/>
    </row>
    <row r="43" spans="2:10" ht="12" customHeight="1">
      <c r="B43" s="789"/>
      <c r="C43" s="796"/>
      <c r="D43" s="797" t="s">
        <v>402</v>
      </c>
      <c r="E43" s="791">
        <v>57721</v>
      </c>
      <c r="F43" s="798"/>
      <c r="G43" s="793">
        <v>110195</v>
      </c>
      <c r="H43" s="798"/>
      <c r="I43" s="794"/>
      <c r="J43" s="795"/>
    </row>
    <row r="44" spans="2:10" ht="12" customHeight="1">
      <c r="B44" s="789"/>
      <c r="C44" s="796"/>
      <c r="D44" s="797" t="s">
        <v>403</v>
      </c>
      <c r="E44" s="791">
        <v>89660</v>
      </c>
      <c r="F44" s="798"/>
      <c r="G44" s="793">
        <v>23000</v>
      </c>
      <c r="H44" s="798"/>
      <c r="I44" s="794"/>
      <c r="J44" s="795"/>
    </row>
    <row r="45" spans="2:10" ht="12" customHeight="1">
      <c r="B45" s="789"/>
      <c r="C45" s="796"/>
      <c r="D45" s="797" t="s">
        <v>404</v>
      </c>
      <c r="E45" s="791">
        <v>565091</v>
      </c>
      <c r="F45" s="798"/>
      <c r="G45" s="793">
        <v>821416</v>
      </c>
      <c r="H45" s="798"/>
      <c r="I45" s="794"/>
      <c r="J45" s="795"/>
    </row>
    <row r="46" spans="2:10" ht="12" customHeight="1">
      <c r="B46" s="789"/>
      <c r="C46" s="796"/>
      <c r="D46" s="797" t="s">
        <v>405</v>
      </c>
      <c r="E46" s="791">
        <v>15614</v>
      </c>
      <c r="F46" s="798"/>
      <c r="G46" s="793">
        <v>54078</v>
      </c>
      <c r="H46" s="798"/>
      <c r="I46" s="794"/>
      <c r="J46" s="795"/>
    </row>
    <row r="47" spans="2:10" ht="12" customHeight="1">
      <c r="B47" s="789"/>
      <c r="C47" s="796"/>
      <c r="D47" s="797"/>
      <c r="E47" s="791"/>
      <c r="F47" s="798"/>
      <c r="G47" s="793"/>
      <c r="H47" s="798"/>
      <c r="I47" s="794"/>
      <c r="J47" s="795"/>
    </row>
    <row r="48" spans="2:10" ht="12" customHeight="1">
      <c r="B48" s="789"/>
      <c r="C48" s="1489" t="s">
        <v>406</v>
      </c>
      <c r="D48" s="1492"/>
      <c r="E48" s="791">
        <f>SUM(E50)</f>
        <v>233100</v>
      </c>
      <c r="F48" s="798">
        <f>+E48/E$7*100</f>
        <v>0.2826040683419806</v>
      </c>
      <c r="G48" s="793">
        <f>SUM(G50)</f>
        <v>528052</v>
      </c>
      <c r="H48" s="798">
        <f>+G48/G$7*100</f>
        <v>0.7415376175391653</v>
      </c>
      <c r="I48" s="794">
        <f>+G48-E48</f>
        <v>294952</v>
      </c>
      <c r="J48" s="795">
        <v>126.5</v>
      </c>
    </row>
    <row r="49" spans="2:10" ht="12" customHeight="1">
      <c r="B49" s="789"/>
      <c r="C49" s="796"/>
      <c r="D49" s="797" t="s">
        <v>407</v>
      </c>
      <c r="E49" s="791">
        <v>0</v>
      </c>
      <c r="F49" s="798"/>
      <c r="G49" s="793">
        <v>0</v>
      </c>
      <c r="H49" s="798"/>
      <c r="I49" s="794"/>
      <c r="J49" s="795"/>
    </row>
    <row r="50" spans="2:10" ht="12" customHeight="1">
      <c r="B50" s="789"/>
      <c r="C50" s="796"/>
      <c r="D50" s="797" t="s">
        <v>408</v>
      </c>
      <c r="E50" s="791">
        <v>233100</v>
      </c>
      <c r="F50" s="798"/>
      <c r="G50" s="793">
        <v>528052</v>
      </c>
      <c r="H50" s="798"/>
      <c r="I50" s="794"/>
      <c r="J50" s="795"/>
    </row>
    <row r="51" spans="2:10" ht="12" customHeight="1">
      <c r="B51" s="789"/>
      <c r="C51" s="796"/>
      <c r="D51" s="797"/>
      <c r="E51" s="791"/>
      <c r="F51" s="798"/>
      <c r="G51" s="793"/>
      <c r="H51" s="798"/>
      <c r="I51" s="794"/>
      <c r="J51" s="795"/>
    </row>
    <row r="52" spans="2:10" ht="12" customHeight="1">
      <c r="B52" s="789"/>
      <c r="C52" s="1489" t="s">
        <v>409</v>
      </c>
      <c r="D52" s="1492"/>
      <c r="E52" s="791">
        <v>475097</v>
      </c>
      <c r="F52" s="798">
        <f>+E52/E$7*100</f>
        <v>0.5759946162894464</v>
      </c>
      <c r="G52" s="793">
        <f>SUM(G54:G56)</f>
        <v>353665</v>
      </c>
      <c r="H52" s="798">
        <f>+G52/G$7*100</f>
        <v>0.49664787086686324</v>
      </c>
      <c r="I52" s="794">
        <f>+G52-E52</f>
        <v>-121432</v>
      </c>
      <c r="J52" s="795">
        <v>-25.6</v>
      </c>
    </row>
    <row r="53" spans="2:10" ht="12" customHeight="1">
      <c r="B53" s="789"/>
      <c r="C53" s="796"/>
      <c r="D53" s="797" t="s">
        <v>410</v>
      </c>
      <c r="E53" s="791">
        <v>72</v>
      </c>
      <c r="F53" s="798"/>
      <c r="G53" s="793">
        <v>0</v>
      </c>
      <c r="H53" s="798"/>
      <c r="I53" s="794"/>
      <c r="J53" s="795"/>
    </row>
    <row r="54" spans="2:10" ht="12" customHeight="1">
      <c r="B54" s="789"/>
      <c r="C54" s="796"/>
      <c r="D54" s="797" t="s">
        <v>411</v>
      </c>
      <c r="E54" s="791">
        <v>419806</v>
      </c>
      <c r="F54" s="798"/>
      <c r="G54" s="793">
        <v>247537</v>
      </c>
      <c r="H54" s="798"/>
      <c r="I54" s="794"/>
      <c r="J54" s="795"/>
    </row>
    <row r="55" spans="2:10" ht="12" customHeight="1">
      <c r="B55" s="789"/>
      <c r="C55" s="796"/>
      <c r="D55" s="797" t="s">
        <v>412</v>
      </c>
      <c r="E55" s="791">
        <v>0</v>
      </c>
      <c r="F55" s="798"/>
      <c r="G55" s="793">
        <v>26752</v>
      </c>
      <c r="H55" s="798"/>
      <c r="I55" s="794"/>
      <c r="J55" s="795"/>
    </row>
    <row r="56" spans="2:10" ht="12" customHeight="1">
      <c r="B56" s="789"/>
      <c r="C56" s="782"/>
      <c r="D56" s="797" t="s">
        <v>413</v>
      </c>
      <c r="E56" s="80">
        <v>55219</v>
      </c>
      <c r="F56" s="800"/>
      <c r="G56" s="801">
        <v>79376</v>
      </c>
      <c r="H56" s="800"/>
      <c r="I56" s="802"/>
      <c r="J56" s="155"/>
    </row>
    <row r="57" spans="2:10" ht="12" customHeight="1">
      <c r="B57" s="789"/>
      <c r="C57" s="782"/>
      <c r="D57" s="790"/>
      <c r="E57" s="80"/>
      <c r="F57" s="800"/>
      <c r="G57" s="801"/>
      <c r="H57" s="800"/>
      <c r="I57" s="802"/>
      <c r="J57" s="155"/>
    </row>
    <row r="58" spans="2:10" ht="12" customHeight="1">
      <c r="B58" s="789"/>
      <c r="C58" s="1489" t="s">
        <v>414</v>
      </c>
      <c r="D58" s="1490"/>
      <c r="E58" s="80">
        <f>SUM(E60:E65)</f>
        <v>31421</v>
      </c>
      <c r="F58" s="798">
        <f>+E58/E$7*100</f>
        <v>0.03809396152455329</v>
      </c>
      <c r="G58" s="801">
        <f>SUM(G60:G65)</f>
        <v>33229</v>
      </c>
      <c r="H58" s="798">
        <f>+G58/G$7*100</f>
        <v>0.04666311933902138</v>
      </c>
      <c r="I58" s="794">
        <f>+G58-E58</f>
        <v>1808</v>
      </c>
      <c r="J58" s="795">
        <v>5.8</v>
      </c>
    </row>
    <row r="59" spans="2:10" ht="12" customHeight="1">
      <c r="B59" s="789"/>
      <c r="C59" s="782" t="s">
        <v>415</v>
      </c>
      <c r="D59" s="799"/>
      <c r="E59" s="80"/>
      <c r="F59" s="798"/>
      <c r="G59" s="801"/>
      <c r="H59" s="798"/>
      <c r="I59" s="794"/>
      <c r="J59" s="795"/>
    </row>
    <row r="60" spans="2:10" ht="12" customHeight="1">
      <c r="B60" s="789"/>
      <c r="C60" s="796"/>
      <c r="D60" s="803" t="s">
        <v>416</v>
      </c>
      <c r="E60" s="80">
        <v>6897</v>
      </c>
      <c r="F60" s="798"/>
      <c r="G60" s="801">
        <v>8423</v>
      </c>
      <c r="H60" s="798"/>
      <c r="I60" s="794"/>
      <c r="J60" s="795"/>
    </row>
    <row r="61" spans="2:10" ht="12" customHeight="1">
      <c r="B61" s="789"/>
      <c r="C61" s="782"/>
      <c r="D61" s="797" t="s">
        <v>417</v>
      </c>
      <c r="E61" s="80">
        <v>17160</v>
      </c>
      <c r="F61" s="800"/>
      <c r="G61" s="801">
        <v>150</v>
      </c>
      <c r="H61" s="800"/>
      <c r="I61" s="802"/>
      <c r="J61" s="155"/>
    </row>
    <row r="62" spans="2:10" ht="12" customHeight="1">
      <c r="B62" s="789"/>
      <c r="C62" s="782"/>
      <c r="D62" s="797" t="s">
        <v>418</v>
      </c>
      <c r="E62" s="80">
        <v>590</v>
      </c>
      <c r="F62" s="800"/>
      <c r="G62" s="801">
        <v>11351</v>
      </c>
      <c r="H62" s="800"/>
      <c r="I62" s="802"/>
      <c r="J62" s="155"/>
    </row>
    <row r="63" spans="2:10" ht="12" customHeight="1">
      <c r="B63" s="789"/>
      <c r="C63" s="782"/>
      <c r="D63" s="797" t="s">
        <v>419</v>
      </c>
      <c r="E63" s="80">
        <v>6181</v>
      </c>
      <c r="F63" s="800"/>
      <c r="G63" s="801">
        <v>6000</v>
      </c>
      <c r="H63" s="800"/>
      <c r="I63" s="802"/>
      <c r="J63" s="155"/>
    </row>
    <row r="64" spans="2:10" ht="12" customHeight="1">
      <c r="B64" s="789"/>
      <c r="C64" s="782"/>
      <c r="D64" s="797" t="s">
        <v>420</v>
      </c>
      <c r="E64" s="80">
        <v>593</v>
      </c>
      <c r="F64" s="800"/>
      <c r="G64" s="801">
        <v>1396</v>
      </c>
      <c r="H64" s="800"/>
      <c r="I64" s="802"/>
      <c r="J64" s="155"/>
    </row>
    <row r="65" spans="2:10" ht="12" customHeight="1">
      <c r="B65" s="789"/>
      <c r="C65" s="782"/>
      <c r="D65" s="797" t="s">
        <v>421</v>
      </c>
      <c r="E65" s="80">
        <v>0</v>
      </c>
      <c r="F65" s="800"/>
      <c r="G65" s="801">
        <v>5909</v>
      </c>
      <c r="H65" s="800"/>
      <c r="I65" s="802"/>
      <c r="J65" s="155"/>
    </row>
    <row r="66" spans="2:10" ht="12" customHeight="1">
      <c r="B66" s="789"/>
      <c r="C66" s="782"/>
      <c r="D66" s="797"/>
      <c r="E66" s="80"/>
      <c r="F66" s="800"/>
      <c r="G66" s="801"/>
      <c r="H66" s="800"/>
      <c r="I66" s="802"/>
      <c r="J66" s="155"/>
    </row>
    <row r="67" spans="2:10" ht="12" customHeight="1">
      <c r="B67" s="789"/>
      <c r="C67" s="1489" t="s">
        <v>422</v>
      </c>
      <c r="D67" s="1490"/>
      <c r="E67" s="80">
        <v>1159840</v>
      </c>
      <c r="F67" s="798">
        <f>+E67/E$7*100</f>
        <v>1.4061583124228347</v>
      </c>
      <c r="G67" s="801">
        <v>1841717</v>
      </c>
      <c r="H67" s="798">
        <f>+G67/G$7*100</f>
        <v>2.586302932971334</v>
      </c>
      <c r="I67" s="794">
        <f>+G67-E67</f>
        <v>681877</v>
      </c>
      <c r="J67" s="795">
        <v>58.8</v>
      </c>
    </row>
    <row r="68" spans="2:10" ht="12" customHeight="1">
      <c r="B68" s="789"/>
      <c r="C68" s="782" t="s">
        <v>423</v>
      </c>
      <c r="D68" s="799"/>
      <c r="E68" s="80"/>
      <c r="F68" s="798"/>
      <c r="G68" s="801"/>
      <c r="H68" s="798"/>
      <c r="I68" s="794"/>
      <c r="J68" s="795"/>
    </row>
    <row r="69" spans="2:10" ht="12" customHeight="1">
      <c r="B69" s="789"/>
      <c r="C69" s="796"/>
      <c r="D69" s="797" t="s">
        <v>424</v>
      </c>
      <c r="E69" s="80">
        <v>4807</v>
      </c>
      <c r="F69" s="800"/>
      <c r="G69" s="801">
        <v>3695</v>
      </c>
      <c r="H69" s="800"/>
      <c r="I69" s="802"/>
      <c r="J69" s="155"/>
    </row>
    <row r="70" spans="2:10" ht="12" customHeight="1">
      <c r="B70" s="789"/>
      <c r="C70" s="796"/>
      <c r="D70" s="797" t="s">
        <v>425</v>
      </c>
      <c r="E70" s="80">
        <v>1029584</v>
      </c>
      <c r="F70" s="800"/>
      <c r="G70" s="801">
        <v>1824142</v>
      </c>
      <c r="H70" s="800"/>
      <c r="I70" s="802"/>
      <c r="J70" s="155"/>
    </row>
    <row r="71" spans="2:10" ht="12" customHeight="1">
      <c r="B71" s="804"/>
      <c r="C71" s="805"/>
      <c r="D71" s="806" t="s">
        <v>426</v>
      </c>
      <c r="E71" s="89">
        <v>118756</v>
      </c>
      <c r="F71" s="807"/>
      <c r="G71" s="808">
        <v>10993</v>
      </c>
      <c r="H71" s="807"/>
      <c r="I71" s="809"/>
      <c r="J71" s="159"/>
    </row>
    <row r="72" spans="3:10" ht="12" customHeight="1">
      <c r="C72" s="778" t="s">
        <v>427</v>
      </c>
      <c r="E72" s="782"/>
      <c r="F72" s="782"/>
      <c r="G72" s="810"/>
      <c r="H72" s="792"/>
      <c r="I72" s="782"/>
      <c r="J72" s="782"/>
    </row>
    <row r="73" spans="5:10" ht="12" customHeight="1">
      <c r="E73" s="782"/>
      <c r="F73" s="782"/>
      <c r="G73" s="810"/>
      <c r="H73" s="792"/>
      <c r="I73" s="782"/>
      <c r="J73" s="782"/>
    </row>
    <row r="74" spans="5:10" ht="12" customHeight="1">
      <c r="E74" s="782"/>
      <c r="F74" s="782"/>
      <c r="G74" s="810"/>
      <c r="H74" s="792"/>
      <c r="I74" s="782"/>
      <c r="J74" s="782"/>
    </row>
    <row r="75" ht="12" customHeight="1">
      <c r="H75" s="811"/>
    </row>
    <row r="76" ht="12" customHeight="1">
      <c r="H76" s="811"/>
    </row>
    <row r="77" ht="12" customHeight="1">
      <c r="H77" s="811"/>
    </row>
    <row r="78" ht="12" customHeight="1">
      <c r="H78" s="811"/>
    </row>
    <row r="79" ht="12" customHeight="1">
      <c r="H79" s="811"/>
    </row>
    <row r="80" ht="12" customHeight="1">
      <c r="H80" s="811"/>
    </row>
    <row r="81" ht="12" customHeight="1">
      <c r="H81" s="811"/>
    </row>
    <row r="82" ht="12" customHeight="1">
      <c r="H82" s="811"/>
    </row>
    <row r="83" ht="12" customHeight="1">
      <c r="H83" s="811"/>
    </row>
    <row r="84" ht="12" customHeight="1">
      <c r="H84" s="811"/>
    </row>
  </sheetData>
  <mergeCells count="19">
    <mergeCell ref="E4:F4"/>
    <mergeCell ref="E5:E6"/>
    <mergeCell ref="F5:F6"/>
    <mergeCell ref="G5:G6"/>
    <mergeCell ref="I4:J4"/>
    <mergeCell ref="I5:I6"/>
    <mergeCell ref="J5:J6"/>
    <mergeCell ref="G4:H4"/>
    <mergeCell ref="H5:H6"/>
    <mergeCell ref="B4:D6"/>
    <mergeCell ref="B7:D7"/>
    <mergeCell ref="C58:D58"/>
    <mergeCell ref="C67:D67"/>
    <mergeCell ref="C9:D9"/>
    <mergeCell ref="C13:D13"/>
    <mergeCell ref="C35:D35"/>
    <mergeCell ref="C48:D48"/>
    <mergeCell ref="C52:D52"/>
    <mergeCell ref="C33:D33"/>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V36"/>
  <sheetViews>
    <sheetView workbookViewId="0" topLeftCell="A1">
      <selection activeCell="A1" sqref="A1"/>
    </sheetView>
  </sheetViews>
  <sheetFormatPr defaultColWidth="9.00390625" defaultRowHeight="13.5"/>
  <cols>
    <col min="1" max="1" width="2.625" style="812" customWidth="1"/>
    <col min="2" max="2" width="8.625" style="812" customWidth="1"/>
    <col min="3" max="3" width="6.00390625" style="812" customWidth="1"/>
    <col min="4" max="4" width="6.625" style="812" customWidth="1"/>
    <col min="5" max="7" width="6.75390625" style="812" customWidth="1"/>
    <col min="8" max="8" width="6.00390625" style="812" customWidth="1"/>
    <col min="9" max="9" width="6.625" style="812" customWidth="1"/>
    <col min="10" max="10" width="6.75390625" style="812" customWidth="1"/>
    <col min="11" max="11" width="6.375" style="812" customWidth="1"/>
    <col min="12" max="12" width="6.875" style="812" customWidth="1"/>
    <col min="13" max="13" width="7.00390625" style="812" customWidth="1"/>
    <col min="14" max="14" width="7.75390625" style="812" customWidth="1"/>
    <col min="15" max="15" width="5.125" style="812" customWidth="1"/>
    <col min="16" max="16" width="5.625" style="812" customWidth="1"/>
    <col min="17" max="18" width="5.125" style="812" customWidth="1"/>
    <col min="19" max="20" width="5.625" style="812" customWidth="1"/>
    <col min="21" max="21" width="5.125" style="812" customWidth="1"/>
    <col min="22" max="22" width="6.00390625" style="812" customWidth="1"/>
    <col min="23" max="16384" width="9.00390625" style="812" customWidth="1"/>
  </cols>
  <sheetData>
    <row r="2" spans="2:20" ht="14.25">
      <c r="B2" s="813" t="s">
        <v>476</v>
      </c>
      <c r="H2" s="814"/>
      <c r="I2" s="814"/>
      <c r="J2" s="814"/>
      <c r="K2" s="814"/>
      <c r="L2" s="814"/>
      <c r="M2" s="814"/>
      <c r="N2" s="814"/>
      <c r="O2" s="814"/>
      <c r="P2" s="814"/>
      <c r="Q2" s="814"/>
      <c r="R2" s="814"/>
      <c r="S2" s="814"/>
      <c r="T2" s="814"/>
    </row>
    <row r="3" spans="5:22" ht="12.75" thickBot="1">
      <c r="E3" s="814"/>
      <c r="F3" s="814"/>
      <c r="G3" s="814"/>
      <c r="H3" s="814"/>
      <c r="I3" s="814"/>
      <c r="J3" s="814"/>
      <c r="K3" s="814"/>
      <c r="L3" s="814"/>
      <c r="M3" s="814"/>
      <c r="N3" s="814"/>
      <c r="O3" s="814"/>
      <c r="P3" s="814"/>
      <c r="Q3" s="814"/>
      <c r="R3" s="814"/>
      <c r="S3" s="814"/>
      <c r="T3" s="814"/>
      <c r="V3" s="815" t="s">
        <v>457</v>
      </c>
    </row>
    <row r="4" spans="1:22" ht="12.75" thickTop="1">
      <c r="A4" s="816"/>
      <c r="B4" s="817"/>
      <c r="C4" s="818" t="s">
        <v>458</v>
      </c>
      <c r="D4" s="819"/>
      <c r="E4" s="820"/>
      <c r="F4" s="819" t="s">
        <v>429</v>
      </c>
      <c r="G4" s="819"/>
      <c r="H4" s="819"/>
      <c r="I4" s="819"/>
      <c r="J4" s="819"/>
      <c r="K4" s="819"/>
      <c r="L4" s="819"/>
      <c r="M4" s="819"/>
      <c r="N4" s="820"/>
      <c r="O4" s="819" t="s">
        <v>430</v>
      </c>
      <c r="P4" s="819"/>
      <c r="Q4" s="819"/>
      <c r="R4" s="820"/>
      <c r="S4" s="821"/>
      <c r="T4" s="822" t="s">
        <v>459</v>
      </c>
      <c r="U4" s="822" t="s">
        <v>460</v>
      </c>
      <c r="V4" s="1498" t="s">
        <v>461</v>
      </c>
    </row>
    <row r="5" spans="1:22" ht="13.5" customHeight="1">
      <c r="A5" s="816"/>
      <c r="B5" s="1501" t="s">
        <v>431</v>
      </c>
      <c r="C5" s="824" t="s">
        <v>432</v>
      </c>
      <c r="D5" s="1502" t="s">
        <v>433</v>
      </c>
      <c r="E5" s="1503"/>
      <c r="F5" s="1506" t="s">
        <v>462</v>
      </c>
      <c r="G5" s="1503"/>
      <c r="H5" s="1506" t="s">
        <v>434</v>
      </c>
      <c r="I5" s="1503"/>
      <c r="J5" s="1506" t="s">
        <v>435</v>
      </c>
      <c r="K5" s="1503"/>
      <c r="L5" s="1508" t="s">
        <v>463</v>
      </c>
      <c r="M5" s="1502" t="s">
        <v>436</v>
      </c>
      <c r="N5" s="1503"/>
      <c r="O5" s="1508" t="s">
        <v>464</v>
      </c>
      <c r="P5" s="824"/>
      <c r="Q5" s="824" t="s">
        <v>437</v>
      </c>
      <c r="R5" s="825" t="s">
        <v>438</v>
      </c>
      <c r="S5" s="1501" t="s">
        <v>439</v>
      </c>
      <c r="T5" s="823" t="s">
        <v>465</v>
      </c>
      <c r="U5" s="823" t="s">
        <v>440</v>
      </c>
      <c r="V5" s="1499"/>
    </row>
    <row r="6" spans="1:22" ht="13.5" customHeight="1">
      <c r="A6" s="816"/>
      <c r="B6" s="1501"/>
      <c r="C6" s="826" t="s">
        <v>441</v>
      </c>
      <c r="D6" s="1504"/>
      <c r="E6" s="1505"/>
      <c r="F6" s="1507"/>
      <c r="G6" s="1505"/>
      <c r="H6" s="1507"/>
      <c r="I6" s="1505"/>
      <c r="J6" s="1507"/>
      <c r="K6" s="1505"/>
      <c r="L6" s="1499"/>
      <c r="M6" s="1504"/>
      <c r="N6" s="1505"/>
      <c r="O6" s="1501"/>
      <c r="P6" s="823" t="s">
        <v>442</v>
      </c>
      <c r="Q6" s="823" t="s">
        <v>443</v>
      </c>
      <c r="R6" s="825" t="s">
        <v>443</v>
      </c>
      <c r="S6" s="1501"/>
      <c r="T6" s="823" t="s">
        <v>466</v>
      </c>
      <c r="U6" s="826" t="s">
        <v>444</v>
      </c>
      <c r="V6" s="1500"/>
    </row>
    <row r="7" spans="1:22" ht="12">
      <c r="A7" s="816"/>
      <c r="B7" s="828"/>
      <c r="C7" s="826" t="s">
        <v>445</v>
      </c>
      <c r="D7" s="829" t="s">
        <v>446</v>
      </c>
      <c r="E7" s="827" t="s">
        <v>445</v>
      </c>
      <c r="F7" s="829" t="s">
        <v>446</v>
      </c>
      <c r="G7" s="827" t="s">
        <v>445</v>
      </c>
      <c r="H7" s="829" t="s">
        <v>446</v>
      </c>
      <c r="I7" s="827" t="s">
        <v>445</v>
      </c>
      <c r="J7" s="829" t="s">
        <v>446</v>
      </c>
      <c r="K7" s="827" t="s">
        <v>445</v>
      </c>
      <c r="L7" s="1500"/>
      <c r="M7" s="829" t="s">
        <v>446</v>
      </c>
      <c r="N7" s="827" t="s">
        <v>445</v>
      </c>
      <c r="O7" s="1509"/>
      <c r="P7" s="830"/>
      <c r="Q7" s="826" t="s">
        <v>447</v>
      </c>
      <c r="R7" s="827" t="s">
        <v>447</v>
      </c>
      <c r="S7" s="830"/>
      <c r="T7" s="826" t="s">
        <v>467</v>
      </c>
      <c r="U7" s="831" t="s">
        <v>468</v>
      </c>
      <c r="V7" s="827" t="s">
        <v>469</v>
      </c>
    </row>
    <row r="8" spans="1:22" s="838" customFormat="1" ht="13.5" customHeight="1">
      <c r="A8" s="832"/>
      <c r="B8" s="833" t="s">
        <v>470</v>
      </c>
      <c r="C8" s="834">
        <f>SUM(C10:C22,C24:C32)</f>
        <v>3</v>
      </c>
      <c r="D8" s="835">
        <f>SUM(D10:D22,D24:D32)</f>
        <v>4</v>
      </c>
      <c r="E8" s="835">
        <f>SUM(E10:E22,E24:E32)</f>
        <v>246</v>
      </c>
      <c r="F8" s="836" t="s">
        <v>1111</v>
      </c>
      <c r="G8" s="835">
        <f aca="true" t="shared" si="0" ref="G8:S8">SUM(G10:G22,G24:G32)</f>
        <v>2</v>
      </c>
      <c r="H8" s="835">
        <f t="shared" si="0"/>
        <v>5</v>
      </c>
      <c r="I8" s="835">
        <f t="shared" si="0"/>
        <v>46</v>
      </c>
      <c r="J8" s="835">
        <f t="shared" si="0"/>
        <v>8</v>
      </c>
      <c r="K8" s="835">
        <f t="shared" si="0"/>
        <v>31</v>
      </c>
      <c r="L8" s="835">
        <f t="shared" si="0"/>
        <v>2</v>
      </c>
      <c r="M8" s="835">
        <f t="shared" si="0"/>
        <v>1</v>
      </c>
      <c r="N8" s="835">
        <f t="shared" si="0"/>
        <v>12</v>
      </c>
      <c r="O8" s="835">
        <f t="shared" si="0"/>
        <v>1</v>
      </c>
      <c r="P8" s="835">
        <f t="shared" si="0"/>
        <v>7</v>
      </c>
      <c r="Q8" s="835">
        <f t="shared" si="0"/>
        <v>316</v>
      </c>
      <c r="R8" s="835">
        <f t="shared" si="0"/>
        <v>9</v>
      </c>
      <c r="S8" s="835">
        <f t="shared" si="0"/>
        <v>399</v>
      </c>
      <c r="T8" s="835">
        <v>1</v>
      </c>
      <c r="U8" s="835">
        <f>SUM(U10:U22,U24:U32)</f>
        <v>3</v>
      </c>
      <c r="V8" s="837">
        <f>SUM(V10:V22,V24:V32)</f>
        <v>19</v>
      </c>
    </row>
    <row r="9" spans="1:22" ht="6" customHeight="1">
      <c r="A9" s="816"/>
      <c r="B9" s="839"/>
      <c r="C9" s="840"/>
      <c r="D9" s="840"/>
      <c r="E9" s="840"/>
      <c r="F9" s="840"/>
      <c r="G9" s="840"/>
      <c r="H9" s="840"/>
      <c r="I9" s="840"/>
      <c r="J9" s="840"/>
      <c r="K9" s="840"/>
      <c r="L9" s="840"/>
      <c r="M9" s="840"/>
      <c r="N9" s="840"/>
      <c r="O9" s="840"/>
      <c r="P9" s="840"/>
      <c r="Q9" s="840"/>
      <c r="R9" s="840"/>
      <c r="S9" s="840"/>
      <c r="T9" s="840"/>
      <c r="U9" s="840"/>
      <c r="V9" s="841"/>
    </row>
    <row r="10" spans="1:22" ht="13.5" customHeight="1">
      <c r="A10" s="816"/>
      <c r="B10" s="842" t="s">
        <v>1057</v>
      </c>
      <c r="C10" s="840">
        <v>3</v>
      </c>
      <c r="D10" s="840">
        <v>3</v>
      </c>
      <c r="E10" s="840">
        <v>81</v>
      </c>
      <c r="F10" s="836" t="s">
        <v>1111</v>
      </c>
      <c r="G10" s="840">
        <v>1</v>
      </c>
      <c r="H10" s="840">
        <v>1</v>
      </c>
      <c r="I10" s="840">
        <f>10-4</f>
        <v>6</v>
      </c>
      <c r="J10" s="840">
        <v>4</v>
      </c>
      <c r="K10" s="840">
        <v>6</v>
      </c>
      <c r="L10" s="840">
        <v>1</v>
      </c>
      <c r="M10" s="840">
        <v>1</v>
      </c>
      <c r="N10" s="840">
        <v>2</v>
      </c>
      <c r="O10" s="840">
        <v>1</v>
      </c>
      <c r="P10" s="840">
        <v>2</v>
      </c>
      <c r="Q10" s="840">
        <v>37</v>
      </c>
      <c r="R10" s="836" t="s">
        <v>1111</v>
      </c>
      <c r="S10" s="840">
        <v>54</v>
      </c>
      <c r="T10" s="840">
        <v>1</v>
      </c>
      <c r="U10" s="840">
        <v>1</v>
      </c>
      <c r="V10" s="841">
        <v>19</v>
      </c>
    </row>
    <row r="11" spans="1:22" ht="13.5" customHeight="1">
      <c r="A11" s="816"/>
      <c r="B11" s="842" t="s">
        <v>1059</v>
      </c>
      <c r="C11" s="836" t="s">
        <v>1111</v>
      </c>
      <c r="D11" s="836" t="s">
        <v>1111</v>
      </c>
      <c r="E11" s="836">
        <v>15</v>
      </c>
      <c r="F11" s="836" t="s">
        <v>1111</v>
      </c>
      <c r="G11" s="836" t="s">
        <v>471</v>
      </c>
      <c r="H11" s="840">
        <v>1</v>
      </c>
      <c r="I11" s="840">
        <v>7</v>
      </c>
      <c r="J11" s="836" t="s">
        <v>1111</v>
      </c>
      <c r="K11" s="836">
        <v>2</v>
      </c>
      <c r="L11" s="836" t="s">
        <v>1111</v>
      </c>
      <c r="M11" s="836" t="s">
        <v>1111</v>
      </c>
      <c r="N11" s="840">
        <v>1</v>
      </c>
      <c r="O11" s="836" t="s">
        <v>1111</v>
      </c>
      <c r="P11" s="836" t="s">
        <v>1111</v>
      </c>
      <c r="Q11" s="840">
        <v>14</v>
      </c>
      <c r="R11" s="836" t="s">
        <v>1111</v>
      </c>
      <c r="S11" s="840">
        <v>23</v>
      </c>
      <c r="T11" s="836" t="s">
        <v>1111</v>
      </c>
      <c r="U11" s="836">
        <v>1</v>
      </c>
      <c r="V11" s="843" t="s">
        <v>1111</v>
      </c>
    </row>
    <row r="12" spans="1:22" ht="13.5" customHeight="1">
      <c r="A12" s="816"/>
      <c r="B12" s="842" t="s">
        <v>1060</v>
      </c>
      <c r="C12" s="836" t="s">
        <v>1111</v>
      </c>
      <c r="D12" s="836">
        <v>1</v>
      </c>
      <c r="E12" s="840">
        <v>24</v>
      </c>
      <c r="F12" s="836" t="s">
        <v>1111</v>
      </c>
      <c r="G12" s="836" t="s">
        <v>471</v>
      </c>
      <c r="H12" s="840">
        <v>1</v>
      </c>
      <c r="I12" s="836">
        <v>10</v>
      </c>
      <c r="J12" s="836" t="s">
        <v>1111</v>
      </c>
      <c r="K12" s="836" t="s">
        <v>1111</v>
      </c>
      <c r="L12" s="836" t="s">
        <v>1111</v>
      </c>
      <c r="M12" s="836" t="s">
        <v>1111</v>
      </c>
      <c r="N12" s="840">
        <v>1</v>
      </c>
      <c r="O12" s="836" t="s">
        <v>1111</v>
      </c>
      <c r="P12" s="836">
        <v>1</v>
      </c>
      <c r="Q12" s="840">
        <v>14</v>
      </c>
      <c r="R12" s="840">
        <v>3</v>
      </c>
      <c r="S12" s="840">
        <v>28</v>
      </c>
      <c r="T12" s="836" t="s">
        <v>1111</v>
      </c>
      <c r="U12" s="836" t="s">
        <v>1111</v>
      </c>
      <c r="V12" s="843" t="s">
        <v>1111</v>
      </c>
    </row>
    <row r="13" spans="1:22" ht="13.5" customHeight="1">
      <c r="A13" s="816"/>
      <c r="B13" s="842" t="s">
        <v>1062</v>
      </c>
      <c r="C13" s="836" t="s">
        <v>1111</v>
      </c>
      <c r="D13" s="836" t="s">
        <v>1111</v>
      </c>
      <c r="E13" s="836">
        <v>22</v>
      </c>
      <c r="F13" s="836" t="s">
        <v>1111</v>
      </c>
      <c r="G13" s="840">
        <v>1</v>
      </c>
      <c r="H13" s="840">
        <v>1</v>
      </c>
      <c r="I13" s="840">
        <v>6</v>
      </c>
      <c r="J13" s="836" t="s">
        <v>1111</v>
      </c>
      <c r="K13" s="836">
        <v>1</v>
      </c>
      <c r="L13" s="836">
        <v>1</v>
      </c>
      <c r="M13" s="836" t="s">
        <v>1111</v>
      </c>
      <c r="N13" s="840">
        <v>1</v>
      </c>
      <c r="O13" s="836" t="s">
        <v>1111</v>
      </c>
      <c r="P13" s="836">
        <v>1</v>
      </c>
      <c r="Q13" s="840">
        <v>17</v>
      </c>
      <c r="R13" s="840">
        <v>2</v>
      </c>
      <c r="S13" s="840">
        <v>30</v>
      </c>
      <c r="T13" s="836" t="s">
        <v>1111</v>
      </c>
      <c r="U13" s="836">
        <v>1</v>
      </c>
      <c r="V13" s="843" t="s">
        <v>1111</v>
      </c>
    </row>
    <row r="14" spans="1:22" ht="13.5" customHeight="1">
      <c r="A14" s="816"/>
      <c r="B14" s="842" t="s">
        <v>1065</v>
      </c>
      <c r="C14" s="836" t="s">
        <v>1111</v>
      </c>
      <c r="D14" s="836" t="s">
        <v>1111</v>
      </c>
      <c r="E14" s="836">
        <v>6</v>
      </c>
      <c r="F14" s="836" t="s">
        <v>1111</v>
      </c>
      <c r="G14" s="836" t="s">
        <v>471</v>
      </c>
      <c r="H14" s="840">
        <v>1</v>
      </c>
      <c r="I14" s="840">
        <v>5</v>
      </c>
      <c r="J14" s="836" t="s">
        <v>1111</v>
      </c>
      <c r="K14" s="836">
        <v>1</v>
      </c>
      <c r="L14" s="836" t="s">
        <v>1111</v>
      </c>
      <c r="M14" s="836" t="s">
        <v>1111</v>
      </c>
      <c r="N14" s="840">
        <v>1</v>
      </c>
      <c r="O14" s="836" t="s">
        <v>1111</v>
      </c>
      <c r="P14" s="836">
        <v>1</v>
      </c>
      <c r="Q14" s="840">
        <v>7</v>
      </c>
      <c r="R14" s="836" t="s">
        <v>1111</v>
      </c>
      <c r="S14" s="840">
        <v>12</v>
      </c>
      <c r="T14" s="836" t="s">
        <v>1111</v>
      </c>
      <c r="U14" s="836" t="s">
        <v>1111</v>
      </c>
      <c r="V14" s="843" t="s">
        <v>1111</v>
      </c>
    </row>
    <row r="15" spans="1:22" ht="13.5" customHeight="1">
      <c r="A15" s="816"/>
      <c r="B15" s="842" t="s">
        <v>1066</v>
      </c>
      <c r="C15" s="836" t="s">
        <v>1111</v>
      </c>
      <c r="D15" s="836" t="s">
        <v>1111</v>
      </c>
      <c r="E15" s="836">
        <v>8</v>
      </c>
      <c r="F15" s="836" t="s">
        <v>1111</v>
      </c>
      <c r="G15" s="836" t="s">
        <v>471</v>
      </c>
      <c r="H15" s="836" t="s">
        <v>1111</v>
      </c>
      <c r="I15" s="840">
        <v>1</v>
      </c>
      <c r="J15" s="836" t="s">
        <v>1111</v>
      </c>
      <c r="K15" s="836">
        <v>1</v>
      </c>
      <c r="L15" s="836" t="s">
        <v>1111</v>
      </c>
      <c r="M15" s="836" t="s">
        <v>1111</v>
      </c>
      <c r="N15" s="840">
        <v>1</v>
      </c>
      <c r="O15" s="836" t="s">
        <v>1111</v>
      </c>
      <c r="P15" s="836" t="s">
        <v>1111</v>
      </c>
      <c r="Q15" s="840">
        <v>14</v>
      </c>
      <c r="R15" s="836" t="s">
        <v>1111</v>
      </c>
      <c r="S15" s="840">
        <v>12</v>
      </c>
      <c r="T15" s="836" t="s">
        <v>1111</v>
      </c>
      <c r="U15" s="836" t="s">
        <v>1111</v>
      </c>
      <c r="V15" s="843" t="s">
        <v>1111</v>
      </c>
    </row>
    <row r="16" spans="1:22" ht="13.5" customHeight="1">
      <c r="A16" s="816"/>
      <c r="B16" s="842" t="s">
        <v>1068</v>
      </c>
      <c r="C16" s="836" t="s">
        <v>1111</v>
      </c>
      <c r="D16" s="836" t="s">
        <v>1111</v>
      </c>
      <c r="E16" s="836">
        <v>5</v>
      </c>
      <c r="F16" s="836" t="s">
        <v>1111</v>
      </c>
      <c r="G16" s="836" t="s">
        <v>471</v>
      </c>
      <c r="H16" s="836" t="s">
        <v>1111</v>
      </c>
      <c r="I16" s="840">
        <v>1</v>
      </c>
      <c r="J16" s="836" t="s">
        <v>1111</v>
      </c>
      <c r="K16" s="836">
        <v>1</v>
      </c>
      <c r="L16" s="836" t="s">
        <v>1111</v>
      </c>
      <c r="M16" s="836" t="s">
        <v>1111</v>
      </c>
      <c r="N16" s="840">
        <v>1</v>
      </c>
      <c r="O16" s="836" t="s">
        <v>1111</v>
      </c>
      <c r="P16" s="836" t="s">
        <v>1111</v>
      </c>
      <c r="Q16" s="840">
        <v>11</v>
      </c>
      <c r="R16" s="836" t="s">
        <v>1111</v>
      </c>
      <c r="S16" s="840">
        <v>10</v>
      </c>
      <c r="T16" s="836" t="s">
        <v>1111</v>
      </c>
      <c r="U16" s="836" t="s">
        <v>1111</v>
      </c>
      <c r="V16" s="843" t="s">
        <v>1111</v>
      </c>
    </row>
    <row r="17" spans="1:22" ht="13.5" customHeight="1">
      <c r="A17" s="816"/>
      <c r="B17" s="842" t="s">
        <v>1070</v>
      </c>
      <c r="C17" s="836" t="s">
        <v>1111</v>
      </c>
      <c r="D17" s="836" t="s">
        <v>1111</v>
      </c>
      <c r="E17" s="836">
        <v>5</v>
      </c>
      <c r="F17" s="836" t="s">
        <v>1111</v>
      </c>
      <c r="G17" s="836" t="s">
        <v>471</v>
      </c>
      <c r="H17" s="836" t="s">
        <v>1111</v>
      </c>
      <c r="I17" s="836" t="s">
        <v>1111</v>
      </c>
      <c r="J17" s="836">
        <v>1</v>
      </c>
      <c r="K17" s="836">
        <v>1</v>
      </c>
      <c r="L17" s="836" t="s">
        <v>1111</v>
      </c>
      <c r="M17" s="836" t="s">
        <v>1111</v>
      </c>
      <c r="N17" s="840">
        <v>1</v>
      </c>
      <c r="O17" s="836" t="s">
        <v>1111</v>
      </c>
      <c r="P17" s="836">
        <v>1</v>
      </c>
      <c r="Q17" s="840">
        <v>10</v>
      </c>
      <c r="R17" s="836" t="s">
        <v>1111</v>
      </c>
      <c r="S17" s="840">
        <v>12</v>
      </c>
      <c r="T17" s="836" t="s">
        <v>1111</v>
      </c>
      <c r="U17" s="836" t="s">
        <v>1111</v>
      </c>
      <c r="V17" s="843" t="s">
        <v>1111</v>
      </c>
    </row>
    <row r="18" spans="1:22" ht="13.5" customHeight="1">
      <c r="A18" s="816"/>
      <c r="B18" s="842" t="s">
        <v>1073</v>
      </c>
      <c r="C18" s="836" t="s">
        <v>1111</v>
      </c>
      <c r="D18" s="836" t="s">
        <v>1111</v>
      </c>
      <c r="E18" s="836">
        <v>5</v>
      </c>
      <c r="F18" s="836" t="s">
        <v>1111</v>
      </c>
      <c r="G18" s="836" t="s">
        <v>471</v>
      </c>
      <c r="H18" s="836" t="s">
        <v>1111</v>
      </c>
      <c r="I18" s="840">
        <v>1</v>
      </c>
      <c r="J18" s="836">
        <v>1</v>
      </c>
      <c r="K18" s="836">
        <v>2</v>
      </c>
      <c r="L18" s="836" t="s">
        <v>1111</v>
      </c>
      <c r="M18" s="836" t="s">
        <v>1111</v>
      </c>
      <c r="N18" s="840">
        <v>1</v>
      </c>
      <c r="O18" s="836" t="s">
        <v>1111</v>
      </c>
      <c r="P18" s="836" t="s">
        <v>1111</v>
      </c>
      <c r="Q18" s="840">
        <v>8</v>
      </c>
      <c r="R18" s="836" t="s">
        <v>1111</v>
      </c>
      <c r="S18" s="840">
        <v>9</v>
      </c>
      <c r="T18" s="836" t="s">
        <v>1111</v>
      </c>
      <c r="U18" s="836" t="s">
        <v>1111</v>
      </c>
      <c r="V18" s="843" t="s">
        <v>1111</v>
      </c>
    </row>
    <row r="19" spans="1:22" ht="13.5" customHeight="1">
      <c r="A19" s="816"/>
      <c r="B19" s="842" t="s">
        <v>1075</v>
      </c>
      <c r="C19" s="836" t="s">
        <v>1111</v>
      </c>
      <c r="D19" s="836" t="s">
        <v>1111</v>
      </c>
      <c r="E19" s="836">
        <v>10</v>
      </c>
      <c r="F19" s="836" t="s">
        <v>1111</v>
      </c>
      <c r="G19" s="836" t="s">
        <v>471</v>
      </c>
      <c r="H19" s="836" t="s">
        <v>471</v>
      </c>
      <c r="I19" s="840">
        <v>1</v>
      </c>
      <c r="J19" s="836" t="s">
        <v>1111</v>
      </c>
      <c r="K19" s="836">
        <v>2</v>
      </c>
      <c r="L19" s="836" t="s">
        <v>1111</v>
      </c>
      <c r="M19" s="836" t="s">
        <v>1111</v>
      </c>
      <c r="N19" s="840">
        <v>1</v>
      </c>
      <c r="O19" s="836" t="s">
        <v>1111</v>
      </c>
      <c r="P19" s="836" t="s">
        <v>1111</v>
      </c>
      <c r="Q19" s="840">
        <v>16</v>
      </c>
      <c r="R19" s="836">
        <v>1</v>
      </c>
      <c r="S19" s="840">
        <v>14</v>
      </c>
      <c r="T19" s="836" t="s">
        <v>1111</v>
      </c>
      <c r="U19" s="836" t="s">
        <v>1111</v>
      </c>
      <c r="V19" s="843" t="s">
        <v>1111</v>
      </c>
    </row>
    <row r="20" spans="1:22" ht="13.5" customHeight="1">
      <c r="A20" s="816"/>
      <c r="B20" s="842" t="s">
        <v>1077</v>
      </c>
      <c r="C20" s="836" t="s">
        <v>1111</v>
      </c>
      <c r="D20" s="836" t="s">
        <v>1111</v>
      </c>
      <c r="E20" s="836">
        <v>7</v>
      </c>
      <c r="F20" s="836" t="s">
        <v>1111</v>
      </c>
      <c r="G20" s="836" t="s">
        <v>471</v>
      </c>
      <c r="H20" s="836" t="s">
        <v>1111</v>
      </c>
      <c r="I20" s="836" t="s">
        <v>1111</v>
      </c>
      <c r="J20" s="836" t="s">
        <v>1111</v>
      </c>
      <c r="K20" s="836">
        <v>2</v>
      </c>
      <c r="L20" s="836" t="s">
        <v>1111</v>
      </c>
      <c r="M20" s="836" t="s">
        <v>1111</v>
      </c>
      <c r="N20" s="836" t="s">
        <v>1111</v>
      </c>
      <c r="O20" s="836" t="s">
        <v>1111</v>
      </c>
      <c r="P20" s="836" t="s">
        <v>1111</v>
      </c>
      <c r="Q20" s="840">
        <v>7</v>
      </c>
      <c r="R20" s="836" t="s">
        <v>1111</v>
      </c>
      <c r="S20" s="840">
        <v>10</v>
      </c>
      <c r="T20" s="836" t="s">
        <v>1111</v>
      </c>
      <c r="U20" s="836" t="s">
        <v>1111</v>
      </c>
      <c r="V20" s="843" t="s">
        <v>1111</v>
      </c>
    </row>
    <row r="21" spans="1:22" ht="13.5" customHeight="1">
      <c r="A21" s="816"/>
      <c r="B21" s="842" t="s">
        <v>1079</v>
      </c>
      <c r="C21" s="836" t="s">
        <v>1111</v>
      </c>
      <c r="D21" s="836" t="s">
        <v>1111</v>
      </c>
      <c r="E21" s="836">
        <v>3</v>
      </c>
      <c r="F21" s="836" t="s">
        <v>1111</v>
      </c>
      <c r="G21" s="836" t="s">
        <v>471</v>
      </c>
      <c r="H21" s="836" t="s">
        <v>1111</v>
      </c>
      <c r="I21" s="836" t="s">
        <v>1111</v>
      </c>
      <c r="J21" s="836" t="s">
        <v>1111</v>
      </c>
      <c r="K21" s="836">
        <v>1</v>
      </c>
      <c r="L21" s="836" t="s">
        <v>1111</v>
      </c>
      <c r="M21" s="836" t="s">
        <v>1111</v>
      </c>
      <c r="N21" s="836" t="s">
        <v>1111</v>
      </c>
      <c r="O21" s="836" t="s">
        <v>1111</v>
      </c>
      <c r="P21" s="836" t="s">
        <v>1111</v>
      </c>
      <c r="Q21" s="840">
        <v>7</v>
      </c>
      <c r="R21" s="836" t="s">
        <v>1111</v>
      </c>
      <c r="S21" s="840">
        <v>8</v>
      </c>
      <c r="T21" s="836" t="s">
        <v>1111</v>
      </c>
      <c r="U21" s="836" t="s">
        <v>1111</v>
      </c>
      <c r="V21" s="843" t="s">
        <v>1111</v>
      </c>
    </row>
    <row r="22" spans="1:22" ht="13.5" customHeight="1">
      <c r="A22" s="816"/>
      <c r="B22" s="842" t="s">
        <v>1080</v>
      </c>
      <c r="C22" s="836" t="s">
        <v>1111</v>
      </c>
      <c r="D22" s="836" t="s">
        <v>1111</v>
      </c>
      <c r="E22" s="836">
        <v>7</v>
      </c>
      <c r="F22" s="836" t="s">
        <v>1111</v>
      </c>
      <c r="G22" s="836" t="s">
        <v>471</v>
      </c>
      <c r="H22" s="836" t="s">
        <v>1111</v>
      </c>
      <c r="I22" s="840">
        <v>1</v>
      </c>
      <c r="J22" s="836" t="s">
        <v>1111</v>
      </c>
      <c r="K22" s="836">
        <v>2</v>
      </c>
      <c r="L22" s="836" t="s">
        <v>1111</v>
      </c>
      <c r="M22" s="836" t="s">
        <v>1111</v>
      </c>
      <c r="N22" s="840">
        <v>1</v>
      </c>
      <c r="O22" s="836" t="s">
        <v>1111</v>
      </c>
      <c r="P22" s="836">
        <v>1</v>
      </c>
      <c r="Q22" s="840">
        <v>10</v>
      </c>
      <c r="R22" s="836" t="s">
        <v>1111</v>
      </c>
      <c r="S22" s="840">
        <v>9</v>
      </c>
      <c r="T22" s="836" t="s">
        <v>1111</v>
      </c>
      <c r="U22" s="836" t="s">
        <v>1111</v>
      </c>
      <c r="V22" s="843" t="s">
        <v>1111</v>
      </c>
    </row>
    <row r="23" spans="1:22" ht="7.5" customHeight="1">
      <c r="A23" s="816"/>
      <c r="B23" s="842"/>
      <c r="C23" s="836"/>
      <c r="D23" s="836"/>
      <c r="E23" s="836"/>
      <c r="F23" s="836"/>
      <c r="G23" s="840"/>
      <c r="H23" s="840"/>
      <c r="I23" s="840"/>
      <c r="J23" s="840"/>
      <c r="K23" s="836"/>
      <c r="L23" s="840"/>
      <c r="M23" s="836"/>
      <c r="N23" s="840"/>
      <c r="O23" s="836"/>
      <c r="P23" s="840"/>
      <c r="Q23" s="840"/>
      <c r="R23" s="840"/>
      <c r="S23" s="840"/>
      <c r="T23" s="840"/>
      <c r="U23" s="836"/>
      <c r="V23" s="843"/>
    </row>
    <row r="24" spans="1:22" ht="13.5" customHeight="1">
      <c r="A24" s="816"/>
      <c r="B24" s="842" t="s">
        <v>448</v>
      </c>
      <c r="C24" s="836" t="s">
        <v>1111</v>
      </c>
      <c r="D24" s="836" t="s">
        <v>1111</v>
      </c>
      <c r="E24" s="836">
        <v>5</v>
      </c>
      <c r="F24" s="836" t="s">
        <v>1111</v>
      </c>
      <c r="G24" s="836" t="s">
        <v>1111</v>
      </c>
      <c r="H24" s="836" t="s">
        <v>1111</v>
      </c>
      <c r="I24" s="836" t="s">
        <v>1111</v>
      </c>
      <c r="J24" s="836" t="s">
        <v>1111</v>
      </c>
      <c r="K24" s="836" t="s">
        <v>1111</v>
      </c>
      <c r="L24" s="836" t="s">
        <v>1111</v>
      </c>
      <c r="M24" s="836" t="s">
        <v>1111</v>
      </c>
      <c r="N24" s="836" t="s">
        <v>1111</v>
      </c>
      <c r="O24" s="836" t="s">
        <v>1111</v>
      </c>
      <c r="P24" s="836" t="s">
        <v>1111</v>
      </c>
      <c r="Q24" s="840">
        <v>8</v>
      </c>
      <c r="R24" s="836" t="s">
        <v>1111</v>
      </c>
      <c r="S24" s="840">
        <v>6</v>
      </c>
      <c r="T24" s="836" t="s">
        <v>1111</v>
      </c>
      <c r="U24" s="836" t="s">
        <v>1111</v>
      </c>
      <c r="V24" s="843" t="s">
        <v>1111</v>
      </c>
    </row>
    <row r="25" spans="1:22" ht="13.5" customHeight="1">
      <c r="A25" s="816"/>
      <c r="B25" s="842" t="s">
        <v>449</v>
      </c>
      <c r="C25" s="836" t="s">
        <v>1111</v>
      </c>
      <c r="D25" s="836" t="s">
        <v>1111</v>
      </c>
      <c r="E25" s="836">
        <v>12</v>
      </c>
      <c r="F25" s="836" t="s">
        <v>1111</v>
      </c>
      <c r="G25" s="836" t="s">
        <v>471</v>
      </c>
      <c r="H25" s="836" t="s">
        <v>1111</v>
      </c>
      <c r="I25" s="840">
        <v>1</v>
      </c>
      <c r="J25" s="836" t="s">
        <v>1111</v>
      </c>
      <c r="K25" s="836">
        <v>3</v>
      </c>
      <c r="L25" s="836" t="s">
        <v>1111</v>
      </c>
      <c r="M25" s="836" t="s">
        <v>1111</v>
      </c>
      <c r="N25" s="836" t="s">
        <v>1111</v>
      </c>
      <c r="O25" s="836" t="s">
        <v>1111</v>
      </c>
      <c r="P25" s="836" t="s">
        <v>1111</v>
      </c>
      <c r="Q25" s="840">
        <v>19</v>
      </c>
      <c r="R25" s="836" t="s">
        <v>1111</v>
      </c>
      <c r="S25" s="840">
        <v>21</v>
      </c>
      <c r="T25" s="836" t="s">
        <v>1111</v>
      </c>
      <c r="U25" s="836" t="s">
        <v>1111</v>
      </c>
      <c r="V25" s="843" t="s">
        <v>1111</v>
      </c>
    </row>
    <row r="26" spans="1:22" ht="13.5" customHeight="1">
      <c r="A26" s="816"/>
      <c r="B26" s="842" t="s">
        <v>450</v>
      </c>
      <c r="C26" s="836" t="s">
        <v>1111</v>
      </c>
      <c r="D26" s="836" t="s">
        <v>1111</v>
      </c>
      <c r="E26" s="836">
        <v>1</v>
      </c>
      <c r="F26" s="836" t="s">
        <v>1111</v>
      </c>
      <c r="G26" s="836" t="s">
        <v>471</v>
      </c>
      <c r="H26" s="836" t="s">
        <v>1111</v>
      </c>
      <c r="I26" s="836">
        <v>1</v>
      </c>
      <c r="J26" s="836" t="s">
        <v>1111</v>
      </c>
      <c r="K26" s="836" t="s">
        <v>1111</v>
      </c>
      <c r="L26" s="836" t="s">
        <v>1111</v>
      </c>
      <c r="M26" s="836" t="s">
        <v>1111</v>
      </c>
      <c r="N26" s="836" t="s">
        <v>1111</v>
      </c>
      <c r="O26" s="836" t="s">
        <v>1111</v>
      </c>
      <c r="P26" s="836" t="s">
        <v>1111</v>
      </c>
      <c r="Q26" s="840">
        <v>5</v>
      </c>
      <c r="R26" s="836" t="s">
        <v>1111</v>
      </c>
      <c r="S26" s="840">
        <v>4</v>
      </c>
      <c r="T26" s="836" t="s">
        <v>1111</v>
      </c>
      <c r="U26" s="836" t="s">
        <v>1111</v>
      </c>
      <c r="V26" s="843" t="s">
        <v>1111</v>
      </c>
    </row>
    <row r="27" spans="1:22" ht="13.5" customHeight="1">
      <c r="A27" s="816"/>
      <c r="B27" s="842" t="s">
        <v>451</v>
      </c>
      <c r="C27" s="836" t="s">
        <v>1111</v>
      </c>
      <c r="D27" s="836" t="s">
        <v>1111</v>
      </c>
      <c r="E27" s="836">
        <v>6</v>
      </c>
      <c r="F27" s="836" t="s">
        <v>1111</v>
      </c>
      <c r="G27" s="836" t="s">
        <v>471</v>
      </c>
      <c r="H27" s="836" t="s">
        <v>1111</v>
      </c>
      <c r="I27" s="836">
        <v>1</v>
      </c>
      <c r="J27" s="836" t="s">
        <v>1111</v>
      </c>
      <c r="K27" s="836" t="s">
        <v>1111</v>
      </c>
      <c r="L27" s="836" t="s">
        <v>1111</v>
      </c>
      <c r="M27" s="836" t="s">
        <v>1111</v>
      </c>
      <c r="N27" s="836" t="s">
        <v>1111</v>
      </c>
      <c r="O27" s="836" t="s">
        <v>1111</v>
      </c>
      <c r="P27" s="836" t="s">
        <v>1111</v>
      </c>
      <c r="Q27" s="840">
        <v>17</v>
      </c>
      <c r="R27" s="836" t="s">
        <v>1111</v>
      </c>
      <c r="S27" s="840">
        <v>28</v>
      </c>
      <c r="T27" s="836" t="s">
        <v>1111</v>
      </c>
      <c r="U27" s="836" t="s">
        <v>1111</v>
      </c>
      <c r="V27" s="843" t="s">
        <v>1111</v>
      </c>
    </row>
    <row r="28" spans="1:22" ht="13.5" customHeight="1">
      <c r="A28" s="816"/>
      <c r="B28" s="842" t="s">
        <v>452</v>
      </c>
      <c r="C28" s="836" t="s">
        <v>1111</v>
      </c>
      <c r="D28" s="836" t="s">
        <v>1111</v>
      </c>
      <c r="E28" s="836">
        <v>4</v>
      </c>
      <c r="F28" s="836" t="s">
        <v>1111</v>
      </c>
      <c r="G28" s="836" t="s">
        <v>471</v>
      </c>
      <c r="H28" s="836" t="s">
        <v>1111</v>
      </c>
      <c r="I28" s="840">
        <f>3-1</f>
        <v>2</v>
      </c>
      <c r="J28" s="836">
        <v>1</v>
      </c>
      <c r="K28" s="836">
        <v>2</v>
      </c>
      <c r="L28" s="836" t="s">
        <v>1111</v>
      </c>
      <c r="M28" s="836" t="s">
        <v>1111</v>
      </c>
      <c r="N28" s="836" t="s">
        <v>1111</v>
      </c>
      <c r="O28" s="836" t="s">
        <v>1111</v>
      </c>
      <c r="P28" s="836" t="s">
        <v>1111</v>
      </c>
      <c r="Q28" s="840">
        <v>17</v>
      </c>
      <c r="R28" s="836" t="s">
        <v>1111</v>
      </c>
      <c r="S28" s="840">
        <v>19</v>
      </c>
      <c r="T28" s="836" t="s">
        <v>1111</v>
      </c>
      <c r="U28" s="836" t="s">
        <v>1111</v>
      </c>
      <c r="V28" s="843" t="s">
        <v>1111</v>
      </c>
    </row>
    <row r="29" spans="1:22" ht="13.5" customHeight="1">
      <c r="A29" s="816"/>
      <c r="B29" s="842" t="s">
        <v>453</v>
      </c>
      <c r="C29" s="836" t="s">
        <v>1111</v>
      </c>
      <c r="D29" s="836" t="s">
        <v>1111</v>
      </c>
      <c r="E29" s="836">
        <v>4</v>
      </c>
      <c r="F29" s="836" t="s">
        <v>1111</v>
      </c>
      <c r="G29" s="836" t="s">
        <v>471</v>
      </c>
      <c r="H29" s="836" t="s">
        <v>1111</v>
      </c>
      <c r="I29" s="836" t="s">
        <v>1111</v>
      </c>
      <c r="J29" s="836" t="s">
        <v>1111</v>
      </c>
      <c r="K29" s="836">
        <v>3</v>
      </c>
      <c r="L29" s="836" t="s">
        <v>1111</v>
      </c>
      <c r="M29" s="836" t="s">
        <v>1111</v>
      </c>
      <c r="N29" s="836" t="s">
        <v>1111</v>
      </c>
      <c r="O29" s="836" t="s">
        <v>1111</v>
      </c>
      <c r="P29" s="836" t="s">
        <v>1111</v>
      </c>
      <c r="Q29" s="840">
        <v>19</v>
      </c>
      <c r="R29" s="836" t="s">
        <v>1111</v>
      </c>
      <c r="S29" s="840">
        <v>22</v>
      </c>
      <c r="T29" s="836" t="s">
        <v>1111</v>
      </c>
      <c r="U29" s="836" t="s">
        <v>1111</v>
      </c>
      <c r="V29" s="843" t="s">
        <v>1111</v>
      </c>
    </row>
    <row r="30" spans="1:22" ht="13.5" customHeight="1">
      <c r="A30" s="816"/>
      <c r="B30" s="842" t="s">
        <v>454</v>
      </c>
      <c r="C30" s="836" t="s">
        <v>1111</v>
      </c>
      <c r="D30" s="836" t="s">
        <v>1111</v>
      </c>
      <c r="E30" s="836">
        <v>6</v>
      </c>
      <c r="F30" s="836" t="s">
        <v>1111</v>
      </c>
      <c r="G30" s="836" t="s">
        <v>471</v>
      </c>
      <c r="H30" s="836" t="s">
        <v>1111</v>
      </c>
      <c r="I30" s="836">
        <v>1</v>
      </c>
      <c r="J30" s="836">
        <v>1</v>
      </c>
      <c r="K30" s="836" t="s">
        <v>1111</v>
      </c>
      <c r="L30" s="836" t="s">
        <v>1111</v>
      </c>
      <c r="M30" s="836" t="s">
        <v>1111</v>
      </c>
      <c r="N30" s="836" t="s">
        <v>1111</v>
      </c>
      <c r="O30" s="836" t="s">
        <v>1111</v>
      </c>
      <c r="P30" s="836" t="s">
        <v>1111</v>
      </c>
      <c r="Q30" s="840">
        <v>32</v>
      </c>
      <c r="R30" s="836" t="s">
        <v>1111</v>
      </c>
      <c r="S30" s="840">
        <v>32</v>
      </c>
      <c r="T30" s="836" t="s">
        <v>1111</v>
      </c>
      <c r="U30" s="836" t="s">
        <v>1111</v>
      </c>
      <c r="V30" s="843" t="s">
        <v>1111</v>
      </c>
    </row>
    <row r="31" spans="1:22" ht="13.5" customHeight="1">
      <c r="A31" s="816"/>
      <c r="B31" s="842" t="s">
        <v>455</v>
      </c>
      <c r="C31" s="836" t="s">
        <v>1111</v>
      </c>
      <c r="D31" s="836" t="s">
        <v>1111</v>
      </c>
      <c r="E31" s="836">
        <v>4</v>
      </c>
      <c r="F31" s="836" t="s">
        <v>1111</v>
      </c>
      <c r="G31" s="836" t="s">
        <v>471</v>
      </c>
      <c r="H31" s="836" t="s">
        <v>1111</v>
      </c>
      <c r="I31" s="836">
        <v>1</v>
      </c>
      <c r="J31" s="836" t="s">
        <v>1111</v>
      </c>
      <c r="K31" s="836" t="s">
        <v>1111</v>
      </c>
      <c r="L31" s="836" t="s">
        <v>1111</v>
      </c>
      <c r="M31" s="836" t="s">
        <v>1111</v>
      </c>
      <c r="N31" s="836" t="s">
        <v>1111</v>
      </c>
      <c r="O31" s="836" t="s">
        <v>1111</v>
      </c>
      <c r="P31" s="836" t="s">
        <v>1111</v>
      </c>
      <c r="Q31" s="840">
        <v>11</v>
      </c>
      <c r="R31" s="840">
        <v>2</v>
      </c>
      <c r="S31" s="840">
        <v>13</v>
      </c>
      <c r="T31" s="836" t="s">
        <v>1111</v>
      </c>
      <c r="U31" s="836" t="s">
        <v>1111</v>
      </c>
      <c r="V31" s="843" t="s">
        <v>1111</v>
      </c>
    </row>
    <row r="32" spans="1:22" ht="13.5" customHeight="1">
      <c r="A32" s="816"/>
      <c r="B32" s="844" t="s">
        <v>456</v>
      </c>
      <c r="C32" s="845" t="s">
        <v>1111</v>
      </c>
      <c r="D32" s="845" t="s">
        <v>1111</v>
      </c>
      <c r="E32" s="845">
        <v>6</v>
      </c>
      <c r="F32" s="845" t="s">
        <v>1111</v>
      </c>
      <c r="G32" s="845" t="s">
        <v>1111</v>
      </c>
      <c r="H32" s="845" t="s">
        <v>1111</v>
      </c>
      <c r="I32" s="845" t="s">
        <v>1111</v>
      </c>
      <c r="J32" s="845" t="s">
        <v>1111</v>
      </c>
      <c r="K32" s="845">
        <v>1</v>
      </c>
      <c r="L32" s="845" t="s">
        <v>1111</v>
      </c>
      <c r="M32" s="845" t="s">
        <v>1111</v>
      </c>
      <c r="N32" s="845" t="s">
        <v>1111</v>
      </c>
      <c r="O32" s="845" t="s">
        <v>1111</v>
      </c>
      <c r="P32" s="845" t="s">
        <v>1111</v>
      </c>
      <c r="Q32" s="846">
        <v>16</v>
      </c>
      <c r="R32" s="846">
        <v>1</v>
      </c>
      <c r="S32" s="846">
        <v>23</v>
      </c>
      <c r="T32" s="845" t="s">
        <v>1111</v>
      </c>
      <c r="U32" s="845" t="s">
        <v>1111</v>
      </c>
      <c r="V32" s="847" t="s">
        <v>1111</v>
      </c>
    </row>
    <row r="33" ht="12">
      <c r="B33" s="812" t="s">
        <v>472</v>
      </c>
    </row>
    <row r="34" ht="12">
      <c r="B34" s="812" t="s">
        <v>473</v>
      </c>
    </row>
    <row r="35" ht="12">
      <c r="B35" s="812" t="s">
        <v>474</v>
      </c>
    </row>
    <row r="36" ht="12">
      <c r="B36" s="812" t="s">
        <v>475</v>
      </c>
    </row>
  </sheetData>
  <mergeCells count="10">
    <mergeCell ref="V4:V6"/>
    <mergeCell ref="B5:B6"/>
    <mergeCell ref="D5:E6"/>
    <mergeCell ref="H5:I6"/>
    <mergeCell ref="J5:K6"/>
    <mergeCell ref="L5:L7"/>
    <mergeCell ref="M5:N6"/>
    <mergeCell ref="O5:O7"/>
    <mergeCell ref="S5:S6"/>
    <mergeCell ref="F5:G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5" customHeight="1"/>
  <cols>
    <col min="1" max="1" width="3.375" style="17" customWidth="1"/>
    <col min="2" max="2" width="3.50390625" style="17" customWidth="1"/>
    <col min="3" max="3" width="3.125" style="17" customWidth="1"/>
    <col min="4" max="4" width="22.25390625" style="17" customWidth="1"/>
    <col min="5" max="7" width="9.625" style="17" customWidth="1"/>
    <col min="8" max="8" width="2.625" style="17" customWidth="1"/>
    <col min="9" max="9" width="3.125" style="17" customWidth="1"/>
    <col min="10" max="10" width="21.125" style="17" customWidth="1"/>
    <col min="11" max="13" width="9.625" style="17" customWidth="1"/>
    <col min="14" max="14" width="9.00390625" style="17" customWidth="1"/>
    <col min="15" max="15" width="17.25390625" style="17" customWidth="1"/>
    <col min="16" max="16384" width="9.00390625" style="17" customWidth="1"/>
  </cols>
  <sheetData>
    <row r="2" spans="2:10" ht="15" customHeight="1">
      <c r="B2" s="18" t="s">
        <v>517</v>
      </c>
      <c r="C2" s="18"/>
      <c r="J2" s="848"/>
    </row>
    <row r="3" spans="4:13" ht="15" customHeight="1" thickBot="1">
      <c r="D3" s="20"/>
      <c r="E3" s="20"/>
      <c r="F3" s="20"/>
      <c r="G3" s="20"/>
      <c r="M3" s="38" t="s">
        <v>477</v>
      </c>
    </row>
    <row r="4" spans="1:13" ht="23.25" customHeight="1" thickTop="1">
      <c r="A4" s="27"/>
      <c r="B4" s="1510" t="s">
        <v>478</v>
      </c>
      <c r="C4" s="1511"/>
      <c r="D4" s="1512"/>
      <c r="E4" s="849">
        <v>61</v>
      </c>
      <c r="F4" s="849">
        <v>62</v>
      </c>
      <c r="G4" s="850">
        <v>63</v>
      </c>
      <c r="H4" s="1511" t="s">
        <v>479</v>
      </c>
      <c r="I4" s="1511"/>
      <c r="J4" s="1512"/>
      <c r="K4" s="849">
        <v>61</v>
      </c>
      <c r="L4" s="849">
        <v>62</v>
      </c>
      <c r="M4" s="22">
        <v>63</v>
      </c>
    </row>
    <row r="5" spans="1:13" s="139" customFormat="1" ht="15" customHeight="1">
      <c r="A5" s="851"/>
      <c r="B5" s="1513" t="s">
        <v>1119</v>
      </c>
      <c r="C5" s="1514"/>
      <c r="D5" s="1515"/>
      <c r="E5" s="139">
        <v>757210</v>
      </c>
      <c r="F5" s="852">
        <v>762253</v>
      </c>
      <c r="G5" s="853">
        <v>805803</v>
      </c>
      <c r="H5" s="36"/>
      <c r="I5" s="1391" t="s">
        <v>480</v>
      </c>
      <c r="J5" s="1516"/>
      <c r="K5" s="17">
        <v>1285</v>
      </c>
      <c r="L5" s="351">
        <v>1353</v>
      </c>
      <c r="M5" s="27">
        <v>1330</v>
      </c>
    </row>
    <row r="6" spans="1:13" s="139" customFormat="1" ht="15" customHeight="1">
      <c r="A6" s="851"/>
      <c r="B6" s="663"/>
      <c r="C6" s="36"/>
      <c r="D6" s="854"/>
      <c r="F6" s="855"/>
      <c r="G6" s="853"/>
      <c r="H6" s="45"/>
      <c r="I6" s="149"/>
      <c r="J6" s="851"/>
      <c r="L6" s="855"/>
      <c r="M6" s="851"/>
    </row>
    <row r="7" spans="1:13" ht="15" customHeight="1">
      <c r="A7" s="27"/>
      <c r="B7" s="856"/>
      <c r="C7" s="1391" t="s">
        <v>481</v>
      </c>
      <c r="D7" s="1516"/>
      <c r="E7" s="17">
        <v>171434</v>
      </c>
      <c r="F7" s="31">
        <v>174313</v>
      </c>
      <c r="G7" s="857">
        <v>185510</v>
      </c>
      <c r="H7" s="45"/>
      <c r="I7" s="1391" t="s">
        <v>482</v>
      </c>
      <c r="J7" s="1516"/>
      <c r="K7" s="17">
        <v>1359</v>
      </c>
      <c r="L7" s="31">
        <v>1173</v>
      </c>
      <c r="M7" s="27">
        <v>1269</v>
      </c>
    </row>
    <row r="8" spans="1:13" ht="15" customHeight="1">
      <c r="A8" s="27"/>
      <c r="B8" s="856"/>
      <c r="C8" s="45"/>
      <c r="D8" s="858" t="s">
        <v>409</v>
      </c>
      <c r="E8" s="17">
        <v>20995</v>
      </c>
      <c r="F8" s="31">
        <v>22481</v>
      </c>
      <c r="G8" s="857">
        <v>24353</v>
      </c>
      <c r="H8" s="859"/>
      <c r="I8" s="20"/>
      <c r="J8" s="27"/>
      <c r="L8" s="31"/>
      <c r="M8" s="27"/>
    </row>
    <row r="9" spans="1:13" ht="15" customHeight="1">
      <c r="A9" s="27"/>
      <c r="B9" s="859"/>
      <c r="C9" s="859"/>
      <c r="D9" s="858" t="s">
        <v>483</v>
      </c>
      <c r="E9" s="17">
        <v>21676</v>
      </c>
      <c r="F9" s="31">
        <v>21675</v>
      </c>
      <c r="G9" s="857">
        <v>23931</v>
      </c>
      <c r="H9" s="860"/>
      <c r="I9" s="1391" t="s">
        <v>484</v>
      </c>
      <c r="J9" s="1516"/>
      <c r="K9" s="17">
        <v>71182</v>
      </c>
      <c r="L9" s="31">
        <v>68346</v>
      </c>
      <c r="M9" s="27">
        <v>75324</v>
      </c>
    </row>
    <row r="10" spans="1:13" ht="15" customHeight="1">
      <c r="A10" s="27"/>
      <c r="B10" s="860"/>
      <c r="C10" s="860"/>
      <c r="D10" s="858" t="s">
        <v>485</v>
      </c>
      <c r="E10" s="17">
        <v>18860</v>
      </c>
      <c r="F10" s="31">
        <v>17833</v>
      </c>
      <c r="G10" s="857">
        <v>18104</v>
      </c>
      <c r="H10" s="860"/>
      <c r="I10" s="20"/>
      <c r="J10" s="27"/>
      <c r="L10" s="31"/>
      <c r="M10" s="27"/>
    </row>
    <row r="11" spans="1:13" ht="15" customHeight="1">
      <c r="A11" s="27"/>
      <c r="B11" s="860"/>
      <c r="C11" s="860"/>
      <c r="D11" s="858" t="s">
        <v>486</v>
      </c>
      <c r="E11" s="17">
        <v>2461</v>
      </c>
      <c r="F11" s="31">
        <v>2576</v>
      </c>
      <c r="G11" s="857">
        <v>2715</v>
      </c>
      <c r="H11" s="860"/>
      <c r="I11" s="1391" t="s">
        <v>487</v>
      </c>
      <c r="J11" s="1516"/>
      <c r="K11" s="17">
        <v>176776</v>
      </c>
      <c r="L11" s="31">
        <v>174513</v>
      </c>
      <c r="M11" s="27">
        <v>181180</v>
      </c>
    </row>
    <row r="12" spans="1:13" ht="15" customHeight="1">
      <c r="A12" s="27"/>
      <c r="B12" s="860"/>
      <c r="C12" s="860"/>
      <c r="D12" s="858" t="s">
        <v>488</v>
      </c>
      <c r="E12" s="17">
        <v>4351</v>
      </c>
      <c r="F12" s="31">
        <v>4360</v>
      </c>
      <c r="G12" s="857">
        <v>5370</v>
      </c>
      <c r="H12" s="860"/>
      <c r="I12" s="20"/>
      <c r="J12" s="858" t="s">
        <v>489</v>
      </c>
      <c r="K12" s="17">
        <v>81832</v>
      </c>
      <c r="L12" s="31">
        <v>83681</v>
      </c>
      <c r="M12" s="27">
        <v>88383</v>
      </c>
    </row>
    <row r="13" spans="1:13" ht="15" customHeight="1">
      <c r="A13" s="27"/>
      <c r="B13" s="860"/>
      <c r="C13" s="860"/>
      <c r="D13" s="858" t="s">
        <v>490</v>
      </c>
      <c r="E13" s="17">
        <v>6721</v>
      </c>
      <c r="F13" s="31">
        <v>6295</v>
      </c>
      <c r="G13" s="857">
        <v>3113</v>
      </c>
      <c r="H13" s="860"/>
      <c r="I13" s="20"/>
      <c r="J13" s="858" t="s">
        <v>491</v>
      </c>
      <c r="K13" s="17">
        <v>88478</v>
      </c>
      <c r="L13" s="31">
        <v>83921</v>
      </c>
      <c r="M13" s="27">
        <v>85532</v>
      </c>
    </row>
    <row r="14" spans="1:13" ht="15" customHeight="1">
      <c r="A14" s="27"/>
      <c r="B14" s="860"/>
      <c r="C14" s="860"/>
      <c r="D14" s="858" t="s">
        <v>492</v>
      </c>
      <c r="E14" s="17">
        <v>30</v>
      </c>
      <c r="F14" s="31">
        <v>76</v>
      </c>
      <c r="G14" s="857">
        <v>60</v>
      </c>
      <c r="H14" s="860"/>
      <c r="I14" s="860"/>
      <c r="J14" s="858" t="s">
        <v>493</v>
      </c>
      <c r="K14" s="17">
        <v>6463</v>
      </c>
      <c r="L14" s="31">
        <v>6907</v>
      </c>
      <c r="M14" s="27">
        <v>7261</v>
      </c>
    </row>
    <row r="15" spans="1:13" ht="15" customHeight="1">
      <c r="A15" s="27"/>
      <c r="B15" s="860"/>
      <c r="C15" s="860"/>
      <c r="D15" s="858" t="s">
        <v>494</v>
      </c>
      <c r="E15" s="17">
        <v>14766</v>
      </c>
      <c r="F15" s="31">
        <v>14464</v>
      </c>
      <c r="G15" s="857">
        <v>15323</v>
      </c>
      <c r="H15" s="860"/>
      <c r="I15" s="20"/>
      <c r="J15" s="27"/>
      <c r="L15" s="31"/>
      <c r="M15" s="27"/>
    </row>
    <row r="16" spans="1:13" ht="15" customHeight="1">
      <c r="A16" s="27"/>
      <c r="B16" s="860"/>
      <c r="C16" s="860"/>
      <c r="D16" s="858" t="s">
        <v>495</v>
      </c>
      <c r="E16" s="17">
        <v>2010</v>
      </c>
      <c r="F16" s="31">
        <v>1989</v>
      </c>
      <c r="G16" s="857">
        <v>1986</v>
      </c>
      <c r="H16" s="860"/>
      <c r="I16" s="20"/>
      <c r="J16" s="27"/>
      <c r="L16" s="31"/>
      <c r="M16" s="27"/>
    </row>
    <row r="17" spans="1:13" ht="15" customHeight="1">
      <c r="A17" s="27"/>
      <c r="B17" s="860"/>
      <c r="C17" s="860"/>
      <c r="D17" s="858" t="s">
        <v>496</v>
      </c>
      <c r="E17" s="17">
        <v>3367</v>
      </c>
      <c r="F17" s="31">
        <v>3689</v>
      </c>
      <c r="G17" s="857">
        <v>2914</v>
      </c>
      <c r="H17" s="860"/>
      <c r="I17" s="1391" t="s">
        <v>497</v>
      </c>
      <c r="J17" s="1516"/>
      <c r="K17" s="17">
        <v>16958</v>
      </c>
      <c r="L17" s="31">
        <v>14763</v>
      </c>
      <c r="M17" s="27">
        <v>12842</v>
      </c>
    </row>
    <row r="18" spans="1:13" ht="15" customHeight="1">
      <c r="A18" s="27"/>
      <c r="B18" s="860"/>
      <c r="C18" s="860"/>
      <c r="D18" s="858" t="s">
        <v>498</v>
      </c>
      <c r="E18" s="17">
        <v>5364</v>
      </c>
      <c r="F18" s="31">
        <v>5966</v>
      </c>
      <c r="G18" s="857">
        <v>6630</v>
      </c>
      <c r="H18" s="860"/>
      <c r="I18" s="1391" t="s">
        <v>499</v>
      </c>
      <c r="J18" s="1516"/>
      <c r="K18" s="17">
        <v>42661</v>
      </c>
      <c r="L18" s="31">
        <v>42339</v>
      </c>
      <c r="M18" s="27">
        <v>44774</v>
      </c>
    </row>
    <row r="19" spans="1:13" ht="15" customHeight="1">
      <c r="A19" s="27"/>
      <c r="B19" s="860"/>
      <c r="C19" s="860"/>
      <c r="D19" s="858" t="s">
        <v>500</v>
      </c>
      <c r="E19" s="17">
        <v>14255</v>
      </c>
      <c r="F19" s="31">
        <v>14791</v>
      </c>
      <c r="G19" s="857">
        <v>15892</v>
      </c>
      <c r="H19" s="860"/>
      <c r="I19" s="1391" t="s">
        <v>501</v>
      </c>
      <c r="J19" s="1516"/>
      <c r="K19" s="17">
        <v>12042</v>
      </c>
      <c r="L19" s="31">
        <v>12171</v>
      </c>
      <c r="M19" s="27">
        <v>13247</v>
      </c>
    </row>
    <row r="20" spans="1:13" ht="15" customHeight="1">
      <c r="A20" s="27"/>
      <c r="B20" s="860"/>
      <c r="C20" s="860"/>
      <c r="D20" s="858" t="s">
        <v>502</v>
      </c>
      <c r="E20" s="17">
        <v>38651</v>
      </c>
      <c r="F20" s="31">
        <v>39426</v>
      </c>
      <c r="G20" s="857">
        <v>41914</v>
      </c>
      <c r="H20" s="860"/>
      <c r="I20" s="1517" t="s">
        <v>503</v>
      </c>
      <c r="J20" s="1518"/>
      <c r="K20" s="17">
        <v>11024</v>
      </c>
      <c r="L20" s="31">
        <v>10150</v>
      </c>
      <c r="M20" s="27">
        <v>9927</v>
      </c>
    </row>
    <row r="21" spans="1:13" ht="15" customHeight="1">
      <c r="A21" s="27"/>
      <c r="B21" s="860"/>
      <c r="C21" s="860"/>
      <c r="D21" s="858" t="s">
        <v>504</v>
      </c>
      <c r="E21" s="17">
        <v>2472</v>
      </c>
      <c r="F21" s="31">
        <v>2360</v>
      </c>
      <c r="G21" s="857">
        <v>2424</v>
      </c>
      <c r="H21" s="860"/>
      <c r="I21" s="1391" t="s">
        <v>505</v>
      </c>
      <c r="J21" s="1516"/>
      <c r="K21" s="17">
        <v>89733</v>
      </c>
      <c r="L21" s="31">
        <v>92726</v>
      </c>
      <c r="M21" s="27">
        <v>100954</v>
      </c>
    </row>
    <row r="22" spans="1:13" ht="15" customHeight="1">
      <c r="A22" s="27"/>
      <c r="B22" s="860"/>
      <c r="C22" s="860"/>
      <c r="D22" s="858" t="s">
        <v>506</v>
      </c>
      <c r="E22" s="17">
        <v>6234</v>
      </c>
      <c r="F22" s="31">
        <v>7384</v>
      </c>
      <c r="G22" s="857">
        <v>10046</v>
      </c>
      <c r="I22" s="1391" t="s">
        <v>507</v>
      </c>
      <c r="J22" s="1516"/>
      <c r="K22" s="17">
        <v>31104</v>
      </c>
      <c r="L22" s="31">
        <v>34373</v>
      </c>
      <c r="M22" s="27">
        <v>33054</v>
      </c>
    </row>
    <row r="23" spans="1:13" ht="15" customHeight="1">
      <c r="A23" s="27"/>
      <c r="B23" s="863"/>
      <c r="C23" s="860"/>
      <c r="D23" s="858" t="s">
        <v>508</v>
      </c>
      <c r="E23" s="37">
        <v>9203</v>
      </c>
      <c r="F23" s="31">
        <v>8926</v>
      </c>
      <c r="G23" s="857">
        <v>9715</v>
      </c>
      <c r="H23" s="20"/>
      <c r="I23" s="45" t="s">
        <v>509</v>
      </c>
      <c r="J23" s="864"/>
      <c r="K23" s="17">
        <v>117898</v>
      </c>
      <c r="L23" s="31">
        <v>123514</v>
      </c>
      <c r="M23" s="27">
        <v>134166</v>
      </c>
    </row>
    <row r="24" spans="1:13" ht="15" customHeight="1">
      <c r="A24" s="20"/>
      <c r="B24" s="863"/>
      <c r="C24" s="1391" t="s">
        <v>510</v>
      </c>
      <c r="D24" s="1516"/>
      <c r="E24" s="20">
        <v>11364</v>
      </c>
      <c r="F24" s="31">
        <v>10750</v>
      </c>
      <c r="G24" s="20">
        <v>10426</v>
      </c>
      <c r="H24" s="600"/>
      <c r="I24" s="865"/>
      <c r="J24" s="866" t="s">
        <v>511</v>
      </c>
      <c r="L24" s="31"/>
      <c r="M24" s="27"/>
    </row>
    <row r="25" spans="1:13" ht="15" customHeight="1">
      <c r="A25" s="20"/>
      <c r="B25" s="867"/>
      <c r="C25" s="1519" t="s">
        <v>512</v>
      </c>
      <c r="D25" s="1520"/>
      <c r="E25" s="42">
        <v>748</v>
      </c>
      <c r="F25" s="44">
        <v>744</v>
      </c>
      <c r="G25" s="42">
        <v>686</v>
      </c>
      <c r="H25" s="868" t="s">
        <v>513</v>
      </c>
      <c r="I25" s="869"/>
      <c r="J25" s="870"/>
      <c r="K25" s="42">
        <v>1619</v>
      </c>
      <c r="L25" s="44">
        <v>1001</v>
      </c>
      <c r="M25" s="43">
        <v>1100</v>
      </c>
    </row>
    <row r="26" ht="15" customHeight="1">
      <c r="B26" s="17" t="s">
        <v>514</v>
      </c>
    </row>
    <row r="27" ht="15" customHeight="1">
      <c r="B27" s="17" t="s">
        <v>515</v>
      </c>
    </row>
    <row r="28" ht="15" customHeight="1">
      <c r="B28" s="17" t="s">
        <v>516</v>
      </c>
    </row>
  </sheetData>
  <mergeCells count="16">
    <mergeCell ref="I21:J21"/>
    <mergeCell ref="I22:J22"/>
    <mergeCell ref="C24:D24"/>
    <mergeCell ref="C25:D25"/>
    <mergeCell ref="I17:J17"/>
    <mergeCell ref="I18:J18"/>
    <mergeCell ref="I19:J19"/>
    <mergeCell ref="I20:J20"/>
    <mergeCell ref="C7:D7"/>
    <mergeCell ref="I7:J7"/>
    <mergeCell ref="I9:J9"/>
    <mergeCell ref="I11:J11"/>
    <mergeCell ref="B4:D4"/>
    <mergeCell ref="H4:J4"/>
    <mergeCell ref="B5:D5"/>
    <mergeCell ref="I5:J5"/>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6"/>
  <sheetViews>
    <sheetView workbookViewId="0" topLeftCell="A1">
      <selection activeCell="A1" sqref="A1"/>
    </sheetView>
  </sheetViews>
  <sheetFormatPr defaultColWidth="9.00390625" defaultRowHeight="15" customHeight="1"/>
  <cols>
    <col min="1" max="1" width="3.375" style="17" customWidth="1"/>
    <col min="2" max="2" width="3.50390625" style="17" customWidth="1"/>
    <col min="3" max="3" width="3.125" style="17" customWidth="1"/>
    <col min="4" max="4" width="22.25390625" style="17" customWidth="1"/>
    <col min="5" max="7" width="9.625" style="17" customWidth="1"/>
    <col min="8" max="8" width="2.625" style="17" customWidth="1"/>
    <col min="9" max="9" width="3.125" style="17" customWidth="1"/>
    <col min="10" max="10" width="21.125" style="17" customWidth="1"/>
    <col min="11" max="13" width="9.625" style="17" customWidth="1"/>
    <col min="14" max="14" width="9.00390625" style="17" customWidth="1"/>
    <col min="15" max="15" width="17.25390625" style="17" customWidth="1"/>
    <col min="16" max="16384" width="9.00390625" style="17" customWidth="1"/>
  </cols>
  <sheetData>
    <row r="2" spans="2:10" ht="15" customHeight="1">
      <c r="B2" s="18" t="s">
        <v>527</v>
      </c>
      <c r="C2" s="18"/>
      <c r="J2" s="848"/>
    </row>
    <row r="3" spans="4:13" ht="15" customHeight="1" thickBot="1">
      <c r="D3" s="20"/>
      <c r="E3" s="20"/>
      <c r="F3" s="20"/>
      <c r="G3" s="20"/>
      <c r="M3" s="38" t="s">
        <v>518</v>
      </c>
    </row>
    <row r="4" spans="1:13" ht="23.25" customHeight="1" thickTop="1">
      <c r="A4" s="27"/>
      <c r="B4" s="1510" t="s">
        <v>519</v>
      </c>
      <c r="C4" s="1511"/>
      <c r="D4" s="1512"/>
      <c r="E4" s="849" t="s">
        <v>520</v>
      </c>
      <c r="F4" s="849">
        <v>62</v>
      </c>
      <c r="G4" s="850">
        <v>63</v>
      </c>
      <c r="H4" s="1511" t="s">
        <v>521</v>
      </c>
      <c r="I4" s="1511"/>
      <c r="J4" s="1512"/>
      <c r="K4" s="849" t="s">
        <v>520</v>
      </c>
      <c r="L4" s="849">
        <v>62</v>
      </c>
      <c r="M4" s="22">
        <v>63</v>
      </c>
    </row>
    <row r="5" spans="1:13" s="139" customFormat="1" ht="15" customHeight="1">
      <c r="A5" s="851"/>
      <c r="B5" s="1513" t="s">
        <v>1119</v>
      </c>
      <c r="C5" s="1514"/>
      <c r="D5" s="1515"/>
      <c r="E5" s="852">
        <v>466464</v>
      </c>
      <c r="F5" s="139">
        <v>618403</v>
      </c>
      <c r="G5" s="871">
        <v>492504</v>
      </c>
      <c r="H5" s="36"/>
      <c r="I5" s="1391" t="s">
        <v>522</v>
      </c>
      <c r="J5" s="1516"/>
      <c r="K5" s="351">
        <v>535</v>
      </c>
      <c r="L5" s="17">
        <v>464</v>
      </c>
      <c r="M5" s="351">
        <v>456</v>
      </c>
    </row>
    <row r="6" spans="1:13" s="139" customFormat="1" ht="15" customHeight="1">
      <c r="A6" s="851"/>
      <c r="B6" s="663"/>
      <c r="C6" s="36"/>
      <c r="D6" s="854"/>
      <c r="E6" s="855"/>
      <c r="G6" s="853"/>
      <c r="H6" s="45"/>
      <c r="I6" s="149"/>
      <c r="J6" s="851"/>
      <c r="K6" s="855"/>
      <c r="M6" s="855"/>
    </row>
    <row r="7" spans="1:13" ht="15" customHeight="1">
      <c r="A7" s="27"/>
      <c r="B7" s="856"/>
      <c r="C7" s="1391" t="s">
        <v>481</v>
      </c>
      <c r="D7" s="1516"/>
      <c r="E7" s="31">
        <v>106524</v>
      </c>
      <c r="F7" s="17">
        <v>119716</v>
      </c>
      <c r="G7" s="857">
        <v>106085</v>
      </c>
      <c r="H7" s="45"/>
      <c r="I7" s="1391" t="s">
        <v>482</v>
      </c>
      <c r="J7" s="1516"/>
      <c r="K7" s="31">
        <v>1053</v>
      </c>
      <c r="L7" s="17">
        <v>895</v>
      </c>
      <c r="M7" s="31">
        <v>1051</v>
      </c>
    </row>
    <row r="8" spans="1:13" ht="15" customHeight="1">
      <c r="A8" s="27"/>
      <c r="B8" s="856"/>
      <c r="C8" s="45"/>
      <c r="D8" s="872" t="s">
        <v>409</v>
      </c>
      <c r="E8" s="31">
        <v>12910</v>
      </c>
      <c r="F8" s="17">
        <v>13047</v>
      </c>
      <c r="G8" s="857">
        <v>11739</v>
      </c>
      <c r="H8" s="873"/>
      <c r="I8" s="20"/>
      <c r="J8" s="27"/>
      <c r="K8" s="31"/>
      <c r="M8" s="31"/>
    </row>
    <row r="9" spans="1:13" ht="15" customHeight="1">
      <c r="A9" s="27"/>
      <c r="B9" s="873"/>
      <c r="C9" s="873"/>
      <c r="D9" s="872" t="s">
        <v>483</v>
      </c>
      <c r="E9" s="31">
        <v>16241</v>
      </c>
      <c r="F9" s="17">
        <v>15074</v>
      </c>
      <c r="G9" s="857">
        <v>14942</v>
      </c>
      <c r="H9" s="874"/>
      <c r="I9" s="1391" t="s">
        <v>484</v>
      </c>
      <c r="J9" s="1516"/>
      <c r="K9" s="31">
        <v>68935</v>
      </c>
      <c r="L9" s="17">
        <v>83429</v>
      </c>
      <c r="M9" s="31">
        <v>64106</v>
      </c>
    </row>
    <row r="10" spans="1:13" ht="15" customHeight="1">
      <c r="A10" s="27"/>
      <c r="B10" s="874"/>
      <c r="C10" s="874"/>
      <c r="D10" s="872" t="s">
        <v>485</v>
      </c>
      <c r="E10" s="31">
        <v>12207</v>
      </c>
      <c r="F10" s="17">
        <v>12436</v>
      </c>
      <c r="G10" s="857">
        <v>10745</v>
      </c>
      <c r="H10" s="874"/>
      <c r="I10" s="20"/>
      <c r="J10" s="27"/>
      <c r="K10" s="31"/>
      <c r="L10" s="31"/>
      <c r="M10" s="31"/>
    </row>
    <row r="11" spans="1:13" ht="15" customHeight="1">
      <c r="A11" s="27"/>
      <c r="B11" s="874"/>
      <c r="C11" s="874"/>
      <c r="D11" s="872" t="s">
        <v>486</v>
      </c>
      <c r="E11" s="31">
        <v>748</v>
      </c>
      <c r="F11" s="17">
        <v>1013</v>
      </c>
      <c r="G11" s="857">
        <v>619</v>
      </c>
      <c r="H11" s="874"/>
      <c r="I11" s="1391" t="s">
        <v>487</v>
      </c>
      <c r="J11" s="1516"/>
      <c r="K11" s="31">
        <v>95682</v>
      </c>
      <c r="L11" s="17">
        <v>126129</v>
      </c>
      <c r="M11" s="31">
        <v>92684</v>
      </c>
    </row>
    <row r="12" spans="1:13" ht="15" customHeight="1">
      <c r="A12" s="27"/>
      <c r="B12" s="874"/>
      <c r="C12" s="874"/>
      <c r="D12" s="872" t="s">
        <v>488</v>
      </c>
      <c r="E12" s="31">
        <v>2652</v>
      </c>
      <c r="F12" s="17">
        <v>3215</v>
      </c>
      <c r="G12" s="857">
        <v>2519</v>
      </c>
      <c r="H12" s="874"/>
      <c r="I12" s="20"/>
      <c r="J12" s="872" t="s">
        <v>489</v>
      </c>
      <c r="K12" s="31">
        <v>32749</v>
      </c>
      <c r="L12" s="17">
        <v>47022</v>
      </c>
      <c r="M12" s="31">
        <v>31093</v>
      </c>
    </row>
    <row r="13" spans="1:13" ht="15" customHeight="1">
      <c r="A13" s="27"/>
      <c r="B13" s="874"/>
      <c r="C13" s="874"/>
      <c r="D13" s="872" t="s">
        <v>490</v>
      </c>
      <c r="E13" s="31">
        <v>4352</v>
      </c>
      <c r="F13" s="17">
        <v>4136</v>
      </c>
      <c r="G13" s="857">
        <v>2812</v>
      </c>
      <c r="H13" s="874"/>
      <c r="I13" s="20"/>
      <c r="J13" s="872" t="s">
        <v>491</v>
      </c>
      <c r="K13" s="31">
        <v>55066</v>
      </c>
      <c r="L13" s="17">
        <v>69586</v>
      </c>
      <c r="M13" s="31">
        <v>53815</v>
      </c>
    </row>
    <row r="14" spans="1:13" ht="15" customHeight="1">
      <c r="A14" s="27"/>
      <c r="B14" s="874"/>
      <c r="C14" s="874"/>
      <c r="D14" s="872" t="s">
        <v>492</v>
      </c>
      <c r="E14" s="31">
        <v>171</v>
      </c>
      <c r="F14" s="17">
        <v>197</v>
      </c>
      <c r="G14" s="857">
        <v>248</v>
      </c>
      <c r="H14" s="874"/>
      <c r="I14" s="874"/>
      <c r="J14" s="872" t="s">
        <v>493</v>
      </c>
      <c r="K14" s="31">
        <v>7867</v>
      </c>
      <c r="L14" s="17">
        <v>9521</v>
      </c>
      <c r="M14" s="31">
        <v>7776</v>
      </c>
    </row>
    <row r="15" spans="1:13" ht="15" customHeight="1">
      <c r="A15" s="27"/>
      <c r="B15" s="874"/>
      <c r="C15" s="874"/>
      <c r="D15" s="872" t="s">
        <v>494</v>
      </c>
      <c r="E15" s="31">
        <v>7478</v>
      </c>
      <c r="F15" s="17">
        <v>7695</v>
      </c>
      <c r="G15" s="857">
        <v>6594</v>
      </c>
      <c r="H15" s="874"/>
      <c r="I15" s="20"/>
      <c r="J15" s="27"/>
      <c r="K15" s="31"/>
      <c r="M15" s="31"/>
    </row>
    <row r="16" spans="1:13" ht="15" customHeight="1">
      <c r="A16" s="27"/>
      <c r="B16" s="874"/>
      <c r="C16" s="874"/>
      <c r="D16" s="872" t="s">
        <v>523</v>
      </c>
      <c r="E16" s="31">
        <v>4458</v>
      </c>
      <c r="F16" s="17">
        <v>5646</v>
      </c>
      <c r="G16" s="857">
        <v>4916</v>
      </c>
      <c r="H16" s="874"/>
      <c r="I16" s="20"/>
      <c r="J16" s="27"/>
      <c r="K16" s="31"/>
      <c r="M16" s="31"/>
    </row>
    <row r="17" spans="1:13" ht="15" customHeight="1">
      <c r="A17" s="27"/>
      <c r="B17" s="874"/>
      <c r="C17" s="874"/>
      <c r="D17" s="872" t="s">
        <v>496</v>
      </c>
      <c r="E17" s="31">
        <v>2756</v>
      </c>
      <c r="F17" s="17">
        <v>3532</v>
      </c>
      <c r="G17" s="857">
        <v>2878</v>
      </c>
      <c r="H17" s="874"/>
      <c r="I17" s="1391" t="s">
        <v>524</v>
      </c>
      <c r="J17" s="1516"/>
      <c r="K17" s="31">
        <v>7297</v>
      </c>
      <c r="L17" s="17">
        <v>15551</v>
      </c>
      <c r="M17" s="31">
        <v>5103</v>
      </c>
    </row>
    <row r="18" spans="1:13" ht="15" customHeight="1">
      <c r="A18" s="27"/>
      <c r="B18" s="874"/>
      <c r="C18" s="874"/>
      <c r="D18" s="872" t="s">
        <v>498</v>
      </c>
      <c r="E18" s="31">
        <v>10016</v>
      </c>
      <c r="F18" s="17">
        <v>12504</v>
      </c>
      <c r="G18" s="857">
        <v>11163</v>
      </c>
      <c r="H18" s="874"/>
      <c r="I18" s="1391" t="s">
        <v>499</v>
      </c>
      <c r="J18" s="1516"/>
      <c r="K18" s="31">
        <v>9225</v>
      </c>
      <c r="L18" s="17">
        <v>23555</v>
      </c>
      <c r="M18" s="31">
        <v>10255</v>
      </c>
    </row>
    <row r="19" spans="1:13" ht="15" customHeight="1">
      <c r="A19" s="27"/>
      <c r="B19" s="874"/>
      <c r="C19" s="874"/>
      <c r="D19" s="872" t="s">
        <v>500</v>
      </c>
      <c r="E19" s="31">
        <v>7097</v>
      </c>
      <c r="F19" s="17">
        <v>9618</v>
      </c>
      <c r="G19" s="857">
        <v>7286</v>
      </c>
      <c r="H19" s="874"/>
      <c r="I19" s="1391" t="s">
        <v>501</v>
      </c>
      <c r="J19" s="1516"/>
      <c r="K19" s="31">
        <v>4757</v>
      </c>
      <c r="L19" s="17">
        <v>8051</v>
      </c>
      <c r="M19" s="31">
        <v>5481</v>
      </c>
    </row>
    <row r="20" spans="1:13" ht="15" customHeight="1">
      <c r="A20" s="27"/>
      <c r="B20" s="874"/>
      <c r="C20" s="874"/>
      <c r="D20" s="872" t="s">
        <v>502</v>
      </c>
      <c r="E20" s="31">
        <v>9269</v>
      </c>
      <c r="F20" s="17">
        <v>10511</v>
      </c>
      <c r="G20" s="857">
        <v>10372</v>
      </c>
      <c r="H20" s="874"/>
      <c r="I20" s="1517" t="s">
        <v>503</v>
      </c>
      <c r="J20" s="1518"/>
      <c r="K20" s="31">
        <v>1426</v>
      </c>
      <c r="L20" s="17">
        <v>2025</v>
      </c>
      <c r="M20" s="31">
        <v>1231</v>
      </c>
    </row>
    <row r="21" spans="1:13" ht="15" customHeight="1">
      <c r="A21" s="27"/>
      <c r="B21" s="874"/>
      <c r="C21" s="874"/>
      <c r="D21" s="872" t="s">
        <v>504</v>
      </c>
      <c r="E21" s="31">
        <v>2033</v>
      </c>
      <c r="F21" s="17">
        <v>4021</v>
      </c>
      <c r="G21" s="857">
        <v>1959</v>
      </c>
      <c r="H21" s="874"/>
      <c r="I21" s="1391" t="s">
        <v>505</v>
      </c>
      <c r="J21" s="1516"/>
      <c r="K21" s="31">
        <v>64214</v>
      </c>
      <c r="L21" s="17">
        <v>87116</v>
      </c>
      <c r="M21" s="31">
        <v>70316</v>
      </c>
    </row>
    <row r="22" spans="1:13" ht="15" customHeight="1">
      <c r="A22" s="27"/>
      <c r="B22" s="874"/>
      <c r="C22" s="874"/>
      <c r="D22" s="872" t="s">
        <v>506</v>
      </c>
      <c r="E22" s="31">
        <v>5285</v>
      </c>
      <c r="F22" s="17">
        <v>5903</v>
      </c>
      <c r="G22" s="857">
        <v>5754</v>
      </c>
      <c r="I22" s="1391" t="s">
        <v>507</v>
      </c>
      <c r="J22" s="1516"/>
      <c r="K22" s="31">
        <v>1052</v>
      </c>
      <c r="L22" s="17">
        <v>685</v>
      </c>
      <c r="M22" s="31">
        <v>1496</v>
      </c>
    </row>
    <row r="23" spans="1:13" ht="15" customHeight="1">
      <c r="A23" s="27"/>
      <c r="B23" s="875"/>
      <c r="C23" s="874"/>
      <c r="D23" s="872" t="s">
        <v>508</v>
      </c>
      <c r="E23" s="31">
        <v>8851</v>
      </c>
      <c r="F23" s="20">
        <v>11168</v>
      </c>
      <c r="G23" s="857">
        <v>11539</v>
      </c>
      <c r="H23" s="20"/>
      <c r="I23" s="45" t="s">
        <v>509</v>
      </c>
      <c r="J23" s="864"/>
      <c r="K23" s="31">
        <v>102116</v>
      </c>
      <c r="L23" s="17">
        <v>146445</v>
      </c>
      <c r="M23" s="31">
        <v>130231</v>
      </c>
    </row>
    <row r="24" spans="1:13" ht="15" customHeight="1">
      <c r="A24" s="20"/>
      <c r="B24" s="875"/>
      <c r="C24" s="1391" t="s">
        <v>510</v>
      </c>
      <c r="D24" s="1516"/>
      <c r="E24" s="31">
        <v>3228</v>
      </c>
      <c r="F24" s="20">
        <v>3974</v>
      </c>
      <c r="G24" s="857">
        <v>3710</v>
      </c>
      <c r="H24" s="20"/>
      <c r="I24" s="876"/>
      <c r="J24" s="877" t="s">
        <v>525</v>
      </c>
      <c r="K24" s="31"/>
      <c r="M24" s="31"/>
    </row>
    <row r="25" spans="1:13" ht="15" customHeight="1">
      <c r="A25" s="20"/>
      <c r="B25" s="878"/>
      <c r="C25" s="1519" t="s">
        <v>512</v>
      </c>
      <c r="D25" s="1520"/>
      <c r="E25" s="44">
        <v>420</v>
      </c>
      <c r="F25" s="42">
        <v>368</v>
      </c>
      <c r="G25" s="879">
        <v>299</v>
      </c>
      <c r="H25" s="880"/>
      <c r="I25" s="880"/>
      <c r="J25" s="881"/>
      <c r="K25" s="44"/>
      <c r="L25" s="42"/>
      <c r="M25" s="44"/>
    </row>
    <row r="26" ht="15" customHeight="1">
      <c r="B26" s="17" t="s">
        <v>526</v>
      </c>
    </row>
  </sheetData>
  <mergeCells count="16">
    <mergeCell ref="I21:J21"/>
    <mergeCell ref="I22:J22"/>
    <mergeCell ref="C24:D24"/>
    <mergeCell ref="C25:D25"/>
    <mergeCell ref="I17:J17"/>
    <mergeCell ref="I18:J18"/>
    <mergeCell ref="I19:J19"/>
    <mergeCell ref="I20:J20"/>
    <mergeCell ref="C7:D7"/>
    <mergeCell ref="I7:J7"/>
    <mergeCell ref="I9:J9"/>
    <mergeCell ref="I11:J11"/>
    <mergeCell ref="B4:D4"/>
    <mergeCell ref="H4:J4"/>
    <mergeCell ref="B5:D5"/>
    <mergeCell ref="I5:J5"/>
  </mergeCells>
  <printOptions/>
  <pageMargins left="0.75" right="0.75" top="1" bottom="1" header="0.512" footer="0.512"/>
  <pageSetup orientation="portrait" paperSize="9"/>
  <drawing r:id="rId1"/>
</worksheet>
</file>

<file path=xl/worksheets/sheet24.xml><?xml version="1.0" encoding="utf-8"?>
<worksheet xmlns="http://schemas.openxmlformats.org/spreadsheetml/2006/main" xmlns:r="http://schemas.openxmlformats.org/officeDocument/2006/relationships">
  <dimension ref="B2:J43"/>
  <sheetViews>
    <sheetView workbookViewId="0" topLeftCell="A1">
      <selection activeCell="A1" sqref="A1"/>
    </sheetView>
  </sheetViews>
  <sheetFormatPr defaultColWidth="9.00390625" defaultRowHeight="13.5"/>
  <cols>
    <col min="1" max="1" width="2.625" style="882" customWidth="1"/>
    <col min="2" max="2" width="2.50390625" style="882" customWidth="1"/>
    <col min="3" max="3" width="22.375" style="882" customWidth="1"/>
    <col min="4" max="4" width="15.625" style="882" customWidth="1"/>
    <col min="5" max="5" width="8.625" style="882" customWidth="1"/>
    <col min="6" max="6" width="15.625" style="882" customWidth="1"/>
    <col min="7" max="7" width="8.625" style="882" customWidth="1"/>
    <col min="8" max="8" width="15.625" style="882" customWidth="1"/>
    <col min="9" max="9" width="8.625" style="882" customWidth="1"/>
    <col min="10" max="16384" width="9.00390625" style="882" customWidth="1"/>
  </cols>
  <sheetData>
    <row r="2" ht="14.25">
      <c r="B2" s="883" t="s">
        <v>564</v>
      </c>
    </row>
    <row r="3" spans="2:9" ht="12.75" thickBot="1">
      <c r="B3" s="884" t="s">
        <v>528</v>
      </c>
      <c r="I3" s="885" t="s">
        <v>529</v>
      </c>
    </row>
    <row r="4" spans="2:9" s="886" customFormat="1" ht="15" customHeight="1" thickTop="1">
      <c r="B4" s="1525" t="s">
        <v>530</v>
      </c>
      <c r="C4" s="1526"/>
      <c r="D4" s="887" t="s">
        <v>562</v>
      </c>
      <c r="E4" s="888"/>
      <c r="F4" s="887">
        <v>61</v>
      </c>
      <c r="G4" s="888"/>
      <c r="H4" s="887">
        <v>62</v>
      </c>
      <c r="I4" s="888"/>
    </row>
    <row r="5" spans="2:9" s="886" customFormat="1" ht="15" customHeight="1">
      <c r="B5" s="1527"/>
      <c r="C5" s="1528"/>
      <c r="D5" s="889" t="s">
        <v>531</v>
      </c>
      <c r="E5" s="890" t="s">
        <v>532</v>
      </c>
      <c r="F5" s="890" t="s">
        <v>531</v>
      </c>
      <c r="G5" s="890" t="s">
        <v>532</v>
      </c>
      <c r="H5" s="890" t="s">
        <v>531</v>
      </c>
      <c r="I5" s="890" t="s">
        <v>532</v>
      </c>
    </row>
    <row r="6" spans="2:9" s="891" customFormat="1" ht="15" customHeight="1">
      <c r="B6" s="1521" t="s">
        <v>533</v>
      </c>
      <c r="C6" s="1522"/>
      <c r="D6" s="892">
        <f>SUM(D8:D22)</f>
        <v>413762804799</v>
      </c>
      <c r="E6" s="893">
        <v>100</v>
      </c>
      <c r="F6" s="892">
        <f>SUM(F8:F22)</f>
        <v>433103513713</v>
      </c>
      <c r="G6" s="893">
        <v>100</v>
      </c>
      <c r="H6" s="892">
        <f>SUM(H8:H22)</f>
        <v>474666672138</v>
      </c>
      <c r="I6" s="894">
        <v>100</v>
      </c>
    </row>
    <row r="7" spans="2:9" ht="9.75" customHeight="1">
      <c r="B7" s="895"/>
      <c r="C7" s="896"/>
      <c r="D7" s="897"/>
      <c r="E7" s="898"/>
      <c r="F7" s="897"/>
      <c r="G7" s="898"/>
      <c r="H7" s="897"/>
      <c r="I7" s="899"/>
    </row>
    <row r="8" spans="2:10" s="886" customFormat="1" ht="15" customHeight="1">
      <c r="B8" s="900"/>
      <c r="C8" s="901" t="s">
        <v>534</v>
      </c>
      <c r="D8" s="902">
        <v>68100794273</v>
      </c>
      <c r="E8" s="903">
        <v>16.4</v>
      </c>
      <c r="F8" s="902">
        <v>71413644912</v>
      </c>
      <c r="G8" s="903">
        <v>16.5</v>
      </c>
      <c r="H8" s="902">
        <v>77620184138</v>
      </c>
      <c r="I8" s="904">
        <v>16.4</v>
      </c>
      <c r="J8" s="905"/>
    </row>
    <row r="9" spans="2:10" s="886" customFormat="1" ht="15" customHeight="1">
      <c r="B9" s="900"/>
      <c r="C9" s="901" t="s">
        <v>563</v>
      </c>
      <c r="D9" s="902">
        <v>3742189000</v>
      </c>
      <c r="E9" s="903">
        <v>0.9</v>
      </c>
      <c r="F9" s="902">
        <v>3858798000</v>
      </c>
      <c r="G9" s="903">
        <v>0.9</v>
      </c>
      <c r="H9" s="902">
        <v>4121455000</v>
      </c>
      <c r="I9" s="904">
        <v>0.9</v>
      </c>
      <c r="J9" s="906"/>
    </row>
    <row r="10" spans="2:9" s="886" customFormat="1" ht="15" customHeight="1">
      <c r="B10" s="900"/>
      <c r="C10" s="901" t="s">
        <v>535</v>
      </c>
      <c r="D10" s="907">
        <v>135179192000</v>
      </c>
      <c r="E10" s="903">
        <v>32.7</v>
      </c>
      <c r="F10" s="907">
        <v>137524796000</v>
      </c>
      <c r="G10" s="903">
        <v>31.8</v>
      </c>
      <c r="H10" s="907">
        <v>147080896000</v>
      </c>
      <c r="I10" s="904">
        <v>31</v>
      </c>
    </row>
    <row r="11" spans="2:9" s="886" customFormat="1" ht="15" customHeight="1">
      <c r="B11" s="900"/>
      <c r="C11" s="901" t="s">
        <v>536</v>
      </c>
      <c r="D11" s="902">
        <v>350142000</v>
      </c>
      <c r="E11" s="903">
        <v>0.1</v>
      </c>
      <c r="F11" s="902">
        <v>306766000</v>
      </c>
      <c r="G11" s="903">
        <v>0.1</v>
      </c>
      <c r="H11" s="902">
        <v>619691000</v>
      </c>
      <c r="I11" s="904">
        <v>0.1</v>
      </c>
    </row>
    <row r="12" spans="2:9" s="886" customFormat="1" ht="15" customHeight="1">
      <c r="B12" s="900"/>
      <c r="C12" s="901" t="s">
        <v>537</v>
      </c>
      <c r="D12" s="902">
        <v>9224415186</v>
      </c>
      <c r="E12" s="903">
        <v>2.2</v>
      </c>
      <c r="F12" s="902">
        <v>9776788434</v>
      </c>
      <c r="G12" s="903">
        <v>2.3</v>
      </c>
      <c r="H12" s="902">
        <v>10319663317</v>
      </c>
      <c r="I12" s="904">
        <v>2.2</v>
      </c>
    </row>
    <row r="13" spans="2:9" s="886" customFormat="1" ht="15" customHeight="1">
      <c r="B13" s="900"/>
      <c r="C13" s="901"/>
      <c r="D13" s="902"/>
      <c r="E13" s="903"/>
      <c r="F13" s="902"/>
      <c r="G13" s="903"/>
      <c r="H13" s="902"/>
      <c r="I13" s="904"/>
    </row>
    <row r="14" spans="2:9" s="886" customFormat="1" ht="15" customHeight="1">
      <c r="B14" s="900"/>
      <c r="C14" s="901" t="s">
        <v>538</v>
      </c>
      <c r="D14" s="902">
        <v>6305429139</v>
      </c>
      <c r="E14" s="903">
        <v>1.5</v>
      </c>
      <c r="F14" s="902">
        <v>6560164967</v>
      </c>
      <c r="G14" s="903">
        <v>1.5</v>
      </c>
      <c r="H14" s="902">
        <v>6986971732</v>
      </c>
      <c r="I14" s="904">
        <v>1.5</v>
      </c>
    </row>
    <row r="15" spans="2:9" s="886" customFormat="1" ht="15" customHeight="1">
      <c r="B15" s="900"/>
      <c r="C15" s="901" t="s">
        <v>539</v>
      </c>
      <c r="D15" s="902">
        <v>116859171235</v>
      </c>
      <c r="E15" s="903">
        <v>28.4</v>
      </c>
      <c r="F15" s="902">
        <v>115229466369</v>
      </c>
      <c r="G15" s="903">
        <v>26.6</v>
      </c>
      <c r="H15" s="902">
        <v>121476277868</v>
      </c>
      <c r="I15" s="904">
        <v>25.6</v>
      </c>
    </row>
    <row r="16" spans="2:9" s="886" customFormat="1" ht="15" customHeight="1">
      <c r="B16" s="900"/>
      <c r="C16" s="901" t="s">
        <v>540</v>
      </c>
      <c r="D16" s="902">
        <v>2613416199</v>
      </c>
      <c r="E16" s="903">
        <v>0.4</v>
      </c>
      <c r="F16" s="902">
        <v>1981113338</v>
      </c>
      <c r="G16" s="903">
        <v>0.5</v>
      </c>
      <c r="H16" s="902">
        <v>2069567542</v>
      </c>
      <c r="I16" s="904">
        <v>0.4</v>
      </c>
    </row>
    <row r="17" spans="2:9" s="886" customFormat="1" ht="15" customHeight="1">
      <c r="B17" s="900"/>
      <c r="C17" s="901" t="s">
        <v>541</v>
      </c>
      <c r="D17" s="902">
        <v>141080000</v>
      </c>
      <c r="E17" s="903">
        <v>0</v>
      </c>
      <c r="F17" s="902">
        <v>103927900</v>
      </c>
      <c r="G17" s="903">
        <v>0</v>
      </c>
      <c r="H17" s="902">
        <v>33900000</v>
      </c>
      <c r="I17" s="904">
        <v>0</v>
      </c>
    </row>
    <row r="18" spans="2:9" s="886" customFormat="1" ht="15" customHeight="1">
      <c r="B18" s="900"/>
      <c r="C18" s="901"/>
      <c r="D18" s="902"/>
      <c r="E18" s="903"/>
      <c r="F18" s="902"/>
      <c r="G18" s="903"/>
      <c r="H18" s="902"/>
      <c r="I18" s="904"/>
    </row>
    <row r="19" spans="2:9" s="886" customFormat="1" ht="15" customHeight="1">
      <c r="B19" s="900"/>
      <c r="C19" s="901" t="s">
        <v>542</v>
      </c>
      <c r="D19" s="902">
        <v>4719403000</v>
      </c>
      <c r="E19" s="903">
        <v>1.1</v>
      </c>
      <c r="F19" s="902">
        <v>6215776000</v>
      </c>
      <c r="G19" s="903">
        <v>1.4</v>
      </c>
      <c r="H19" s="902">
        <v>1556497000</v>
      </c>
      <c r="I19" s="904">
        <v>0.3</v>
      </c>
    </row>
    <row r="20" spans="2:9" s="886" customFormat="1" ht="15" customHeight="1">
      <c r="B20" s="900"/>
      <c r="C20" s="901" t="s">
        <v>543</v>
      </c>
      <c r="D20" s="902">
        <v>837575170</v>
      </c>
      <c r="E20" s="903">
        <v>0.2</v>
      </c>
      <c r="F20" s="902">
        <v>791700789</v>
      </c>
      <c r="G20" s="903">
        <v>0.2</v>
      </c>
      <c r="H20" s="902">
        <v>996014448</v>
      </c>
      <c r="I20" s="904">
        <v>0.2</v>
      </c>
    </row>
    <row r="21" spans="2:9" s="886" customFormat="1" ht="15" customHeight="1">
      <c r="B21" s="900"/>
      <c r="C21" s="901" t="s">
        <v>544</v>
      </c>
      <c r="D21" s="902">
        <v>35673497597</v>
      </c>
      <c r="E21" s="903">
        <v>8.6</v>
      </c>
      <c r="F21" s="902">
        <v>37298571004</v>
      </c>
      <c r="G21" s="903">
        <v>8.6</v>
      </c>
      <c r="H21" s="902">
        <v>34027147093</v>
      </c>
      <c r="I21" s="904">
        <v>7.2</v>
      </c>
    </row>
    <row r="22" spans="2:9" s="886" customFormat="1" ht="15" customHeight="1">
      <c r="B22" s="900"/>
      <c r="C22" s="901" t="s">
        <v>545</v>
      </c>
      <c r="D22" s="902">
        <v>30016500000</v>
      </c>
      <c r="E22" s="903">
        <v>7.3</v>
      </c>
      <c r="F22" s="902">
        <v>42042000000</v>
      </c>
      <c r="G22" s="903">
        <v>9.7</v>
      </c>
      <c r="H22" s="902">
        <v>67758407000</v>
      </c>
      <c r="I22" s="904">
        <v>14.3</v>
      </c>
    </row>
    <row r="23" spans="2:9" ht="9.75" customHeight="1">
      <c r="B23" s="895"/>
      <c r="C23" s="896"/>
      <c r="D23" s="897"/>
      <c r="E23" s="898"/>
      <c r="F23" s="897"/>
      <c r="G23" s="898"/>
      <c r="H23" s="897"/>
      <c r="I23" s="899"/>
    </row>
    <row r="24" spans="2:9" s="891" customFormat="1" ht="15" customHeight="1">
      <c r="B24" s="1523" t="s">
        <v>546</v>
      </c>
      <c r="C24" s="1524"/>
      <c r="D24" s="908">
        <v>412971104010</v>
      </c>
      <c r="E24" s="909">
        <f>SUM(E26:E40)</f>
        <v>99.99999999999999</v>
      </c>
      <c r="F24" s="908">
        <f>SUM(F26:F40)</f>
        <v>432107499265</v>
      </c>
      <c r="G24" s="909">
        <f>SUM(G26:G40)</f>
        <v>100.00000000000001</v>
      </c>
      <c r="H24" s="908">
        <f>SUM(H26:H40)</f>
        <v>473599386998</v>
      </c>
      <c r="I24" s="910">
        <v>100</v>
      </c>
    </row>
    <row r="25" spans="2:9" ht="9.75" customHeight="1">
      <c r="B25" s="895"/>
      <c r="C25" s="896"/>
      <c r="D25" s="897"/>
      <c r="E25" s="898"/>
      <c r="F25" s="897"/>
      <c r="G25" s="898"/>
      <c r="H25" s="897"/>
      <c r="I25" s="899"/>
    </row>
    <row r="26" spans="2:9" s="886" customFormat="1" ht="15" customHeight="1">
      <c r="B26" s="900"/>
      <c r="C26" s="901" t="s">
        <v>547</v>
      </c>
      <c r="D26" s="902">
        <v>916493944</v>
      </c>
      <c r="E26" s="903">
        <v>0.2</v>
      </c>
      <c r="F26" s="902">
        <v>959164424</v>
      </c>
      <c r="G26" s="903">
        <v>0.2</v>
      </c>
      <c r="H26" s="902">
        <v>995566783</v>
      </c>
      <c r="I26" s="904">
        <v>0.2</v>
      </c>
    </row>
    <row r="27" spans="2:9" s="886" customFormat="1" ht="15" customHeight="1">
      <c r="B27" s="900"/>
      <c r="C27" s="901" t="s">
        <v>548</v>
      </c>
      <c r="D27" s="902">
        <v>24083215645</v>
      </c>
      <c r="E27" s="903">
        <v>5.8</v>
      </c>
      <c r="F27" s="902">
        <v>29841797565</v>
      </c>
      <c r="G27" s="903">
        <v>6.9</v>
      </c>
      <c r="H27" s="902">
        <v>34973053723</v>
      </c>
      <c r="I27" s="904">
        <v>7.4</v>
      </c>
    </row>
    <row r="28" spans="2:9" s="886" customFormat="1" ht="15" customHeight="1">
      <c r="B28" s="900"/>
      <c r="C28" s="901" t="s">
        <v>549</v>
      </c>
      <c r="D28" s="902">
        <v>17941624188</v>
      </c>
      <c r="E28" s="903">
        <v>4.3</v>
      </c>
      <c r="F28" s="902">
        <v>18399185942</v>
      </c>
      <c r="G28" s="903">
        <v>4.3</v>
      </c>
      <c r="H28" s="902">
        <v>18614263416</v>
      </c>
      <c r="I28" s="904">
        <v>3.9</v>
      </c>
    </row>
    <row r="29" spans="2:9" s="886" customFormat="1" ht="15" customHeight="1">
      <c r="B29" s="900"/>
      <c r="C29" s="901" t="s">
        <v>550</v>
      </c>
      <c r="D29" s="902">
        <v>9797637268</v>
      </c>
      <c r="E29" s="903">
        <v>2.4</v>
      </c>
      <c r="F29" s="902">
        <v>9583649893</v>
      </c>
      <c r="G29" s="903">
        <v>2.2</v>
      </c>
      <c r="H29" s="902">
        <v>9592642207</v>
      </c>
      <c r="I29" s="904">
        <v>2</v>
      </c>
    </row>
    <row r="30" spans="2:9" s="886" customFormat="1" ht="15" customHeight="1">
      <c r="B30" s="900"/>
      <c r="C30" s="901" t="s">
        <v>551</v>
      </c>
      <c r="D30" s="902">
        <v>2115946713</v>
      </c>
      <c r="E30" s="903">
        <v>0.5</v>
      </c>
      <c r="F30" s="902">
        <v>2396511670</v>
      </c>
      <c r="G30" s="903">
        <v>0.6</v>
      </c>
      <c r="H30" s="902">
        <v>2435262710</v>
      </c>
      <c r="I30" s="904">
        <v>0.5</v>
      </c>
    </row>
    <row r="31" spans="2:9" s="886" customFormat="1" ht="15" customHeight="1">
      <c r="B31" s="900"/>
      <c r="C31" s="901"/>
      <c r="D31" s="902"/>
      <c r="E31" s="903"/>
      <c r="F31" s="902"/>
      <c r="G31" s="903"/>
      <c r="H31" s="902"/>
      <c r="I31" s="904"/>
    </row>
    <row r="32" spans="2:9" s="886" customFormat="1" ht="15" customHeight="1">
      <c r="B32" s="900"/>
      <c r="C32" s="901" t="s">
        <v>552</v>
      </c>
      <c r="D32" s="902">
        <v>67451108294</v>
      </c>
      <c r="E32" s="903">
        <v>16.3</v>
      </c>
      <c r="F32" s="902">
        <v>68847370358</v>
      </c>
      <c r="G32" s="903">
        <v>15.9</v>
      </c>
      <c r="H32" s="902">
        <v>78897836430</v>
      </c>
      <c r="I32" s="904">
        <v>16.7</v>
      </c>
    </row>
    <row r="33" spans="2:9" s="886" customFormat="1" ht="15" customHeight="1">
      <c r="B33" s="900"/>
      <c r="C33" s="901" t="s">
        <v>553</v>
      </c>
      <c r="D33" s="902">
        <v>20109585375</v>
      </c>
      <c r="E33" s="903">
        <v>4.9</v>
      </c>
      <c r="F33" s="902">
        <v>20547533067</v>
      </c>
      <c r="G33" s="903">
        <v>4.8</v>
      </c>
      <c r="H33" s="902">
        <v>21066398304</v>
      </c>
      <c r="I33" s="904">
        <v>4.4</v>
      </c>
    </row>
    <row r="34" spans="2:9" s="886" customFormat="1" ht="15" customHeight="1">
      <c r="B34" s="900"/>
      <c r="C34" s="901" t="s">
        <v>554</v>
      </c>
      <c r="D34" s="902">
        <v>90688211124</v>
      </c>
      <c r="E34" s="903">
        <v>22</v>
      </c>
      <c r="F34" s="902">
        <v>94629044301</v>
      </c>
      <c r="G34" s="903">
        <v>21.9</v>
      </c>
      <c r="H34" s="902">
        <v>116252252351</v>
      </c>
      <c r="I34" s="904">
        <v>24.5</v>
      </c>
    </row>
    <row r="35" spans="2:9" s="886" customFormat="1" ht="15" customHeight="1">
      <c r="B35" s="900"/>
      <c r="C35" s="901" t="s">
        <v>555</v>
      </c>
      <c r="D35" s="902">
        <v>17544136383</v>
      </c>
      <c r="E35" s="903">
        <v>4.3</v>
      </c>
      <c r="F35" s="902">
        <v>19402294592</v>
      </c>
      <c r="G35" s="903">
        <v>4.5</v>
      </c>
      <c r="H35" s="902">
        <v>20132994667</v>
      </c>
      <c r="I35" s="904">
        <v>4.3</v>
      </c>
    </row>
    <row r="36" spans="2:9" s="886" customFormat="1" ht="15" customHeight="1">
      <c r="B36" s="900"/>
      <c r="C36" s="901" t="s">
        <v>556</v>
      </c>
      <c r="D36" s="902">
        <v>99295334835</v>
      </c>
      <c r="E36" s="903">
        <v>24</v>
      </c>
      <c r="F36" s="902">
        <v>102151595484</v>
      </c>
      <c r="G36" s="903">
        <v>23.6</v>
      </c>
      <c r="H36" s="902">
        <v>104900627010</v>
      </c>
      <c r="I36" s="904">
        <v>22.1</v>
      </c>
    </row>
    <row r="37" spans="2:9" s="886" customFormat="1" ht="15" customHeight="1">
      <c r="B37" s="900"/>
      <c r="C37" s="901"/>
      <c r="D37" s="902"/>
      <c r="E37" s="903"/>
      <c r="F37" s="902"/>
      <c r="G37" s="903"/>
      <c r="H37" s="902"/>
      <c r="I37" s="904"/>
    </row>
    <row r="38" spans="2:9" s="886" customFormat="1" ht="15" customHeight="1">
      <c r="B38" s="900"/>
      <c r="C38" s="901" t="s">
        <v>557</v>
      </c>
      <c r="D38" s="902">
        <v>7566771136</v>
      </c>
      <c r="E38" s="903">
        <v>1.8</v>
      </c>
      <c r="F38" s="902">
        <v>8630643659</v>
      </c>
      <c r="G38" s="903">
        <v>2</v>
      </c>
      <c r="H38" s="902">
        <v>10400414705</v>
      </c>
      <c r="I38" s="904">
        <v>2.2</v>
      </c>
    </row>
    <row r="39" spans="2:9" s="886" customFormat="1" ht="15" customHeight="1">
      <c r="B39" s="900"/>
      <c r="C39" s="901" t="s">
        <v>558</v>
      </c>
      <c r="D39" s="902">
        <v>45917022492</v>
      </c>
      <c r="E39" s="903">
        <v>11.1</v>
      </c>
      <c r="F39" s="902">
        <v>47062334641</v>
      </c>
      <c r="G39" s="903">
        <v>10.9</v>
      </c>
      <c r="H39" s="902">
        <v>48987203824</v>
      </c>
      <c r="I39" s="904">
        <v>10.3</v>
      </c>
    </row>
    <row r="40" spans="2:9" s="886" customFormat="1" ht="15" customHeight="1">
      <c r="B40" s="900"/>
      <c r="C40" s="901" t="s">
        <v>559</v>
      </c>
      <c r="D40" s="902">
        <v>9544016616</v>
      </c>
      <c r="E40" s="903">
        <v>2.4</v>
      </c>
      <c r="F40" s="902">
        <v>9656373669</v>
      </c>
      <c r="G40" s="903">
        <v>2.2</v>
      </c>
      <c r="H40" s="902">
        <v>6350870868</v>
      </c>
      <c r="I40" s="904">
        <v>1.3</v>
      </c>
    </row>
    <row r="41" spans="2:9" s="886" customFormat="1" ht="15" customHeight="1">
      <c r="B41" s="900"/>
      <c r="C41" s="901" t="s">
        <v>560</v>
      </c>
      <c r="D41" s="907" t="s">
        <v>1138</v>
      </c>
      <c r="E41" s="911" t="s">
        <v>1138</v>
      </c>
      <c r="F41" s="907" t="s">
        <v>1138</v>
      </c>
      <c r="G41" s="911" t="s">
        <v>1138</v>
      </c>
      <c r="H41" s="907" t="s">
        <v>1138</v>
      </c>
      <c r="I41" s="912" t="s">
        <v>1138</v>
      </c>
    </row>
    <row r="42" spans="2:9" ht="9.75" customHeight="1">
      <c r="B42" s="895"/>
      <c r="C42" s="896"/>
      <c r="D42" s="897"/>
      <c r="E42" s="913"/>
      <c r="F42" s="897"/>
      <c r="G42" s="913"/>
      <c r="H42" s="897"/>
      <c r="I42" s="914"/>
    </row>
    <row r="43" spans="2:9" s="891" customFormat="1" ht="15" customHeight="1">
      <c r="B43" s="1529" t="s">
        <v>561</v>
      </c>
      <c r="C43" s="1530"/>
      <c r="D43" s="915">
        <f>SUM(D6-D24)</f>
        <v>791700789</v>
      </c>
      <c r="E43" s="916"/>
      <c r="F43" s="915">
        <f>SUM(F6-F24)</f>
        <v>996014448</v>
      </c>
      <c r="G43" s="916"/>
      <c r="H43" s="915">
        <f>SUM(H6-H24)</f>
        <v>1067285140</v>
      </c>
      <c r="I43" s="917"/>
    </row>
  </sheetData>
  <mergeCells count="4">
    <mergeCell ref="B6:C6"/>
    <mergeCell ref="B24:C24"/>
    <mergeCell ref="B4:C5"/>
    <mergeCell ref="B43:C43"/>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BN70"/>
  <sheetViews>
    <sheetView workbookViewId="0" topLeftCell="A1">
      <selection activeCell="A1" sqref="A1"/>
    </sheetView>
  </sheetViews>
  <sheetFormatPr defaultColWidth="9.00390625" defaultRowHeight="13.5"/>
  <cols>
    <col min="1" max="1" width="2.625" style="729" customWidth="1"/>
    <col min="2" max="17" width="10.625" style="729" customWidth="1"/>
    <col min="18" max="18" width="12.875" style="729" customWidth="1"/>
    <col min="19" max="16384" width="10.625" style="729" customWidth="1"/>
  </cols>
  <sheetData>
    <row r="2" ht="14.25">
      <c r="B2" s="918" t="s">
        <v>610</v>
      </c>
    </row>
    <row r="3" spans="2:39" ht="12" thickBot="1">
      <c r="B3" s="919"/>
      <c r="C3" s="919"/>
      <c r="D3" s="919"/>
      <c r="E3" s="919"/>
      <c r="F3" s="919"/>
      <c r="G3" s="919"/>
      <c r="H3" s="919"/>
      <c r="I3" s="919"/>
      <c r="J3" s="919"/>
      <c r="K3" s="919"/>
      <c r="L3" s="919"/>
      <c r="M3" s="919"/>
      <c r="N3" s="919"/>
      <c r="O3" s="919"/>
      <c r="P3" s="919"/>
      <c r="Q3" s="920"/>
      <c r="R3" s="919"/>
      <c r="S3" s="919"/>
      <c r="T3" s="919" t="s">
        <v>582</v>
      </c>
      <c r="AM3" s="919" t="s">
        <v>582</v>
      </c>
    </row>
    <row r="4" spans="2:39" s="691" customFormat="1" ht="12.75" customHeight="1" thickTop="1">
      <c r="B4" s="1441" t="s">
        <v>1155</v>
      </c>
      <c r="C4" s="698"/>
      <c r="D4" s="697"/>
      <c r="E4" s="921"/>
      <c r="F4" s="922" t="s">
        <v>583</v>
      </c>
      <c r="G4" s="923"/>
      <c r="H4" s="1423" t="s">
        <v>584</v>
      </c>
      <c r="I4" s="1534"/>
      <c r="J4" s="1534"/>
      <c r="K4" s="1534"/>
      <c r="L4" s="1534"/>
      <c r="M4" s="1534"/>
      <c r="N4" s="1534"/>
      <c r="O4" s="1534"/>
      <c r="P4" s="1534"/>
      <c r="Q4" s="1534"/>
      <c r="R4" s="1534"/>
      <c r="S4" s="1534"/>
      <c r="T4" s="1534"/>
      <c r="U4" s="1534"/>
      <c r="V4" s="1534"/>
      <c r="W4" s="1534"/>
      <c r="X4" s="1534"/>
      <c r="Y4" s="1535"/>
      <c r="Z4" s="1330" t="s">
        <v>585</v>
      </c>
      <c r="AA4" s="1331"/>
      <c r="AB4" s="1331"/>
      <c r="AC4" s="1331"/>
      <c r="AD4" s="1331"/>
      <c r="AE4" s="1331"/>
      <c r="AF4" s="1331"/>
      <c r="AG4" s="1331"/>
      <c r="AH4" s="1331"/>
      <c r="AI4" s="1331"/>
      <c r="AJ4" s="1331"/>
      <c r="AK4" s="1331"/>
      <c r="AL4" s="1331"/>
      <c r="AM4" s="1536"/>
    </row>
    <row r="5" spans="2:39" s="691" customFormat="1" ht="12.75" customHeight="1">
      <c r="B5" s="1426"/>
      <c r="C5" s="924" t="s">
        <v>565</v>
      </c>
      <c r="D5" s="704" t="s">
        <v>566</v>
      </c>
      <c r="E5" s="704" t="s">
        <v>567</v>
      </c>
      <c r="F5" s="704" t="s">
        <v>586</v>
      </c>
      <c r="G5" s="704" t="s">
        <v>587</v>
      </c>
      <c r="H5" s="925"/>
      <c r="I5" s="926"/>
      <c r="J5" s="927" t="s">
        <v>588</v>
      </c>
      <c r="K5" s="927" t="s">
        <v>568</v>
      </c>
      <c r="L5" s="927"/>
      <c r="M5" s="927" t="s">
        <v>569</v>
      </c>
      <c r="N5" s="927" t="s">
        <v>589</v>
      </c>
      <c r="O5" s="927"/>
      <c r="P5" s="927"/>
      <c r="Q5" s="926"/>
      <c r="R5" s="927" t="s">
        <v>570</v>
      </c>
      <c r="S5" s="927"/>
      <c r="T5" s="928"/>
      <c r="U5" s="929"/>
      <c r="V5" s="930"/>
      <c r="W5" s="930"/>
      <c r="X5" s="930"/>
      <c r="Y5" s="931"/>
      <c r="Z5" s="932"/>
      <c r="AA5" s="930"/>
      <c r="AB5" s="930"/>
      <c r="AC5" s="930"/>
      <c r="AD5" s="930"/>
      <c r="AE5" s="1537" t="s">
        <v>590</v>
      </c>
      <c r="AF5" s="930"/>
      <c r="AG5" s="930"/>
      <c r="AH5" s="930"/>
      <c r="AI5" s="930"/>
      <c r="AJ5" s="1537" t="s">
        <v>591</v>
      </c>
      <c r="AK5" s="930"/>
      <c r="AL5" s="933"/>
      <c r="AM5" s="1531" t="s">
        <v>592</v>
      </c>
    </row>
    <row r="6" spans="2:66" s="691" customFormat="1" ht="12.75" customHeight="1">
      <c r="B6" s="1426"/>
      <c r="C6" s="924" t="s">
        <v>593</v>
      </c>
      <c r="D6" s="704" t="s">
        <v>594</v>
      </c>
      <c r="E6" s="704" t="s">
        <v>571</v>
      </c>
      <c r="F6" s="704" t="s">
        <v>595</v>
      </c>
      <c r="G6" s="704" t="s">
        <v>596</v>
      </c>
      <c r="H6" s="704" t="s">
        <v>572</v>
      </c>
      <c r="I6" s="704" t="s">
        <v>573</v>
      </c>
      <c r="J6" s="704" t="s">
        <v>574</v>
      </c>
      <c r="K6" s="704"/>
      <c r="L6" s="704" t="s">
        <v>597</v>
      </c>
      <c r="M6" s="704" t="s">
        <v>575</v>
      </c>
      <c r="N6" s="704"/>
      <c r="O6" s="704" t="s">
        <v>598</v>
      </c>
      <c r="P6" s="704" t="s">
        <v>576</v>
      </c>
      <c r="Q6" s="704" t="s">
        <v>539</v>
      </c>
      <c r="R6" s="704" t="s">
        <v>599</v>
      </c>
      <c r="S6" s="704" t="s">
        <v>600</v>
      </c>
      <c r="T6" s="705" t="s">
        <v>601</v>
      </c>
      <c r="U6" s="934" t="s">
        <v>602</v>
      </c>
      <c r="V6" s="935" t="s">
        <v>542</v>
      </c>
      <c r="W6" s="935" t="s">
        <v>543</v>
      </c>
      <c r="X6" s="935" t="s">
        <v>544</v>
      </c>
      <c r="Y6" s="862" t="s">
        <v>577</v>
      </c>
      <c r="Z6" s="861" t="s">
        <v>547</v>
      </c>
      <c r="AA6" s="935" t="s">
        <v>548</v>
      </c>
      <c r="AB6" s="935" t="s">
        <v>549</v>
      </c>
      <c r="AC6" s="935" t="s">
        <v>578</v>
      </c>
      <c r="AD6" s="935" t="s">
        <v>551</v>
      </c>
      <c r="AE6" s="1538"/>
      <c r="AF6" s="935" t="s">
        <v>553</v>
      </c>
      <c r="AG6" s="935" t="s">
        <v>554</v>
      </c>
      <c r="AH6" s="935" t="s">
        <v>579</v>
      </c>
      <c r="AI6" s="935" t="s">
        <v>556</v>
      </c>
      <c r="AJ6" s="1540"/>
      <c r="AK6" s="935" t="s">
        <v>558</v>
      </c>
      <c r="AL6" s="935" t="s">
        <v>559</v>
      </c>
      <c r="AM6" s="1532"/>
      <c r="AN6" s="694"/>
      <c r="AO6" s="694"/>
      <c r="AP6" s="694"/>
      <c r="AQ6" s="694"/>
      <c r="AR6" s="694"/>
      <c r="AS6" s="694"/>
      <c r="AT6" s="694"/>
      <c r="AU6" s="694"/>
      <c r="AV6" s="694"/>
      <c r="AW6" s="694"/>
      <c r="AX6" s="694"/>
      <c r="AY6" s="694"/>
      <c r="AZ6" s="694"/>
      <c r="BA6" s="694"/>
      <c r="BB6" s="694"/>
      <c r="BC6" s="694"/>
      <c r="BD6" s="694"/>
      <c r="BE6" s="694"/>
      <c r="BF6" s="694"/>
      <c r="BG6" s="694"/>
      <c r="BH6" s="694"/>
      <c r="BI6" s="694"/>
      <c r="BJ6" s="694"/>
      <c r="BK6" s="694"/>
      <c r="BL6" s="694"/>
      <c r="BM6" s="694"/>
      <c r="BN6" s="694"/>
    </row>
    <row r="7" spans="2:39" s="694" customFormat="1" ht="12.75" customHeight="1">
      <c r="B7" s="1427"/>
      <c r="C7" s="710"/>
      <c r="D7" s="709"/>
      <c r="E7" s="704" t="s">
        <v>603</v>
      </c>
      <c r="F7" s="936" t="s">
        <v>604</v>
      </c>
      <c r="G7" s="937"/>
      <c r="H7" s="709"/>
      <c r="I7" s="709"/>
      <c r="J7" s="936" t="s">
        <v>580</v>
      </c>
      <c r="K7" s="936" t="s">
        <v>581</v>
      </c>
      <c r="L7" s="936"/>
      <c r="M7" s="936" t="s">
        <v>580</v>
      </c>
      <c r="N7" s="936" t="s">
        <v>605</v>
      </c>
      <c r="O7" s="936"/>
      <c r="P7" s="938"/>
      <c r="Q7" s="709"/>
      <c r="R7" s="936" t="s">
        <v>606</v>
      </c>
      <c r="S7" s="936"/>
      <c r="T7" s="939"/>
      <c r="U7" s="709"/>
      <c r="V7" s="711"/>
      <c r="W7" s="711"/>
      <c r="X7" s="711"/>
      <c r="Y7" s="940"/>
      <c r="AA7" s="711"/>
      <c r="AB7" s="711"/>
      <c r="AC7" s="711"/>
      <c r="AD7" s="711"/>
      <c r="AE7" s="1539"/>
      <c r="AF7" s="711"/>
      <c r="AG7" s="711"/>
      <c r="AH7" s="711"/>
      <c r="AI7" s="711"/>
      <c r="AJ7" s="1541"/>
      <c r="AK7" s="711"/>
      <c r="AL7" s="711"/>
      <c r="AM7" s="1533"/>
    </row>
    <row r="8" spans="2:39" s="691" customFormat="1" ht="12.75" customHeight="1">
      <c r="B8" s="941" t="s">
        <v>607</v>
      </c>
      <c r="C8" s="942">
        <v>287619279</v>
      </c>
      <c r="D8" s="943">
        <v>278863507</v>
      </c>
      <c r="E8" s="943">
        <v>8755772</v>
      </c>
      <c r="F8" s="943">
        <v>179468</v>
      </c>
      <c r="G8" s="943">
        <v>8576304</v>
      </c>
      <c r="H8" s="943">
        <v>98980073</v>
      </c>
      <c r="I8" s="943">
        <v>3336747</v>
      </c>
      <c r="J8" s="943">
        <v>86419</v>
      </c>
      <c r="K8" s="943">
        <v>2369954</v>
      </c>
      <c r="L8" s="943">
        <v>77296116</v>
      </c>
      <c r="M8" s="943">
        <v>148870</v>
      </c>
      <c r="N8" s="943">
        <v>2585206</v>
      </c>
      <c r="O8" s="943">
        <v>5241418</v>
      </c>
      <c r="P8" s="943">
        <v>1140936</v>
      </c>
      <c r="Q8" s="944">
        <v>26219539</v>
      </c>
      <c r="R8" s="943">
        <v>52362</v>
      </c>
      <c r="S8" s="943">
        <v>16077280</v>
      </c>
      <c r="T8" s="943">
        <v>2861459</v>
      </c>
      <c r="U8" s="945">
        <v>551211</v>
      </c>
      <c r="V8" s="945">
        <v>3771936</v>
      </c>
      <c r="W8" s="945">
        <v>7061856</v>
      </c>
      <c r="X8" s="945">
        <v>12078897</v>
      </c>
      <c r="Y8" s="945">
        <v>27759000</v>
      </c>
      <c r="Z8" s="945">
        <v>5060100</v>
      </c>
      <c r="AA8" s="945">
        <v>37761584</v>
      </c>
      <c r="AB8" s="945">
        <v>36070844</v>
      </c>
      <c r="AC8" s="945">
        <v>21092666</v>
      </c>
      <c r="AD8" s="945">
        <v>1594026</v>
      </c>
      <c r="AE8" s="945">
        <v>23021307</v>
      </c>
      <c r="AF8" s="945">
        <v>10929485</v>
      </c>
      <c r="AG8" s="945">
        <v>46815845</v>
      </c>
      <c r="AH8" s="945">
        <v>10999874</v>
      </c>
      <c r="AI8" s="945">
        <v>50781212</v>
      </c>
      <c r="AJ8" s="945">
        <v>2678187</v>
      </c>
      <c r="AK8" s="945">
        <v>31898977</v>
      </c>
      <c r="AL8" s="945">
        <v>159400</v>
      </c>
      <c r="AM8" s="946" t="s">
        <v>608</v>
      </c>
    </row>
    <row r="9" spans="2:39" s="691" customFormat="1" ht="12.75" customHeight="1">
      <c r="B9" s="941"/>
      <c r="C9" s="947"/>
      <c r="D9" s="948"/>
      <c r="E9" s="948"/>
      <c r="F9" s="948"/>
      <c r="G9" s="948"/>
      <c r="H9" s="948"/>
      <c r="I9" s="948"/>
      <c r="J9" s="948"/>
      <c r="K9" s="948"/>
      <c r="L9" s="948"/>
      <c r="M9" s="948"/>
      <c r="N9" s="948"/>
      <c r="O9" s="948"/>
      <c r="P9" s="948"/>
      <c r="Q9" s="694"/>
      <c r="R9" s="948"/>
      <c r="S9" s="948"/>
      <c r="T9" s="948"/>
      <c r="U9" s="949"/>
      <c r="V9" s="949"/>
      <c r="W9" s="949"/>
      <c r="X9" s="949"/>
      <c r="Y9" s="949"/>
      <c r="Z9" s="949"/>
      <c r="AA9" s="949"/>
      <c r="AB9" s="949"/>
      <c r="AC9" s="949"/>
      <c r="AD9" s="949"/>
      <c r="AE9" s="949"/>
      <c r="AF9" s="949"/>
      <c r="AG9" s="949"/>
      <c r="AH9" s="949"/>
      <c r="AI9" s="949"/>
      <c r="AJ9" s="949"/>
      <c r="AK9" s="949"/>
      <c r="AL9" s="949"/>
      <c r="AM9" s="950"/>
    </row>
    <row r="10" spans="2:39" s="951" customFormat="1" ht="12.75" customHeight="1">
      <c r="B10" s="497">
        <v>62</v>
      </c>
      <c r="C10" s="952">
        <f>SUM(C12+C14)</f>
        <v>306118003</v>
      </c>
      <c r="D10" s="953">
        <f>SUM(D12+D14)</f>
        <v>297202764</v>
      </c>
      <c r="E10" s="953">
        <f>SUM(C10-D10)</f>
        <v>8915239</v>
      </c>
      <c r="F10" s="953">
        <f>SUM(F12+F14)</f>
        <v>63188</v>
      </c>
      <c r="G10" s="953">
        <v>8852051</v>
      </c>
      <c r="H10" s="953">
        <f aca="true" t="shared" si="0" ref="H10:AL10">SUM(H12+H14)</f>
        <v>104289137</v>
      </c>
      <c r="I10" s="953">
        <f t="shared" si="0"/>
        <v>3550014</v>
      </c>
      <c r="J10" s="953">
        <f t="shared" si="0"/>
        <v>97914</v>
      </c>
      <c r="K10" s="953">
        <f t="shared" si="0"/>
        <v>2552956</v>
      </c>
      <c r="L10" s="953">
        <f t="shared" si="0"/>
        <v>82052731</v>
      </c>
      <c r="M10" s="953">
        <f t="shared" si="0"/>
        <v>309787</v>
      </c>
      <c r="N10" s="953">
        <f t="shared" si="0"/>
        <v>2752665</v>
      </c>
      <c r="O10" s="953">
        <f t="shared" si="0"/>
        <v>5411151</v>
      </c>
      <c r="P10" s="953">
        <f t="shared" si="0"/>
        <v>1069856</v>
      </c>
      <c r="Q10" s="953">
        <f t="shared" si="0"/>
        <v>26107283</v>
      </c>
      <c r="R10" s="953">
        <f t="shared" si="0"/>
        <v>52362</v>
      </c>
      <c r="S10" s="953">
        <f t="shared" si="0"/>
        <v>17627472</v>
      </c>
      <c r="T10" s="953">
        <f t="shared" si="0"/>
        <v>2711050</v>
      </c>
      <c r="U10" s="954">
        <f t="shared" si="0"/>
        <v>585732</v>
      </c>
      <c r="V10" s="954">
        <f t="shared" si="0"/>
        <v>2585397</v>
      </c>
      <c r="W10" s="954">
        <f t="shared" si="0"/>
        <v>7798772</v>
      </c>
      <c r="X10" s="954">
        <f t="shared" si="0"/>
        <v>13777099</v>
      </c>
      <c r="Y10" s="954">
        <f t="shared" si="0"/>
        <v>32786625</v>
      </c>
      <c r="Z10" s="954">
        <f t="shared" si="0"/>
        <v>5057961</v>
      </c>
      <c r="AA10" s="954">
        <f t="shared" si="0"/>
        <v>39586439</v>
      </c>
      <c r="AB10" s="954">
        <f t="shared" si="0"/>
        <v>36570296</v>
      </c>
      <c r="AC10" s="953">
        <f t="shared" si="0"/>
        <v>23469285</v>
      </c>
      <c r="AD10" s="954">
        <f t="shared" si="0"/>
        <v>1566172</v>
      </c>
      <c r="AE10" s="954">
        <f t="shared" si="0"/>
        <v>26017334</v>
      </c>
      <c r="AF10" s="954">
        <f t="shared" si="0"/>
        <v>13472568</v>
      </c>
      <c r="AG10" s="954">
        <f t="shared" si="0"/>
        <v>51193252</v>
      </c>
      <c r="AH10" s="954">
        <f t="shared" si="0"/>
        <v>11348026</v>
      </c>
      <c r="AI10" s="954">
        <f t="shared" si="0"/>
        <v>52293403</v>
      </c>
      <c r="AJ10" s="953">
        <f t="shared" si="0"/>
        <v>3055232</v>
      </c>
      <c r="AK10" s="953">
        <f t="shared" si="0"/>
        <v>33361454</v>
      </c>
      <c r="AL10" s="954">
        <f t="shared" si="0"/>
        <v>211342</v>
      </c>
      <c r="AM10" s="955" t="s">
        <v>1138</v>
      </c>
    </row>
    <row r="11" spans="2:39" s="691" customFormat="1" ht="12.75" customHeight="1">
      <c r="B11" s="956"/>
      <c r="C11" s="957"/>
      <c r="D11" s="958"/>
      <c r="E11" s="953"/>
      <c r="F11" s="958"/>
      <c r="G11" s="953"/>
      <c r="H11" s="958"/>
      <c r="I11" s="958"/>
      <c r="J11" s="958"/>
      <c r="K11" s="958"/>
      <c r="L11" s="958"/>
      <c r="M11" s="958"/>
      <c r="N11" s="958"/>
      <c r="O11" s="958"/>
      <c r="P11" s="958"/>
      <c r="Q11" s="959"/>
      <c r="R11" s="958"/>
      <c r="S11" s="958"/>
      <c r="T11" s="958"/>
      <c r="U11" s="949"/>
      <c r="V11" s="949"/>
      <c r="W11" s="949"/>
      <c r="X11" s="949"/>
      <c r="Y11" s="949"/>
      <c r="Z11" s="949"/>
      <c r="AA11" s="949"/>
      <c r="AB11" s="949"/>
      <c r="AC11" s="949"/>
      <c r="AD11" s="949"/>
      <c r="AE11" s="949"/>
      <c r="AF11" s="949"/>
      <c r="AG11" s="949"/>
      <c r="AH11" s="949"/>
      <c r="AI11" s="949"/>
      <c r="AJ11" s="949"/>
      <c r="AK11" s="949"/>
      <c r="AL11" s="949"/>
      <c r="AM11" s="950"/>
    </row>
    <row r="12" spans="2:39" s="951" customFormat="1" ht="12.75" customHeight="1">
      <c r="B12" s="497" t="s">
        <v>1043</v>
      </c>
      <c r="C12" s="952">
        <f>SUM(C16:C30)</f>
        <v>199224152</v>
      </c>
      <c r="D12" s="953">
        <f>SUM(D16:D30)</f>
        <v>193379831</v>
      </c>
      <c r="E12" s="953">
        <f>SUM(C12-D12)</f>
        <v>5844321</v>
      </c>
      <c r="F12" s="953">
        <f>SUM(F16:F30)</f>
        <v>40933</v>
      </c>
      <c r="G12" s="953">
        <f>SUM(E12-F12)</f>
        <v>5803388</v>
      </c>
      <c r="H12" s="953">
        <f aca="true" t="shared" si="1" ref="H12:AL12">SUM(H16:H30)</f>
        <v>83321070</v>
      </c>
      <c r="I12" s="953">
        <f t="shared" si="1"/>
        <v>2126336</v>
      </c>
      <c r="J12" s="953">
        <f t="shared" si="1"/>
        <v>69394</v>
      </c>
      <c r="K12" s="953">
        <f t="shared" si="1"/>
        <v>1502291</v>
      </c>
      <c r="L12" s="953">
        <f t="shared" si="1"/>
        <v>36867554</v>
      </c>
      <c r="M12" s="953">
        <f t="shared" si="1"/>
        <v>238192</v>
      </c>
      <c r="N12" s="953">
        <f t="shared" si="1"/>
        <v>2019926</v>
      </c>
      <c r="O12" s="953">
        <f t="shared" si="1"/>
        <v>3453423</v>
      </c>
      <c r="P12" s="953">
        <f t="shared" si="1"/>
        <v>775026</v>
      </c>
      <c r="Q12" s="953">
        <f t="shared" si="1"/>
        <v>19280688</v>
      </c>
      <c r="R12" s="953">
        <f t="shared" si="1"/>
        <v>52362</v>
      </c>
      <c r="S12" s="953">
        <f t="shared" si="1"/>
        <v>8561800</v>
      </c>
      <c r="T12" s="953">
        <f t="shared" si="1"/>
        <v>1706844</v>
      </c>
      <c r="U12" s="954">
        <f t="shared" si="1"/>
        <v>328146</v>
      </c>
      <c r="V12" s="954">
        <f t="shared" si="1"/>
        <v>1515792</v>
      </c>
      <c r="W12" s="954">
        <f t="shared" si="1"/>
        <v>5346129</v>
      </c>
      <c r="X12" s="954">
        <f t="shared" si="1"/>
        <v>11030734</v>
      </c>
      <c r="Y12" s="954">
        <f t="shared" si="1"/>
        <v>21028445</v>
      </c>
      <c r="Z12" s="954">
        <f t="shared" si="1"/>
        <v>2813174</v>
      </c>
      <c r="AA12" s="954">
        <f t="shared" si="1"/>
        <v>23962353</v>
      </c>
      <c r="AB12" s="953">
        <f t="shared" si="1"/>
        <v>27696528</v>
      </c>
      <c r="AC12" s="954">
        <f t="shared" si="1"/>
        <v>16707656</v>
      </c>
      <c r="AD12" s="953">
        <f t="shared" si="1"/>
        <v>1389114</v>
      </c>
      <c r="AE12" s="953">
        <f t="shared" si="1"/>
        <v>12234003</v>
      </c>
      <c r="AF12" s="953">
        <f t="shared" si="1"/>
        <v>9907305</v>
      </c>
      <c r="AG12" s="953">
        <f t="shared" si="1"/>
        <v>36807926</v>
      </c>
      <c r="AH12" s="953">
        <f t="shared" si="1"/>
        <v>7160532</v>
      </c>
      <c r="AI12" s="953">
        <f t="shared" si="1"/>
        <v>34566423</v>
      </c>
      <c r="AJ12" s="954">
        <f t="shared" si="1"/>
        <v>645514</v>
      </c>
      <c r="AK12" s="953">
        <f t="shared" si="1"/>
        <v>19442845</v>
      </c>
      <c r="AL12" s="954">
        <f t="shared" si="1"/>
        <v>46458</v>
      </c>
      <c r="AM12" s="955" t="s">
        <v>1138</v>
      </c>
    </row>
    <row r="13" spans="2:39" s="691" customFormat="1" ht="12.75" customHeight="1">
      <c r="B13" s="956"/>
      <c r="C13" s="957"/>
      <c r="D13" s="958"/>
      <c r="E13" s="953"/>
      <c r="F13" s="958"/>
      <c r="G13" s="953"/>
      <c r="H13" s="958"/>
      <c r="I13" s="958"/>
      <c r="J13" s="958"/>
      <c r="K13" s="958"/>
      <c r="L13" s="958"/>
      <c r="M13" s="958"/>
      <c r="N13" s="958"/>
      <c r="O13" s="958"/>
      <c r="P13" s="958"/>
      <c r="Q13" s="959"/>
      <c r="R13" s="958"/>
      <c r="S13" s="958"/>
      <c r="T13" s="958"/>
      <c r="U13" s="949"/>
      <c r="V13" s="949"/>
      <c r="W13" s="949"/>
      <c r="X13" s="949"/>
      <c r="Y13" s="949"/>
      <c r="Z13" s="949"/>
      <c r="AA13" s="949"/>
      <c r="AB13" s="949"/>
      <c r="AC13" s="949"/>
      <c r="AD13" s="949"/>
      <c r="AE13" s="949"/>
      <c r="AF13" s="949"/>
      <c r="AG13" s="949"/>
      <c r="AH13" s="949"/>
      <c r="AI13" s="949"/>
      <c r="AJ13" s="949"/>
      <c r="AK13" s="949"/>
      <c r="AL13" s="949"/>
      <c r="AM13" s="950"/>
    </row>
    <row r="14" spans="2:39" s="951" customFormat="1" ht="12.75" customHeight="1">
      <c r="B14" s="497" t="s">
        <v>1045</v>
      </c>
      <c r="C14" s="952">
        <f>SUM(C32:C65)</f>
        <v>106893851</v>
      </c>
      <c r="D14" s="953">
        <f>SUM(D32:D65)</f>
        <v>103822933</v>
      </c>
      <c r="E14" s="953">
        <f>SUM(C14-D14)</f>
        <v>3070918</v>
      </c>
      <c r="F14" s="953">
        <f>SUM(F32:F65)</f>
        <v>22255</v>
      </c>
      <c r="G14" s="953">
        <f>SUM(E14-F14)</f>
        <v>3048663</v>
      </c>
      <c r="H14" s="953">
        <f aca="true" t="shared" si="2" ref="H14:N14">SUM(H32:H65)</f>
        <v>20968067</v>
      </c>
      <c r="I14" s="953">
        <f t="shared" si="2"/>
        <v>1423678</v>
      </c>
      <c r="J14" s="953">
        <f t="shared" si="2"/>
        <v>28520</v>
      </c>
      <c r="K14" s="953">
        <f t="shared" si="2"/>
        <v>1050665</v>
      </c>
      <c r="L14" s="953">
        <f t="shared" si="2"/>
        <v>45185177</v>
      </c>
      <c r="M14" s="953">
        <f t="shared" si="2"/>
        <v>71595</v>
      </c>
      <c r="N14" s="953">
        <f t="shared" si="2"/>
        <v>732739</v>
      </c>
      <c r="O14" s="953">
        <v>1957728</v>
      </c>
      <c r="P14" s="953">
        <f>SUM(P32:P65)</f>
        <v>294830</v>
      </c>
      <c r="Q14" s="953">
        <f>SUM(Q32:Q65)</f>
        <v>6826595</v>
      </c>
      <c r="R14" s="960">
        <v>0</v>
      </c>
      <c r="S14" s="953">
        <f aca="true" t="shared" si="3" ref="S14:AL14">SUM(S32:S65)</f>
        <v>9065672</v>
      </c>
      <c r="T14" s="953">
        <f t="shared" si="3"/>
        <v>1004206</v>
      </c>
      <c r="U14" s="954">
        <f t="shared" si="3"/>
        <v>257586</v>
      </c>
      <c r="V14" s="954">
        <f t="shared" si="3"/>
        <v>1069605</v>
      </c>
      <c r="W14" s="954">
        <f t="shared" si="3"/>
        <v>2452643</v>
      </c>
      <c r="X14" s="954">
        <f t="shared" si="3"/>
        <v>2746365</v>
      </c>
      <c r="Y14" s="954">
        <f t="shared" si="3"/>
        <v>11758180</v>
      </c>
      <c r="Z14" s="954">
        <f t="shared" si="3"/>
        <v>2244787</v>
      </c>
      <c r="AA14" s="954">
        <f t="shared" si="3"/>
        <v>15624086</v>
      </c>
      <c r="AB14" s="954">
        <f t="shared" si="3"/>
        <v>8873768</v>
      </c>
      <c r="AC14" s="954">
        <f t="shared" si="3"/>
        <v>6761629</v>
      </c>
      <c r="AD14" s="954">
        <f t="shared" si="3"/>
        <v>177058</v>
      </c>
      <c r="AE14" s="954">
        <f t="shared" si="3"/>
        <v>13783331</v>
      </c>
      <c r="AF14" s="954">
        <f t="shared" si="3"/>
        <v>3565263</v>
      </c>
      <c r="AG14" s="954">
        <f t="shared" si="3"/>
        <v>14385326</v>
      </c>
      <c r="AH14" s="954">
        <f t="shared" si="3"/>
        <v>4187494</v>
      </c>
      <c r="AI14" s="954">
        <f t="shared" si="3"/>
        <v>17726980</v>
      </c>
      <c r="AJ14" s="954">
        <f t="shared" si="3"/>
        <v>2409718</v>
      </c>
      <c r="AK14" s="954">
        <f t="shared" si="3"/>
        <v>13918609</v>
      </c>
      <c r="AL14" s="954">
        <f t="shared" si="3"/>
        <v>164884</v>
      </c>
      <c r="AM14" s="955" t="s">
        <v>1138</v>
      </c>
    </row>
    <row r="15" spans="2:39" s="691" customFormat="1" ht="12.75" customHeight="1">
      <c r="B15" s="941"/>
      <c r="C15" s="947"/>
      <c r="D15" s="948"/>
      <c r="E15" s="948"/>
      <c r="F15" s="948"/>
      <c r="G15" s="948"/>
      <c r="H15" s="948"/>
      <c r="I15" s="948"/>
      <c r="J15" s="948"/>
      <c r="K15" s="948"/>
      <c r="L15" s="948"/>
      <c r="M15" s="948"/>
      <c r="N15" s="948"/>
      <c r="O15" s="948"/>
      <c r="P15" s="948"/>
      <c r="Q15" s="694"/>
      <c r="R15" s="948"/>
      <c r="S15" s="948"/>
      <c r="T15" s="948"/>
      <c r="U15" s="949"/>
      <c r="V15" s="949"/>
      <c r="W15" s="949"/>
      <c r="X15" s="949"/>
      <c r="Y15" s="949"/>
      <c r="Z15" s="949"/>
      <c r="AA15" s="949"/>
      <c r="AB15" s="949"/>
      <c r="AC15" s="949"/>
      <c r="AD15" s="949"/>
      <c r="AE15" s="949"/>
      <c r="AF15" s="949"/>
      <c r="AG15" s="949"/>
      <c r="AH15" s="949"/>
      <c r="AI15" s="949"/>
      <c r="AJ15" s="949"/>
      <c r="AK15" s="949"/>
      <c r="AL15" s="949"/>
      <c r="AM15" s="950"/>
    </row>
    <row r="16" spans="2:39" s="691" customFormat="1" ht="12.75" customHeight="1">
      <c r="B16" s="941" t="s">
        <v>1057</v>
      </c>
      <c r="C16" s="947">
        <v>48584269</v>
      </c>
      <c r="D16" s="948">
        <v>47597718</v>
      </c>
      <c r="E16" s="948">
        <v>986551</v>
      </c>
      <c r="F16" s="948">
        <v>4425</v>
      </c>
      <c r="G16" s="948">
        <v>982126</v>
      </c>
      <c r="H16" s="948">
        <v>27638299</v>
      </c>
      <c r="I16" s="948">
        <v>489239</v>
      </c>
      <c r="J16" s="948">
        <v>6132</v>
      </c>
      <c r="K16" s="948">
        <v>361824</v>
      </c>
      <c r="L16" s="948">
        <v>3362052</v>
      </c>
      <c r="M16" s="948">
        <v>76935</v>
      </c>
      <c r="N16" s="948">
        <v>314887</v>
      </c>
      <c r="O16" s="948">
        <v>898750</v>
      </c>
      <c r="P16" s="694">
        <v>241227</v>
      </c>
      <c r="Q16" s="948">
        <v>4378954</v>
      </c>
      <c r="R16" s="948" t="s">
        <v>1138</v>
      </c>
      <c r="S16" s="948">
        <v>1799834</v>
      </c>
      <c r="T16" s="948">
        <v>417755</v>
      </c>
      <c r="U16" s="949">
        <v>83270</v>
      </c>
      <c r="V16" s="949">
        <v>168256</v>
      </c>
      <c r="W16" s="949">
        <v>1303406</v>
      </c>
      <c r="X16" s="949">
        <v>3181149</v>
      </c>
      <c r="Y16" s="949">
        <v>3862300</v>
      </c>
      <c r="Z16" s="949">
        <v>549360</v>
      </c>
      <c r="AA16" s="949">
        <v>4800783</v>
      </c>
      <c r="AB16" s="949">
        <v>6378623</v>
      </c>
      <c r="AC16" s="949">
        <v>5608696</v>
      </c>
      <c r="AD16" s="949">
        <v>424383</v>
      </c>
      <c r="AE16" s="949">
        <v>2354222</v>
      </c>
      <c r="AF16" s="949">
        <v>2506491</v>
      </c>
      <c r="AG16" s="949">
        <v>8590133</v>
      </c>
      <c r="AH16" s="949">
        <v>1453326</v>
      </c>
      <c r="AI16" s="949">
        <v>10321466</v>
      </c>
      <c r="AJ16" s="949">
        <v>52563</v>
      </c>
      <c r="AK16" s="949">
        <v>4557672</v>
      </c>
      <c r="AL16" s="949" t="s">
        <v>1138</v>
      </c>
      <c r="AM16" s="950" t="s">
        <v>1138</v>
      </c>
    </row>
    <row r="17" spans="2:39" s="691" customFormat="1" ht="12.75" customHeight="1">
      <c r="B17" s="941" t="s">
        <v>1059</v>
      </c>
      <c r="C17" s="947">
        <v>20507492</v>
      </c>
      <c r="D17" s="948">
        <v>19624786</v>
      </c>
      <c r="E17" s="948">
        <v>882706</v>
      </c>
      <c r="F17" s="948">
        <v>3173</v>
      </c>
      <c r="G17" s="948">
        <v>879533</v>
      </c>
      <c r="H17" s="948">
        <v>8084019</v>
      </c>
      <c r="I17" s="948">
        <v>207613</v>
      </c>
      <c r="J17" s="948" t="s">
        <v>1138</v>
      </c>
      <c r="K17" s="948">
        <v>153332</v>
      </c>
      <c r="L17" s="948">
        <v>4285163</v>
      </c>
      <c r="M17" s="948">
        <v>24807</v>
      </c>
      <c r="N17" s="948">
        <v>212435</v>
      </c>
      <c r="O17" s="948">
        <v>300724</v>
      </c>
      <c r="P17" s="694">
        <v>71147</v>
      </c>
      <c r="Q17" s="948">
        <v>2472290</v>
      </c>
      <c r="R17" s="948" t="s">
        <v>1138</v>
      </c>
      <c r="S17" s="948">
        <v>715079</v>
      </c>
      <c r="T17" s="948">
        <v>59292</v>
      </c>
      <c r="U17" s="949">
        <v>35335</v>
      </c>
      <c r="V17" s="949">
        <v>3025</v>
      </c>
      <c r="W17" s="949">
        <v>370458</v>
      </c>
      <c r="X17" s="949">
        <v>1049773</v>
      </c>
      <c r="Y17" s="949">
        <v>2463000</v>
      </c>
      <c r="Z17" s="949">
        <v>235705</v>
      </c>
      <c r="AA17" s="949">
        <v>1963324</v>
      </c>
      <c r="AB17" s="949">
        <v>3284896</v>
      </c>
      <c r="AC17" s="949">
        <v>1706189</v>
      </c>
      <c r="AD17" s="949">
        <v>116886</v>
      </c>
      <c r="AE17" s="949">
        <v>758389</v>
      </c>
      <c r="AF17" s="949">
        <v>974033</v>
      </c>
      <c r="AG17" s="949">
        <v>4533894</v>
      </c>
      <c r="AH17" s="949">
        <v>672455</v>
      </c>
      <c r="AI17" s="949">
        <v>3532803</v>
      </c>
      <c r="AJ17" s="949">
        <v>17715</v>
      </c>
      <c r="AK17" s="949">
        <v>1828497</v>
      </c>
      <c r="AL17" s="949" t="s">
        <v>1138</v>
      </c>
      <c r="AM17" s="950" t="s">
        <v>1138</v>
      </c>
    </row>
    <row r="18" spans="2:39" s="691" customFormat="1" ht="12.75" customHeight="1">
      <c r="B18" s="941" t="s">
        <v>1060</v>
      </c>
      <c r="C18" s="947">
        <v>23192517</v>
      </c>
      <c r="D18" s="948">
        <v>22573435</v>
      </c>
      <c r="E18" s="948">
        <v>619082</v>
      </c>
      <c r="F18" s="948">
        <v>0</v>
      </c>
      <c r="G18" s="948">
        <v>619082</v>
      </c>
      <c r="H18" s="948">
        <v>8654855</v>
      </c>
      <c r="I18" s="948">
        <v>224412</v>
      </c>
      <c r="J18" s="948">
        <v>14221</v>
      </c>
      <c r="K18" s="948">
        <v>166023</v>
      </c>
      <c r="L18" s="948">
        <v>4560625</v>
      </c>
      <c r="M18" s="948">
        <v>27729</v>
      </c>
      <c r="N18" s="948">
        <v>293479</v>
      </c>
      <c r="O18" s="948">
        <v>334323</v>
      </c>
      <c r="P18" s="694">
        <v>104897</v>
      </c>
      <c r="Q18" s="948">
        <v>2105196</v>
      </c>
      <c r="R18" s="948" t="s">
        <v>1138</v>
      </c>
      <c r="S18" s="948">
        <v>1013335</v>
      </c>
      <c r="T18" s="948">
        <v>401173</v>
      </c>
      <c r="U18" s="949">
        <v>21724</v>
      </c>
      <c r="V18" s="949">
        <v>20320</v>
      </c>
      <c r="W18" s="949">
        <v>475095</v>
      </c>
      <c r="X18" s="949">
        <v>1818425</v>
      </c>
      <c r="Y18" s="949">
        <v>2956685</v>
      </c>
      <c r="Z18" s="949">
        <v>260124</v>
      </c>
      <c r="AA18" s="949">
        <v>2348205</v>
      </c>
      <c r="AB18" s="949">
        <v>3394224</v>
      </c>
      <c r="AC18" s="949">
        <v>2458722</v>
      </c>
      <c r="AD18" s="949">
        <v>246143</v>
      </c>
      <c r="AE18" s="949">
        <v>1145315</v>
      </c>
      <c r="AF18" s="949">
        <v>1867681</v>
      </c>
      <c r="AG18" s="949">
        <v>4416539</v>
      </c>
      <c r="AH18" s="949">
        <v>755286</v>
      </c>
      <c r="AI18" s="949">
        <v>3163550</v>
      </c>
      <c r="AJ18" s="949">
        <v>256932</v>
      </c>
      <c r="AK18" s="949">
        <v>2260714</v>
      </c>
      <c r="AL18" s="949" t="s">
        <v>1138</v>
      </c>
      <c r="AM18" s="950" t="s">
        <v>1138</v>
      </c>
    </row>
    <row r="19" spans="2:39" s="691" customFormat="1" ht="12.75" customHeight="1">
      <c r="B19" s="941" t="s">
        <v>1062</v>
      </c>
      <c r="C19" s="947">
        <v>24155259</v>
      </c>
      <c r="D19" s="948">
        <v>23475164</v>
      </c>
      <c r="E19" s="948">
        <v>680095</v>
      </c>
      <c r="F19" s="948">
        <v>2880</v>
      </c>
      <c r="G19" s="948">
        <v>677215</v>
      </c>
      <c r="H19" s="948">
        <v>11061346</v>
      </c>
      <c r="I19" s="948">
        <v>246809</v>
      </c>
      <c r="J19" s="948">
        <v>16427</v>
      </c>
      <c r="K19" s="948">
        <v>168850</v>
      </c>
      <c r="L19" s="948">
        <v>3353227</v>
      </c>
      <c r="M19" s="948">
        <v>29202</v>
      </c>
      <c r="N19" s="948">
        <v>360867</v>
      </c>
      <c r="O19" s="948">
        <v>362135</v>
      </c>
      <c r="P19" s="694">
        <v>125238</v>
      </c>
      <c r="Q19" s="948">
        <v>2789638</v>
      </c>
      <c r="R19" s="948" t="s">
        <v>1138</v>
      </c>
      <c r="S19" s="948">
        <v>749225</v>
      </c>
      <c r="T19" s="948">
        <v>113609</v>
      </c>
      <c r="U19" s="949">
        <v>38477</v>
      </c>
      <c r="V19" s="949">
        <v>609748</v>
      </c>
      <c r="W19" s="949">
        <v>930460</v>
      </c>
      <c r="X19" s="949">
        <v>997401</v>
      </c>
      <c r="Y19" s="949">
        <v>2202600</v>
      </c>
      <c r="Z19" s="949">
        <v>274596</v>
      </c>
      <c r="AA19" s="949">
        <v>3831074</v>
      </c>
      <c r="AB19" s="949">
        <v>3387200</v>
      </c>
      <c r="AC19" s="949">
        <v>2367119</v>
      </c>
      <c r="AD19" s="949">
        <v>312910</v>
      </c>
      <c r="AE19" s="949">
        <v>1452983</v>
      </c>
      <c r="AF19" s="949">
        <v>2034131</v>
      </c>
      <c r="AG19" s="949">
        <v>2884715</v>
      </c>
      <c r="AH19" s="949">
        <v>896581</v>
      </c>
      <c r="AI19" s="949">
        <v>4072494</v>
      </c>
      <c r="AJ19" s="949">
        <v>21672</v>
      </c>
      <c r="AK19" s="949">
        <v>1939689</v>
      </c>
      <c r="AL19" s="949" t="s">
        <v>1138</v>
      </c>
      <c r="AM19" s="950" t="s">
        <v>1138</v>
      </c>
    </row>
    <row r="20" spans="2:39" s="691" customFormat="1" ht="12.75" customHeight="1">
      <c r="B20" s="941"/>
      <c r="C20" s="947"/>
      <c r="D20" s="948"/>
      <c r="E20" s="948"/>
      <c r="F20" s="948"/>
      <c r="G20" s="948"/>
      <c r="H20" s="948"/>
      <c r="I20" s="948"/>
      <c r="J20" s="948"/>
      <c r="K20" s="948"/>
      <c r="L20" s="948"/>
      <c r="M20" s="948"/>
      <c r="N20" s="948"/>
      <c r="O20" s="948"/>
      <c r="P20" s="948"/>
      <c r="Q20" s="694"/>
      <c r="R20" s="948"/>
      <c r="S20" s="948"/>
      <c r="T20" s="948"/>
      <c r="U20" s="949"/>
      <c r="V20" s="949"/>
      <c r="W20" s="949"/>
      <c r="X20" s="949"/>
      <c r="Y20" s="949"/>
      <c r="Z20" s="949"/>
      <c r="AA20" s="949"/>
      <c r="AB20" s="949"/>
      <c r="AC20" s="949"/>
      <c r="AD20" s="949"/>
      <c r="AE20" s="949"/>
      <c r="AF20" s="949"/>
      <c r="AG20" s="949"/>
      <c r="AH20" s="949"/>
      <c r="AI20" s="949"/>
      <c r="AJ20" s="949"/>
      <c r="AK20" s="949"/>
      <c r="AL20" s="949"/>
      <c r="AM20" s="950"/>
    </row>
    <row r="21" spans="2:39" s="691" customFormat="1" ht="12.75" customHeight="1">
      <c r="B21" s="941" t="s">
        <v>1065</v>
      </c>
      <c r="C21" s="947">
        <v>9123384</v>
      </c>
      <c r="D21" s="948">
        <v>8733972</v>
      </c>
      <c r="E21" s="948">
        <v>389412</v>
      </c>
      <c r="F21" s="948">
        <v>0</v>
      </c>
      <c r="G21" s="948">
        <v>389412</v>
      </c>
      <c r="H21" s="948">
        <v>3730064</v>
      </c>
      <c r="I21" s="948">
        <v>89079</v>
      </c>
      <c r="J21" s="948" t="s">
        <v>1138</v>
      </c>
      <c r="K21" s="948">
        <v>65941</v>
      </c>
      <c r="L21" s="948">
        <v>2027538</v>
      </c>
      <c r="M21" s="948">
        <v>10700</v>
      </c>
      <c r="N21" s="948">
        <v>80130</v>
      </c>
      <c r="O21" s="948">
        <v>156772</v>
      </c>
      <c r="P21" s="948">
        <v>35817</v>
      </c>
      <c r="Q21" s="948">
        <v>678918</v>
      </c>
      <c r="R21" s="948" t="s">
        <v>1138</v>
      </c>
      <c r="S21" s="961">
        <v>475263</v>
      </c>
      <c r="T21" s="948">
        <v>47645</v>
      </c>
      <c r="U21" s="949">
        <v>25000</v>
      </c>
      <c r="V21" s="949">
        <v>122350</v>
      </c>
      <c r="W21" s="949">
        <v>416895</v>
      </c>
      <c r="X21" s="949">
        <v>250137</v>
      </c>
      <c r="Y21" s="949">
        <v>911135</v>
      </c>
      <c r="Z21" s="949">
        <v>181734</v>
      </c>
      <c r="AA21" s="949">
        <v>1257075</v>
      </c>
      <c r="AB21" s="949">
        <v>1436488</v>
      </c>
      <c r="AC21" s="949">
        <v>594022</v>
      </c>
      <c r="AD21" s="949">
        <v>75422</v>
      </c>
      <c r="AE21" s="949">
        <v>734932</v>
      </c>
      <c r="AF21" s="949">
        <v>339340</v>
      </c>
      <c r="AG21" s="949">
        <v>1273341</v>
      </c>
      <c r="AH21" s="949">
        <v>358953</v>
      </c>
      <c r="AI21" s="949">
        <v>1556915</v>
      </c>
      <c r="AJ21" s="949">
        <v>29279</v>
      </c>
      <c r="AK21" s="949">
        <v>896471</v>
      </c>
      <c r="AL21" s="949" t="s">
        <v>1138</v>
      </c>
      <c r="AM21" s="950" t="s">
        <v>1138</v>
      </c>
    </row>
    <row r="22" spans="2:39" s="691" customFormat="1" ht="12.75" customHeight="1">
      <c r="B22" s="941" t="s">
        <v>1066</v>
      </c>
      <c r="C22" s="947">
        <v>9262650</v>
      </c>
      <c r="D22" s="948">
        <v>8864265</v>
      </c>
      <c r="E22" s="948">
        <v>398385</v>
      </c>
      <c r="F22" s="948">
        <v>1263</v>
      </c>
      <c r="G22" s="948">
        <v>397122</v>
      </c>
      <c r="H22" s="948">
        <v>3359534</v>
      </c>
      <c r="I22" s="948">
        <v>88404</v>
      </c>
      <c r="J22" s="948" t="s">
        <v>1138</v>
      </c>
      <c r="K22" s="948">
        <v>63101</v>
      </c>
      <c r="L22" s="948">
        <v>2370601</v>
      </c>
      <c r="M22" s="948">
        <v>9033</v>
      </c>
      <c r="N22" s="948">
        <v>60095</v>
      </c>
      <c r="O22" s="948">
        <v>196685</v>
      </c>
      <c r="P22" s="948">
        <v>23379</v>
      </c>
      <c r="Q22" s="948">
        <v>825865</v>
      </c>
      <c r="R22" s="948" t="s">
        <v>1138</v>
      </c>
      <c r="S22" s="961">
        <v>533544</v>
      </c>
      <c r="T22" s="948">
        <v>64749</v>
      </c>
      <c r="U22" s="949">
        <v>9873</v>
      </c>
      <c r="V22" s="949">
        <v>303413</v>
      </c>
      <c r="W22" s="949">
        <v>149129</v>
      </c>
      <c r="X22" s="949">
        <v>230445</v>
      </c>
      <c r="Y22" s="949">
        <v>974800</v>
      </c>
      <c r="Z22" s="949">
        <v>171027</v>
      </c>
      <c r="AA22" s="949">
        <v>1060750</v>
      </c>
      <c r="AB22" s="949">
        <v>1146311</v>
      </c>
      <c r="AC22" s="949">
        <v>509972</v>
      </c>
      <c r="AD22" s="949">
        <v>22796</v>
      </c>
      <c r="AE22" s="949">
        <v>853475</v>
      </c>
      <c r="AF22" s="949">
        <v>212109</v>
      </c>
      <c r="AG22" s="949">
        <v>1760841</v>
      </c>
      <c r="AH22" s="949">
        <v>332862</v>
      </c>
      <c r="AI22" s="949">
        <v>1731903</v>
      </c>
      <c r="AJ22" s="949">
        <v>38284</v>
      </c>
      <c r="AK22" s="949">
        <v>1023935</v>
      </c>
      <c r="AL22" s="949" t="s">
        <v>1138</v>
      </c>
      <c r="AM22" s="950" t="s">
        <v>1138</v>
      </c>
    </row>
    <row r="23" spans="2:39" s="691" customFormat="1" ht="12.75" customHeight="1">
      <c r="B23" s="941" t="s">
        <v>1068</v>
      </c>
      <c r="C23" s="947">
        <v>8175309</v>
      </c>
      <c r="D23" s="948">
        <v>7881861</v>
      </c>
      <c r="E23" s="948">
        <v>293448</v>
      </c>
      <c r="F23" s="948">
        <v>0</v>
      </c>
      <c r="G23" s="948">
        <v>293448</v>
      </c>
      <c r="H23" s="948">
        <v>2833432</v>
      </c>
      <c r="I23" s="948">
        <v>97130</v>
      </c>
      <c r="J23" s="948">
        <v>13521</v>
      </c>
      <c r="K23" s="948">
        <v>71935</v>
      </c>
      <c r="L23" s="948">
        <v>2435072</v>
      </c>
      <c r="M23" s="948">
        <v>10217</v>
      </c>
      <c r="N23" s="948">
        <v>28645</v>
      </c>
      <c r="O23" s="948">
        <v>159521</v>
      </c>
      <c r="P23" s="948">
        <v>32935</v>
      </c>
      <c r="Q23" s="948">
        <v>518750</v>
      </c>
      <c r="R23" s="948" t="s">
        <v>1138</v>
      </c>
      <c r="S23" s="961">
        <v>363987</v>
      </c>
      <c r="T23" s="948">
        <v>16751</v>
      </c>
      <c r="U23" s="949">
        <v>7625</v>
      </c>
      <c r="V23" s="949" t="s">
        <v>1138</v>
      </c>
      <c r="W23" s="949">
        <v>173378</v>
      </c>
      <c r="X23" s="949">
        <v>669610</v>
      </c>
      <c r="Y23" s="949">
        <v>742800</v>
      </c>
      <c r="Z23" s="949">
        <v>166654</v>
      </c>
      <c r="AA23" s="949">
        <v>1059171</v>
      </c>
      <c r="AB23" s="949">
        <v>1374954</v>
      </c>
      <c r="AC23" s="949">
        <v>470147</v>
      </c>
      <c r="AD23" s="949">
        <v>41161</v>
      </c>
      <c r="AE23" s="949">
        <v>641402</v>
      </c>
      <c r="AF23" s="949">
        <v>557202</v>
      </c>
      <c r="AG23" s="949">
        <v>1242633</v>
      </c>
      <c r="AH23" s="949">
        <v>486900</v>
      </c>
      <c r="AI23" s="949">
        <v>1046614</v>
      </c>
      <c r="AJ23" s="949">
        <v>30949</v>
      </c>
      <c r="AK23" s="949">
        <v>764074</v>
      </c>
      <c r="AL23" s="949" t="s">
        <v>1138</v>
      </c>
      <c r="AM23" s="950" t="s">
        <v>1138</v>
      </c>
    </row>
    <row r="24" spans="2:39" s="691" customFormat="1" ht="13.5" customHeight="1">
      <c r="B24" s="941" t="s">
        <v>1070</v>
      </c>
      <c r="C24" s="947">
        <v>7152500</v>
      </c>
      <c r="D24" s="948">
        <v>6946055</v>
      </c>
      <c r="E24" s="948">
        <v>206445</v>
      </c>
      <c r="F24" s="948">
        <v>0</v>
      </c>
      <c r="G24" s="948">
        <v>206445</v>
      </c>
      <c r="H24" s="948">
        <v>2039013</v>
      </c>
      <c r="I24" s="948">
        <v>78733</v>
      </c>
      <c r="J24" s="948" t="s">
        <v>1138</v>
      </c>
      <c r="K24" s="948">
        <v>58335</v>
      </c>
      <c r="L24" s="948">
        <v>2382534</v>
      </c>
      <c r="M24" s="948">
        <v>6163</v>
      </c>
      <c r="N24" s="948">
        <v>31295</v>
      </c>
      <c r="O24" s="948">
        <v>251578</v>
      </c>
      <c r="P24" s="948">
        <v>18810</v>
      </c>
      <c r="Q24" s="948">
        <v>583007</v>
      </c>
      <c r="R24" s="948">
        <v>1312</v>
      </c>
      <c r="S24" s="694">
        <v>385410</v>
      </c>
      <c r="T24" s="948">
        <v>24297</v>
      </c>
      <c r="U24" s="949">
        <v>6667</v>
      </c>
      <c r="V24" s="949">
        <v>5884</v>
      </c>
      <c r="W24" s="949">
        <v>161988</v>
      </c>
      <c r="X24" s="949">
        <v>477974</v>
      </c>
      <c r="Y24" s="949">
        <v>639500</v>
      </c>
      <c r="Z24" s="949">
        <v>165297</v>
      </c>
      <c r="AA24" s="949">
        <v>1041265</v>
      </c>
      <c r="AB24" s="949">
        <v>933784</v>
      </c>
      <c r="AC24" s="949">
        <v>275371</v>
      </c>
      <c r="AD24" s="949">
        <v>19356</v>
      </c>
      <c r="AE24" s="949">
        <v>615045</v>
      </c>
      <c r="AF24" s="949">
        <v>414526</v>
      </c>
      <c r="AG24" s="949">
        <v>1376796</v>
      </c>
      <c r="AH24" s="949">
        <v>293840</v>
      </c>
      <c r="AI24" s="949">
        <v>827013</v>
      </c>
      <c r="AJ24" s="949">
        <v>71468</v>
      </c>
      <c r="AK24" s="949">
        <v>912294</v>
      </c>
      <c r="AL24" s="949" t="s">
        <v>1138</v>
      </c>
      <c r="AM24" s="950" t="s">
        <v>1138</v>
      </c>
    </row>
    <row r="25" spans="2:39" s="691" customFormat="1" ht="13.5" customHeight="1">
      <c r="B25" s="941"/>
      <c r="C25" s="947"/>
      <c r="D25" s="948"/>
      <c r="E25" s="948"/>
      <c r="F25" s="948"/>
      <c r="G25" s="948"/>
      <c r="H25" s="948"/>
      <c r="I25" s="948"/>
      <c r="J25" s="948"/>
      <c r="K25" s="948"/>
      <c r="L25" s="948"/>
      <c r="M25" s="948"/>
      <c r="N25" s="948"/>
      <c r="O25" s="948"/>
      <c r="P25" s="948"/>
      <c r="Q25" s="694"/>
      <c r="R25" s="948"/>
      <c r="S25" s="948"/>
      <c r="T25" s="948"/>
      <c r="U25" s="949"/>
      <c r="V25" s="949"/>
      <c r="W25" s="949"/>
      <c r="X25" s="949"/>
      <c r="Y25" s="949"/>
      <c r="Z25" s="949"/>
      <c r="AA25" s="949"/>
      <c r="AB25" s="949"/>
      <c r="AC25" s="949"/>
      <c r="AD25" s="949"/>
      <c r="AE25" s="949"/>
      <c r="AF25" s="949"/>
      <c r="AG25" s="949"/>
      <c r="AH25" s="949"/>
      <c r="AI25" s="949"/>
      <c r="AJ25" s="949"/>
      <c r="AK25" s="949"/>
      <c r="AL25" s="949"/>
      <c r="AM25" s="950"/>
    </row>
    <row r="26" spans="2:39" s="691" customFormat="1" ht="12.75" customHeight="1">
      <c r="B26" s="941" t="s">
        <v>1073</v>
      </c>
      <c r="C26" s="947">
        <v>9814790</v>
      </c>
      <c r="D26" s="948">
        <v>9355867</v>
      </c>
      <c r="E26" s="948">
        <v>458923</v>
      </c>
      <c r="F26" s="948">
        <v>0</v>
      </c>
      <c r="G26" s="948">
        <v>458923</v>
      </c>
      <c r="H26" s="948">
        <v>2947815</v>
      </c>
      <c r="I26" s="948">
        <v>115620</v>
      </c>
      <c r="J26" s="948" t="s">
        <v>1138</v>
      </c>
      <c r="K26" s="948">
        <v>85733</v>
      </c>
      <c r="L26" s="948">
        <v>2396041</v>
      </c>
      <c r="M26" s="948">
        <v>7632</v>
      </c>
      <c r="N26" s="948">
        <v>38450</v>
      </c>
      <c r="O26" s="948">
        <v>170826</v>
      </c>
      <c r="P26" s="948">
        <v>21657</v>
      </c>
      <c r="Q26" s="694">
        <v>907958</v>
      </c>
      <c r="R26" s="948" t="s">
        <v>1138</v>
      </c>
      <c r="S26" s="948">
        <v>549149</v>
      </c>
      <c r="T26" s="948">
        <v>36164</v>
      </c>
      <c r="U26" s="949">
        <v>7498</v>
      </c>
      <c r="V26" s="949" t="s">
        <v>1138</v>
      </c>
      <c r="W26" s="949">
        <v>363878</v>
      </c>
      <c r="X26" s="949">
        <v>1133994</v>
      </c>
      <c r="Y26" s="949">
        <v>1032375</v>
      </c>
      <c r="Z26" s="949">
        <v>155552</v>
      </c>
      <c r="AA26" s="949">
        <v>1117974</v>
      </c>
      <c r="AB26" s="949">
        <v>1356500</v>
      </c>
      <c r="AC26" s="949">
        <v>480276</v>
      </c>
      <c r="AD26" s="949">
        <v>72416</v>
      </c>
      <c r="AE26" s="949">
        <v>909284</v>
      </c>
      <c r="AF26" s="949">
        <v>282552</v>
      </c>
      <c r="AG26" s="949">
        <v>2330581</v>
      </c>
      <c r="AH26" s="949">
        <v>285865</v>
      </c>
      <c r="AI26" s="949">
        <v>1299735</v>
      </c>
      <c r="AJ26" s="949" t="s">
        <v>1138</v>
      </c>
      <c r="AK26" s="949">
        <v>1061612</v>
      </c>
      <c r="AL26" s="949">
        <v>3520</v>
      </c>
      <c r="AM26" s="950" t="s">
        <v>1138</v>
      </c>
    </row>
    <row r="27" spans="2:39" s="691" customFormat="1" ht="12.75" customHeight="1">
      <c r="B27" s="941" t="s">
        <v>1075</v>
      </c>
      <c r="C27" s="947">
        <v>12470263</v>
      </c>
      <c r="D27" s="948">
        <v>12163023</v>
      </c>
      <c r="E27" s="948">
        <v>307240</v>
      </c>
      <c r="F27" s="948">
        <v>0</v>
      </c>
      <c r="G27" s="948">
        <v>307240</v>
      </c>
      <c r="H27" s="948">
        <v>5263970</v>
      </c>
      <c r="I27" s="948">
        <v>132591</v>
      </c>
      <c r="J27" s="948">
        <v>19093</v>
      </c>
      <c r="K27" s="948">
        <v>92750</v>
      </c>
      <c r="L27" s="948">
        <v>2076946</v>
      </c>
      <c r="M27" s="948">
        <v>13390</v>
      </c>
      <c r="N27" s="948">
        <v>57207</v>
      </c>
      <c r="O27" s="948">
        <v>166693</v>
      </c>
      <c r="P27" s="948">
        <v>35525</v>
      </c>
      <c r="Q27" s="694">
        <v>1428515</v>
      </c>
      <c r="R27" s="948" t="s">
        <v>1138</v>
      </c>
      <c r="S27" s="948">
        <v>544543</v>
      </c>
      <c r="T27" s="948">
        <v>122554</v>
      </c>
      <c r="U27" s="949">
        <v>13208</v>
      </c>
      <c r="V27" s="949">
        <v>150000</v>
      </c>
      <c r="W27" s="949">
        <v>367384</v>
      </c>
      <c r="X27" s="949">
        <v>216794</v>
      </c>
      <c r="Y27" s="949">
        <v>1769100</v>
      </c>
      <c r="Z27" s="949">
        <v>174566</v>
      </c>
      <c r="AA27" s="949">
        <v>1466438</v>
      </c>
      <c r="AB27" s="949">
        <v>1324913</v>
      </c>
      <c r="AC27" s="949">
        <v>532157</v>
      </c>
      <c r="AD27" s="949">
        <v>11481</v>
      </c>
      <c r="AE27" s="949">
        <v>717054</v>
      </c>
      <c r="AF27" s="949">
        <v>150711</v>
      </c>
      <c r="AG27" s="949">
        <v>3153722</v>
      </c>
      <c r="AH27" s="949">
        <v>604659</v>
      </c>
      <c r="AI27" s="949">
        <v>2667791</v>
      </c>
      <c r="AJ27" s="949">
        <v>12</v>
      </c>
      <c r="AK27" s="949">
        <v>1359519</v>
      </c>
      <c r="AL27" s="949" t="s">
        <v>1138</v>
      </c>
      <c r="AM27" s="950" t="s">
        <v>1138</v>
      </c>
    </row>
    <row r="28" spans="2:39" s="691" customFormat="1" ht="12.75" customHeight="1">
      <c r="B28" s="941" t="s">
        <v>1077</v>
      </c>
      <c r="C28" s="947">
        <v>10328355</v>
      </c>
      <c r="D28" s="948">
        <v>10157331</v>
      </c>
      <c r="E28" s="948">
        <v>171024</v>
      </c>
      <c r="F28" s="948">
        <v>4570</v>
      </c>
      <c r="G28" s="948">
        <v>166454</v>
      </c>
      <c r="H28" s="948">
        <v>3757781</v>
      </c>
      <c r="I28" s="948">
        <v>168251</v>
      </c>
      <c r="J28" s="948" t="s">
        <v>1138</v>
      </c>
      <c r="K28" s="948">
        <v>74535</v>
      </c>
      <c r="L28" s="948">
        <v>1947722</v>
      </c>
      <c r="M28" s="948">
        <v>9619</v>
      </c>
      <c r="N28" s="948">
        <v>62749</v>
      </c>
      <c r="O28" s="948">
        <v>170920</v>
      </c>
      <c r="P28" s="948">
        <v>24843</v>
      </c>
      <c r="Q28" s="694">
        <v>893673</v>
      </c>
      <c r="R28" s="948">
        <v>51050</v>
      </c>
      <c r="S28" s="948">
        <v>560971</v>
      </c>
      <c r="T28" s="948">
        <v>275212</v>
      </c>
      <c r="U28" s="949">
        <v>25639</v>
      </c>
      <c r="V28" s="949">
        <v>30000</v>
      </c>
      <c r="W28" s="949">
        <v>140961</v>
      </c>
      <c r="X28" s="949">
        <v>399629</v>
      </c>
      <c r="Y28" s="949">
        <v>1734800</v>
      </c>
      <c r="Z28" s="949">
        <v>169319</v>
      </c>
      <c r="AA28" s="949">
        <v>2085526</v>
      </c>
      <c r="AB28" s="949">
        <v>1013072</v>
      </c>
      <c r="AC28" s="949">
        <v>524231</v>
      </c>
      <c r="AD28" s="949">
        <v>15320</v>
      </c>
      <c r="AE28" s="949">
        <v>678619</v>
      </c>
      <c r="AF28" s="949">
        <v>171874</v>
      </c>
      <c r="AG28" s="949">
        <v>2273241</v>
      </c>
      <c r="AH28" s="949">
        <v>399058</v>
      </c>
      <c r="AI28" s="949">
        <v>1784235</v>
      </c>
      <c r="AJ28" s="949">
        <v>16010</v>
      </c>
      <c r="AK28" s="949">
        <v>1026826</v>
      </c>
      <c r="AL28" s="949" t="s">
        <v>1138</v>
      </c>
      <c r="AM28" s="950" t="s">
        <v>1138</v>
      </c>
    </row>
    <row r="29" spans="2:39" s="691" customFormat="1" ht="12.75" customHeight="1">
      <c r="B29" s="941" t="s">
        <v>1079</v>
      </c>
      <c r="C29" s="947">
        <v>7925416</v>
      </c>
      <c r="D29" s="948">
        <v>7808782</v>
      </c>
      <c r="E29" s="948">
        <v>116634</v>
      </c>
      <c r="F29" s="948">
        <v>3880</v>
      </c>
      <c r="G29" s="948">
        <v>112754</v>
      </c>
      <c r="H29" s="948">
        <v>1327119</v>
      </c>
      <c r="I29" s="948">
        <v>86855</v>
      </c>
      <c r="J29" s="948" t="s">
        <v>1138</v>
      </c>
      <c r="K29" s="948">
        <v>64579</v>
      </c>
      <c r="L29" s="948">
        <v>2991068</v>
      </c>
      <c r="M29" s="948">
        <v>5165</v>
      </c>
      <c r="N29" s="948">
        <v>373601</v>
      </c>
      <c r="O29" s="948">
        <v>163080</v>
      </c>
      <c r="P29" s="948">
        <v>15947</v>
      </c>
      <c r="Q29" s="694">
        <v>901028</v>
      </c>
      <c r="R29" s="948" t="s">
        <v>1138</v>
      </c>
      <c r="S29" s="948">
        <v>577782</v>
      </c>
      <c r="T29" s="948">
        <v>55614</v>
      </c>
      <c r="U29" s="949">
        <v>27001</v>
      </c>
      <c r="V29" s="949">
        <v>1391</v>
      </c>
      <c r="W29" s="949">
        <v>266076</v>
      </c>
      <c r="X29" s="949">
        <v>209910</v>
      </c>
      <c r="Y29" s="949">
        <v>859200</v>
      </c>
      <c r="Z29" s="949">
        <v>135644</v>
      </c>
      <c r="AA29" s="949">
        <v>913633</v>
      </c>
      <c r="AB29" s="949">
        <v>1385332</v>
      </c>
      <c r="AC29" s="949">
        <v>459950</v>
      </c>
      <c r="AD29" s="949">
        <v>10910</v>
      </c>
      <c r="AE29" s="949">
        <v>884275</v>
      </c>
      <c r="AF29" s="949">
        <v>196190</v>
      </c>
      <c r="AG29" s="949">
        <v>1356484</v>
      </c>
      <c r="AH29" s="949">
        <v>323689</v>
      </c>
      <c r="AI29" s="949">
        <v>1252308</v>
      </c>
      <c r="AJ29" s="949">
        <v>88738</v>
      </c>
      <c r="AK29" s="949">
        <v>801629</v>
      </c>
      <c r="AL29" s="949" t="s">
        <v>1138</v>
      </c>
      <c r="AM29" s="950" t="s">
        <v>1138</v>
      </c>
    </row>
    <row r="30" spans="2:39" s="691" customFormat="1" ht="12.75" customHeight="1">
      <c r="B30" s="941" t="s">
        <v>1080</v>
      </c>
      <c r="C30" s="947">
        <v>8531948</v>
      </c>
      <c r="D30" s="948">
        <v>8197572</v>
      </c>
      <c r="E30" s="948">
        <v>334376</v>
      </c>
      <c r="F30" s="948">
        <v>20742</v>
      </c>
      <c r="G30" s="948">
        <v>313634</v>
      </c>
      <c r="H30" s="948">
        <v>2623823</v>
      </c>
      <c r="I30" s="948">
        <v>101600</v>
      </c>
      <c r="J30" s="948" t="s">
        <v>1138</v>
      </c>
      <c r="K30" s="948">
        <v>75353</v>
      </c>
      <c r="L30" s="948">
        <v>2678965</v>
      </c>
      <c r="M30" s="948">
        <v>7600</v>
      </c>
      <c r="N30" s="948">
        <v>106086</v>
      </c>
      <c r="O30" s="948">
        <v>121416</v>
      </c>
      <c r="P30" s="948">
        <v>23604</v>
      </c>
      <c r="Q30" s="694">
        <v>796896</v>
      </c>
      <c r="R30" s="948" t="s">
        <v>1138</v>
      </c>
      <c r="S30" s="948">
        <v>293678</v>
      </c>
      <c r="T30" s="948">
        <v>72029</v>
      </c>
      <c r="U30" s="949">
        <v>26829</v>
      </c>
      <c r="V30" s="949">
        <v>101405</v>
      </c>
      <c r="W30" s="949">
        <v>227021</v>
      </c>
      <c r="X30" s="949">
        <v>395493</v>
      </c>
      <c r="Y30" s="949">
        <v>880150</v>
      </c>
      <c r="Z30" s="949">
        <v>173596</v>
      </c>
      <c r="AA30" s="949">
        <v>1017135</v>
      </c>
      <c r="AB30" s="949">
        <v>1280231</v>
      </c>
      <c r="AC30" s="949">
        <v>720804</v>
      </c>
      <c r="AD30" s="949">
        <v>19930</v>
      </c>
      <c r="AE30" s="949">
        <v>489008</v>
      </c>
      <c r="AF30" s="949">
        <v>200465</v>
      </c>
      <c r="AG30" s="949">
        <v>1615006</v>
      </c>
      <c r="AH30" s="949">
        <v>297058</v>
      </c>
      <c r="AI30" s="949">
        <v>1309596</v>
      </c>
      <c r="AJ30" s="949">
        <v>21892</v>
      </c>
      <c r="AK30" s="949">
        <v>1009913</v>
      </c>
      <c r="AL30" s="949">
        <v>42938</v>
      </c>
      <c r="AM30" s="950" t="s">
        <v>1138</v>
      </c>
    </row>
    <row r="31" spans="2:39" s="691" customFormat="1" ht="12.75" customHeight="1">
      <c r="B31" s="941"/>
      <c r="C31" s="947"/>
      <c r="D31" s="948"/>
      <c r="E31" s="948"/>
      <c r="F31" s="948"/>
      <c r="G31" s="948"/>
      <c r="H31" s="948"/>
      <c r="I31" s="948"/>
      <c r="J31" s="948"/>
      <c r="K31" s="948"/>
      <c r="L31" s="948"/>
      <c r="M31" s="948"/>
      <c r="N31" s="948"/>
      <c r="O31" s="948"/>
      <c r="P31" s="948"/>
      <c r="Q31" s="694"/>
      <c r="R31" s="948"/>
      <c r="S31" s="948"/>
      <c r="T31" s="948"/>
      <c r="U31" s="949"/>
      <c r="V31" s="949"/>
      <c r="W31" s="949"/>
      <c r="X31" s="949"/>
      <c r="Y31" s="949"/>
      <c r="Z31" s="949"/>
      <c r="AA31" s="949"/>
      <c r="AB31" s="949"/>
      <c r="AC31" s="949"/>
      <c r="AD31" s="949"/>
      <c r="AE31" s="949"/>
      <c r="AF31" s="949"/>
      <c r="AG31" s="949"/>
      <c r="AH31" s="949"/>
      <c r="AI31" s="949"/>
      <c r="AJ31" s="949"/>
      <c r="AK31" s="949"/>
      <c r="AL31" s="949"/>
      <c r="AM31" s="950"/>
    </row>
    <row r="32" spans="2:39" s="691" customFormat="1" ht="12.75" customHeight="1">
      <c r="B32" s="941" t="s">
        <v>1082</v>
      </c>
      <c r="C32" s="947">
        <v>3299803</v>
      </c>
      <c r="D32" s="948">
        <v>3199094</v>
      </c>
      <c r="E32" s="948">
        <v>100709</v>
      </c>
      <c r="F32" s="948">
        <v>0</v>
      </c>
      <c r="G32" s="948">
        <v>100709</v>
      </c>
      <c r="H32" s="948">
        <v>797109</v>
      </c>
      <c r="I32" s="948">
        <v>43056</v>
      </c>
      <c r="J32" s="948" t="s">
        <v>1138</v>
      </c>
      <c r="K32" s="948">
        <v>31852</v>
      </c>
      <c r="L32" s="948">
        <v>1296621</v>
      </c>
      <c r="M32" s="948">
        <v>3537</v>
      </c>
      <c r="N32" s="948">
        <v>3201</v>
      </c>
      <c r="O32" s="948">
        <v>68107</v>
      </c>
      <c r="P32" s="948">
        <v>9751</v>
      </c>
      <c r="Q32" s="948">
        <v>261886</v>
      </c>
      <c r="R32" s="961" t="s">
        <v>1138</v>
      </c>
      <c r="S32" s="948">
        <v>213921</v>
      </c>
      <c r="T32" s="948">
        <v>25549</v>
      </c>
      <c r="U32" s="949">
        <v>31805</v>
      </c>
      <c r="V32" s="949">
        <v>77477</v>
      </c>
      <c r="W32" s="949">
        <v>63768</v>
      </c>
      <c r="X32" s="949">
        <v>51163</v>
      </c>
      <c r="Y32" s="949">
        <v>321000</v>
      </c>
      <c r="Z32" s="949">
        <v>77417</v>
      </c>
      <c r="AA32" s="949">
        <v>500478</v>
      </c>
      <c r="AB32" s="949">
        <v>261237</v>
      </c>
      <c r="AC32" s="949">
        <v>183846</v>
      </c>
      <c r="AD32" s="949">
        <v>4213</v>
      </c>
      <c r="AE32" s="949">
        <v>410530</v>
      </c>
      <c r="AF32" s="949">
        <v>49304</v>
      </c>
      <c r="AG32" s="949">
        <v>426109</v>
      </c>
      <c r="AH32" s="949">
        <v>67311</v>
      </c>
      <c r="AI32" s="949">
        <v>741251</v>
      </c>
      <c r="AJ32" s="949">
        <v>12323</v>
      </c>
      <c r="AK32" s="949">
        <v>465075</v>
      </c>
      <c r="AL32" s="949" t="s">
        <v>1138</v>
      </c>
      <c r="AM32" s="950" t="s">
        <v>1138</v>
      </c>
    </row>
    <row r="33" spans="2:39" s="691" customFormat="1" ht="12.75" customHeight="1">
      <c r="B33" s="941" t="s">
        <v>1084</v>
      </c>
      <c r="C33" s="947">
        <v>2230540</v>
      </c>
      <c r="D33" s="948">
        <v>2154851</v>
      </c>
      <c r="E33" s="948">
        <v>75689</v>
      </c>
      <c r="F33" s="948">
        <v>0</v>
      </c>
      <c r="G33" s="948">
        <v>75689</v>
      </c>
      <c r="H33" s="948">
        <v>630616</v>
      </c>
      <c r="I33" s="948">
        <v>24859</v>
      </c>
      <c r="J33" s="948" t="s">
        <v>1138</v>
      </c>
      <c r="K33" s="948">
        <v>18430</v>
      </c>
      <c r="L33" s="948">
        <v>908294</v>
      </c>
      <c r="M33" s="948">
        <v>1463</v>
      </c>
      <c r="N33" s="948">
        <v>63961</v>
      </c>
      <c r="O33" s="948">
        <v>42774</v>
      </c>
      <c r="P33" s="948">
        <v>7271</v>
      </c>
      <c r="Q33" s="948">
        <v>71606</v>
      </c>
      <c r="R33" s="961" t="s">
        <v>1138</v>
      </c>
      <c r="S33" s="948">
        <v>199220</v>
      </c>
      <c r="T33" s="948">
        <v>12408</v>
      </c>
      <c r="U33" s="949">
        <v>7456</v>
      </c>
      <c r="V33" s="949">
        <v>4983</v>
      </c>
      <c r="W33" s="949">
        <v>70764</v>
      </c>
      <c r="X33" s="949">
        <v>53635</v>
      </c>
      <c r="Y33" s="949">
        <v>112800</v>
      </c>
      <c r="Z33" s="949">
        <v>73088</v>
      </c>
      <c r="AA33" s="949">
        <v>325826</v>
      </c>
      <c r="AB33" s="949">
        <v>212309</v>
      </c>
      <c r="AC33" s="949">
        <v>134439</v>
      </c>
      <c r="AD33" s="949">
        <v>46805</v>
      </c>
      <c r="AE33" s="949">
        <v>376837</v>
      </c>
      <c r="AF33" s="949">
        <v>22323</v>
      </c>
      <c r="AG33" s="949">
        <v>236797</v>
      </c>
      <c r="AH33" s="949">
        <v>50040</v>
      </c>
      <c r="AI33" s="949">
        <v>280430</v>
      </c>
      <c r="AJ33" s="949" t="s">
        <v>1138</v>
      </c>
      <c r="AK33" s="949">
        <v>395957</v>
      </c>
      <c r="AL33" s="949" t="s">
        <v>1138</v>
      </c>
      <c r="AM33" s="950" t="s">
        <v>1138</v>
      </c>
    </row>
    <row r="34" spans="2:39" s="691" customFormat="1" ht="12.75" customHeight="1">
      <c r="B34" s="941" t="s">
        <v>1087</v>
      </c>
      <c r="C34" s="947">
        <v>4394296</v>
      </c>
      <c r="D34" s="948">
        <v>4325372</v>
      </c>
      <c r="E34" s="948">
        <v>68924</v>
      </c>
      <c r="F34" s="948">
        <v>9100</v>
      </c>
      <c r="G34" s="948">
        <v>59824</v>
      </c>
      <c r="H34" s="948">
        <v>1489214</v>
      </c>
      <c r="I34" s="948">
        <v>46507</v>
      </c>
      <c r="J34" s="948" t="s">
        <v>1138</v>
      </c>
      <c r="K34" s="948">
        <v>34347</v>
      </c>
      <c r="L34" s="948">
        <v>1396740</v>
      </c>
      <c r="M34" s="948">
        <v>2635</v>
      </c>
      <c r="N34" s="948">
        <v>44650</v>
      </c>
      <c r="O34" s="948">
        <v>83032</v>
      </c>
      <c r="P34" s="948">
        <v>13732</v>
      </c>
      <c r="Q34" s="948">
        <v>369433</v>
      </c>
      <c r="R34" s="961" t="s">
        <v>1138</v>
      </c>
      <c r="S34" s="948">
        <v>336740</v>
      </c>
      <c r="T34" s="948">
        <v>11811</v>
      </c>
      <c r="U34" s="949">
        <v>10000</v>
      </c>
      <c r="V34" s="949">
        <v>19093</v>
      </c>
      <c r="W34" s="949">
        <v>46218</v>
      </c>
      <c r="X34" s="949">
        <v>80244</v>
      </c>
      <c r="Y34" s="949">
        <v>410900</v>
      </c>
      <c r="Z34" s="949">
        <v>95678</v>
      </c>
      <c r="AA34" s="949">
        <v>563911</v>
      </c>
      <c r="AB34" s="949">
        <v>345308</v>
      </c>
      <c r="AC34" s="949">
        <v>207722</v>
      </c>
      <c r="AD34" s="949">
        <v>5108</v>
      </c>
      <c r="AE34" s="949">
        <v>519693</v>
      </c>
      <c r="AF34" s="949">
        <v>200172</v>
      </c>
      <c r="AG34" s="949">
        <v>640139</v>
      </c>
      <c r="AH34" s="949">
        <v>211797</v>
      </c>
      <c r="AI34" s="949">
        <v>970079</v>
      </c>
      <c r="AJ34" s="949" t="s">
        <v>1138</v>
      </c>
      <c r="AK34" s="949">
        <v>555706</v>
      </c>
      <c r="AL34" s="949">
        <v>10059</v>
      </c>
      <c r="AM34" s="950" t="s">
        <v>1138</v>
      </c>
    </row>
    <row r="35" spans="2:39" s="691" customFormat="1" ht="12.75" customHeight="1">
      <c r="B35" s="941" t="s">
        <v>1089</v>
      </c>
      <c r="C35" s="947">
        <v>3937879</v>
      </c>
      <c r="D35" s="948">
        <v>3854299</v>
      </c>
      <c r="E35" s="948">
        <v>83580</v>
      </c>
      <c r="F35" s="948">
        <v>0</v>
      </c>
      <c r="G35" s="948">
        <v>83580</v>
      </c>
      <c r="H35" s="948">
        <v>633616</v>
      </c>
      <c r="I35" s="948">
        <v>43364</v>
      </c>
      <c r="J35" s="948" t="s">
        <v>1138</v>
      </c>
      <c r="K35" s="948">
        <v>32158</v>
      </c>
      <c r="L35" s="948">
        <v>1628101</v>
      </c>
      <c r="M35" s="948">
        <v>2013</v>
      </c>
      <c r="N35" s="948">
        <v>7034</v>
      </c>
      <c r="O35" s="948">
        <v>91360</v>
      </c>
      <c r="P35" s="948">
        <v>5656</v>
      </c>
      <c r="Q35" s="948">
        <v>419926</v>
      </c>
      <c r="R35" s="961" t="s">
        <v>1138</v>
      </c>
      <c r="S35" s="948">
        <v>290644</v>
      </c>
      <c r="T35" s="948">
        <v>32771</v>
      </c>
      <c r="U35" s="949">
        <v>2250</v>
      </c>
      <c r="V35" s="949">
        <v>47337</v>
      </c>
      <c r="W35" s="949">
        <v>20639</v>
      </c>
      <c r="X35" s="949">
        <v>162810</v>
      </c>
      <c r="Y35" s="949">
        <v>518200</v>
      </c>
      <c r="Z35" s="949">
        <v>65633</v>
      </c>
      <c r="AA35" s="949">
        <v>708494</v>
      </c>
      <c r="AB35" s="949">
        <v>302583</v>
      </c>
      <c r="AC35" s="949">
        <v>274608</v>
      </c>
      <c r="AD35" s="949">
        <v>740</v>
      </c>
      <c r="AE35" s="949">
        <v>462997</v>
      </c>
      <c r="AF35" s="949">
        <v>101165</v>
      </c>
      <c r="AG35" s="949">
        <v>573675</v>
      </c>
      <c r="AH35" s="949">
        <v>157043</v>
      </c>
      <c r="AI35" s="949">
        <v>556944</v>
      </c>
      <c r="AJ35" s="949">
        <v>70487</v>
      </c>
      <c r="AK35" s="949">
        <v>579930</v>
      </c>
      <c r="AL35" s="949" t="s">
        <v>1138</v>
      </c>
      <c r="AM35" s="950" t="s">
        <v>1138</v>
      </c>
    </row>
    <row r="36" spans="2:39" s="691" customFormat="1" ht="12.75" customHeight="1">
      <c r="B36" s="941" t="s">
        <v>1090</v>
      </c>
      <c r="C36" s="947">
        <v>3593051</v>
      </c>
      <c r="D36" s="948">
        <v>3516361</v>
      </c>
      <c r="E36" s="948">
        <v>76690</v>
      </c>
      <c r="F36" s="948">
        <v>65</v>
      </c>
      <c r="G36" s="948">
        <v>76625</v>
      </c>
      <c r="H36" s="948">
        <v>522970</v>
      </c>
      <c r="I36" s="948">
        <v>40222</v>
      </c>
      <c r="J36" s="948" t="s">
        <v>1138</v>
      </c>
      <c r="K36" s="948">
        <v>29844</v>
      </c>
      <c r="L36" s="948">
        <v>1634774</v>
      </c>
      <c r="M36" s="948">
        <v>1762</v>
      </c>
      <c r="N36" s="948">
        <v>27075</v>
      </c>
      <c r="O36" s="948">
        <v>89072</v>
      </c>
      <c r="P36" s="948">
        <v>6567</v>
      </c>
      <c r="Q36" s="948">
        <v>108643</v>
      </c>
      <c r="R36" s="961" t="s">
        <v>1138</v>
      </c>
      <c r="S36" s="948">
        <v>471153</v>
      </c>
      <c r="T36" s="948">
        <v>15329</v>
      </c>
      <c r="U36" s="949">
        <v>11528</v>
      </c>
      <c r="V36" s="949">
        <v>48774</v>
      </c>
      <c r="W36" s="949">
        <v>54063</v>
      </c>
      <c r="X36" s="949">
        <v>111975</v>
      </c>
      <c r="Y36" s="949">
        <v>419300</v>
      </c>
      <c r="Z36" s="949">
        <v>81282</v>
      </c>
      <c r="AA36" s="949">
        <v>514937</v>
      </c>
      <c r="AB36" s="949">
        <v>258068</v>
      </c>
      <c r="AC36" s="949">
        <v>238065</v>
      </c>
      <c r="AD36" s="949">
        <v>787</v>
      </c>
      <c r="AE36" s="949">
        <v>527214</v>
      </c>
      <c r="AF36" s="949">
        <v>273689</v>
      </c>
      <c r="AG36" s="949">
        <v>461018</v>
      </c>
      <c r="AH36" s="949">
        <v>154162</v>
      </c>
      <c r="AI36" s="949">
        <v>421640</v>
      </c>
      <c r="AJ36" s="949">
        <v>25478</v>
      </c>
      <c r="AK36" s="949">
        <v>548702</v>
      </c>
      <c r="AL36" s="949">
        <v>11319</v>
      </c>
      <c r="AM36" s="950" t="s">
        <v>1138</v>
      </c>
    </row>
    <row r="37" spans="2:39" s="691" customFormat="1" ht="12.75" customHeight="1">
      <c r="B37" s="941" t="s">
        <v>1041</v>
      </c>
      <c r="C37" s="947">
        <v>3128566</v>
      </c>
      <c r="D37" s="948">
        <v>3032519</v>
      </c>
      <c r="E37" s="948">
        <v>96047</v>
      </c>
      <c r="F37" s="948">
        <v>0</v>
      </c>
      <c r="G37" s="948">
        <v>96047</v>
      </c>
      <c r="H37" s="948">
        <v>681101</v>
      </c>
      <c r="I37" s="948">
        <v>38477</v>
      </c>
      <c r="J37" s="948" t="s">
        <v>1138</v>
      </c>
      <c r="K37" s="948">
        <v>28549</v>
      </c>
      <c r="L37" s="948">
        <v>1482517</v>
      </c>
      <c r="M37" s="948">
        <v>1471</v>
      </c>
      <c r="N37" s="948">
        <v>3919</v>
      </c>
      <c r="O37" s="948">
        <v>43485</v>
      </c>
      <c r="P37" s="948">
        <v>7012</v>
      </c>
      <c r="Q37" s="948">
        <v>129694</v>
      </c>
      <c r="R37" s="961" t="s">
        <v>1138</v>
      </c>
      <c r="S37" s="948">
        <v>237007</v>
      </c>
      <c r="T37" s="948">
        <v>14342</v>
      </c>
      <c r="U37" s="949">
        <v>542</v>
      </c>
      <c r="V37" s="949">
        <v>1285</v>
      </c>
      <c r="W37" s="949">
        <v>52643</v>
      </c>
      <c r="X37" s="949">
        <v>60722</v>
      </c>
      <c r="Y37" s="949">
        <v>345800</v>
      </c>
      <c r="Z37" s="949">
        <v>82411</v>
      </c>
      <c r="AA37" s="949">
        <v>508714</v>
      </c>
      <c r="AB37" s="949">
        <v>251643</v>
      </c>
      <c r="AC37" s="949">
        <v>172991</v>
      </c>
      <c r="AD37" s="949">
        <v>598</v>
      </c>
      <c r="AE37" s="949">
        <v>421448</v>
      </c>
      <c r="AF37" s="949">
        <v>81301</v>
      </c>
      <c r="AG37" s="949">
        <v>446835</v>
      </c>
      <c r="AH37" s="949">
        <v>138899</v>
      </c>
      <c r="AI37" s="949">
        <v>412457</v>
      </c>
      <c r="AJ37" s="949">
        <v>48847</v>
      </c>
      <c r="AK37" s="949">
        <v>466375</v>
      </c>
      <c r="AL37" s="949" t="s">
        <v>1138</v>
      </c>
      <c r="AM37" s="950" t="s">
        <v>1138</v>
      </c>
    </row>
    <row r="38" spans="2:39" s="691" customFormat="1" ht="12.75" customHeight="1">
      <c r="B38" s="941" t="s">
        <v>1042</v>
      </c>
      <c r="C38" s="947">
        <v>3384944</v>
      </c>
      <c r="D38" s="948">
        <v>3349396</v>
      </c>
      <c r="E38" s="948">
        <v>35548</v>
      </c>
      <c r="F38" s="948">
        <v>0</v>
      </c>
      <c r="G38" s="948">
        <v>35548</v>
      </c>
      <c r="H38" s="948">
        <v>516392</v>
      </c>
      <c r="I38" s="948">
        <v>35037</v>
      </c>
      <c r="J38" s="948" t="s">
        <v>1138</v>
      </c>
      <c r="K38" s="948">
        <v>25934</v>
      </c>
      <c r="L38" s="948">
        <v>1337429</v>
      </c>
      <c r="M38" s="948">
        <v>1171</v>
      </c>
      <c r="N38" s="948">
        <v>78034</v>
      </c>
      <c r="O38" s="948">
        <v>59068</v>
      </c>
      <c r="P38" s="948">
        <v>6291</v>
      </c>
      <c r="Q38" s="948">
        <v>402196</v>
      </c>
      <c r="R38" s="961" t="s">
        <v>1138</v>
      </c>
      <c r="S38" s="948">
        <v>231818</v>
      </c>
      <c r="T38" s="948">
        <v>5494</v>
      </c>
      <c r="U38" s="949">
        <v>10994</v>
      </c>
      <c r="V38" s="949" t="s">
        <v>1138</v>
      </c>
      <c r="W38" s="949">
        <v>34462</v>
      </c>
      <c r="X38" s="949">
        <v>160424</v>
      </c>
      <c r="Y38" s="949">
        <v>480200</v>
      </c>
      <c r="Z38" s="949">
        <v>81500</v>
      </c>
      <c r="AA38" s="949">
        <v>479153</v>
      </c>
      <c r="AB38" s="949">
        <v>349578</v>
      </c>
      <c r="AC38" s="949">
        <v>150010</v>
      </c>
      <c r="AD38" s="949">
        <v>1393</v>
      </c>
      <c r="AE38" s="949">
        <v>382652</v>
      </c>
      <c r="AF38" s="949">
        <v>31931</v>
      </c>
      <c r="AG38" s="949">
        <v>811195</v>
      </c>
      <c r="AH38" s="949">
        <v>116514</v>
      </c>
      <c r="AI38" s="949">
        <v>537881</v>
      </c>
      <c r="AJ38" s="949">
        <v>29409</v>
      </c>
      <c r="AK38" s="949">
        <v>378180</v>
      </c>
      <c r="AL38" s="949" t="s">
        <v>1138</v>
      </c>
      <c r="AM38" s="950" t="s">
        <v>1138</v>
      </c>
    </row>
    <row r="39" spans="2:39" s="691" customFormat="1" ht="12.75" customHeight="1">
      <c r="B39" s="941"/>
      <c r="C39" s="947"/>
      <c r="D39" s="948"/>
      <c r="E39" s="948"/>
      <c r="F39" s="948"/>
      <c r="G39" s="948"/>
      <c r="H39" s="948"/>
      <c r="I39" s="948"/>
      <c r="J39" s="948"/>
      <c r="K39" s="948"/>
      <c r="L39" s="948"/>
      <c r="M39" s="948"/>
      <c r="N39" s="948"/>
      <c r="O39" s="948"/>
      <c r="P39" s="948"/>
      <c r="Q39" s="694"/>
      <c r="R39" s="948"/>
      <c r="S39" s="948"/>
      <c r="T39" s="948"/>
      <c r="U39" s="949"/>
      <c r="V39" s="949"/>
      <c r="W39" s="949"/>
      <c r="X39" s="949"/>
      <c r="Y39" s="949"/>
      <c r="Z39" s="949"/>
      <c r="AA39" s="949"/>
      <c r="AB39" s="949"/>
      <c r="AC39" s="949"/>
      <c r="AD39" s="949"/>
      <c r="AE39" s="949"/>
      <c r="AF39" s="949"/>
      <c r="AG39" s="949"/>
      <c r="AH39" s="949"/>
      <c r="AI39" s="949"/>
      <c r="AJ39" s="949"/>
      <c r="AK39" s="949"/>
      <c r="AL39" s="949"/>
      <c r="AM39" s="950"/>
    </row>
    <row r="40" spans="2:39" s="691" customFormat="1" ht="12.75" customHeight="1">
      <c r="B40" s="941" t="s">
        <v>1044</v>
      </c>
      <c r="C40" s="947">
        <v>2617331</v>
      </c>
      <c r="D40" s="948">
        <v>2548693</v>
      </c>
      <c r="E40" s="948">
        <v>68638</v>
      </c>
      <c r="F40" s="948">
        <v>2331</v>
      </c>
      <c r="G40" s="948">
        <v>66307</v>
      </c>
      <c r="H40" s="948">
        <v>421359</v>
      </c>
      <c r="I40" s="948">
        <v>37357</v>
      </c>
      <c r="J40" s="948" t="s">
        <v>1138</v>
      </c>
      <c r="K40" s="948">
        <v>27676</v>
      </c>
      <c r="L40" s="948">
        <v>1334287</v>
      </c>
      <c r="M40" s="948">
        <v>1832</v>
      </c>
      <c r="N40" s="948">
        <v>5445</v>
      </c>
      <c r="O40" s="948">
        <v>40138</v>
      </c>
      <c r="P40" s="948">
        <v>4941</v>
      </c>
      <c r="Q40" s="694">
        <v>116746</v>
      </c>
      <c r="R40" s="948" t="s">
        <v>1138</v>
      </c>
      <c r="S40" s="948">
        <v>225712</v>
      </c>
      <c r="T40" s="948">
        <v>18718</v>
      </c>
      <c r="U40" s="949">
        <v>4692</v>
      </c>
      <c r="V40" s="949">
        <v>40000</v>
      </c>
      <c r="W40" s="949">
        <v>62976</v>
      </c>
      <c r="X40" s="949">
        <v>68352</v>
      </c>
      <c r="Y40" s="949">
        <v>207100</v>
      </c>
      <c r="Z40" s="949">
        <v>61140</v>
      </c>
      <c r="AA40" s="949">
        <v>529269</v>
      </c>
      <c r="AB40" s="949">
        <v>134100</v>
      </c>
      <c r="AC40" s="949">
        <v>226947</v>
      </c>
      <c r="AD40" s="949">
        <v>1283</v>
      </c>
      <c r="AE40" s="949">
        <v>413273</v>
      </c>
      <c r="AF40" s="949">
        <v>27376</v>
      </c>
      <c r="AG40" s="949">
        <v>349796</v>
      </c>
      <c r="AH40" s="949">
        <v>89555</v>
      </c>
      <c r="AI40" s="949">
        <v>293159</v>
      </c>
      <c r="AJ40" s="949">
        <v>41128</v>
      </c>
      <c r="AK40" s="949">
        <v>381667</v>
      </c>
      <c r="AL40" s="949" t="s">
        <v>1138</v>
      </c>
      <c r="AM40" s="950" t="s">
        <v>1138</v>
      </c>
    </row>
    <row r="41" spans="2:39" s="691" customFormat="1" ht="12.75" customHeight="1">
      <c r="B41" s="941" t="s">
        <v>1046</v>
      </c>
      <c r="C41" s="947">
        <v>3813793</v>
      </c>
      <c r="D41" s="948">
        <v>3668908</v>
      </c>
      <c r="E41" s="948">
        <v>144885</v>
      </c>
      <c r="F41" s="948">
        <v>0</v>
      </c>
      <c r="G41" s="948">
        <v>144885</v>
      </c>
      <c r="H41" s="948">
        <v>754044</v>
      </c>
      <c r="I41" s="948">
        <v>41966</v>
      </c>
      <c r="J41" s="948" t="s">
        <v>1138</v>
      </c>
      <c r="K41" s="948">
        <v>31105</v>
      </c>
      <c r="L41" s="948">
        <v>1693892</v>
      </c>
      <c r="M41" s="948">
        <v>2195</v>
      </c>
      <c r="N41" s="948">
        <v>16579</v>
      </c>
      <c r="O41" s="948">
        <v>82570</v>
      </c>
      <c r="P41" s="948">
        <v>6917</v>
      </c>
      <c r="Q41" s="694">
        <v>232099</v>
      </c>
      <c r="R41" s="948" t="s">
        <v>1138</v>
      </c>
      <c r="S41" s="948">
        <v>274726</v>
      </c>
      <c r="T41" s="948">
        <v>96934</v>
      </c>
      <c r="U41" s="949">
        <v>13681</v>
      </c>
      <c r="V41" s="949">
        <v>10424</v>
      </c>
      <c r="W41" s="949">
        <v>132224</v>
      </c>
      <c r="X41" s="949">
        <v>70782</v>
      </c>
      <c r="Y41" s="949">
        <v>353655</v>
      </c>
      <c r="Z41" s="949">
        <v>76393</v>
      </c>
      <c r="AA41" s="949">
        <v>605373</v>
      </c>
      <c r="AB41" s="949">
        <v>337658</v>
      </c>
      <c r="AC41" s="949">
        <v>231197</v>
      </c>
      <c r="AD41" s="949">
        <v>4064</v>
      </c>
      <c r="AE41" s="949">
        <v>584558</v>
      </c>
      <c r="AF41" s="949">
        <v>101011</v>
      </c>
      <c r="AG41" s="949">
        <v>532384</v>
      </c>
      <c r="AH41" s="949">
        <v>153448</v>
      </c>
      <c r="AI41" s="949">
        <v>566012</v>
      </c>
      <c r="AJ41" s="949">
        <v>44888</v>
      </c>
      <c r="AK41" s="949">
        <v>431922</v>
      </c>
      <c r="AL41" s="949" t="s">
        <v>1138</v>
      </c>
      <c r="AM41" s="950" t="s">
        <v>1138</v>
      </c>
    </row>
    <row r="42" spans="2:39" s="691" customFormat="1" ht="12.75" customHeight="1">
      <c r="B42" s="941" t="s">
        <v>1047</v>
      </c>
      <c r="C42" s="947">
        <v>3222674</v>
      </c>
      <c r="D42" s="948">
        <v>3141341</v>
      </c>
      <c r="E42" s="948">
        <v>81333</v>
      </c>
      <c r="F42" s="948">
        <v>0</v>
      </c>
      <c r="G42" s="948">
        <v>81333</v>
      </c>
      <c r="H42" s="948">
        <v>394687</v>
      </c>
      <c r="I42" s="948">
        <v>27022</v>
      </c>
      <c r="J42" s="948" t="s">
        <v>1138</v>
      </c>
      <c r="K42" s="948">
        <v>20046</v>
      </c>
      <c r="L42" s="948">
        <v>1265455</v>
      </c>
      <c r="M42" s="948">
        <v>1762</v>
      </c>
      <c r="N42" s="948">
        <v>7849</v>
      </c>
      <c r="O42" s="948">
        <v>74915</v>
      </c>
      <c r="P42" s="948">
        <v>4540</v>
      </c>
      <c r="Q42" s="694">
        <v>350025</v>
      </c>
      <c r="R42" s="948" t="s">
        <v>1138</v>
      </c>
      <c r="S42" s="948">
        <v>494240</v>
      </c>
      <c r="T42" s="948">
        <v>23358</v>
      </c>
      <c r="U42" s="949">
        <v>6861</v>
      </c>
      <c r="V42" s="949">
        <v>34616</v>
      </c>
      <c r="W42" s="949">
        <v>86903</v>
      </c>
      <c r="X42" s="949">
        <v>43045</v>
      </c>
      <c r="Y42" s="949">
        <v>387350</v>
      </c>
      <c r="Z42" s="949">
        <v>56085</v>
      </c>
      <c r="AA42" s="949">
        <v>485178</v>
      </c>
      <c r="AB42" s="949">
        <v>350311</v>
      </c>
      <c r="AC42" s="949">
        <v>105916</v>
      </c>
      <c r="AD42" s="949">
        <v>3034</v>
      </c>
      <c r="AE42" s="949">
        <v>464635</v>
      </c>
      <c r="AF42" s="949">
        <v>24430</v>
      </c>
      <c r="AG42" s="949">
        <v>266610</v>
      </c>
      <c r="AH42" s="949">
        <v>93664</v>
      </c>
      <c r="AI42" s="949">
        <v>624786</v>
      </c>
      <c r="AJ42" s="949">
        <v>274225</v>
      </c>
      <c r="AK42" s="949">
        <v>392467</v>
      </c>
      <c r="AL42" s="949" t="s">
        <v>1138</v>
      </c>
      <c r="AM42" s="950" t="s">
        <v>1138</v>
      </c>
    </row>
    <row r="43" spans="2:39" s="691" customFormat="1" ht="12.75" customHeight="1">
      <c r="B43" s="941" t="s">
        <v>1048</v>
      </c>
      <c r="C43" s="947">
        <v>3869037</v>
      </c>
      <c r="D43" s="948">
        <v>3796718</v>
      </c>
      <c r="E43" s="948">
        <v>72319</v>
      </c>
      <c r="F43" s="948">
        <v>0</v>
      </c>
      <c r="G43" s="948">
        <v>72619</v>
      </c>
      <c r="H43" s="948">
        <v>624072</v>
      </c>
      <c r="I43" s="948">
        <v>45289</v>
      </c>
      <c r="J43" s="948" t="s">
        <v>1138</v>
      </c>
      <c r="K43" s="948">
        <v>33573</v>
      </c>
      <c r="L43" s="948">
        <v>1769306</v>
      </c>
      <c r="M43" s="948">
        <v>2044</v>
      </c>
      <c r="N43" s="948">
        <v>30412</v>
      </c>
      <c r="O43" s="948">
        <v>70048</v>
      </c>
      <c r="P43" s="948">
        <v>7455</v>
      </c>
      <c r="Q43" s="694">
        <v>291302</v>
      </c>
      <c r="R43" s="948" t="s">
        <v>1138</v>
      </c>
      <c r="S43" s="948">
        <v>362766</v>
      </c>
      <c r="T43" s="948">
        <v>24987</v>
      </c>
      <c r="U43" s="949">
        <v>2000</v>
      </c>
      <c r="V43" s="949" t="s">
        <v>1138</v>
      </c>
      <c r="W43" s="949">
        <v>63614</v>
      </c>
      <c r="X43" s="949">
        <v>58969</v>
      </c>
      <c r="Y43" s="949">
        <v>483200</v>
      </c>
      <c r="Z43" s="949">
        <v>79640</v>
      </c>
      <c r="AA43" s="949">
        <v>543175</v>
      </c>
      <c r="AB43" s="949">
        <v>295209</v>
      </c>
      <c r="AC43" s="949">
        <v>355818</v>
      </c>
      <c r="AD43" s="949">
        <v>17164</v>
      </c>
      <c r="AE43" s="949">
        <v>423814</v>
      </c>
      <c r="AF43" s="949">
        <v>263913</v>
      </c>
      <c r="AG43" s="949">
        <v>463896</v>
      </c>
      <c r="AH43" s="949">
        <v>143958</v>
      </c>
      <c r="AI43" s="949">
        <v>592269</v>
      </c>
      <c r="AJ43" s="949">
        <v>138370</v>
      </c>
      <c r="AK43" s="949">
        <v>475229</v>
      </c>
      <c r="AL43" s="949">
        <v>4263</v>
      </c>
      <c r="AM43" s="950" t="s">
        <v>1138</v>
      </c>
    </row>
    <row r="44" spans="2:39" s="691" customFormat="1" ht="12.75" customHeight="1">
      <c r="B44" s="941" t="s">
        <v>1050</v>
      </c>
      <c r="C44" s="947">
        <v>2304051</v>
      </c>
      <c r="D44" s="948">
        <v>2262118</v>
      </c>
      <c r="E44" s="948">
        <v>41933</v>
      </c>
      <c r="F44" s="948">
        <v>0</v>
      </c>
      <c r="G44" s="948">
        <v>41933</v>
      </c>
      <c r="H44" s="948">
        <v>301220</v>
      </c>
      <c r="I44" s="948">
        <v>25070</v>
      </c>
      <c r="J44" s="948" t="s">
        <v>1138</v>
      </c>
      <c r="K44" s="948">
        <v>18533</v>
      </c>
      <c r="L44" s="948">
        <v>1224197</v>
      </c>
      <c r="M44" s="948">
        <v>885</v>
      </c>
      <c r="N44" s="948">
        <v>7761</v>
      </c>
      <c r="O44" s="948">
        <v>41595</v>
      </c>
      <c r="P44" s="948">
        <v>3317</v>
      </c>
      <c r="Q44" s="694">
        <v>181900</v>
      </c>
      <c r="R44" s="948" t="s">
        <v>1138</v>
      </c>
      <c r="S44" s="948">
        <v>124599</v>
      </c>
      <c r="T44" s="948">
        <v>29277</v>
      </c>
      <c r="U44" s="949">
        <v>1371</v>
      </c>
      <c r="V44" s="949" t="s">
        <v>1138</v>
      </c>
      <c r="W44" s="949">
        <v>42734</v>
      </c>
      <c r="X44" s="949">
        <v>23392</v>
      </c>
      <c r="Y44" s="949">
        <v>278200</v>
      </c>
      <c r="Z44" s="949">
        <v>54280</v>
      </c>
      <c r="AA44" s="949">
        <v>368416</v>
      </c>
      <c r="AB44" s="949">
        <v>127736</v>
      </c>
      <c r="AC44" s="949">
        <v>114286</v>
      </c>
      <c r="AD44" s="949">
        <v>1418</v>
      </c>
      <c r="AE44" s="949">
        <v>260981</v>
      </c>
      <c r="AF44" s="949">
        <v>30595</v>
      </c>
      <c r="AG44" s="949">
        <v>298236</v>
      </c>
      <c r="AH44" s="949">
        <v>227514</v>
      </c>
      <c r="AI44" s="949">
        <v>444919</v>
      </c>
      <c r="AJ44" s="949">
        <v>28569</v>
      </c>
      <c r="AK44" s="949">
        <v>305168</v>
      </c>
      <c r="AL44" s="949" t="s">
        <v>1138</v>
      </c>
      <c r="AM44" s="950" t="s">
        <v>1138</v>
      </c>
    </row>
    <row r="45" spans="2:39" s="691" customFormat="1" ht="12.75" customHeight="1">
      <c r="B45" s="941" t="s">
        <v>1052</v>
      </c>
      <c r="C45" s="947">
        <v>2186973</v>
      </c>
      <c r="D45" s="948">
        <v>2087960</v>
      </c>
      <c r="E45" s="948">
        <v>99013</v>
      </c>
      <c r="F45" s="948">
        <v>0</v>
      </c>
      <c r="G45" s="948">
        <v>99013</v>
      </c>
      <c r="H45" s="948">
        <v>311541</v>
      </c>
      <c r="I45" s="948">
        <v>27350</v>
      </c>
      <c r="J45" s="948" t="s">
        <v>1138</v>
      </c>
      <c r="K45" s="948">
        <v>20293</v>
      </c>
      <c r="L45" s="948">
        <v>1154425</v>
      </c>
      <c r="M45" s="948">
        <v>1427</v>
      </c>
      <c r="N45" s="948">
        <v>53047</v>
      </c>
      <c r="O45" s="948">
        <v>32562</v>
      </c>
      <c r="P45" s="948">
        <v>5600</v>
      </c>
      <c r="Q45" s="694">
        <v>98107</v>
      </c>
      <c r="R45" s="948" t="s">
        <v>1138</v>
      </c>
      <c r="S45" s="948">
        <v>157124</v>
      </c>
      <c r="T45" s="948">
        <v>12385</v>
      </c>
      <c r="U45" s="949">
        <v>449</v>
      </c>
      <c r="V45" s="949">
        <v>4791</v>
      </c>
      <c r="W45" s="949">
        <v>96385</v>
      </c>
      <c r="X45" s="949">
        <v>45387</v>
      </c>
      <c r="Y45" s="949">
        <v>166100</v>
      </c>
      <c r="Z45" s="949">
        <v>59171</v>
      </c>
      <c r="AA45" s="949">
        <v>311772</v>
      </c>
      <c r="AB45" s="949">
        <v>193819</v>
      </c>
      <c r="AC45" s="949">
        <v>123083</v>
      </c>
      <c r="AD45" s="949">
        <v>2407</v>
      </c>
      <c r="AE45" s="949">
        <v>425338</v>
      </c>
      <c r="AF45" s="949">
        <v>23727</v>
      </c>
      <c r="AG45" s="949">
        <v>251709</v>
      </c>
      <c r="AH45" s="949">
        <v>98060</v>
      </c>
      <c r="AI45" s="949">
        <v>244970</v>
      </c>
      <c r="AJ45" s="949">
        <v>62706</v>
      </c>
      <c r="AK45" s="949">
        <v>291198</v>
      </c>
      <c r="AL45" s="949" t="s">
        <v>1138</v>
      </c>
      <c r="AM45" s="950" t="s">
        <v>1138</v>
      </c>
    </row>
    <row r="46" spans="2:39" s="691" customFormat="1" ht="12.75" customHeight="1">
      <c r="B46" s="941" t="s">
        <v>1054</v>
      </c>
      <c r="C46" s="947">
        <v>2496499</v>
      </c>
      <c r="D46" s="948">
        <v>2426798</v>
      </c>
      <c r="E46" s="948">
        <v>69701</v>
      </c>
      <c r="F46" s="948">
        <v>0</v>
      </c>
      <c r="G46" s="948">
        <v>69701</v>
      </c>
      <c r="H46" s="948">
        <v>371075</v>
      </c>
      <c r="I46" s="948">
        <v>24334</v>
      </c>
      <c r="J46" s="948" t="s">
        <v>1138</v>
      </c>
      <c r="K46" s="948">
        <v>17995</v>
      </c>
      <c r="L46" s="948">
        <v>1272925</v>
      </c>
      <c r="M46" s="948">
        <v>1834</v>
      </c>
      <c r="N46" s="948">
        <v>24333</v>
      </c>
      <c r="O46" s="948">
        <v>25504</v>
      </c>
      <c r="P46" s="948">
        <v>4863</v>
      </c>
      <c r="Q46" s="694">
        <v>114457</v>
      </c>
      <c r="R46" s="948" t="s">
        <v>1138</v>
      </c>
      <c r="S46" s="948">
        <v>179816</v>
      </c>
      <c r="T46" s="948">
        <v>18457</v>
      </c>
      <c r="U46" s="949">
        <v>3374</v>
      </c>
      <c r="V46" s="949">
        <v>140895</v>
      </c>
      <c r="W46" s="949">
        <v>57545</v>
      </c>
      <c r="X46" s="949">
        <v>33692</v>
      </c>
      <c r="Y46" s="949">
        <v>205400</v>
      </c>
      <c r="Z46" s="949">
        <v>55871</v>
      </c>
      <c r="AA46" s="949">
        <v>353475</v>
      </c>
      <c r="AB46" s="949">
        <v>162006</v>
      </c>
      <c r="AC46" s="949">
        <v>117534</v>
      </c>
      <c r="AD46" s="949">
        <v>1480</v>
      </c>
      <c r="AE46" s="949">
        <v>361173</v>
      </c>
      <c r="AF46" s="949">
        <v>33924</v>
      </c>
      <c r="AG46" s="949">
        <v>396677</v>
      </c>
      <c r="AH46" s="949">
        <v>103588</v>
      </c>
      <c r="AI46" s="949">
        <v>497688</v>
      </c>
      <c r="AJ46" s="949">
        <v>30401</v>
      </c>
      <c r="AK46" s="949">
        <v>312981</v>
      </c>
      <c r="AL46" s="949" t="s">
        <v>1138</v>
      </c>
      <c r="AM46" s="950" t="s">
        <v>1138</v>
      </c>
    </row>
    <row r="47" spans="2:39" s="691" customFormat="1" ht="12.75" customHeight="1">
      <c r="B47" s="941"/>
      <c r="C47" s="947"/>
      <c r="D47" s="948"/>
      <c r="E47" s="948"/>
      <c r="F47" s="948"/>
      <c r="G47" s="948"/>
      <c r="H47" s="948"/>
      <c r="I47" s="948"/>
      <c r="J47" s="948"/>
      <c r="K47" s="948"/>
      <c r="L47" s="948"/>
      <c r="M47" s="948"/>
      <c r="N47" s="948"/>
      <c r="O47" s="948"/>
      <c r="P47" s="948"/>
      <c r="Q47" s="694"/>
      <c r="R47" s="948"/>
      <c r="S47" s="948"/>
      <c r="T47" s="948"/>
      <c r="U47" s="949"/>
      <c r="V47" s="949"/>
      <c r="W47" s="949"/>
      <c r="X47" s="949"/>
      <c r="Y47" s="949"/>
      <c r="Z47" s="949"/>
      <c r="AA47" s="949"/>
      <c r="AB47" s="949"/>
      <c r="AC47" s="949"/>
      <c r="AD47" s="949"/>
      <c r="AE47" s="949"/>
      <c r="AF47" s="949"/>
      <c r="AG47" s="949"/>
      <c r="AH47" s="949"/>
      <c r="AI47" s="949"/>
      <c r="AJ47" s="949"/>
      <c r="AK47" s="949"/>
      <c r="AL47" s="949"/>
      <c r="AM47" s="950"/>
    </row>
    <row r="48" spans="2:39" s="691" customFormat="1" ht="12.75" customHeight="1">
      <c r="B48" s="941" t="s">
        <v>1056</v>
      </c>
      <c r="C48" s="947">
        <v>6513567</v>
      </c>
      <c r="D48" s="948">
        <v>6258443</v>
      </c>
      <c r="E48" s="948">
        <v>255124</v>
      </c>
      <c r="F48" s="948">
        <v>0</v>
      </c>
      <c r="G48" s="948">
        <v>255124</v>
      </c>
      <c r="H48" s="948">
        <v>1674344</v>
      </c>
      <c r="I48" s="948">
        <v>143985</v>
      </c>
      <c r="J48" s="948" t="s">
        <v>1138</v>
      </c>
      <c r="K48" s="948">
        <v>106899</v>
      </c>
      <c r="L48" s="948">
        <v>2562339</v>
      </c>
      <c r="M48" s="948">
        <v>4265</v>
      </c>
      <c r="N48" s="948">
        <v>49093</v>
      </c>
      <c r="O48" s="948">
        <v>83276</v>
      </c>
      <c r="P48" s="948">
        <v>28680</v>
      </c>
      <c r="Q48" s="694">
        <v>255196</v>
      </c>
      <c r="R48" s="948" t="s">
        <v>1138</v>
      </c>
      <c r="S48" s="948">
        <v>373881</v>
      </c>
      <c r="T48" s="948">
        <v>32311</v>
      </c>
      <c r="U48" s="949">
        <v>6134</v>
      </c>
      <c r="V48" s="949">
        <v>56156</v>
      </c>
      <c r="W48" s="949">
        <v>286704</v>
      </c>
      <c r="X48" s="949">
        <v>177304</v>
      </c>
      <c r="Y48" s="949">
        <v>673000</v>
      </c>
      <c r="Z48" s="949">
        <v>108355</v>
      </c>
      <c r="AA48" s="949">
        <v>871151</v>
      </c>
      <c r="AB48" s="949">
        <v>612584</v>
      </c>
      <c r="AC48" s="949">
        <v>727262</v>
      </c>
      <c r="AD48" s="949">
        <v>10882</v>
      </c>
      <c r="AE48" s="949">
        <v>646417</v>
      </c>
      <c r="AF48" s="949">
        <v>162574</v>
      </c>
      <c r="AG48" s="949">
        <v>1315316</v>
      </c>
      <c r="AH48" s="949">
        <v>238120</v>
      </c>
      <c r="AI48" s="949">
        <v>805958</v>
      </c>
      <c r="AJ48" s="949">
        <v>6498</v>
      </c>
      <c r="AK48" s="949">
        <v>753326</v>
      </c>
      <c r="AL48" s="949" t="s">
        <v>1138</v>
      </c>
      <c r="AM48" s="950" t="s">
        <v>1138</v>
      </c>
    </row>
    <row r="49" spans="2:39" s="691" customFormat="1" ht="12.75" customHeight="1">
      <c r="B49" s="941" t="s">
        <v>1058</v>
      </c>
      <c r="C49" s="947">
        <v>5765145</v>
      </c>
      <c r="D49" s="948">
        <v>5579061</v>
      </c>
      <c r="E49" s="948">
        <v>186084</v>
      </c>
      <c r="F49" s="948">
        <v>62</v>
      </c>
      <c r="G49" s="948">
        <v>186022</v>
      </c>
      <c r="H49" s="948">
        <v>1036200</v>
      </c>
      <c r="I49" s="948">
        <v>112239</v>
      </c>
      <c r="J49" s="948">
        <v>21051</v>
      </c>
      <c r="K49" s="948">
        <v>83148</v>
      </c>
      <c r="L49" s="948">
        <v>2447311</v>
      </c>
      <c r="M49" s="948">
        <v>6037</v>
      </c>
      <c r="N49" s="948">
        <v>26732</v>
      </c>
      <c r="O49" s="948">
        <v>95232</v>
      </c>
      <c r="P49" s="948">
        <v>14567</v>
      </c>
      <c r="Q49" s="694">
        <v>368471</v>
      </c>
      <c r="R49" s="948" t="s">
        <v>1138</v>
      </c>
      <c r="S49" s="948">
        <v>493717</v>
      </c>
      <c r="T49" s="948">
        <v>98535</v>
      </c>
      <c r="U49" s="949">
        <v>130</v>
      </c>
      <c r="V49" s="949">
        <v>2895</v>
      </c>
      <c r="W49" s="949">
        <v>106785</v>
      </c>
      <c r="X49" s="949">
        <v>115595</v>
      </c>
      <c r="Y49" s="949">
        <v>736500</v>
      </c>
      <c r="Z49" s="949">
        <v>86487</v>
      </c>
      <c r="AA49" s="949">
        <v>622020</v>
      </c>
      <c r="AB49" s="949">
        <v>322585</v>
      </c>
      <c r="AC49" s="949">
        <v>641643</v>
      </c>
      <c r="AD49" s="949">
        <v>7704</v>
      </c>
      <c r="AE49" s="949">
        <v>712614</v>
      </c>
      <c r="AF49" s="949">
        <v>156497</v>
      </c>
      <c r="AG49" s="949">
        <v>875977</v>
      </c>
      <c r="AH49" s="949">
        <v>212681</v>
      </c>
      <c r="AI49" s="949">
        <v>1116307</v>
      </c>
      <c r="AJ49" s="949">
        <v>9979</v>
      </c>
      <c r="AK49" s="949">
        <v>814567</v>
      </c>
      <c r="AL49" s="949" t="s">
        <v>1138</v>
      </c>
      <c r="AM49" s="950" t="s">
        <v>1138</v>
      </c>
    </row>
    <row r="50" spans="2:39" s="691" customFormat="1" ht="12.75" customHeight="1">
      <c r="B50" s="941" t="s">
        <v>1061</v>
      </c>
      <c r="C50" s="947">
        <v>4578959</v>
      </c>
      <c r="D50" s="948">
        <v>4344522</v>
      </c>
      <c r="E50" s="948">
        <v>234437</v>
      </c>
      <c r="F50" s="948">
        <v>0</v>
      </c>
      <c r="G50" s="948">
        <v>234437</v>
      </c>
      <c r="H50" s="948">
        <v>972101</v>
      </c>
      <c r="I50" s="948">
        <v>61051</v>
      </c>
      <c r="J50" s="948" t="s">
        <v>1138</v>
      </c>
      <c r="K50" s="948">
        <v>45292</v>
      </c>
      <c r="L50" s="948">
        <v>1895798</v>
      </c>
      <c r="M50" s="948">
        <v>2433</v>
      </c>
      <c r="N50" s="948">
        <v>62718</v>
      </c>
      <c r="O50" s="948">
        <v>101599</v>
      </c>
      <c r="P50" s="948">
        <v>11972</v>
      </c>
      <c r="Q50" s="694">
        <v>261689</v>
      </c>
      <c r="R50" s="948" t="s">
        <v>1138</v>
      </c>
      <c r="S50" s="948">
        <v>223293</v>
      </c>
      <c r="T50" s="948">
        <v>95953</v>
      </c>
      <c r="U50" s="949">
        <v>10236</v>
      </c>
      <c r="V50" s="949" t="s">
        <v>1138</v>
      </c>
      <c r="W50" s="949">
        <v>157659</v>
      </c>
      <c r="X50" s="949">
        <v>139890</v>
      </c>
      <c r="Y50" s="949">
        <v>537275</v>
      </c>
      <c r="Z50" s="949">
        <v>79086</v>
      </c>
      <c r="AA50" s="949">
        <v>650341</v>
      </c>
      <c r="AB50" s="949">
        <v>394796</v>
      </c>
      <c r="AC50" s="949">
        <v>453650</v>
      </c>
      <c r="AD50" s="949">
        <v>1212</v>
      </c>
      <c r="AE50" s="949">
        <v>581306</v>
      </c>
      <c r="AF50" s="949">
        <v>261582</v>
      </c>
      <c r="AG50" s="949">
        <v>616616</v>
      </c>
      <c r="AH50" s="949">
        <v>119566</v>
      </c>
      <c r="AI50" s="949">
        <v>595911</v>
      </c>
      <c r="AJ50" s="949">
        <v>14567</v>
      </c>
      <c r="AK50" s="949">
        <v>477021</v>
      </c>
      <c r="AL50" s="949">
        <v>98868</v>
      </c>
      <c r="AM50" s="950" t="s">
        <v>1138</v>
      </c>
    </row>
    <row r="51" spans="2:39" s="691" customFormat="1" ht="12.75" customHeight="1">
      <c r="B51" s="941" t="s">
        <v>1063</v>
      </c>
      <c r="C51" s="947">
        <v>5168459</v>
      </c>
      <c r="D51" s="948">
        <v>4975888</v>
      </c>
      <c r="E51" s="948">
        <v>192571</v>
      </c>
      <c r="F51" s="948">
        <v>0</v>
      </c>
      <c r="G51" s="948">
        <v>192571</v>
      </c>
      <c r="H51" s="948">
        <v>917240</v>
      </c>
      <c r="I51" s="948">
        <v>90713</v>
      </c>
      <c r="J51" s="948" t="s">
        <v>1138</v>
      </c>
      <c r="K51" s="948">
        <v>67362</v>
      </c>
      <c r="L51" s="948">
        <v>2108295</v>
      </c>
      <c r="M51" s="948">
        <v>4271</v>
      </c>
      <c r="N51" s="948">
        <v>32779</v>
      </c>
      <c r="O51" s="948">
        <v>141940</v>
      </c>
      <c r="P51" s="948">
        <v>12114</v>
      </c>
      <c r="Q51" s="694">
        <v>412119</v>
      </c>
      <c r="R51" s="948" t="s">
        <v>1138</v>
      </c>
      <c r="S51" s="948">
        <v>267344</v>
      </c>
      <c r="T51" s="948">
        <v>22519</v>
      </c>
      <c r="U51" s="949">
        <v>16000</v>
      </c>
      <c r="V51" s="949">
        <v>1384</v>
      </c>
      <c r="W51" s="949">
        <v>188797</v>
      </c>
      <c r="X51" s="949">
        <v>199332</v>
      </c>
      <c r="Y51" s="949">
        <v>686250</v>
      </c>
      <c r="Z51" s="949">
        <v>74139</v>
      </c>
      <c r="AA51" s="949">
        <v>556182</v>
      </c>
      <c r="AB51" s="949">
        <v>600412</v>
      </c>
      <c r="AC51" s="949">
        <v>364437</v>
      </c>
      <c r="AD51" s="949">
        <v>15897</v>
      </c>
      <c r="AE51" s="949">
        <v>497984</v>
      </c>
      <c r="AF51" s="949">
        <v>170003</v>
      </c>
      <c r="AG51" s="949">
        <v>847307</v>
      </c>
      <c r="AH51" s="949">
        <v>175762</v>
      </c>
      <c r="AI51" s="949">
        <v>995309</v>
      </c>
      <c r="AJ51" s="949">
        <v>3567</v>
      </c>
      <c r="AK51" s="949">
        <v>674889</v>
      </c>
      <c r="AL51" s="949" t="s">
        <v>1138</v>
      </c>
      <c r="AM51" s="950" t="s">
        <v>1138</v>
      </c>
    </row>
    <row r="52" spans="2:39" s="691" customFormat="1" ht="12.75" customHeight="1">
      <c r="B52" s="941" t="s">
        <v>1064</v>
      </c>
      <c r="C52" s="947">
        <v>3752734</v>
      </c>
      <c r="D52" s="948">
        <v>3688936</v>
      </c>
      <c r="E52" s="948">
        <v>63798</v>
      </c>
      <c r="F52" s="948">
        <v>0</v>
      </c>
      <c r="G52" s="948">
        <v>63798</v>
      </c>
      <c r="H52" s="948">
        <v>541318</v>
      </c>
      <c r="I52" s="948">
        <v>57945</v>
      </c>
      <c r="J52" s="948" t="s">
        <v>1138</v>
      </c>
      <c r="K52" s="948">
        <v>42897</v>
      </c>
      <c r="L52" s="948">
        <v>1729420</v>
      </c>
      <c r="M52" s="948">
        <v>2265</v>
      </c>
      <c r="N52" s="948">
        <v>611</v>
      </c>
      <c r="O52" s="948">
        <v>91215</v>
      </c>
      <c r="P52" s="948">
        <v>14302</v>
      </c>
      <c r="Q52" s="694">
        <v>135105</v>
      </c>
      <c r="R52" s="948" t="s">
        <v>1138</v>
      </c>
      <c r="S52" s="948">
        <v>336760</v>
      </c>
      <c r="T52" s="948">
        <v>29374</v>
      </c>
      <c r="U52" s="949" t="s">
        <v>1138</v>
      </c>
      <c r="V52" s="949">
        <v>154334</v>
      </c>
      <c r="W52" s="949">
        <v>42171</v>
      </c>
      <c r="X52" s="949">
        <v>102217</v>
      </c>
      <c r="Y52" s="949">
        <v>472800</v>
      </c>
      <c r="Z52" s="949">
        <v>64362</v>
      </c>
      <c r="AA52" s="949">
        <v>754935</v>
      </c>
      <c r="AB52" s="949">
        <v>277358</v>
      </c>
      <c r="AC52" s="949">
        <v>171980</v>
      </c>
      <c r="AD52" s="949">
        <v>3601</v>
      </c>
      <c r="AE52" s="949">
        <v>607095</v>
      </c>
      <c r="AF52" s="949">
        <v>61071</v>
      </c>
      <c r="AG52" s="949">
        <v>562630</v>
      </c>
      <c r="AH52" s="949">
        <v>120825</v>
      </c>
      <c r="AI52" s="949">
        <v>483235</v>
      </c>
      <c r="AJ52" s="949">
        <v>9429</v>
      </c>
      <c r="AK52" s="949">
        <v>572415</v>
      </c>
      <c r="AL52" s="949" t="s">
        <v>1138</v>
      </c>
      <c r="AM52" s="950" t="s">
        <v>1138</v>
      </c>
    </row>
    <row r="53" spans="2:39" s="691" customFormat="1" ht="12.75" customHeight="1">
      <c r="B53" s="941"/>
      <c r="C53" s="947"/>
      <c r="D53" s="948"/>
      <c r="E53" s="948"/>
      <c r="F53" s="948"/>
      <c r="G53" s="948"/>
      <c r="H53" s="948"/>
      <c r="I53" s="948"/>
      <c r="J53" s="948"/>
      <c r="K53" s="948"/>
      <c r="L53" s="948"/>
      <c r="M53" s="948"/>
      <c r="N53" s="948"/>
      <c r="O53" s="948"/>
      <c r="P53" s="948"/>
      <c r="Q53" s="694"/>
      <c r="R53" s="948"/>
      <c r="S53" s="948"/>
      <c r="T53" s="948"/>
      <c r="U53" s="949"/>
      <c r="V53" s="949"/>
      <c r="W53" s="949"/>
      <c r="X53" s="949"/>
      <c r="Y53" s="949"/>
      <c r="Z53" s="949"/>
      <c r="AA53" s="949"/>
      <c r="AB53" s="949"/>
      <c r="AC53" s="949"/>
      <c r="AD53" s="949"/>
      <c r="AE53" s="949"/>
      <c r="AF53" s="949"/>
      <c r="AG53" s="949"/>
      <c r="AH53" s="949"/>
      <c r="AI53" s="949"/>
      <c r="AJ53" s="949"/>
      <c r="AK53" s="949"/>
      <c r="AL53" s="949"/>
      <c r="AM53" s="950"/>
    </row>
    <row r="54" spans="2:39" s="691" customFormat="1" ht="12.75" customHeight="1">
      <c r="B54" s="941" t="s">
        <v>1067</v>
      </c>
      <c r="C54" s="947">
        <v>2691598</v>
      </c>
      <c r="D54" s="948">
        <v>2645454</v>
      </c>
      <c r="E54" s="948">
        <v>46144</v>
      </c>
      <c r="F54" s="948">
        <v>5661</v>
      </c>
      <c r="G54" s="948">
        <v>40483</v>
      </c>
      <c r="H54" s="948">
        <v>431193</v>
      </c>
      <c r="I54" s="948">
        <v>23285</v>
      </c>
      <c r="J54" s="948" t="s">
        <v>1138</v>
      </c>
      <c r="K54" s="948">
        <v>17196</v>
      </c>
      <c r="L54" s="948">
        <v>1115133</v>
      </c>
      <c r="M54" s="948">
        <v>1429</v>
      </c>
      <c r="N54" s="948">
        <v>4265</v>
      </c>
      <c r="O54" s="948">
        <v>31232</v>
      </c>
      <c r="P54" s="948">
        <v>8287</v>
      </c>
      <c r="Q54" s="948">
        <v>175864</v>
      </c>
      <c r="R54" s="948" t="s">
        <v>1138</v>
      </c>
      <c r="S54" s="948">
        <v>401117</v>
      </c>
      <c r="T54" s="948">
        <v>34434</v>
      </c>
      <c r="U54" s="949">
        <v>6132</v>
      </c>
      <c r="V54" s="949" t="s">
        <v>1138</v>
      </c>
      <c r="W54" s="949">
        <v>29975</v>
      </c>
      <c r="X54" s="949">
        <v>67756</v>
      </c>
      <c r="Y54" s="949">
        <v>344300</v>
      </c>
      <c r="Z54" s="949">
        <v>62976</v>
      </c>
      <c r="AA54" s="949">
        <v>464414</v>
      </c>
      <c r="AB54" s="949">
        <v>194512</v>
      </c>
      <c r="AC54" s="949">
        <v>101207</v>
      </c>
      <c r="AD54" s="949">
        <v>1559</v>
      </c>
      <c r="AE54" s="949">
        <v>657711</v>
      </c>
      <c r="AF54" s="949">
        <v>29638</v>
      </c>
      <c r="AG54" s="949">
        <v>229889</v>
      </c>
      <c r="AH54" s="949">
        <v>99508</v>
      </c>
      <c r="AI54" s="949">
        <v>422329</v>
      </c>
      <c r="AJ54" s="949">
        <v>114855</v>
      </c>
      <c r="AK54" s="949">
        <v>266856</v>
      </c>
      <c r="AL54" s="949" t="s">
        <v>1138</v>
      </c>
      <c r="AM54" s="950" t="s">
        <v>1138</v>
      </c>
    </row>
    <row r="55" spans="2:39" s="691" customFormat="1" ht="12.75" customHeight="1">
      <c r="B55" s="941" t="s">
        <v>1069</v>
      </c>
      <c r="C55" s="947">
        <v>3543127</v>
      </c>
      <c r="D55" s="948">
        <v>3451090</v>
      </c>
      <c r="E55" s="948">
        <v>92037</v>
      </c>
      <c r="F55" s="948">
        <v>0</v>
      </c>
      <c r="G55" s="948">
        <v>92037</v>
      </c>
      <c r="H55" s="948">
        <v>1253539</v>
      </c>
      <c r="I55" s="948">
        <v>52949</v>
      </c>
      <c r="J55" s="948" t="s">
        <v>1138</v>
      </c>
      <c r="K55" s="948">
        <v>39120</v>
      </c>
      <c r="L55" s="948">
        <v>1231929</v>
      </c>
      <c r="M55" s="948">
        <v>3194</v>
      </c>
      <c r="N55" s="948">
        <v>6507</v>
      </c>
      <c r="O55" s="948">
        <v>58045</v>
      </c>
      <c r="P55" s="948">
        <v>14734</v>
      </c>
      <c r="Q55" s="948">
        <v>128372</v>
      </c>
      <c r="R55" s="948" t="s">
        <v>1138</v>
      </c>
      <c r="S55" s="948">
        <v>200691</v>
      </c>
      <c r="T55" s="948">
        <v>3854</v>
      </c>
      <c r="U55" s="949">
        <v>11518</v>
      </c>
      <c r="V55" s="949">
        <v>32695</v>
      </c>
      <c r="W55" s="949">
        <v>94220</v>
      </c>
      <c r="X55" s="949">
        <v>188660</v>
      </c>
      <c r="Y55" s="949">
        <v>223100</v>
      </c>
      <c r="Z55" s="949">
        <v>86511</v>
      </c>
      <c r="AA55" s="949">
        <v>594821</v>
      </c>
      <c r="AB55" s="949">
        <v>214539</v>
      </c>
      <c r="AC55" s="949">
        <v>195338</v>
      </c>
      <c r="AD55" s="949">
        <v>14977</v>
      </c>
      <c r="AE55" s="949">
        <v>372853</v>
      </c>
      <c r="AF55" s="949">
        <v>72095</v>
      </c>
      <c r="AG55" s="949">
        <v>364527</v>
      </c>
      <c r="AH55" s="949">
        <v>170071</v>
      </c>
      <c r="AI55" s="949">
        <v>877290</v>
      </c>
      <c r="AJ55" s="949" t="s">
        <v>1138</v>
      </c>
      <c r="AK55" s="949">
        <v>485648</v>
      </c>
      <c r="AL55" s="949">
        <v>2420</v>
      </c>
      <c r="AM55" s="950" t="s">
        <v>1138</v>
      </c>
    </row>
    <row r="56" spans="2:39" s="691" customFormat="1" ht="12.75" customHeight="1">
      <c r="B56" s="941" t="s">
        <v>1071</v>
      </c>
      <c r="C56" s="947">
        <v>2912068</v>
      </c>
      <c r="D56" s="948">
        <v>2850501</v>
      </c>
      <c r="E56" s="948">
        <v>61567</v>
      </c>
      <c r="F56" s="948">
        <v>4600</v>
      </c>
      <c r="G56" s="948">
        <v>56967</v>
      </c>
      <c r="H56" s="948">
        <v>771086</v>
      </c>
      <c r="I56" s="948">
        <v>41106</v>
      </c>
      <c r="J56" s="948" t="s">
        <v>1138</v>
      </c>
      <c r="K56" s="948">
        <v>30393</v>
      </c>
      <c r="L56" s="948">
        <v>1181457</v>
      </c>
      <c r="M56" s="948">
        <v>2313</v>
      </c>
      <c r="N56" s="948" t="s">
        <v>1138</v>
      </c>
      <c r="O56" s="948">
        <v>40816</v>
      </c>
      <c r="P56" s="948">
        <v>7846</v>
      </c>
      <c r="Q56" s="948">
        <v>135347</v>
      </c>
      <c r="R56" s="948" t="s">
        <v>1138</v>
      </c>
      <c r="S56" s="948">
        <v>230218</v>
      </c>
      <c r="T56" s="948">
        <v>13645</v>
      </c>
      <c r="U56" s="949">
        <v>4525</v>
      </c>
      <c r="V56" s="949" t="s">
        <v>1138</v>
      </c>
      <c r="W56" s="949">
        <v>66368</v>
      </c>
      <c r="X56" s="949">
        <v>149548</v>
      </c>
      <c r="Y56" s="949">
        <v>237400</v>
      </c>
      <c r="Z56" s="949">
        <v>73610</v>
      </c>
      <c r="AA56" s="949">
        <v>412530</v>
      </c>
      <c r="AB56" s="949">
        <v>290761</v>
      </c>
      <c r="AC56" s="949">
        <v>136694</v>
      </c>
      <c r="AD56" s="949">
        <v>6384</v>
      </c>
      <c r="AE56" s="949">
        <v>284932</v>
      </c>
      <c r="AF56" s="949">
        <v>49457</v>
      </c>
      <c r="AG56" s="949">
        <v>453364</v>
      </c>
      <c r="AH56" s="949">
        <v>161218</v>
      </c>
      <c r="AI56" s="949">
        <v>481696</v>
      </c>
      <c r="AJ56" s="949">
        <v>17505</v>
      </c>
      <c r="AK56" s="949">
        <v>482350</v>
      </c>
      <c r="AL56" s="949" t="s">
        <v>1138</v>
      </c>
      <c r="AM56" s="950" t="s">
        <v>1138</v>
      </c>
    </row>
    <row r="57" spans="2:39" s="691" customFormat="1" ht="12.75" customHeight="1">
      <c r="B57" s="941" t="s">
        <v>1072</v>
      </c>
      <c r="C57" s="947">
        <v>3235893</v>
      </c>
      <c r="D57" s="948">
        <v>3110235</v>
      </c>
      <c r="E57" s="948">
        <v>125658</v>
      </c>
      <c r="F57" s="948">
        <v>0</v>
      </c>
      <c r="G57" s="948">
        <v>125658</v>
      </c>
      <c r="H57" s="948">
        <v>489690</v>
      </c>
      <c r="I57" s="948">
        <v>55927</v>
      </c>
      <c r="J57" s="948" t="s">
        <v>1138</v>
      </c>
      <c r="K57" s="948">
        <v>41349</v>
      </c>
      <c r="L57" s="948">
        <v>1515552</v>
      </c>
      <c r="M57" s="948">
        <v>3568</v>
      </c>
      <c r="N57" s="948" t="s">
        <v>1138</v>
      </c>
      <c r="O57" s="948">
        <v>51897</v>
      </c>
      <c r="P57" s="948">
        <v>6078</v>
      </c>
      <c r="Q57" s="948">
        <v>139957</v>
      </c>
      <c r="R57" s="948" t="s">
        <v>1138</v>
      </c>
      <c r="S57" s="948">
        <v>305874</v>
      </c>
      <c r="T57" s="948">
        <v>25131</v>
      </c>
      <c r="U57" s="949">
        <v>11797</v>
      </c>
      <c r="V57" s="949">
        <v>8300</v>
      </c>
      <c r="W57" s="949">
        <v>110331</v>
      </c>
      <c r="X57" s="949">
        <v>44642</v>
      </c>
      <c r="Y57" s="949">
        <v>425800</v>
      </c>
      <c r="Z57" s="949">
        <v>69112</v>
      </c>
      <c r="AA57" s="949">
        <v>379291</v>
      </c>
      <c r="AB57" s="949">
        <v>260774</v>
      </c>
      <c r="AC57" s="949">
        <v>137133</v>
      </c>
      <c r="AD57" s="949">
        <v>3041</v>
      </c>
      <c r="AE57" s="949">
        <v>538286</v>
      </c>
      <c r="AF57" s="949">
        <v>217975</v>
      </c>
      <c r="AG57" s="949">
        <v>424756</v>
      </c>
      <c r="AH57" s="949">
        <v>116219</v>
      </c>
      <c r="AI57" s="949">
        <v>411152</v>
      </c>
      <c r="AJ57" s="949">
        <v>103008</v>
      </c>
      <c r="AK57" s="949">
        <v>449488</v>
      </c>
      <c r="AL57" s="949" t="s">
        <v>1138</v>
      </c>
      <c r="AM57" s="950" t="s">
        <v>1138</v>
      </c>
    </row>
    <row r="58" spans="2:39" s="691" customFormat="1" ht="12.75" customHeight="1">
      <c r="B58" s="941" t="s">
        <v>1074</v>
      </c>
      <c r="C58" s="947">
        <v>2247859</v>
      </c>
      <c r="D58" s="948">
        <v>2096247</v>
      </c>
      <c r="E58" s="948">
        <v>151612</v>
      </c>
      <c r="F58" s="948">
        <v>0</v>
      </c>
      <c r="G58" s="948">
        <v>151612</v>
      </c>
      <c r="H58" s="948">
        <v>436510</v>
      </c>
      <c r="I58" s="948">
        <v>37332</v>
      </c>
      <c r="J58" s="948" t="s">
        <v>1138</v>
      </c>
      <c r="K58" s="948">
        <v>27515</v>
      </c>
      <c r="L58" s="948">
        <v>1081450</v>
      </c>
      <c r="M58" s="948">
        <v>2407</v>
      </c>
      <c r="N58" s="948">
        <v>71</v>
      </c>
      <c r="O58" s="948">
        <v>57443</v>
      </c>
      <c r="P58" s="948">
        <v>12634</v>
      </c>
      <c r="Q58" s="948">
        <v>62233</v>
      </c>
      <c r="R58" s="948" t="s">
        <v>1138</v>
      </c>
      <c r="S58" s="948">
        <v>268116</v>
      </c>
      <c r="T58" s="948">
        <v>15095</v>
      </c>
      <c r="U58" s="949" t="s">
        <v>1138</v>
      </c>
      <c r="V58" s="949">
        <v>10279</v>
      </c>
      <c r="W58" s="949">
        <v>70899</v>
      </c>
      <c r="X58" s="949">
        <v>45475</v>
      </c>
      <c r="Y58" s="949">
        <v>120400</v>
      </c>
      <c r="Z58" s="949">
        <v>60051</v>
      </c>
      <c r="AA58" s="949">
        <v>382242</v>
      </c>
      <c r="AB58" s="949">
        <v>203608</v>
      </c>
      <c r="AC58" s="949">
        <v>91443</v>
      </c>
      <c r="AD58" s="949">
        <v>2592</v>
      </c>
      <c r="AE58" s="949">
        <v>349154</v>
      </c>
      <c r="AF58" s="949">
        <v>75241</v>
      </c>
      <c r="AG58" s="949">
        <v>229712</v>
      </c>
      <c r="AH58" s="949">
        <v>108641</v>
      </c>
      <c r="AI58" s="949">
        <v>310338</v>
      </c>
      <c r="AJ58" s="949">
        <v>21791</v>
      </c>
      <c r="AK58" s="949">
        <v>261434</v>
      </c>
      <c r="AL58" s="949" t="s">
        <v>1138</v>
      </c>
      <c r="AM58" s="950" t="s">
        <v>1138</v>
      </c>
    </row>
    <row r="59" spans="2:39" s="691" customFormat="1" ht="12.75" customHeight="1">
      <c r="B59" s="941" t="s">
        <v>1076</v>
      </c>
      <c r="C59" s="947">
        <v>2429492</v>
      </c>
      <c r="D59" s="948">
        <v>2342494</v>
      </c>
      <c r="E59" s="948">
        <v>86998</v>
      </c>
      <c r="F59" s="948">
        <v>0</v>
      </c>
      <c r="G59" s="948">
        <v>86998</v>
      </c>
      <c r="H59" s="948">
        <v>451355</v>
      </c>
      <c r="I59" s="948">
        <v>36297</v>
      </c>
      <c r="J59" s="948" t="s">
        <v>1138</v>
      </c>
      <c r="K59" s="948">
        <v>26800</v>
      </c>
      <c r="L59" s="948">
        <v>906681</v>
      </c>
      <c r="M59" s="948">
        <v>1678</v>
      </c>
      <c r="N59" s="948">
        <v>4358</v>
      </c>
      <c r="O59" s="948">
        <v>54708</v>
      </c>
      <c r="P59" s="948">
        <v>4681</v>
      </c>
      <c r="Q59" s="948">
        <v>210286</v>
      </c>
      <c r="R59" s="948" t="s">
        <v>1138</v>
      </c>
      <c r="S59" s="948">
        <v>193756</v>
      </c>
      <c r="T59" s="948">
        <v>17069</v>
      </c>
      <c r="U59" s="949">
        <v>8685</v>
      </c>
      <c r="V59" s="949">
        <v>88352</v>
      </c>
      <c r="W59" s="949">
        <v>81750</v>
      </c>
      <c r="X59" s="949">
        <v>42436</v>
      </c>
      <c r="Y59" s="949">
        <v>300600</v>
      </c>
      <c r="Z59" s="949">
        <v>62818</v>
      </c>
      <c r="AA59" s="949">
        <v>323710</v>
      </c>
      <c r="AB59" s="949">
        <v>196704</v>
      </c>
      <c r="AC59" s="949">
        <v>86430</v>
      </c>
      <c r="AD59" s="949">
        <v>3611</v>
      </c>
      <c r="AE59" s="949">
        <v>307315</v>
      </c>
      <c r="AF59" s="949">
        <v>56988</v>
      </c>
      <c r="AG59" s="949">
        <v>163508</v>
      </c>
      <c r="AH59" s="949">
        <v>96190</v>
      </c>
      <c r="AI59" s="949">
        <v>717990</v>
      </c>
      <c r="AJ59" s="949">
        <v>895</v>
      </c>
      <c r="AK59" s="949">
        <v>326335</v>
      </c>
      <c r="AL59" s="949" t="s">
        <v>1138</v>
      </c>
      <c r="AM59" s="950" t="s">
        <v>1138</v>
      </c>
    </row>
    <row r="60" spans="2:39" s="691" customFormat="1" ht="12.75" customHeight="1">
      <c r="B60" s="941" t="s">
        <v>1078</v>
      </c>
      <c r="C60" s="947">
        <v>2996893</v>
      </c>
      <c r="D60" s="948">
        <v>2880275</v>
      </c>
      <c r="E60" s="948">
        <v>116618</v>
      </c>
      <c r="F60" s="948">
        <v>96</v>
      </c>
      <c r="G60" s="948">
        <v>116522</v>
      </c>
      <c r="H60" s="948">
        <v>449380</v>
      </c>
      <c r="I60" s="948">
        <v>33687</v>
      </c>
      <c r="J60" s="948" t="s">
        <v>1138</v>
      </c>
      <c r="K60" s="948">
        <v>24908</v>
      </c>
      <c r="L60" s="948">
        <v>1379351</v>
      </c>
      <c r="M60" s="948">
        <v>1701</v>
      </c>
      <c r="N60" s="948">
        <v>19438</v>
      </c>
      <c r="O60" s="948">
        <v>58743</v>
      </c>
      <c r="P60" s="948">
        <v>7507</v>
      </c>
      <c r="Q60" s="948">
        <v>143681</v>
      </c>
      <c r="R60" s="948" t="s">
        <v>1138</v>
      </c>
      <c r="S60" s="948">
        <v>332384</v>
      </c>
      <c r="T60" s="948">
        <v>77614</v>
      </c>
      <c r="U60" s="949">
        <v>12108</v>
      </c>
      <c r="V60" s="949">
        <v>43081</v>
      </c>
      <c r="W60" s="949">
        <v>47698</v>
      </c>
      <c r="X60" s="949">
        <v>51412</v>
      </c>
      <c r="Y60" s="949">
        <v>314200</v>
      </c>
      <c r="Z60" s="949">
        <v>61604</v>
      </c>
      <c r="AA60" s="949">
        <v>434426</v>
      </c>
      <c r="AB60" s="949">
        <v>281892</v>
      </c>
      <c r="AC60" s="949">
        <v>151983</v>
      </c>
      <c r="AD60" s="949">
        <v>1304</v>
      </c>
      <c r="AE60" s="949">
        <v>321530</v>
      </c>
      <c r="AF60" s="949">
        <v>38627</v>
      </c>
      <c r="AG60" s="949">
        <v>580809</v>
      </c>
      <c r="AH60" s="949">
        <v>107259</v>
      </c>
      <c r="AI60" s="949">
        <v>408289</v>
      </c>
      <c r="AJ60" s="949">
        <v>147860</v>
      </c>
      <c r="AK60" s="949">
        <v>344692</v>
      </c>
      <c r="AL60" s="949" t="s">
        <v>1138</v>
      </c>
      <c r="AM60" s="950" t="s">
        <v>1138</v>
      </c>
    </row>
    <row r="61" spans="2:39" s="691" customFormat="1" ht="12.75" customHeight="1">
      <c r="B61" s="941" t="s">
        <v>1081</v>
      </c>
      <c r="C61" s="947">
        <v>4675858</v>
      </c>
      <c r="D61" s="948">
        <v>4601516</v>
      </c>
      <c r="E61" s="948">
        <v>74342</v>
      </c>
      <c r="F61" s="948">
        <v>250</v>
      </c>
      <c r="G61" s="948">
        <v>74092</v>
      </c>
      <c r="H61" s="948">
        <v>776473</v>
      </c>
      <c r="I61" s="948">
        <v>32973</v>
      </c>
      <c r="J61" s="948" t="s">
        <v>1138</v>
      </c>
      <c r="K61" s="948">
        <v>24433</v>
      </c>
      <c r="L61" s="948">
        <v>1695636</v>
      </c>
      <c r="M61" s="948">
        <v>1724</v>
      </c>
      <c r="N61" s="948">
        <v>94858</v>
      </c>
      <c r="O61" s="948">
        <v>27221</v>
      </c>
      <c r="P61" s="948">
        <v>18735</v>
      </c>
      <c r="Q61" s="948">
        <v>438641</v>
      </c>
      <c r="R61" s="948" t="s">
        <v>1138</v>
      </c>
      <c r="S61" s="948">
        <v>842907</v>
      </c>
      <c r="T61" s="948">
        <v>40393</v>
      </c>
      <c r="U61" s="949">
        <v>33271</v>
      </c>
      <c r="V61" s="949">
        <v>70368</v>
      </c>
      <c r="W61" s="949">
        <v>24295</v>
      </c>
      <c r="X61" s="949">
        <v>60230</v>
      </c>
      <c r="Y61" s="949">
        <v>493700</v>
      </c>
      <c r="Z61" s="949">
        <v>76529</v>
      </c>
      <c r="AA61" s="949">
        <v>606005</v>
      </c>
      <c r="AB61" s="949">
        <v>405763</v>
      </c>
      <c r="AC61" s="949">
        <v>200536</v>
      </c>
      <c r="AD61" s="949">
        <v>9131</v>
      </c>
      <c r="AE61" s="949">
        <v>451510</v>
      </c>
      <c r="AF61" s="949">
        <v>110514</v>
      </c>
      <c r="AG61" s="949">
        <v>415546</v>
      </c>
      <c r="AH61" s="949">
        <v>187922</v>
      </c>
      <c r="AI61" s="949">
        <v>635801</v>
      </c>
      <c r="AJ61" s="949">
        <v>991686</v>
      </c>
      <c r="AK61" s="949">
        <v>474677</v>
      </c>
      <c r="AL61" s="949">
        <v>35896</v>
      </c>
      <c r="AM61" s="950" t="s">
        <v>1138</v>
      </c>
    </row>
    <row r="62" spans="2:39" s="691" customFormat="1" ht="12.75" customHeight="1">
      <c r="B62" s="941" t="s">
        <v>1083</v>
      </c>
      <c r="C62" s="947">
        <v>4120680</v>
      </c>
      <c r="D62" s="948">
        <v>4045188</v>
      </c>
      <c r="E62" s="948">
        <v>75492</v>
      </c>
      <c r="F62" s="948">
        <v>0</v>
      </c>
      <c r="G62" s="948">
        <v>75492</v>
      </c>
      <c r="H62" s="948">
        <v>1094177</v>
      </c>
      <c r="I62" s="948">
        <v>67958</v>
      </c>
      <c r="J62" s="948" t="s">
        <v>1138</v>
      </c>
      <c r="K62" s="948">
        <v>46613</v>
      </c>
      <c r="L62" s="948">
        <v>1533945</v>
      </c>
      <c r="M62" s="948">
        <v>3836</v>
      </c>
      <c r="N62" s="948" t="s">
        <v>1138</v>
      </c>
      <c r="O62" s="948">
        <v>59452</v>
      </c>
      <c r="P62" s="948">
        <v>22038</v>
      </c>
      <c r="Q62" s="948">
        <v>103326</v>
      </c>
      <c r="R62" s="948" t="s">
        <v>1138</v>
      </c>
      <c r="S62" s="948">
        <v>349501</v>
      </c>
      <c r="T62" s="948">
        <v>64693</v>
      </c>
      <c r="U62" s="949">
        <v>24080</v>
      </c>
      <c r="V62" s="949">
        <v>104166</v>
      </c>
      <c r="W62" s="949">
        <v>49387</v>
      </c>
      <c r="X62" s="949">
        <v>121808</v>
      </c>
      <c r="Y62" s="949">
        <v>475700</v>
      </c>
      <c r="Z62" s="949">
        <v>91365</v>
      </c>
      <c r="AA62" s="949">
        <v>580565</v>
      </c>
      <c r="AB62" s="949">
        <v>382361</v>
      </c>
      <c r="AC62" s="949">
        <v>261486</v>
      </c>
      <c r="AD62" s="949">
        <v>1227</v>
      </c>
      <c r="AE62" s="949">
        <v>576243</v>
      </c>
      <c r="AF62" s="949">
        <v>537693</v>
      </c>
      <c r="AG62" s="949">
        <v>318963</v>
      </c>
      <c r="AH62" s="949">
        <v>183461</v>
      </c>
      <c r="AI62" s="949">
        <v>656381</v>
      </c>
      <c r="AJ62" s="949">
        <v>2857</v>
      </c>
      <c r="AK62" s="949">
        <v>452586</v>
      </c>
      <c r="AL62" s="949" t="s">
        <v>1138</v>
      </c>
      <c r="AM62" s="950" t="s">
        <v>1138</v>
      </c>
    </row>
    <row r="63" spans="2:39" s="691" customFormat="1" ht="12.75" customHeight="1">
      <c r="B63" s="941" t="s">
        <v>1085</v>
      </c>
      <c r="C63" s="947">
        <v>3093127</v>
      </c>
      <c r="D63" s="948">
        <v>3036335</v>
      </c>
      <c r="E63" s="948">
        <v>56792</v>
      </c>
      <c r="F63" s="948">
        <v>0</v>
      </c>
      <c r="G63" s="948">
        <v>56792</v>
      </c>
      <c r="H63" s="948">
        <v>506540</v>
      </c>
      <c r="I63" s="948">
        <v>32509</v>
      </c>
      <c r="J63" s="948">
        <v>802</v>
      </c>
      <c r="K63" s="948">
        <v>24031</v>
      </c>
      <c r="L63" s="948">
        <v>1321752</v>
      </c>
      <c r="M63" s="948">
        <v>1538</v>
      </c>
      <c r="N63" s="948">
        <v>1005</v>
      </c>
      <c r="O63" s="948">
        <v>77461</v>
      </c>
      <c r="P63" s="948">
        <v>5143</v>
      </c>
      <c r="Q63" s="948">
        <v>283973</v>
      </c>
      <c r="R63" s="948" t="s">
        <v>1138</v>
      </c>
      <c r="S63" s="948">
        <v>180478</v>
      </c>
      <c r="T63" s="948">
        <v>40945</v>
      </c>
      <c r="U63" s="949">
        <v>220</v>
      </c>
      <c r="V63" s="949">
        <v>42600</v>
      </c>
      <c r="W63" s="949">
        <v>37093</v>
      </c>
      <c r="X63" s="949">
        <v>147437</v>
      </c>
      <c r="Y63" s="949">
        <v>389600</v>
      </c>
      <c r="Z63" s="949">
        <v>62226</v>
      </c>
      <c r="AA63" s="949">
        <v>407116</v>
      </c>
      <c r="AB63" s="949">
        <v>250969</v>
      </c>
      <c r="AC63" s="949">
        <v>224207</v>
      </c>
      <c r="AD63" s="949">
        <v>803</v>
      </c>
      <c r="AE63" s="949">
        <v>367062</v>
      </c>
      <c r="AF63" s="949">
        <v>201489</v>
      </c>
      <c r="AG63" s="949">
        <v>253809</v>
      </c>
      <c r="AH63" s="949">
        <v>105282</v>
      </c>
      <c r="AI63" s="949">
        <v>598045</v>
      </c>
      <c r="AJ63" s="949">
        <v>96138</v>
      </c>
      <c r="AK63" s="949">
        <v>469189</v>
      </c>
      <c r="AL63" s="949" t="s">
        <v>1138</v>
      </c>
      <c r="AM63" s="950" t="s">
        <v>1138</v>
      </c>
    </row>
    <row r="64" spans="2:39" s="691" customFormat="1" ht="12.75" customHeight="1">
      <c r="B64" s="941" t="s">
        <v>1086</v>
      </c>
      <c r="C64" s="947">
        <v>2043927</v>
      </c>
      <c r="D64" s="948">
        <v>2001667</v>
      </c>
      <c r="E64" s="948">
        <v>42260</v>
      </c>
      <c r="F64" s="948">
        <v>0</v>
      </c>
      <c r="G64" s="948">
        <v>42260</v>
      </c>
      <c r="H64" s="948">
        <v>280167</v>
      </c>
      <c r="I64" s="948">
        <v>17707</v>
      </c>
      <c r="J64" s="948" t="s">
        <v>1138</v>
      </c>
      <c r="K64" s="948">
        <v>13074</v>
      </c>
      <c r="L64" s="948">
        <v>942254</v>
      </c>
      <c r="M64" s="948">
        <v>1064</v>
      </c>
      <c r="N64" s="948">
        <v>6665</v>
      </c>
      <c r="O64" s="948">
        <v>44934</v>
      </c>
      <c r="P64" s="948">
        <v>6477</v>
      </c>
      <c r="Q64" s="948">
        <v>199919</v>
      </c>
      <c r="R64" s="948" t="s">
        <v>1138</v>
      </c>
      <c r="S64" s="948">
        <v>132215</v>
      </c>
      <c r="T64" s="948">
        <v>30960</v>
      </c>
      <c r="U64" s="949" t="s">
        <v>1138</v>
      </c>
      <c r="V64" s="949">
        <v>21141</v>
      </c>
      <c r="W64" s="949">
        <v>57002</v>
      </c>
      <c r="X64" s="949">
        <v>37098</v>
      </c>
      <c r="Y64" s="949">
        <v>253250</v>
      </c>
      <c r="Z64" s="949">
        <v>60357</v>
      </c>
      <c r="AA64" s="949">
        <v>340351</v>
      </c>
      <c r="AB64" s="949">
        <v>185371</v>
      </c>
      <c r="AC64" s="949">
        <v>82502</v>
      </c>
      <c r="AD64" s="949">
        <v>307</v>
      </c>
      <c r="AE64" s="949">
        <v>225365</v>
      </c>
      <c r="AF64" s="949">
        <v>77697</v>
      </c>
      <c r="AG64" s="949">
        <v>271928</v>
      </c>
      <c r="AH64" s="949">
        <v>79104</v>
      </c>
      <c r="AI64" s="949">
        <v>400893</v>
      </c>
      <c r="AJ64" s="949">
        <v>22922</v>
      </c>
      <c r="AK64" s="949">
        <v>252811</v>
      </c>
      <c r="AL64" s="949">
        <v>2059</v>
      </c>
      <c r="AM64" s="950" t="s">
        <v>1138</v>
      </c>
    </row>
    <row r="65" spans="2:39" s="691" customFormat="1" ht="12.75" customHeight="1">
      <c r="B65" s="962" t="s">
        <v>1088</v>
      </c>
      <c r="C65" s="963">
        <v>2645028</v>
      </c>
      <c r="D65" s="964">
        <v>2550653</v>
      </c>
      <c r="E65" s="964">
        <v>94375</v>
      </c>
      <c r="F65" s="964">
        <v>90</v>
      </c>
      <c r="G65" s="964">
        <v>94285</v>
      </c>
      <c r="H65" s="964">
        <v>437738</v>
      </c>
      <c r="I65" s="964">
        <v>26105</v>
      </c>
      <c r="J65" s="964">
        <v>6667</v>
      </c>
      <c r="K65" s="964">
        <v>19300</v>
      </c>
      <c r="L65" s="964">
        <v>1137911</v>
      </c>
      <c r="M65" s="964">
        <v>1841</v>
      </c>
      <c r="N65" s="964">
        <v>50339</v>
      </c>
      <c r="O65" s="964">
        <v>39284</v>
      </c>
      <c r="P65" s="964">
        <v>5122</v>
      </c>
      <c r="Q65" s="964">
        <v>224396</v>
      </c>
      <c r="R65" s="964" t="s">
        <v>1138</v>
      </c>
      <c r="S65" s="964">
        <v>133934</v>
      </c>
      <c r="T65" s="964">
        <v>19861</v>
      </c>
      <c r="U65" s="965">
        <v>5747</v>
      </c>
      <c r="V65" s="965">
        <v>4179</v>
      </c>
      <c r="W65" s="965">
        <v>116571</v>
      </c>
      <c r="X65" s="965">
        <v>30933</v>
      </c>
      <c r="Y65" s="965">
        <v>385100</v>
      </c>
      <c r="Z65" s="965">
        <v>65610</v>
      </c>
      <c r="AA65" s="965">
        <v>445815</v>
      </c>
      <c r="AB65" s="965">
        <v>217214</v>
      </c>
      <c r="AC65" s="965">
        <v>97236</v>
      </c>
      <c r="AD65" s="965">
        <v>2332</v>
      </c>
      <c r="AE65" s="965">
        <v>250811</v>
      </c>
      <c r="AF65" s="965">
        <v>21261</v>
      </c>
      <c r="AG65" s="965">
        <v>305593</v>
      </c>
      <c r="AH65" s="965">
        <v>100112</v>
      </c>
      <c r="AI65" s="965">
        <v>625571</v>
      </c>
      <c r="AJ65" s="965">
        <v>39330</v>
      </c>
      <c r="AK65" s="965">
        <v>379768</v>
      </c>
      <c r="AL65" s="965" t="s">
        <v>1138</v>
      </c>
      <c r="AM65" s="966" t="s">
        <v>1138</v>
      </c>
    </row>
    <row r="66" spans="2:17" ht="11.25">
      <c r="B66" s="729" t="s">
        <v>609</v>
      </c>
      <c r="O66" s="919"/>
      <c r="P66" s="919"/>
      <c r="Q66" s="919"/>
    </row>
    <row r="67" ht="11.25">
      <c r="Q67" s="919"/>
    </row>
    <row r="68" ht="11.25">
      <c r="Q68" s="919"/>
    </row>
    <row r="69" ht="11.25">
      <c r="Q69" s="919"/>
    </row>
    <row r="70" ht="11.25">
      <c r="Q70" s="919"/>
    </row>
  </sheetData>
  <mergeCells count="6">
    <mergeCell ref="AM5:AM7"/>
    <mergeCell ref="B4:B7"/>
    <mergeCell ref="H4:Y4"/>
    <mergeCell ref="Z4:AM4"/>
    <mergeCell ref="AE5:AE7"/>
    <mergeCell ref="AJ5:AJ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P60"/>
  <sheetViews>
    <sheetView workbookViewId="0" topLeftCell="A1">
      <selection activeCell="A1" sqref="A1"/>
    </sheetView>
  </sheetViews>
  <sheetFormatPr defaultColWidth="9.00390625" defaultRowHeight="17.25" customHeight="1"/>
  <cols>
    <col min="1" max="6" width="1.625" style="967" customWidth="1"/>
    <col min="7" max="7" width="18.625" style="967" customWidth="1"/>
    <col min="8" max="8" width="6.125" style="967" bestFit="1" customWidth="1"/>
    <col min="9" max="16" width="10.625" style="967" customWidth="1"/>
    <col min="17" max="16384" width="9.00390625" style="967" customWidth="1"/>
  </cols>
  <sheetData>
    <row r="2" ht="17.25" customHeight="1">
      <c r="B2" s="968" t="s">
        <v>676</v>
      </c>
    </row>
    <row r="3" spans="2:16" ht="17.25" customHeight="1" thickBot="1">
      <c r="B3" s="969"/>
      <c r="C3" s="970"/>
      <c r="D3" s="970"/>
      <c r="E3" s="970"/>
      <c r="F3" s="970"/>
      <c r="G3" s="970"/>
      <c r="P3" s="971" t="s">
        <v>652</v>
      </c>
    </row>
    <row r="4" spans="2:16" ht="17.25" customHeight="1" thickTop="1">
      <c r="B4" s="972" t="s">
        <v>611</v>
      </c>
      <c r="C4" s="973"/>
      <c r="D4" s="973"/>
      <c r="E4" s="973"/>
      <c r="F4" s="973"/>
      <c r="G4" s="974"/>
      <c r="H4" s="973"/>
      <c r="I4" s="975" t="s">
        <v>1057</v>
      </c>
      <c r="J4" s="975" t="s">
        <v>612</v>
      </c>
      <c r="K4" s="975" t="s">
        <v>613</v>
      </c>
      <c r="L4" s="975" t="s">
        <v>614</v>
      </c>
      <c r="M4" s="975" t="s">
        <v>615</v>
      </c>
      <c r="N4" s="975" t="s">
        <v>616</v>
      </c>
      <c r="O4" s="975" t="s">
        <v>653</v>
      </c>
      <c r="P4" s="975" t="s">
        <v>654</v>
      </c>
    </row>
    <row r="5" spans="2:16" ht="17.25" customHeight="1">
      <c r="B5" s="1549" t="s">
        <v>655</v>
      </c>
      <c r="C5" s="1550"/>
      <c r="D5" s="1550"/>
      <c r="E5" s="1550"/>
      <c r="F5" s="1550"/>
      <c r="G5" s="1550"/>
      <c r="H5" s="976" t="s">
        <v>656</v>
      </c>
      <c r="I5" s="977">
        <v>60</v>
      </c>
      <c r="J5" s="978">
        <v>64</v>
      </c>
      <c r="K5" s="978">
        <v>65</v>
      </c>
      <c r="L5" s="978">
        <v>68</v>
      </c>
      <c r="M5" s="978">
        <v>59</v>
      </c>
      <c r="N5" s="978">
        <v>64</v>
      </c>
      <c r="O5" s="978">
        <v>525</v>
      </c>
      <c r="P5" s="979">
        <v>5097</v>
      </c>
    </row>
    <row r="6" spans="2:16" ht="17.25" customHeight="1">
      <c r="B6" s="1551" t="s">
        <v>617</v>
      </c>
      <c r="C6" s="1542"/>
      <c r="D6" s="1542"/>
      <c r="E6" s="1542"/>
      <c r="F6" s="1542"/>
      <c r="G6" s="1542"/>
      <c r="H6" s="980" t="s">
        <v>618</v>
      </c>
      <c r="I6" s="981">
        <v>3.91</v>
      </c>
      <c r="J6" s="982">
        <v>3.68</v>
      </c>
      <c r="K6" s="982">
        <v>3.51</v>
      </c>
      <c r="L6" s="983">
        <v>3.77</v>
      </c>
      <c r="M6" s="983">
        <v>3.79</v>
      </c>
      <c r="N6" s="983">
        <v>3.82</v>
      </c>
      <c r="O6" s="983">
        <v>3.7</v>
      </c>
      <c r="P6" s="984">
        <v>3.74</v>
      </c>
    </row>
    <row r="7" spans="2:16" ht="17.25" customHeight="1">
      <c r="B7" s="1551" t="s">
        <v>619</v>
      </c>
      <c r="C7" s="1542"/>
      <c r="D7" s="1542"/>
      <c r="E7" s="1542"/>
      <c r="F7" s="1542"/>
      <c r="G7" s="1542"/>
      <c r="H7" s="980" t="s">
        <v>618</v>
      </c>
      <c r="I7" s="985">
        <v>1.78</v>
      </c>
      <c r="J7" s="983">
        <v>1.58</v>
      </c>
      <c r="K7" s="986">
        <v>1.46</v>
      </c>
      <c r="L7" s="983">
        <v>1.24</v>
      </c>
      <c r="M7" s="983">
        <v>1.57</v>
      </c>
      <c r="N7" s="983">
        <v>1.69</v>
      </c>
      <c r="O7" s="983">
        <v>1.63</v>
      </c>
      <c r="P7" s="987">
        <v>1.63</v>
      </c>
    </row>
    <row r="8" spans="2:16" ht="17.25" customHeight="1">
      <c r="B8" s="1552" t="s">
        <v>620</v>
      </c>
      <c r="C8" s="1553"/>
      <c r="D8" s="1553"/>
      <c r="E8" s="1553"/>
      <c r="F8" s="1553"/>
      <c r="G8" s="1553"/>
      <c r="H8" s="988" t="s">
        <v>621</v>
      </c>
      <c r="I8" s="989">
        <v>44.4</v>
      </c>
      <c r="J8" s="990">
        <v>42.9</v>
      </c>
      <c r="K8" s="991">
        <v>44.9</v>
      </c>
      <c r="L8" s="990">
        <v>42.9</v>
      </c>
      <c r="M8" s="990">
        <v>42.8</v>
      </c>
      <c r="N8" s="992">
        <v>44</v>
      </c>
      <c r="O8" s="990">
        <v>43.8</v>
      </c>
      <c r="P8" s="993">
        <v>43.7</v>
      </c>
    </row>
    <row r="9" spans="2:16" ht="17.25" customHeight="1">
      <c r="B9" s="1547" t="s">
        <v>622</v>
      </c>
      <c r="C9" s="1548"/>
      <c r="D9" s="1548"/>
      <c r="E9" s="1548"/>
      <c r="F9" s="1548"/>
      <c r="G9" s="1548"/>
      <c r="H9" s="994"/>
      <c r="I9" s="995">
        <v>862412</v>
      </c>
      <c r="J9" s="996">
        <f>SUM(J10,J23,J24)</f>
        <v>737396</v>
      </c>
      <c r="K9" s="996">
        <v>743824</v>
      </c>
      <c r="L9" s="996">
        <f>SUM(L10,L23,L24)</f>
        <v>811757</v>
      </c>
      <c r="M9" s="996">
        <v>791977</v>
      </c>
      <c r="N9" s="996">
        <f>SUM(N10,N23,N24)</f>
        <v>844813</v>
      </c>
      <c r="O9" s="996">
        <v>751177</v>
      </c>
      <c r="P9" s="997">
        <v>839539</v>
      </c>
    </row>
    <row r="10" spans="2:16" s="998" customFormat="1" ht="17.25" customHeight="1">
      <c r="B10" s="999"/>
      <c r="C10" s="1545" t="s">
        <v>623</v>
      </c>
      <c r="D10" s="1545"/>
      <c r="E10" s="1545"/>
      <c r="F10" s="1545"/>
      <c r="G10" s="1545"/>
      <c r="H10" s="1000"/>
      <c r="I10" s="1001">
        <f>SUM(I11,I17,I18,I22)</f>
        <v>549674</v>
      </c>
      <c r="J10" s="1002">
        <f>SUM(J11,J17,J18,J22)</f>
        <v>464988</v>
      </c>
      <c r="K10" s="1002">
        <v>444437</v>
      </c>
      <c r="L10" s="1002">
        <v>446943</v>
      </c>
      <c r="M10" s="1002">
        <v>490619</v>
      </c>
      <c r="N10" s="1002">
        <f>SUM(N11,N17,N18,N22)</f>
        <v>502853</v>
      </c>
      <c r="O10" s="1002">
        <v>453838</v>
      </c>
      <c r="P10" s="1003">
        <f>SUM(P11,P17,P18,P22)</f>
        <v>481250</v>
      </c>
    </row>
    <row r="11" spans="2:16" s="998" customFormat="1" ht="17.25" customHeight="1">
      <c r="B11" s="999"/>
      <c r="C11" s="1004"/>
      <c r="D11" s="1004"/>
      <c r="E11" s="1545" t="s">
        <v>624</v>
      </c>
      <c r="F11" s="1545"/>
      <c r="G11" s="1545"/>
      <c r="H11" s="1000"/>
      <c r="I11" s="1001">
        <v>508421</v>
      </c>
      <c r="J11" s="1002">
        <f>SUM(J12,J16)</f>
        <v>443469</v>
      </c>
      <c r="K11" s="1002">
        <f>SUM(K12,K16)</f>
        <v>424015</v>
      </c>
      <c r="L11" s="1002">
        <f>SUM(L12,L16)</f>
        <v>417674</v>
      </c>
      <c r="M11" s="1002">
        <f>SUM(M12,M16)</f>
        <v>464231</v>
      </c>
      <c r="N11" s="1002">
        <f>SUM(N12,N16)</f>
        <v>478308</v>
      </c>
      <c r="O11" s="1002">
        <v>424741</v>
      </c>
      <c r="P11" s="1003">
        <v>453320</v>
      </c>
    </row>
    <row r="12" spans="2:16" ht="17.25" customHeight="1">
      <c r="B12" s="1005"/>
      <c r="C12" s="1006"/>
      <c r="D12" s="1006"/>
      <c r="E12" s="1006"/>
      <c r="F12" s="1542" t="s">
        <v>625</v>
      </c>
      <c r="G12" s="1542"/>
      <c r="H12" s="980"/>
      <c r="I12" s="1007">
        <f>SUM(I13:I15)</f>
        <v>406243</v>
      </c>
      <c r="J12" s="1008">
        <f>SUM(J13:J15)</f>
        <v>376711</v>
      </c>
      <c r="K12" s="1008">
        <v>380010</v>
      </c>
      <c r="L12" s="1008">
        <f>SUM(L13:L15)</f>
        <v>390798</v>
      </c>
      <c r="M12" s="1008">
        <v>401154</v>
      </c>
      <c r="N12" s="1008">
        <f>SUM(N13:N15)</f>
        <v>418139</v>
      </c>
      <c r="O12" s="1008">
        <f>SUM(O13:O15)</f>
        <v>352195</v>
      </c>
      <c r="P12" s="1009">
        <f>SUM(P13:P15)</f>
        <v>394956</v>
      </c>
    </row>
    <row r="13" spans="2:16" ht="17.25" customHeight="1">
      <c r="B13" s="1005"/>
      <c r="C13" s="1006"/>
      <c r="D13" s="1006"/>
      <c r="E13" s="1006"/>
      <c r="F13" s="1006"/>
      <c r="G13" s="980" t="s">
        <v>657</v>
      </c>
      <c r="H13" s="980"/>
      <c r="I13" s="1007">
        <v>308017</v>
      </c>
      <c r="J13" s="1008">
        <v>285051</v>
      </c>
      <c r="K13" s="1008">
        <v>287748</v>
      </c>
      <c r="L13" s="1008">
        <v>303131</v>
      </c>
      <c r="M13" s="1008">
        <v>302307</v>
      </c>
      <c r="N13" s="1008">
        <v>309941</v>
      </c>
      <c r="O13" s="1008">
        <v>271743</v>
      </c>
      <c r="P13" s="1009">
        <v>306904</v>
      </c>
    </row>
    <row r="14" spans="2:16" ht="17.25" customHeight="1">
      <c r="B14" s="1005"/>
      <c r="C14" s="1006"/>
      <c r="D14" s="1006"/>
      <c r="E14" s="1006"/>
      <c r="F14" s="1006"/>
      <c r="G14" s="980" t="s">
        <v>658</v>
      </c>
      <c r="H14" s="980"/>
      <c r="I14" s="1007">
        <v>10028</v>
      </c>
      <c r="J14" s="1008">
        <v>8955</v>
      </c>
      <c r="K14" s="1008">
        <v>7748</v>
      </c>
      <c r="L14" s="1008">
        <v>4589</v>
      </c>
      <c r="M14" s="1008">
        <v>10186</v>
      </c>
      <c r="N14" s="1008">
        <v>7907</v>
      </c>
      <c r="O14" s="1008">
        <v>7109</v>
      </c>
      <c r="P14" s="1009">
        <v>5518</v>
      </c>
    </row>
    <row r="15" spans="2:16" ht="17.25" customHeight="1">
      <c r="B15" s="1005"/>
      <c r="C15" s="1006"/>
      <c r="D15" s="1006"/>
      <c r="E15" s="1006"/>
      <c r="F15" s="1006"/>
      <c r="G15" s="980" t="s">
        <v>626</v>
      </c>
      <c r="H15" s="980"/>
      <c r="I15" s="1007">
        <v>88198</v>
      </c>
      <c r="J15" s="1008">
        <v>82705</v>
      </c>
      <c r="K15" s="1008">
        <v>84513</v>
      </c>
      <c r="L15" s="1008">
        <v>83078</v>
      </c>
      <c r="M15" s="1008">
        <v>88662</v>
      </c>
      <c r="N15" s="1008">
        <v>100291</v>
      </c>
      <c r="O15" s="1008">
        <v>73343</v>
      </c>
      <c r="P15" s="1009">
        <v>82534</v>
      </c>
    </row>
    <row r="16" spans="2:16" ht="17.25" customHeight="1">
      <c r="B16" s="1010"/>
      <c r="C16" s="970"/>
      <c r="D16" s="970"/>
      <c r="E16" s="970"/>
      <c r="F16" s="1542" t="s">
        <v>659</v>
      </c>
      <c r="G16" s="1542"/>
      <c r="H16" s="980"/>
      <c r="I16" s="1007">
        <v>102179</v>
      </c>
      <c r="J16" s="1008">
        <v>66758</v>
      </c>
      <c r="K16" s="1008">
        <v>44005</v>
      </c>
      <c r="L16" s="1008">
        <v>26876</v>
      </c>
      <c r="M16" s="1008">
        <v>63077</v>
      </c>
      <c r="N16" s="1008">
        <v>60169</v>
      </c>
      <c r="O16" s="1008">
        <v>72545</v>
      </c>
      <c r="P16" s="1009">
        <v>58365</v>
      </c>
    </row>
    <row r="17" spans="2:16" s="998" customFormat="1" ht="17.25" customHeight="1">
      <c r="B17" s="1011"/>
      <c r="C17" s="1012"/>
      <c r="D17" s="1012"/>
      <c r="E17" s="1545" t="s">
        <v>660</v>
      </c>
      <c r="F17" s="1545"/>
      <c r="G17" s="1545"/>
      <c r="H17" s="1000"/>
      <c r="I17" s="1001">
        <v>6760</v>
      </c>
      <c r="J17" s="1002">
        <v>3384</v>
      </c>
      <c r="K17" s="1002">
        <v>3087</v>
      </c>
      <c r="L17" s="1002">
        <v>1786</v>
      </c>
      <c r="M17" s="1002">
        <v>5599</v>
      </c>
      <c r="N17" s="1002">
        <v>3314</v>
      </c>
      <c r="O17" s="1002">
        <v>6246</v>
      </c>
      <c r="P17" s="1003">
        <v>5589</v>
      </c>
    </row>
    <row r="18" spans="2:16" s="998" customFormat="1" ht="17.25" customHeight="1">
      <c r="B18" s="1011"/>
      <c r="C18" s="1012"/>
      <c r="D18" s="1012"/>
      <c r="E18" s="1545" t="s">
        <v>661</v>
      </c>
      <c r="F18" s="1545"/>
      <c r="G18" s="1545"/>
      <c r="H18" s="1000"/>
      <c r="I18" s="1001">
        <v>23045</v>
      </c>
      <c r="J18" s="1002">
        <v>9375</v>
      </c>
      <c r="K18" s="1002">
        <f>SUM(K19:K21)</f>
        <v>8482</v>
      </c>
      <c r="L18" s="1002">
        <v>16973</v>
      </c>
      <c r="M18" s="1002">
        <v>8622</v>
      </c>
      <c r="N18" s="1002">
        <v>6304</v>
      </c>
      <c r="O18" s="1002">
        <f>SUM(O19:O21)</f>
        <v>14615</v>
      </c>
      <c r="P18" s="1003">
        <f>SUM(P19:P21)</f>
        <v>11608</v>
      </c>
    </row>
    <row r="19" spans="2:16" ht="17.25" customHeight="1">
      <c r="B19" s="1010"/>
      <c r="C19" s="970"/>
      <c r="D19" s="970"/>
      <c r="E19" s="970"/>
      <c r="F19" s="1542" t="s">
        <v>662</v>
      </c>
      <c r="G19" s="1542"/>
      <c r="H19" s="980"/>
      <c r="I19" s="1007">
        <v>593</v>
      </c>
      <c r="J19" s="1008">
        <v>707</v>
      </c>
      <c r="K19" s="1008">
        <v>875</v>
      </c>
      <c r="L19" s="1008">
        <v>1214</v>
      </c>
      <c r="M19" s="1008">
        <v>1348</v>
      </c>
      <c r="N19" s="1008">
        <v>1814</v>
      </c>
      <c r="O19" s="1008">
        <v>1025</v>
      </c>
      <c r="P19" s="1009">
        <v>1056</v>
      </c>
    </row>
    <row r="20" spans="2:16" ht="17.25" customHeight="1">
      <c r="B20" s="1010"/>
      <c r="C20" s="970"/>
      <c r="D20" s="970"/>
      <c r="E20" s="970"/>
      <c r="F20" s="1542" t="s">
        <v>663</v>
      </c>
      <c r="G20" s="1542"/>
      <c r="H20" s="980"/>
      <c r="I20" s="1007">
        <v>21962</v>
      </c>
      <c r="J20" s="1008">
        <v>8525</v>
      </c>
      <c r="K20" s="1008">
        <v>7530</v>
      </c>
      <c r="L20" s="1008">
        <v>15758</v>
      </c>
      <c r="M20" s="1008">
        <v>7162</v>
      </c>
      <c r="N20" s="1008">
        <v>4412</v>
      </c>
      <c r="O20" s="1008">
        <v>13101</v>
      </c>
      <c r="P20" s="1009">
        <v>10237</v>
      </c>
    </row>
    <row r="21" spans="2:16" ht="17.25" customHeight="1">
      <c r="B21" s="1010"/>
      <c r="C21" s="970"/>
      <c r="D21" s="970"/>
      <c r="E21" s="970"/>
      <c r="F21" s="1542" t="s">
        <v>664</v>
      </c>
      <c r="G21" s="1542"/>
      <c r="H21" s="980"/>
      <c r="I21" s="1007">
        <v>489</v>
      </c>
      <c r="J21" s="1008">
        <v>142</v>
      </c>
      <c r="K21" s="1008">
        <v>77</v>
      </c>
      <c r="L21" s="1008">
        <v>0</v>
      </c>
      <c r="M21" s="1008">
        <v>111</v>
      </c>
      <c r="N21" s="1008">
        <v>79</v>
      </c>
      <c r="O21" s="1008">
        <v>489</v>
      </c>
      <c r="P21" s="1009">
        <v>315</v>
      </c>
    </row>
    <row r="22" spans="2:16" s="998" customFormat="1" ht="17.25" customHeight="1">
      <c r="B22" s="1011"/>
      <c r="C22" s="1012"/>
      <c r="D22" s="1012"/>
      <c r="E22" s="1545" t="s">
        <v>665</v>
      </c>
      <c r="F22" s="1545"/>
      <c r="G22" s="1545"/>
      <c r="H22" s="1000"/>
      <c r="I22" s="1001">
        <v>11448</v>
      </c>
      <c r="J22" s="1002">
        <v>8760</v>
      </c>
      <c r="K22" s="1002">
        <v>8852</v>
      </c>
      <c r="L22" s="1002">
        <v>10511</v>
      </c>
      <c r="M22" s="1002">
        <v>12166</v>
      </c>
      <c r="N22" s="1002">
        <v>14927</v>
      </c>
      <c r="O22" s="1002">
        <v>8237</v>
      </c>
      <c r="P22" s="1003">
        <v>10733</v>
      </c>
    </row>
    <row r="23" spans="2:16" s="998" customFormat="1" ht="17.25" customHeight="1">
      <c r="B23" s="1011"/>
      <c r="C23" s="1012"/>
      <c r="D23" s="1545" t="s">
        <v>666</v>
      </c>
      <c r="E23" s="1545"/>
      <c r="F23" s="1545"/>
      <c r="G23" s="1545"/>
      <c r="H23" s="1000"/>
      <c r="I23" s="1001">
        <v>215392</v>
      </c>
      <c r="J23" s="1002">
        <v>189787</v>
      </c>
      <c r="K23" s="1002">
        <v>223889</v>
      </c>
      <c r="L23" s="1002">
        <v>278042</v>
      </c>
      <c r="M23" s="1002">
        <v>213419</v>
      </c>
      <c r="N23" s="1002">
        <v>245496</v>
      </c>
      <c r="O23" s="1002">
        <v>208741</v>
      </c>
      <c r="P23" s="1003">
        <v>263404</v>
      </c>
    </row>
    <row r="24" spans="2:16" s="998" customFormat="1" ht="17.25" customHeight="1">
      <c r="B24" s="1013"/>
      <c r="C24" s="1546" t="s">
        <v>542</v>
      </c>
      <c r="D24" s="1546"/>
      <c r="E24" s="1546"/>
      <c r="F24" s="1546"/>
      <c r="G24" s="1546"/>
      <c r="H24" s="1014"/>
      <c r="I24" s="1015">
        <v>97345</v>
      </c>
      <c r="J24" s="1016">
        <v>82621</v>
      </c>
      <c r="K24" s="1016">
        <v>75499</v>
      </c>
      <c r="L24" s="1016">
        <v>86772</v>
      </c>
      <c r="M24" s="1016">
        <v>87940</v>
      </c>
      <c r="N24" s="1016">
        <v>96464</v>
      </c>
      <c r="O24" s="1016">
        <v>88597</v>
      </c>
      <c r="P24" s="1017">
        <v>94884</v>
      </c>
    </row>
    <row r="25" spans="2:16" ht="17.25" customHeight="1">
      <c r="B25" s="1547" t="s">
        <v>627</v>
      </c>
      <c r="C25" s="1548"/>
      <c r="D25" s="1548"/>
      <c r="E25" s="1548"/>
      <c r="F25" s="1548"/>
      <c r="G25" s="1548"/>
      <c r="H25" s="994"/>
      <c r="I25" s="995">
        <v>862412</v>
      </c>
      <c r="J25" s="996">
        <f>SUM(J26,J56,J57)</f>
        <v>737396</v>
      </c>
      <c r="K25" s="996">
        <v>743824</v>
      </c>
      <c r="L25" s="996">
        <v>811757</v>
      </c>
      <c r="M25" s="996">
        <f>SUM(M26,M56,M57)</f>
        <v>791977</v>
      </c>
      <c r="N25" s="996">
        <f>SUM(N26,N56,N57)</f>
        <v>844813</v>
      </c>
      <c r="O25" s="996">
        <f>SUM(O26,O56,O57)</f>
        <v>751177</v>
      </c>
      <c r="P25" s="997">
        <f>SUM(P26,P56,P57)</f>
        <v>839539</v>
      </c>
    </row>
    <row r="26" spans="2:16" s="998" customFormat="1" ht="17.25" customHeight="1">
      <c r="B26" s="1011"/>
      <c r="C26" s="1545" t="s">
        <v>628</v>
      </c>
      <c r="D26" s="1545"/>
      <c r="E26" s="1545"/>
      <c r="F26" s="1545"/>
      <c r="G26" s="1545"/>
      <c r="H26" s="1000"/>
      <c r="I26" s="1001">
        <v>412857</v>
      </c>
      <c r="J26" s="1002">
        <f>SUM(J27,J51)</f>
        <v>360570</v>
      </c>
      <c r="K26" s="1002">
        <v>369985</v>
      </c>
      <c r="L26" s="1002">
        <f>SUM(L27,L51)</f>
        <v>376844</v>
      </c>
      <c r="M26" s="1002">
        <f>SUM(M27,M51)</f>
        <v>381830</v>
      </c>
      <c r="N26" s="1002">
        <f>SUM(N27,N51)</f>
        <v>388343</v>
      </c>
      <c r="O26" s="1002">
        <f>SUM(O27,O51)</f>
        <v>352344</v>
      </c>
      <c r="P26" s="1003">
        <f>SUM(P27,P51)</f>
        <v>382517</v>
      </c>
    </row>
    <row r="27" spans="2:16" s="998" customFormat="1" ht="17.25" customHeight="1">
      <c r="B27" s="1011"/>
      <c r="C27" s="1545" t="s">
        <v>629</v>
      </c>
      <c r="D27" s="1545"/>
      <c r="E27" s="1545"/>
      <c r="F27" s="1545"/>
      <c r="G27" s="1545"/>
      <c r="H27" s="1000"/>
      <c r="I27" s="1001">
        <v>319110</v>
      </c>
      <c r="J27" s="1002">
        <v>291001</v>
      </c>
      <c r="K27" s="1002">
        <v>301241</v>
      </c>
      <c r="L27" s="1002">
        <f>SUM(L28,L42:L50)</f>
        <v>307811</v>
      </c>
      <c r="M27" s="1002">
        <v>305319</v>
      </c>
      <c r="N27" s="1002">
        <v>307059</v>
      </c>
      <c r="O27" s="1002">
        <v>282571</v>
      </c>
      <c r="P27" s="1003">
        <f>SUM(P28,P42:P50)</f>
        <v>307204</v>
      </c>
    </row>
    <row r="28" spans="2:16" s="998" customFormat="1" ht="17.25" customHeight="1">
      <c r="B28" s="1011"/>
      <c r="C28" s="1012"/>
      <c r="D28" s="1545" t="s">
        <v>630</v>
      </c>
      <c r="E28" s="1545"/>
      <c r="F28" s="1545"/>
      <c r="G28" s="1545"/>
      <c r="H28" s="1000"/>
      <c r="I28" s="1001">
        <v>76104</v>
      </c>
      <c r="J28" s="1002">
        <f>SUM(J29,J31:J41)</f>
        <v>71927</v>
      </c>
      <c r="K28" s="1002">
        <f>SUM(K29,K31:K41)</f>
        <v>72890</v>
      </c>
      <c r="L28" s="1002">
        <v>73600</v>
      </c>
      <c r="M28" s="1002">
        <f>SUM(M29,M31:M41)</f>
        <v>77595</v>
      </c>
      <c r="N28" s="1002">
        <v>71455</v>
      </c>
      <c r="O28" s="1002">
        <f>SUM(O29,O31:O41)</f>
        <v>68806</v>
      </c>
      <c r="P28" s="1003">
        <f>SUM(P29,P31:P41)</f>
        <v>74827</v>
      </c>
    </row>
    <row r="29" spans="2:16" ht="17.25" customHeight="1">
      <c r="B29" s="1010"/>
      <c r="C29" s="970"/>
      <c r="D29" s="970"/>
      <c r="E29" s="1542" t="s">
        <v>631</v>
      </c>
      <c r="F29" s="1542"/>
      <c r="G29" s="1542"/>
      <c r="H29" s="980"/>
      <c r="I29" s="1007">
        <v>8927</v>
      </c>
      <c r="J29" s="1008">
        <v>8216</v>
      </c>
      <c r="K29" s="1008">
        <v>8999</v>
      </c>
      <c r="L29" s="1008">
        <v>8258</v>
      </c>
      <c r="M29" s="1008">
        <v>8415</v>
      </c>
      <c r="N29" s="1008">
        <v>8335</v>
      </c>
      <c r="O29" s="1008">
        <v>7878</v>
      </c>
      <c r="P29" s="1009">
        <v>9151</v>
      </c>
    </row>
    <row r="30" spans="2:16" ht="17.25" customHeight="1">
      <c r="B30" s="1010"/>
      <c r="C30" s="970"/>
      <c r="D30" s="970"/>
      <c r="E30" s="980"/>
      <c r="F30" s="980"/>
      <c r="G30" s="980" t="s">
        <v>667</v>
      </c>
      <c r="H30" s="980"/>
      <c r="I30" s="1007">
        <v>5638</v>
      </c>
      <c r="J30" s="1008">
        <v>4970</v>
      </c>
      <c r="K30" s="1008">
        <v>5352</v>
      </c>
      <c r="L30" s="1008">
        <v>4434</v>
      </c>
      <c r="M30" s="1008">
        <v>5222</v>
      </c>
      <c r="N30" s="1008">
        <v>4872</v>
      </c>
      <c r="O30" s="1008">
        <v>4824</v>
      </c>
      <c r="P30" s="1009">
        <v>5216</v>
      </c>
    </row>
    <row r="31" spans="2:16" ht="17.25" customHeight="1">
      <c r="B31" s="1010"/>
      <c r="C31" s="970"/>
      <c r="D31" s="970"/>
      <c r="E31" s="1542" t="s">
        <v>632</v>
      </c>
      <c r="F31" s="1542"/>
      <c r="G31" s="1542"/>
      <c r="H31" s="980"/>
      <c r="I31" s="1007">
        <v>10275</v>
      </c>
      <c r="J31" s="1008">
        <v>10838</v>
      </c>
      <c r="K31" s="1008">
        <v>10319</v>
      </c>
      <c r="L31" s="1008">
        <v>10354</v>
      </c>
      <c r="M31" s="1008">
        <v>12768</v>
      </c>
      <c r="N31" s="1008">
        <v>9108</v>
      </c>
      <c r="O31" s="1008">
        <v>10191</v>
      </c>
      <c r="P31" s="1009">
        <v>9625</v>
      </c>
    </row>
    <row r="32" spans="2:16" ht="17.25" customHeight="1">
      <c r="B32" s="1010"/>
      <c r="C32" s="970"/>
      <c r="D32" s="970"/>
      <c r="E32" s="1542" t="s">
        <v>633</v>
      </c>
      <c r="F32" s="1542"/>
      <c r="G32" s="1542"/>
      <c r="H32" s="980"/>
      <c r="I32" s="1007">
        <v>6755</v>
      </c>
      <c r="J32" s="1008">
        <v>5553</v>
      </c>
      <c r="K32" s="1008">
        <v>5992</v>
      </c>
      <c r="L32" s="1008">
        <v>6538</v>
      </c>
      <c r="M32" s="1008">
        <v>7170</v>
      </c>
      <c r="N32" s="1008">
        <v>6064</v>
      </c>
      <c r="O32" s="1008">
        <v>5356</v>
      </c>
      <c r="P32" s="1009">
        <v>7581</v>
      </c>
    </row>
    <row r="33" spans="2:16" ht="17.25" customHeight="1">
      <c r="B33" s="1010"/>
      <c r="C33" s="970"/>
      <c r="D33" s="970"/>
      <c r="E33" s="1542" t="s">
        <v>634</v>
      </c>
      <c r="F33" s="1542"/>
      <c r="G33" s="1542"/>
      <c r="H33" s="980"/>
      <c r="I33" s="1007">
        <v>3760</v>
      </c>
      <c r="J33" s="1008">
        <v>2915</v>
      </c>
      <c r="K33" s="1008">
        <v>3633</v>
      </c>
      <c r="L33" s="1008">
        <v>3841</v>
      </c>
      <c r="M33" s="1008">
        <v>3394</v>
      </c>
      <c r="N33" s="1008">
        <v>3576</v>
      </c>
      <c r="O33" s="1008">
        <v>3282</v>
      </c>
      <c r="P33" s="1009">
        <v>3504</v>
      </c>
    </row>
    <row r="34" spans="2:16" ht="17.25" customHeight="1">
      <c r="B34" s="1010"/>
      <c r="C34" s="970"/>
      <c r="D34" s="970"/>
      <c r="E34" s="1542" t="s">
        <v>635</v>
      </c>
      <c r="F34" s="1542"/>
      <c r="G34" s="1542"/>
      <c r="H34" s="980"/>
      <c r="I34" s="1007">
        <v>10523</v>
      </c>
      <c r="J34" s="1008">
        <v>8555</v>
      </c>
      <c r="K34" s="1008">
        <v>10026</v>
      </c>
      <c r="L34" s="1008">
        <v>10629</v>
      </c>
      <c r="M34" s="1008">
        <v>10830</v>
      </c>
      <c r="N34" s="1008">
        <v>10517</v>
      </c>
      <c r="O34" s="1008">
        <v>9339</v>
      </c>
      <c r="P34" s="1009">
        <v>9246</v>
      </c>
    </row>
    <row r="35" spans="2:16" ht="17.25" customHeight="1">
      <c r="B35" s="1010"/>
      <c r="C35" s="970"/>
      <c r="D35" s="970"/>
      <c r="E35" s="1542" t="s">
        <v>636</v>
      </c>
      <c r="F35" s="1542"/>
      <c r="G35" s="1542"/>
      <c r="H35" s="980"/>
      <c r="I35" s="1007">
        <v>2981</v>
      </c>
      <c r="J35" s="1008">
        <v>2704</v>
      </c>
      <c r="K35" s="1008">
        <v>3546</v>
      </c>
      <c r="L35" s="1008">
        <v>3968</v>
      </c>
      <c r="M35" s="1008">
        <v>3505</v>
      </c>
      <c r="N35" s="1008">
        <v>3160</v>
      </c>
      <c r="O35" s="1008">
        <v>3150</v>
      </c>
      <c r="P35" s="1009">
        <v>3264</v>
      </c>
    </row>
    <row r="36" spans="2:16" ht="17.25" customHeight="1">
      <c r="B36" s="1010"/>
      <c r="C36" s="970"/>
      <c r="D36" s="970"/>
      <c r="E36" s="1542" t="s">
        <v>637</v>
      </c>
      <c r="F36" s="1542"/>
      <c r="G36" s="1542"/>
      <c r="H36" s="980"/>
      <c r="I36" s="1007">
        <v>2864</v>
      </c>
      <c r="J36" s="1008">
        <v>2616</v>
      </c>
      <c r="K36" s="83">
        <v>2851</v>
      </c>
      <c r="L36" s="1008">
        <v>2804</v>
      </c>
      <c r="M36" s="1008">
        <v>2927</v>
      </c>
      <c r="N36" s="1008">
        <v>2872</v>
      </c>
      <c r="O36" s="1008">
        <v>2782</v>
      </c>
      <c r="P36" s="1009">
        <v>2902</v>
      </c>
    </row>
    <row r="37" spans="2:16" ht="17.25" customHeight="1">
      <c r="B37" s="1010"/>
      <c r="C37" s="970"/>
      <c r="D37" s="970"/>
      <c r="E37" s="1542" t="s">
        <v>638</v>
      </c>
      <c r="F37" s="1542"/>
      <c r="G37" s="1542"/>
      <c r="H37" s="980"/>
      <c r="I37" s="1007">
        <v>5914</v>
      </c>
      <c r="J37" s="1008">
        <v>5123</v>
      </c>
      <c r="K37" s="1008">
        <v>5391</v>
      </c>
      <c r="L37" s="1008">
        <v>5659</v>
      </c>
      <c r="M37" s="1008">
        <v>4911</v>
      </c>
      <c r="N37" s="1008">
        <v>5573</v>
      </c>
      <c r="O37" s="1008">
        <v>5178</v>
      </c>
      <c r="P37" s="1009">
        <v>5132</v>
      </c>
    </row>
    <row r="38" spans="2:16" ht="17.25" customHeight="1">
      <c r="B38" s="1010"/>
      <c r="C38" s="970"/>
      <c r="D38" s="970"/>
      <c r="E38" s="1542" t="s">
        <v>639</v>
      </c>
      <c r="F38" s="1542"/>
      <c r="G38" s="1542"/>
      <c r="H38" s="980"/>
      <c r="I38" s="1007">
        <v>5645</v>
      </c>
      <c r="J38" s="1008">
        <v>5733</v>
      </c>
      <c r="K38" s="1008">
        <v>5034</v>
      </c>
      <c r="L38" s="1008">
        <v>4374</v>
      </c>
      <c r="M38" s="1008">
        <v>4574</v>
      </c>
      <c r="N38" s="1008">
        <v>4662</v>
      </c>
      <c r="O38" s="1008">
        <v>4933</v>
      </c>
      <c r="P38" s="1009">
        <v>5574</v>
      </c>
    </row>
    <row r="39" spans="2:16" ht="17.25" customHeight="1">
      <c r="B39" s="1010"/>
      <c r="C39" s="970"/>
      <c r="D39" s="970"/>
      <c r="E39" s="1542" t="s">
        <v>640</v>
      </c>
      <c r="F39" s="1542"/>
      <c r="G39" s="1542"/>
      <c r="H39" s="980"/>
      <c r="I39" s="1007">
        <v>2303</v>
      </c>
      <c r="J39" s="1008">
        <v>2893</v>
      </c>
      <c r="K39" s="1008">
        <v>2558</v>
      </c>
      <c r="L39" s="1008">
        <v>2659</v>
      </c>
      <c r="M39" s="1008">
        <v>2534</v>
      </c>
      <c r="N39" s="1008">
        <v>2779</v>
      </c>
      <c r="O39" s="1008">
        <v>2557</v>
      </c>
      <c r="P39" s="1009">
        <v>2654</v>
      </c>
    </row>
    <row r="40" spans="2:16" ht="17.25" customHeight="1">
      <c r="B40" s="1010"/>
      <c r="C40" s="970"/>
      <c r="D40" s="970"/>
      <c r="E40" s="1542" t="s">
        <v>641</v>
      </c>
      <c r="F40" s="1542"/>
      <c r="G40" s="1542"/>
      <c r="H40" s="980"/>
      <c r="I40" s="1007">
        <v>3438</v>
      </c>
      <c r="J40" s="1008">
        <v>4340</v>
      </c>
      <c r="K40" s="1008">
        <v>3102</v>
      </c>
      <c r="L40" s="1008">
        <v>3508</v>
      </c>
      <c r="M40" s="1008">
        <v>5019</v>
      </c>
      <c r="N40" s="1008">
        <v>3440</v>
      </c>
      <c r="O40" s="1008">
        <v>3619</v>
      </c>
      <c r="P40" s="1009">
        <v>3709</v>
      </c>
    </row>
    <row r="41" spans="2:16" ht="17.25" customHeight="1">
      <c r="B41" s="1010"/>
      <c r="C41" s="970"/>
      <c r="D41" s="970"/>
      <c r="E41" s="1542" t="s">
        <v>642</v>
      </c>
      <c r="F41" s="1542"/>
      <c r="G41" s="1542"/>
      <c r="H41" s="980"/>
      <c r="I41" s="1007">
        <v>12718</v>
      </c>
      <c r="J41" s="1008">
        <v>12441</v>
      </c>
      <c r="K41" s="1008">
        <v>11439</v>
      </c>
      <c r="L41" s="1008">
        <v>11009</v>
      </c>
      <c r="M41" s="1008">
        <v>11548</v>
      </c>
      <c r="N41" s="1008">
        <v>11368</v>
      </c>
      <c r="O41" s="1008">
        <v>10541</v>
      </c>
      <c r="P41" s="1009">
        <v>12485</v>
      </c>
    </row>
    <row r="42" spans="2:16" s="998" customFormat="1" ht="17.25" customHeight="1">
      <c r="B42" s="1011"/>
      <c r="C42" s="1012"/>
      <c r="D42" s="1545" t="s">
        <v>643</v>
      </c>
      <c r="E42" s="1545"/>
      <c r="F42" s="1545"/>
      <c r="G42" s="1545"/>
      <c r="H42" s="1000"/>
      <c r="I42" s="1001">
        <v>13303</v>
      </c>
      <c r="J42" s="1002">
        <v>10601</v>
      </c>
      <c r="K42" s="1002">
        <v>13130</v>
      </c>
      <c r="L42" s="1002">
        <v>16339</v>
      </c>
      <c r="M42" s="1002">
        <v>11874</v>
      </c>
      <c r="N42" s="1002">
        <v>9526</v>
      </c>
      <c r="O42" s="1002">
        <v>11709</v>
      </c>
      <c r="P42" s="1003">
        <v>15722</v>
      </c>
    </row>
    <row r="43" spans="2:16" s="998" customFormat="1" ht="17.25" customHeight="1">
      <c r="B43" s="1011"/>
      <c r="C43" s="1012"/>
      <c r="D43" s="1545" t="s">
        <v>644</v>
      </c>
      <c r="E43" s="1545"/>
      <c r="F43" s="1545"/>
      <c r="G43" s="1545"/>
      <c r="H43" s="1000"/>
      <c r="I43" s="1001">
        <v>17862</v>
      </c>
      <c r="J43" s="1002">
        <v>16462</v>
      </c>
      <c r="K43" s="1002">
        <v>14960</v>
      </c>
      <c r="L43" s="1002">
        <v>14582</v>
      </c>
      <c r="M43" s="1002">
        <v>18290</v>
      </c>
      <c r="N43" s="1002">
        <v>15546</v>
      </c>
      <c r="O43" s="1002">
        <v>15664</v>
      </c>
      <c r="P43" s="1003">
        <v>15701</v>
      </c>
    </row>
    <row r="44" spans="2:16" s="998" customFormat="1" ht="17.25" customHeight="1">
      <c r="B44" s="1011"/>
      <c r="C44" s="1012"/>
      <c r="D44" s="1545" t="s">
        <v>645</v>
      </c>
      <c r="E44" s="1545"/>
      <c r="F44" s="1545"/>
      <c r="G44" s="1545"/>
      <c r="H44" s="1000"/>
      <c r="I44" s="1001">
        <v>12924</v>
      </c>
      <c r="J44" s="1002">
        <v>10644</v>
      </c>
      <c r="K44" s="1002">
        <v>10520</v>
      </c>
      <c r="L44" s="1002">
        <v>16153</v>
      </c>
      <c r="M44" s="1002">
        <v>10234</v>
      </c>
      <c r="N44" s="1002">
        <v>15813</v>
      </c>
      <c r="O44" s="1002">
        <v>11370</v>
      </c>
      <c r="P44" s="1003">
        <v>12235</v>
      </c>
    </row>
    <row r="45" spans="2:16" s="998" customFormat="1" ht="17.25" customHeight="1">
      <c r="B45" s="1011"/>
      <c r="C45" s="1012"/>
      <c r="D45" s="1545" t="s">
        <v>646</v>
      </c>
      <c r="E45" s="1545"/>
      <c r="F45" s="1545"/>
      <c r="G45" s="1545"/>
      <c r="H45" s="1000"/>
      <c r="I45" s="1001">
        <v>22456</v>
      </c>
      <c r="J45" s="1002">
        <v>20404</v>
      </c>
      <c r="K45" s="1002">
        <v>20606</v>
      </c>
      <c r="L45" s="1002">
        <v>24096</v>
      </c>
      <c r="M45" s="1002">
        <v>17571</v>
      </c>
      <c r="N45" s="1002">
        <v>22915</v>
      </c>
      <c r="O45" s="1002">
        <v>19492</v>
      </c>
      <c r="P45" s="1003">
        <v>21715</v>
      </c>
    </row>
    <row r="46" spans="2:16" s="998" customFormat="1" ht="17.25" customHeight="1">
      <c r="B46" s="1011"/>
      <c r="C46" s="1012"/>
      <c r="D46" s="1545" t="s">
        <v>668</v>
      </c>
      <c r="E46" s="1545"/>
      <c r="F46" s="1545"/>
      <c r="G46" s="1545"/>
      <c r="H46" s="1000"/>
      <c r="I46" s="1001">
        <v>6947</v>
      </c>
      <c r="J46" s="1002">
        <v>7884</v>
      </c>
      <c r="K46" s="1002">
        <v>7150</v>
      </c>
      <c r="L46" s="1002">
        <v>9019</v>
      </c>
      <c r="M46" s="1002">
        <v>7413</v>
      </c>
      <c r="N46" s="1002">
        <v>7074</v>
      </c>
      <c r="O46" s="1002">
        <v>6920</v>
      </c>
      <c r="P46" s="1003">
        <v>7753</v>
      </c>
    </row>
    <row r="47" spans="2:16" s="998" customFormat="1" ht="17.25" customHeight="1">
      <c r="B47" s="1011"/>
      <c r="C47" s="1012"/>
      <c r="D47" s="1545" t="s">
        <v>669</v>
      </c>
      <c r="E47" s="1545"/>
      <c r="F47" s="1545"/>
      <c r="G47" s="1545"/>
      <c r="H47" s="1000"/>
      <c r="I47" s="1001">
        <v>26642</v>
      </c>
      <c r="J47" s="1002">
        <v>25534</v>
      </c>
      <c r="K47" s="1002">
        <v>32879</v>
      </c>
      <c r="L47" s="1002">
        <v>25991</v>
      </c>
      <c r="M47" s="1002">
        <v>27124</v>
      </c>
      <c r="N47" s="1002">
        <v>30213</v>
      </c>
      <c r="O47" s="1002">
        <v>27256</v>
      </c>
      <c r="P47" s="1003">
        <v>31210</v>
      </c>
    </row>
    <row r="48" spans="2:16" s="998" customFormat="1" ht="17.25" customHeight="1">
      <c r="B48" s="1011"/>
      <c r="C48" s="1012"/>
      <c r="D48" s="1545" t="s">
        <v>647</v>
      </c>
      <c r="E48" s="1545"/>
      <c r="F48" s="1545"/>
      <c r="G48" s="1545"/>
      <c r="H48" s="1000"/>
      <c r="I48" s="1001">
        <v>14990</v>
      </c>
      <c r="J48" s="1002">
        <v>10216</v>
      </c>
      <c r="K48" s="1002">
        <v>13637</v>
      </c>
      <c r="L48" s="1002">
        <v>15657</v>
      </c>
      <c r="M48" s="1002">
        <v>11066</v>
      </c>
      <c r="N48" s="1002">
        <v>12370</v>
      </c>
      <c r="O48" s="1002">
        <v>10110</v>
      </c>
      <c r="P48" s="1003">
        <v>14522</v>
      </c>
    </row>
    <row r="49" spans="2:16" s="998" customFormat="1" ht="17.25" customHeight="1">
      <c r="B49" s="1011"/>
      <c r="C49" s="1012"/>
      <c r="D49" s="1545" t="s">
        <v>648</v>
      </c>
      <c r="E49" s="1545"/>
      <c r="F49" s="1545"/>
      <c r="G49" s="1545"/>
      <c r="H49" s="1000"/>
      <c r="I49" s="1001">
        <v>26827</v>
      </c>
      <c r="J49" s="1002">
        <v>23075</v>
      </c>
      <c r="K49" s="1002">
        <v>26242</v>
      </c>
      <c r="L49" s="1002">
        <v>28553</v>
      </c>
      <c r="M49" s="1002">
        <v>22375</v>
      </c>
      <c r="N49" s="1002">
        <v>30412</v>
      </c>
      <c r="O49" s="1002">
        <v>23680</v>
      </c>
      <c r="P49" s="1003">
        <v>28109</v>
      </c>
    </row>
    <row r="50" spans="2:16" s="998" customFormat="1" ht="17.25" customHeight="1">
      <c r="B50" s="1011"/>
      <c r="C50" s="1012"/>
      <c r="D50" s="1545" t="s">
        <v>649</v>
      </c>
      <c r="E50" s="1545"/>
      <c r="F50" s="1545"/>
      <c r="G50" s="1545"/>
      <c r="H50" s="1000"/>
      <c r="I50" s="1001">
        <v>101056</v>
      </c>
      <c r="J50" s="1002">
        <v>94252</v>
      </c>
      <c r="K50" s="1002">
        <v>89226</v>
      </c>
      <c r="L50" s="1002">
        <v>83821</v>
      </c>
      <c r="M50" s="1002">
        <v>101776</v>
      </c>
      <c r="N50" s="1002">
        <v>91734</v>
      </c>
      <c r="O50" s="1002">
        <v>87565</v>
      </c>
      <c r="P50" s="1003">
        <v>85410</v>
      </c>
    </row>
    <row r="51" spans="2:16" s="998" customFormat="1" ht="17.25" customHeight="1">
      <c r="B51" s="1011"/>
      <c r="C51" s="1545" t="s">
        <v>650</v>
      </c>
      <c r="D51" s="1545"/>
      <c r="E51" s="1545"/>
      <c r="F51" s="1545"/>
      <c r="G51" s="1545"/>
      <c r="H51" s="1000"/>
      <c r="I51" s="1001">
        <f>SUM(I52:I55)</f>
        <v>93747</v>
      </c>
      <c r="J51" s="1002">
        <f>SUM(J52:J55)</f>
        <v>69569</v>
      </c>
      <c r="K51" s="1002">
        <f>SUM(K52:K55)</f>
        <v>68745</v>
      </c>
      <c r="L51" s="1002">
        <f>SUM(L52:L55)</f>
        <v>69033</v>
      </c>
      <c r="M51" s="1002">
        <v>76511</v>
      </c>
      <c r="N51" s="1002">
        <f>SUM(N52:N55)</f>
        <v>81284</v>
      </c>
      <c r="O51" s="1002">
        <v>69773</v>
      </c>
      <c r="P51" s="1003">
        <f>SUM(P52:P55)</f>
        <v>75313</v>
      </c>
    </row>
    <row r="52" spans="2:16" ht="17.25" customHeight="1">
      <c r="B52" s="1010"/>
      <c r="C52" s="970"/>
      <c r="D52" s="1542" t="s">
        <v>670</v>
      </c>
      <c r="E52" s="1542"/>
      <c r="F52" s="1542"/>
      <c r="G52" s="1542"/>
      <c r="H52" s="980"/>
      <c r="I52" s="1007">
        <v>26766</v>
      </c>
      <c r="J52" s="1008">
        <v>20342</v>
      </c>
      <c r="K52" s="1008">
        <v>20078</v>
      </c>
      <c r="L52" s="1008">
        <v>20812</v>
      </c>
      <c r="M52" s="1008">
        <v>22358</v>
      </c>
      <c r="N52" s="1008">
        <v>24566</v>
      </c>
      <c r="O52" s="1008">
        <v>19034</v>
      </c>
      <c r="P52" s="1009">
        <v>22274</v>
      </c>
    </row>
    <row r="53" spans="2:16" ht="17.25" customHeight="1">
      <c r="B53" s="1010"/>
      <c r="C53" s="970"/>
      <c r="D53" s="1542" t="s">
        <v>671</v>
      </c>
      <c r="E53" s="1542"/>
      <c r="F53" s="1542"/>
      <c r="G53" s="1542"/>
      <c r="H53" s="980"/>
      <c r="I53" s="1007">
        <v>27756</v>
      </c>
      <c r="J53" s="1008">
        <v>17547</v>
      </c>
      <c r="K53" s="1008">
        <v>19160</v>
      </c>
      <c r="L53" s="1008">
        <v>19399</v>
      </c>
      <c r="M53" s="1008">
        <v>20187</v>
      </c>
      <c r="N53" s="1008">
        <v>22805</v>
      </c>
      <c r="O53" s="1008">
        <v>18924</v>
      </c>
      <c r="P53" s="1009">
        <v>21817</v>
      </c>
    </row>
    <row r="54" spans="2:16" ht="17.25" customHeight="1">
      <c r="B54" s="1010"/>
      <c r="C54" s="970"/>
      <c r="D54" s="1542" t="s">
        <v>672</v>
      </c>
      <c r="E54" s="1542"/>
      <c r="F54" s="1542"/>
      <c r="G54" s="1542"/>
      <c r="H54" s="980"/>
      <c r="I54" s="1007">
        <v>38063</v>
      </c>
      <c r="J54" s="1008">
        <v>31567</v>
      </c>
      <c r="K54" s="1008">
        <v>29127</v>
      </c>
      <c r="L54" s="1008">
        <v>28415</v>
      </c>
      <c r="M54" s="1008">
        <v>33763</v>
      </c>
      <c r="N54" s="1008">
        <v>33385</v>
      </c>
      <c r="O54" s="1008">
        <v>31635</v>
      </c>
      <c r="P54" s="1009">
        <v>30923</v>
      </c>
    </row>
    <row r="55" spans="2:16" ht="17.25" customHeight="1">
      <c r="B55" s="1010"/>
      <c r="C55" s="970"/>
      <c r="D55" s="1542" t="s">
        <v>673</v>
      </c>
      <c r="E55" s="1542"/>
      <c r="F55" s="1542"/>
      <c r="G55" s="1542"/>
      <c r="H55" s="980"/>
      <c r="I55" s="1007">
        <v>1162</v>
      </c>
      <c r="J55" s="1008">
        <v>113</v>
      </c>
      <c r="K55" s="1008">
        <v>380</v>
      </c>
      <c r="L55" s="1008">
        <v>407</v>
      </c>
      <c r="M55" s="1008">
        <v>204</v>
      </c>
      <c r="N55" s="1008">
        <v>528</v>
      </c>
      <c r="O55" s="1008">
        <v>179</v>
      </c>
      <c r="P55" s="1009">
        <v>299</v>
      </c>
    </row>
    <row r="56" spans="2:16" s="998" customFormat="1" ht="17.25" customHeight="1">
      <c r="B56" s="1011"/>
      <c r="C56" s="1545" t="s">
        <v>651</v>
      </c>
      <c r="D56" s="1545"/>
      <c r="E56" s="1545"/>
      <c r="F56" s="1545"/>
      <c r="G56" s="1545"/>
      <c r="H56" s="1000"/>
      <c r="I56" s="1001">
        <v>342602</v>
      </c>
      <c r="J56" s="1002">
        <v>292480</v>
      </c>
      <c r="K56" s="1002">
        <v>294823</v>
      </c>
      <c r="L56" s="1002">
        <v>341118</v>
      </c>
      <c r="M56" s="1002">
        <v>322514</v>
      </c>
      <c r="N56" s="1002">
        <v>354581</v>
      </c>
      <c r="O56" s="1002">
        <v>308772</v>
      </c>
      <c r="P56" s="1003">
        <v>359736</v>
      </c>
    </row>
    <row r="57" spans="2:16" s="998" customFormat="1" ht="17.25" customHeight="1">
      <c r="B57" s="1011"/>
      <c r="C57" s="1545" t="s">
        <v>543</v>
      </c>
      <c r="D57" s="1545"/>
      <c r="E57" s="1545"/>
      <c r="F57" s="1545"/>
      <c r="G57" s="1545"/>
      <c r="H57" s="1000"/>
      <c r="I57" s="1001">
        <v>106952</v>
      </c>
      <c r="J57" s="1002">
        <v>84346</v>
      </c>
      <c r="K57" s="1002">
        <v>79016</v>
      </c>
      <c r="L57" s="1002">
        <v>93794</v>
      </c>
      <c r="M57" s="1002">
        <v>87633</v>
      </c>
      <c r="N57" s="1002">
        <v>101889</v>
      </c>
      <c r="O57" s="1002">
        <v>90061</v>
      </c>
      <c r="P57" s="1003">
        <v>97286</v>
      </c>
    </row>
    <row r="58" spans="2:16" ht="17.25" customHeight="1">
      <c r="B58" s="1543" t="s">
        <v>674</v>
      </c>
      <c r="C58" s="1544"/>
      <c r="D58" s="1544"/>
      <c r="E58" s="1544"/>
      <c r="F58" s="1544"/>
      <c r="G58" s="1544"/>
      <c r="H58" s="1018"/>
      <c r="I58" s="1019">
        <v>17397</v>
      </c>
      <c r="J58" s="1020">
        <v>13409</v>
      </c>
      <c r="K58" s="1020">
        <v>13255</v>
      </c>
      <c r="L58" s="1020">
        <v>14358</v>
      </c>
      <c r="M58" s="1020">
        <v>16257</v>
      </c>
      <c r="N58" s="1020">
        <v>15516</v>
      </c>
      <c r="O58" s="1020">
        <v>15394</v>
      </c>
      <c r="P58" s="1021">
        <v>14480</v>
      </c>
    </row>
    <row r="59" spans="2:11" ht="17.25" customHeight="1">
      <c r="B59" s="967" t="s">
        <v>675</v>
      </c>
      <c r="J59" s="1022"/>
      <c r="K59" s="1023"/>
    </row>
    <row r="60" ht="17.25" customHeight="1">
      <c r="K60" s="970"/>
    </row>
  </sheetData>
  <mergeCells count="50">
    <mergeCell ref="B5:G5"/>
    <mergeCell ref="B6:G6"/>
    <mergeCell ref="B7:G7"/>
    <mergeCell ref="B8:G8"/>
    <mergeCell ref="B9:G9"/>
    <mergeCell ref="C10:G10"/>
    <mergeCell ref="E11:G11"/>
    <mergeCell ref="F12:G12"/>
    <mergeCell ref="F16:G16"/>
    <mergeCell ref="E17:G17"/>
    <mergeCell ref="E18:G18"/>
    <mergeCell ref="F19:G19"/>
    <mergeCell ref="F20:G20"/>
    <mergeCell ref="F21:G21"/>
    <mergeCell ref="E22:G22"/>
    <mergeCell ref="D23:G23"/>
    <mergeCell ref="C24:G24"/>
    <mergeCell ref="B25:G25"/>
    <mergeCell ref="C26:G26"/>
    <mergeCell ref="C27:G27"/>
    <mergeCell ref="D28:G28"/>
    <mergeCell ref="E29:G29"/>
    <mergeCell ref="E31:G31"/>
    <mergeCell ref="E32:G32"/>
    <mergeCell ref="E33:G33"/>
    <mergeCell ref="E34:G34"/>
    <mergeCell ref="E35:G35"/>
    <mergeCell ref="E36:G36"/>
    <mergeCell ref="E37:G37"/>
    <mergeCell ref="E38:G38"/>
    <mergeCell ref="E39:G39"/>
    <mergeCell ref="E40:G40"/>
    <mergeCell ref="E41:G41"/>
    <mergeCell ref="D42:G42"/>
    <mergeCell ref="D43:G43"/>
    <mergeCell ref="D44:G44"/>
    <mergeCell ref="D45:G45"/>
    <mergeCell ref="D46:G46"/>
    <mergeCell ref="D47:G47"/>
    <mergeCell ref="D48:G48"/>
    <mergeCell ref="D49:G49"/>
    <mergeCell ref="D50:G50"/>
    <mergeCell ref="C51:G51"/>
    <mergeCell ref="D52:G52"/>
    <mergeCell ref="D53:G53"/>
    <mergeCell ref="D54:G54"/>
    <mergeCell ref="D55:G55"/>
    <mergeCell ref="B58:G58"/>
    <mergeCell ref="C56:G56"/>
    <mergeCell ref="C57:G57"/>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N17"/>
  <sheetViews>
    <sheetView workbookViewId="0" topLeftCell="A1">
      <selection activeCell="A1" sqref="A1"/>
    </sheetView>
  </sheetViews>
  <sheetFormatPr defaultColWidth="9.00390625" defaultRowHeight="15" customHeight="1"/>
  <cols>
    <col min="1" max="1" width="3.625" style="17" customWidth="1"/>
    <col min="2" max="2" width="10.625" style="17" customWidth="1"/>
    <col min="3" max="3" width="9.50390625" style="17" customWidth="1"/>
    <col min="4" max="4" width="10.625" style="17" customWidth="1"/>
    <col min="5" max="6" width="8.625" style="17" customWidth="1"/>
    <col min="7" max="11" width="8.125" style="17" customWidth="1"/>
    <col min="12" max="14" width="6.625" style="17" customWidth="1"/>
    <col min="15" max="16384" width="9.00390625" style="17" customWidth="1"/>
  </cols>
  <sheetData>
    <row r="1" ht="15" customHeight="1">
      <c r="B1" s="18" t="s">
        <v>701</v>
      </c>
    </row>
    <row r="3" spans="2:14" ht="15" customHeight="1" thickBot="1">
      <c r="B3" s="20"/>
      <c r="C3" s="20"/>
      <c r="D3" s="20"/>
      <c r="E3" s="20"/>
      <c r="F3" s="20"/>
      <c r="G3" s="20"/>
      <c r="H3" s="20"/>
      <c r="I3" s="20"/>
      <c r="J3" s="20"/>
      <c r="K3" s="20"/>
      <c r="L3" s="20"/>
      <c r="M3" s="20"/>
      <c r="N3" s="38"/>
    </row>
    <row r="4" spans="1:14" ht="15" customHeight="1" thickTop="1">
      <c r="A4" s="27"/>
      <c r="B4" s="1554" t="s">
        <v>677</v>
      </c>
      <c r="C4" s="1025" t="s">
        <v>678</v>
      </c>
      <c r="D4" s="1024" t="s">
        <v>679</v>
      </c>
      <c r="E4" s="1026" t="s">
        <v>680</v>
      </c>
      <c r="F4" s="1025" t="s">
        <v>688</v>
      </c>
      <c r="G4" s="1330" t="s">
        <v>681</v>
      </c>
      <c r="H4" s="1559"/>
      <c r="I4" s="1559"/>
      <c r="J4" s="1559"/>
      <c r="K4" s="1559"/>
      <c r="L4" s="1559"/>
      <c r="M4" s="1559"/>
      <c r="N4" s="1560"/>
    </row>
    <row r="5" spans="1:14" ht="15" customHeight="1">
      <c r="A5" s="27"/>
      <c r="B5" s="1555"/>
      <c r="C5" s="1027"/>
      <c r="D5" s="935" t="s">
        <v>689</v>
      </c>
      <c r="E5" s="1028"/>
      <c r="F5" s="1029" t="s">
        <v>690</v>
      </c>
      <c r="G5" s="1557" t="s">
        <v>691</v>
      </c>
      <c r="H5" s="1261" t="s">
        <v>692</v>
      </c>
      <c r="I5" s="1558"/>
      <c r="J5" s="1558"/>
      <c r="K5" s="1558"/>
      <c r="L5" s="1558"/>
      <c r="M5" s="1558"/>
      <c r="N5" s="1558"/>
    </row>
    <row r="6" spans="1:14" ht="15" customHeight="1">
      <c r="A6" s="27"/>
      <c r="B6" s="1556"/>
      <c r="C6" s="1030" t="s">
        <v>693</v>
      </c>
      <c r="D6" s="1031" t="s">
        <v>694</v>
      </c>
      <c r="E6" s="1032" t="s">
        <v>695</v>
      </c>
      <c r="F6" s="1033" t="s">
        <v>696</v>
      </c>
      <c r="G6" s="1557"/>
      <c r="H6" s="137" t="s">
        <v>697</v>
      </c>
      <c r="I6" s="137" t="s">
        <v>682</v>
      </c>
      <c r="J6" s="137" t="s">
        <v>683</v>
      </c>
      <c r="K6" s="137" t="s">
        <v>684</v>
      </c>
      <c r="L6" s="137" t="s">
        <v>685</v>
      </c>
      <c r="M6" s="137" t="s">
        <v>686</v>
      </c>
      <c r="N6" s="137" t="s">
        <v>687</v>
      </c>
    </row>
    <row r="7" spans="1:14" ht="15" customHeight="1">
      <c r="A7" s="27"/>
      <c r="B7" s="1034" t="s">
        <v>698</v>
      </c>
      <c r="C7" s="1035">
        <v>8989</v>
      </c>
      <c r="D7" s="1036">
        <v>85.9</v>
      </c>
      <c r="E7" s="1037">
        <v>6691</v>
      </c>
      <c r="F7" s="1038">
        <f>(E7*100)/C7</f>
        <v>74.43542107019691</v>
      </c>
      <c r="G7" s="1037">
        <v>3249</v>
      </c>
      <c r="H7" s="801">
        <v>806</v>
      </c>
      <c r="I7" s="1037">
        <v>20</v>
      </c>
      <c r="J7" s="1037">
        <v>102</v>
      </c>
      <c r="K7" s="1037">
        <v>635</v>
      </c>
      <c r="L7" s="1037">
        <v>9</v>
      </c>
      <c r="M7" s="1037">
        <v>6</v>
      </c>
      <c r="N7" s="1039">
        <v>34</v>
      </c>
    </row>
    <row r="8" spans="1:14" ht="15" customHeight="1">
      <c r="A8" s="27"/>
      <c r="B8" s="1040">
        <v>55</v>
      </c>
      <c r="C8" s="1041">
        <v>9790</v>
      </c>
      <c r="D8" s="1042">
        <v>93.5</v>
      </c>
      <c r="E8" s="801">
        <v>7213</v>
      </c>
      <c r="F8" s="1043">
        <f>(E8*100)/C8</f>
        <v>73.67722165474974</v>
      </c>
      <c r="G8" s="801">
        <v>3288</v>
      </c>
      <c r="H8" s="801">
        <f>SUM(I8:N8)</f>
        <v>1410</v>
      </c>
      <c r="I8" s="801">
        <v>0</v>
      </c>
      <c r="J8" s="801">
        <v>231</v>
      </c>
      <c r="K8" s="801">
        <v>1111</v>
      </c>
      <c r="L8" s="801">
        <v>37</v>
      </c>
      <c r="M8" s="801">
        <v>4</v>
      </c>
      <c r="N8" s="360">
        <v>27</v>
      </c>
    </row>
    <row r="9" spans="1:14" ht="15" customHeight="1">
      <c r="A9" s="27"/>
      <c r="B9" s="1040"/>
      <c r="C9" s="1041"/>
      <c r="D9" s="1042"/>
      <c r="E9" s="801"/>
      <c r="F9" s="1043"/>
      <c r="G9" s="801"/>
      <c r="H9" s="801"/>
      <c r="I9" s="801"/>
      <c r="J9" s="801"/>
      <c r="K9" s="801"/>
      <c r="L9" s="801"/>
      <c r="M9" s="801"/>
      <c r="N9" s="360"/>
    </row>
    <row r="10" spans="1:14" ht="15" customHeight="1">
      <c r="A10" s="27"/>
      <c r="B10" s="1040">
        <v>58</v>
      </c>
      <c r="C10" s="1041">
        <v>11939</v>
      </c>
      <c r="D10" s="1042">
        <v>114</v>
      </c>
      <c r="E10" s="801">
        <v>10628</v>
      </c>
      <c r="F10" s="1043">
        <f>(E10*100)/C10</f>
        <v>89.0191808359159</v>
      </c>
      <c r="G10" s="801">
        <v>4147</v>
      </c>
      <c r="H10" s="801">
        <f>SUM(I10:N10)</f>
        <v>1945</v>
      </c>
      <c r="I10" s="801">
        <v>5</v>
      </c>
      <c r="J10" s="801">
        <v>215</v>
      </c>
      <c r="K10" s="801">
        <v>1582</v>
      </c>
      <c r="L10" s="801">
        <v>46</v>
      </c>
      <c r="M10" s="801">
        <v>37</v>
      </c>
      <c r="N10" s="360">
        <v>60</v>
      </c>
    </row>
    <row r="11" spans="1:14" ht="15" customHeight="1">
      <c r="A11" s="27"/>
      <c r="B11" s="1040">
        <v>59</v>
      </c>
      <c r="C11" s="1041">
        <v>10070</v>
      </c>
      <c r="D11" s="1042">
        <v>96.2</v>
      </c>
      <c r="E11" s="801">
        <v>8768</v>
      </c>
      <c r="F11" s="1043">
        <f>(E11*100)/C11</f>
        <v>87.07050645481628</v>
      </c>
      <c r="G11" s="801">
        <v>3683</v>
      </c>
      <c r="H11" s="801">
        <f>SUM(I11:N11)</f>
        <v>1795</v>
      </c>
      <c r="I11" s="801">
        <v>2</v>
      </c>
      <c r="J11" s="801">
        <v>277</v>
      </c>
      <c r="K11" s="801">
        <v>1362</v>
      </c>
      <c r="L11" s="801">
        <v>83</v>
      </c>
      <c r="M11" s="801">
        <v>26</v>
      </c>
      <c r="N11" s="360">
        <v>45</v>
      </c>
    </row>
    <row r="12" spans="1:14" ht="15" customHeight="1">
      <c r="A12" s="27"/>
      <c r="B12" s="1040">
        <v>60</v>
      </c>
      <c r="C12" s="1041">
        <v>10470</v>
      </c>
      <c r="D12" s="1042">
        <v>100</v>
      </c>
      <c r="E12" s="801">
        <v>9471</v>
      </c>
      <c r="F12" s="1043">
        <f>(E12*100)/C12</f>
        <v>90.45845272206304</v>
      </c>
      <c r="G12" s="801">
        <v>3489</v>
      </c>
      <c r="H12" s="801">
        <f>SUM(I12:N12)</f>
        <v>1611</v>
      </c>
      <c r="I12" s="801">
        <v>8</v>
      </c>
      <c r="J12" s="801">
        <v>252</v>
      </c>
      <c r="K12" s="801">
        <v>1214</v>
      </c>
      <c r="L12" s="801">
        <v>60</v>
      </c>
      <c r="M12" s="801">
        <v>5</v>
      </c>
      <c r="N12" s="360">
        <v>72</v>
      </c>
    </row>
    <row r="13" spans="1:14" ht="15" customHeight="1">
      <c r="A13" s="27"/>
      <c r="B13" s="1040">
        <v>61</v>
      </c>
      <c r="C13" s="1041">
        <v>9850</v>
      </c>
      <c r="D13" s="1042">
        <v>94.1</v>
      </c>
      <c r="E13" s="801">
        <v>8611</v>
      </c>
      <c r="F13" s="1043">
        <f>(E13*100)/C13</f>
        <v>87.42131979695432</v>
      </c>
      <c r="G13" s="801">
        <v>3113</v>
      </c>
      <c r="H13" s="801">
        <f>SUM(I13:N13)</f>
        <v>1504</v>
      </c>
      <c r="I13" s="801">
        <v>9</v>
      </c>
      <c r="J13" s="801">
        <v>241</v>
      </c>
      <c r="K13" s="801">
        <v>1148</v>
      </c>
      <c r="L13" s="801">
        <v>50</v>
      </c>
      <c r="M13" s="801">
        <v>7</v>
      </c>
      <c r="N13" s="360">
        <v>49</v>
      </c>
    </row>
    <row r="14" spans="1:14" ht="15" customHeight="1">
      <c r="A14" s="27"/>
      <c r="B14" s="1040">
        <v>62</v>
      </c>
      <c r="C14" s="1041">
        <v>10564</v>
      </c>
      <c r="D14" s="1042">
        <v>100.9</v>
      </c>
      <c r="E14" s="801">
        <v>9614</v>
      </c>
      <c r="F14" s="1043">
        <f>(E14*100)/C14</f>
        <v>91.00719424460432</v>
      </c>
      <c r="G14" s="801">
        <v>3190</v>
      </c>
      <c r="H14" s="801">
        <f>SUM(I14:N14)</f>
        <v>1401</v>
      </c>
      <c r="I14" s="801">
        <v>5</v>
      </c>
      <c r="J14" s="801">
        <v>183</v>
      </c>
      <c r="K14" s="801">
        <v>1102</v>
      </c>
      <c r="L14" s="801">
        <v>75</v>
      </c>
      <c r="M14" s="801">
        <v>5</v>
      </c>
      <c r="N14" s="360">
        <v>31</v>
      </c>
    </row>
    <row r="15" spans="1:14" ht="15" customHeight="1">
      <c r="A15" s="27"/>
      <c r="B15" s="1044">
        <v>63</v>
      </c>
      <c r="C15" s="1045">
        <v>10478</v>
      </c>
      <c r="D15" s="1046">
        <v>100.1</v>
      </c>
      <c r="E15" s="1047">
        <v>9082</v>
      </c>
      <c r="F15" s="1048">
        <v>86.7</v>
      </c>
      <c r="G15" s="1047">
        <v>3307</v>
      </c>
      <c r="H15" s="1047">
        <v>1427</v>
      </c>
      <c r="I15" s="1047">
        <v>6</v>
      </c>
      <c r="J15" s="1047">
        <v>191</v>
      </c>
      <c r="K15" s="1047">
        <v>1099</v>
      </c>
      <c r="L15" s="1047">
        <v>81</v>
      </c>
      <c r="M15" s="1047">
        <v>12</v>
      </c>
      <c r="N15" s="1049">
        <v>38</v>
      </c>
    </row>
    <row r="16" ht="15" customHeight="1">
      <c r="B16" s="17" t="s">
        <v>699</v>
      </c>
    </row>
    <row r="17" ht="15" customHeight="1">
      <c r="B17" s="17" t="s">
        <v>700</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5" customHeight="1"/>
  <cols>
    <col min="1" max="1" width="3.625" style="1050" customWidth="1"/>
    <col min="2" max="2" width="2.625" style="1050" customWidth="1"/>
    <col min="3" max="3" width="19.125" style="1050" customWidth="1"/>
    <col min="4" max="8" width="11.875" style="1050" customWidth="1"/>
    <col min="9" max="9" width="11.75390625" style="1050" customWidth="1"/>
    <col min="10" max="16384" width="9.00390625" style="1050" customWidth="1"/>
  </cols>
  <sheetData>
    <row r="1" ht="15" customHeight="1">
      <c r="B1" s="1051" t="s">
        <v>726</v>
      </c>
    </row>
    <row r="2" spans="3:7" ht="15" customHeight="1" thickBot="1">
      <c r="C2" s="1051"/>
      <c r="D2" s="1052"/>
      <c r="E2" s="1052"/>
      <c r="F2" s="1052"/>
      <c r="G2" s="1052"/>
    </row>
    <row r="3" spans="1:9" s="1053" customFormat="1" ht="15" customHeight="1" thickTop="1">
      <c r="A3" s="360"/>
      <c r="B3" s="1567" t="s">
        <v>719</v>
      </c>
      <c r="C3" s="1568"/>
      <c r="D3" s="1563" t="s">
        <v>369</v>
      </c>
      <c r="E3" s="1564"/>
      <c r="F3" s="1565"/>
      <c r="G3" s="1563" t="s">
        <v>720</v>
      </c>
      <c r="H3" s="1564"/>
      <c r="I3" s="1566"/>
    </row>
    <row r="4" spans="1:9" s="1053" customFormat="1" ht="15" customHeight="1">
      <c r="A4" s="360"/>
      <c r="B4" s="1569"/>
      <c r="C4" s="1570"/>
      <c r="D4" s="136" t="s">
        <v>678</v>
      </c>
      <c r="E4" s="136" t="s">
        <v>680</v>
      </c>
      <c r="F4" s="136" t="s">
        <v>702</v>
      </c>
      <c r="G4" s="136" t="s">
        <v>678</v>
      </c>
      <c r="H4" s="136" t="s">
        <v>680</v>
      </c>
      <c r="I4" s="136" t="s">
        <v>702</v>
      </c>
    </row>
    <row r="5" spans="1:9" s="1058" customFormat="1" ht="15" customHeight="1">
      <c r="A5" s="1054"/>
      <c r="B5" s="1561" t="s">
        <v>721</v>
      </c>
      <c r="C5" s="1562"/>
      <c r="D5" s="1055">
        <f aca="true" t="shared" si="0" ref="D5:I5">SUM(D7:D24)</f>
        <v>10564</v>
      </c>
      <c r="E5" s="1056">
        <f t="shared" si="0"/>
        <v>9614</v>
      </c>
      <c r="F5" s="1056">
        <f t="shared" si="0"/>
        <v>3190</v>
      </c>
      <c r="G5" s="1056">
        <f t="shared" si="0"/>
        <v>10478</v>
      </c>
      <c r="H5" s="1056">
        <f t="shared" si="0"/>
        <v>9082</v>
      </c>
      <c r="I5" s="1057">
        <f t="shared" si="0"/>
        <v>3307</v>
      </c>
    </row>
    <row r="6" spans="1:9" s="1053" customFormat="1" ht="15" customHeight="1">
      <c r="A6" s="360"/>
      <c r="B6" s="1059"/>
      <c r="C6" s="1060"/>
      <c r="D6" s="80"/>
      <c r="E6" s="801"/>
      <c r="F6" s="801"/>
      <c r="G6" s="801"/>
      <c r="H6" s="801"/>
      <c r="I6" s="360"/>
    </row>
    <row r="7" spans="1:9" s="1053" customFormat="1" ht="15" customHeight="1">
      <c r="A7" s="360"/>
      <c r="B7" s="1059"/>
      <c r="C7" s="1060" t="s">
        <v>722</v>
      </c>
      <c r="D7" s="80">
        <v>12</v>
      </c>
      <c r="E7" s="801">
        <v>12</v>
      </c>
      <c r="F7" s="801">
        <v>9</v>
      </c>
      <c r="G7" s="801">
        <v>14</v>
      </c>
      <c r="H7" s="801">
        <v>14</v>
      </c>
      <c r="I7" s="360">
        <v>12</v>
      </c>
    </row>
    <row r="8" spans="1:9" s="1053" customFormat="1" ht="15" customHeight="1">
      <c r="A8" s="360"/>
      <c r="B8" s="1059"/>
      <c r="C8" s="1060" t="s">
        <v>703</v>
      </c>
      <c r="D8" s="80">
        <v>4</v>
      </c>
      <c r="E8" s="801">
        <v>2</v>
      </c>
      <c r="F8" s="801">
        <v>2</v>
      </c>
      <c r="G8" s="801">
        <v>7</v>
      </c>
      <c r="H8" s="801">
        <v>6</v>
      </c>
      <c r="I8" s="360">
        <v>7</v>
      </c>
    </row>
    <row r="9" spans="1:9" s="1053" customFormat="1" ht="15" customHeight="1">
      <c r="A9" s="360"/>
      <c r="B9" s="1059"/>
      <c r="C9" s="1060" t="s">
        <v>704</v>
      </c>
      <c r="D9" s="80">
        <v>13</v>
      </c>
      <c r="E9" s="801">
        <v>12</v>
      </c>
      <c r="F9" s="801">
        <v>10</v>
      </c>
      <c r="G9" s="801">
        <v>11</v>
      </c>
      <c r="H9" s="801">
        <v>10</v>
      </c>
      <c r="I9" s="360">
        <v>4</v>
      </c>
    </row>
    <row r="10" spans="1:9" s="1053" customFormat="1" ht="15" customHeight="1">
      <c r="A10" s="360"/>
      <c r="B10" s="1059"/>
      <c r="C10" s="1060" t="s">
        <v>705</v>
      </c>
      <c r="D10" s="80">
        <v>7</v>
      </c>
      <c r="E10" s="801">
        <v>7</v>
      </c>
      <c r="F10" s="801">
        <v>6</v>
      </c>
      <c r="G10" s="801">
        <v>7</v>
      </c>
      <c r="H10" s="801">
        <v>7</v>
      </c>
      <c r="I10" s="360">
        <v>8</v>
      </c>
    </row>
    <row r="11" spans="1:9" s="1053" customFormat="1" ht="15" customHeight="1">
      <c r="A11" s="360"/>
      <c r="B11" s="1059"/>
      <c r="C11" s="1060" t="s">
        <v>706</v>
      </c>
      <c r="D11" s="358">
        <v>2</v>
      </c>
      <c r="E11" s="359">
        <v>2</v>
      </c>
      <c r="F11" s="359">
        <v>24</v>
      </c>
      <c r="G11" s="359">
        <v>1</v>
      </c>
      <c r="H11" s="359">
        <v>1</v>
      </c>
      <c r="I11" s="84">
        <v>2</v>
      </c>
    </row>
    <row r="12" spans="1:9" s="1053" customFormat="1" ht="15" customHeight="1">
      <c r="A12" s="360"/>
      <c r="B12" s="1059"/>
      <c r="C12" s="1060" t="s">
        <v>707</v>
      </c>
      <c r="D12" s="80">
        <v>111</v>
      </c>
      <c r="E12" s="801">
        <v>111</v>
      </c>
      <c r="F12" s="801">
        <v>90</v>
      </c>
      <c r="G12" s="801">
        <v>107</v>
      </c>
      <c r="H12" s="801">
        <v>108</v>
      </c>
      <c r="I12" s="360">
        <v>109</v>
      </c>
    </row>
    <row r="13" spans="1:9" s="1053" customFormat="1" ht="15" customHeight="1">
      <c r="A13" s="360"/>
      <c r="B13" s="1059"/>
      <c r="C13" s="1060" t="s">
        <v>708</v>
      </c>
      <c r="D13" s="80">
        <v>177</v>
      </c>
      <c r="E13" s="801">
        <v>177</v>
      </c>
      <c r="F13" s="801">
        <v>207</v>
      </c>
      <c r="G13" s="801">
        <v>151</v>
      </c>
      <c r="H13" s="801">
        <v>152</v>
      </c>
      <c r="I13" s="360">
        <v>239</v>
      </c>
    </row>
    <row r="14" spans="1:9" s="1053" customFormat="1" ht="15" customHeight="1">
      <c r="A14" s="360"/>
      <c r="B14" s="1059"/>
      <c r="C14" s="1060" t="s">
        <v>709</v>
      </c>
      <c r="D14" s="80">
        <v>220</v>
      </c>
      <c r="E14" s="801">
        <v>221</v>
      </c>
      <c r="F14" s="801">
        <v>138</v>
      </c>
      <c r="G14" s="801">
        <v>172</v>
      </c>
      <c r="H14" s="801">
        <v>172</v>
      </c>
      <c r="I14" s="360">
        <v>100</v>
      </c>
    </row>
    <row r="15" spans="1:9" s="1053" customFormat="1" ht="15" customHeight="1">
      <c r="A15" s="360"/>
      <c r="B15" s="1059"/>
      <c r="C15" s="1060" t="s">
        <v>710</v>
      </c>
      <c r="D15" s="80">
        <v>7788</v>
      </c>
      <c r="E15" s="801">
        <v>6581</v>
      </c>
      <c r="F15" s="801">
        <v>1987</v>
      </c>
      <c r="G15" s="801">
        <v>7695</v>
      </c>
      <c r="H15" s="801">
        <v>6309</v>
      </c>
      <c r="I15" s="360">
        <v>2099</v>
      </c>
    </row>
    <row r="16" spans="1:9" s="1053" customFormat="1" ht="15" customHeight="1">
      <c r="A16" s="360"/>
      <c r="B16" s="1059"/>
      <c r="C16" s="1060" t="s">
        <v>711</v>
      </c>
      <c r="D16" s="80">
        <v>1531</v>
      </c>
      <c r="E16" s="801">
        <v>1801</v>
      </c>
      <c r="F16" s="801">
        <v>194</v>
      </c>
      <c r="G16" s="801">
        <v>1646</v>
      </c>
      <c r="H16" s="801">
        <v>1634</v>
      </c>
      <c r="I16" s="360">
        <v>234</v>
      </c>
    </row>
    <row r="17" spans="1:9" s="1053" customFormat="1" ht="15" customHeight="1">
      <c r="A17" s="360"/>
      <c r="B17" s="1059"/>
      <c r="C17" s="1060" t="s">
        <v>712</v>
      </c>
      <c r="D17" s="80">
        <v>113</v>
      </c>
      <c r="E17" s="801">
        <v>113</v>
      </c>
      <c r="F17" s="801">
        <v>94</v>
      </c>
      <c r="G17" s="801">
        <v>154</v>
      </c>
      <c r="H17" s="801">
        <v>153</v>
      </c>
      <c r="I17" s="360">
        <v>104</v>
      </c>
    </row>
    <row r="18" spans="1:9" s="1053" customFormat="1" ht="15" customHeight="1">
      <c r="A18" s="360"/>
      <c r="B18" s="1059"/>
      <c r="C18" s="1060" t="s">
        <v>713</v>
      </c>
      <c r="D18" s="80">
        <v>133</v>
      </c>
      <c r="E18" s="801">
        <v>126</v>
      </c>
      <c r="F18" s="801">
        <v>21</v>
      </c>
      <c r="G18" s="801">
        <v>128</v>
      </c>
      <c r="H18" s="801">
        <v>121</v>
      </c>
      <c r="I18" s="360">
        <v>20</v>
      </c>
    </row>
    <row r="19" spans="1:9" s="1053" customFormat="1" ht="15" customHeight="1">
      <c r="A19" s="360"/>
      <c r="B19" s="1059"/>
      <c r="C19" s="1061" t="s">
        <v>723</v>
      </c>
      <c r="D19" s="358">
        <v>28</v>
      </c>
      <c r="E19" s="359">
        <v>28</v>
      </c>
      <c r="F19" s="359">
        <v>19</v>
      </c>
      <c r="G19" s="359">
        <v>6</v>
      </c>
      <c r="H19" s="359">
        <v>6</v>
      </c>
      <c r="I19" s="84">
        <v>3</v>
      </c>
    </row>
    <row r="20" spans="1:9" s="1053" customFormat="1" ht="15" customHeight="1">
      <c r="A20" s="360"/>
      <c r="B20" s="1059"/>
      <c r="C20" s="1060" t="s">
        <v>714</v>
      </c>
      <c r="D20" s="358">
        <v>3</v>
      </c>
      <c r="E20" s="359">
        <v>3</v>
      </c>
      <c r="F20" s="359">
        <v>0</v>
      </c>
      <c r="G20" s="359">
        <v>0</v>
      </c>
      <c r="H20" s="359">
        <v>0</v>
      </c>
      <c r="I20" s="84">
        <v>0</v>
      </c>
    </row>
    <row r="21" spans="1:9" s="1053" customFormat="1" ht="15" customHeight="1">
      <c r="A21" s="360"/>
      <c r="B21" s="1059"/>
      <c r="C21" s="1060" t="s">
        <v>715</v>
      </c>
      <c r="D21" s="358">
        <v>100</v>
      </c>
      <c r="E21" s="359">
        <v>101</v>
      </c>
      <c r="F21" s="359">
        <v>190</v>
      </c>
      <c r="G21" s="359">
        <v>31</v>
      </c>
      <c r="H21" s="359">
        <v>32</v>
      </c>
      <c r="I21" s="84">
        <v>153</v>
      </c>
    </row>
    <row r="22" spans="1:9" s="1053" customFormat="1" ht="15" customHeight="1">
      <c r="A22" s="360"/>
      <c r="B22" s="1059"/>
      <c r="C22" s="1060" t="s">
        <v>716</v>
      </c>
      <c r="D22" s="80">
        <v>59</v>
      </c>
      <c r="E22" s="801">
        <v>57</v>
      </c>
      <c r="F22" s="801">
        <v>45</v>
      </c>
      <c r="G22" s="801">
        <v>122</v>
      </c>
      <c r="H22" s="801">
        <v>137</v>
      </c>
      <c r="I22" s="360">
        <v>70</v>
      </c>
    </row>
    <row r="23" spans="1:9" s="1053" customFormat="1" ht="15" customHeight="1">
      <c r="A23" s="360"/>
      <c r="B23" s="1059"/>
      <c r="C23" s="1060" t="s">
        <v>717</v>
      </c>
      <c r="D23" s="80">
        <v>22</v>
      </c>
      <c r="E23" s="801">
        <v>22</v>
      </c>
      <c r="F23" s="801">
        <v>24</v>
      </c>
      <c r="G23" s="801">
        <v>10</v>
      </c>
      <c r="H23" s="801">
        <v>10</v>
      </c>
      <c r="I23" s="360">
        <v>11</v>
      </c>
    </row>
    <row r="24" spans="1:9" s="1053" customFormat="1" ht="15" customHeight="1">
      <c r="A24" s="360"/>
      <c r="B24" s="1062"/>
      <c r="C24" s="1063" t="s">
        <v>718</v>
      </c>
      <c r="D24" s="89">
        <v>241</v>
      </c>
      <c r="E24" s="808">
        <v>238</v>
      </c>
      <c r="F24" s="808">
        <v>130</v>
      </c>
      <c r="G24" s="808">
        <v>216</v>
      </c>
      <c r="H24" s="808">
        <v>210</v>
      </c>
      <c r="I24" s="363">
        <v>132</v>
      </c>
    </row>
    <row r="25" s="1053" customFormat="1" ht="15" customHeight="1">
      <c r="B25" s="1053" t="s">
        <v>724</v>
      </c>
    </row>
    <row r="26" s="1053" customFormat="1" ht="15" customHeight="1">
      <c r="B26" s="1053" t="s">
        <v>725</v>
      </c>
    </row>
    <row r="27" s="1053" customFormat="1" ht="15" customHeight="1"/>
  </sheetData>
  <mergeCells count="4">
    <mergeCell ref="B5:C5"/>
    <mergeCell ref="D3:F3"/>
    <mergeCell ref="G3:I3"/>
    <mergeCell ref="B3:C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2" ht="15" customHeight="1">
      <c r="B2" s="18" t="s">
        <v>748</v>
      </c>
    </row>
    <row r="3" spans="2:14" ht="15" customHeight="1" thickBot="1">
      <c r="B3" s="20" t="s">
        <v>733</v>
      </c>
      <c r="C3" s="20"/>
      <c r="D3" s="20"/>
      <c r="E3" s="20"/>
      <c r="F3" s="20"/>
      <c r="G3" s="20"/>
      <c r="H3" s="20"/>
      <c r="I3" s="20"/>
      <c r="J3" s="20"/>
      <c r="K3" s="20"/>
      <c r="L3" s="20"/>
      <c r="M3" s="20"/>
      <c r="N3" s="38" t="s">
        <v>734</v>
      </c>
    </row>
    <row r="4" spans="1:14" ht="15" customHeight="1" thickTop="1">
      <c r="A4" s="27"/>
      <c r="B4" s="1273" t="s">
        <v>735</v>
      </c>
      <c r="C4" s="1064" t="s">
        <v>727</v>
      </c>
      <c r="D4" s="1065"/>
      <c r="E4" s="1065"/>
      <c r="F4" s="1066"/>
      <c r="G4" s="1067" t="s">
        <v>728</v>
      </c>
      <c r="H4" s="1067"/>
      <c r="I4" s="1067"/>
      <c r="J4" s="1067"/>
      <c r="K4" s="1064" t="s">
        <v>729</v>
      </c>
      <c r="L4" s="1065"/>
      <c r="M4" s="1067"/>
      <c r="N4" s="1068"/>
    </row>
    <row r="5" spans="1:14" ht="15" customHeight="1">
      <c r="A5" s="27"/>
      <c r="B5" s="1571"/>
      <c r="C5" s="1069" t="s">
        <v>730</v>
      </c>
      <c r="D5" s="1070"/>
      <c r="E5" s="1071" t="s">
        <v>731</v>
      </c>
      <c r="F5" s="1071"/>
      <c r="G5" s="1069" t="s">
        <v>732</v>
      </c>
      <c r="H5" s="1070"/>
      <c r="I5" s="1069" t="s">
        <v>731</v>
      </c>
      <c r="J5" s="1070"/>
      <c r="K5" s="1071" t="s">
        <v>732</v>
      </c>
      <c r="L5" s="1071"/>
      <c r="M5" s="1072" t="s">
        <v>731</v>
      </c>
      <c r="N5" s="1070"/>
    </row>
    <row r="6" spans="1:14" ht="15" customHeight="1">
      <c r="A6" s="27"/>
      <c r="B6" s="1572"/>
      <c r="C6" s="104" t="s">
        <v>736</v>
      </c>
      <c r="D6" s="104">
        <v>63</v>
      </c>
      <c r="E6" s="104">
        <v>61</v>
      </c>
      <c r="F6" s="104">
        <v>63</v>
      </c>
      <c r="G6" s="1074">
        <v>61</v>
      </c>
      <c r="H6" s="104">
        <v>63</v>
      </c>
      <c r="I6" s="1074">
        <v>61</v>
      </c>
      <c r="J6" s="1075">
        <v>63</v>
      </c>
      <c r="K6" s="104">
        <v>61</v>
      </c>
      <c r="L6" s="104">
        <v>63</v>
      </c>
      <c r="M6" s="104">
        <v>61</v>
      </c>
      <c r="N6" s="1076">
        <v>63</v>
      </c>
    </row>
    <row r="7" spans="1:14" s="139" customFormat="1" ht="15" customHeight="1">
      <c r="A7" s="851"/>
      <c r="B7" s="152" t="s">
        <v>737</v>
      </c>
      <c r="C7" s="852">
        <f>SUM(C9:C16)</f>
        <v>1712</v>
      </c>
      <c r="D7" s="852">
        <f>SUM(D9:D16)</f>
        <v>1785</v>
      </c>
      <c r="E7" s="1077">
        <v>135.7</v>
      </c>
      <c r="F7" s="1077">
        <v>141.5</v>
      </c>
      <c r="G7" s="852">
        <f>SUM(G9:G16)</f>
        <v>477</v>
      </c>
      <c r="H7" s="852">
        <f>SUM(H9:H16)</f>
        <v>499</v>
      </c>
      <c r="I7" s="1077">
        <v>37.8</v>
      </c>
      <c r="J7" s="1077">
        <v>39.5</v>
      </c>
      <c r="K7" s="852">
        <f>SUM(K9:K16)</f>
        <v>1044</v>
      </c>
      <c r="L7" s="852">
        <f>SUM(L9:L16)</f>
        <v>1088</v>
      </c>
      <c r="M7" s="1077">
        <v>82.7</v>
      </c>
      <c r="N7" s="1077">
        <v>86.2</v>
      </c>
    </row>
    <row r="8" spans="1:14" ht="15" customHeight="1">
      <c r="A8" s="27"/>
      <c r="B8" s="28"/>
      <c r="C8" s="31"/>
      <c r="D8" s="31"/>
      <c r="E8" s="1078"/>
      <c r="F8" s="1078"/>
      <c r="G8" s="31"/>
      <c r="H8" s="31"/>
      <c r="I8" s="1078"/>
      <c r="J8" s="1078"/>
      <c r="K8" s="31"/>
      <c r="L8" s="31"/>
      <c r="M8" s="1078"/>
      <c r="N8" s="1078"/>
    </row>
    <row r="9" spans="1:14" ht="15" customHeight="1">
      <c r="A9" s="27"/>
      <c r="B9" s="28" t="s">
        <v>738</v>
      </c>
      <c r="C9" s="31">
        <v>813</v>
      </c>
      <c r="D9" s="31">
        <v>839</v>
      </c>
      <c r="E9" s="1078">
        <v>221.6</v>
      </c>
      <c r="F9" s="1078">
        <v>226.8</v>
      </c>
      <c r="G9" s="31">
        <v>186</v>
      </c>
      <c r="H9" s="31">
        <v>190</v>
      </c>
      <c r="I9" s="1078">
        <v>50.7</v>
      </c>
      <c r="J9" s="1078">
        <v>51.4</v>
      </c>
      <c r="K9" s="31">
        <v>467</v>
      </c>
      <c r="L9" s="31">
        <v>482</v>
      </c>
      <c r="M9" s="1078">
        <v>127.3</v>
      </c>
      <c r="N9" s="1078">
        <v>130.3</v>
      </c>
    </row>
    <row r="10" spans="1:14" ht="15" customHeight="1">
      <c r="A10" s="27"/>
      <c r="B10" s="28" t="s">
        <v>739</v>
      </c>
      <c r="C10" s="31">
        <v>105</v>
      </c>
      <c r="D10" s="31">
        <v>113</v>
      </c>
      <c r="E10" s="1078">
        <v>110</v>
      </c>
      <c r="F10" s="1078">
        <v>118.7</v>
      </c>
      <c r="G10" s="31">
        <v>35</v>
      </c>
      <c r="H10" s="31">
        <v>38</v>
      </c>
      <c r="I10" s="1078">
        <v>36.7</v>
      </c>
      <c r="J10" s="1078">
        <v>39.9</v>
      </c>
      <c r="K10" s="31">
        <v>59</v>
      </c>
      <c r="L10" s="31">
        <v>62</v>
      </c>
      <c r="M10" s="1078">
        <v>61.8</v>
      </c>
      <c r="N10" s="1078">
        <v>65.1</v>
      </c>
    </row>
    <row r="11" spans="1:14" ht="15" customHeight="1">
      <c r="A11" s="27"/>
      <c r="B11" s="28" t="s">
        <v>740</v>
      </c>
      <c r="C11" s="31">
        <v>67</v>
      </c>
      <c r="D11" s="31">
        <v>70</v>
      </c>
      <c r="E11" s="1078">
        <v>61.2</v>
      </c>
      <c r="F11" s="1078">
        <v>64</v>
      </c>
      <c r="G11" s="31">
        <v>36</v>
      </c>
      <c r="H11" s="31">
        <v>36</v>
      </c>
      <c r="I11" s="1078">
        <v>32.9</v>
      </c>
      <c r="J11" s="1078">
        <v>32.9</v>
      </c>
      <c r="K11" s="31">
        <v>61</v>
      </c>
      <c r="L11" s="31">
        <v>58</v>
      </c>
      <c r="M11" s="1078">
        <v>55.7</v>
      </c>
      <c r="N11" s="1078">
        <v>53</v>
      </c>
    </row>
    <row r="12" spans="1:14" ht="15" customHeight="1">
      <c r="A12" s="27"/>
      <c r="B12" s="28" t="s">
        <v>741</v>
      </c>
      <c r="C12" s="31">
        <v>97</v>
      </c>
      <c r="D12" s="31">
        <v>99</v>
      </c>
      <c r="E12" s="1078">
        <v>93.8</v>
      </c>
      <c r="F12" s="1078">
        <v>96.1</v>
      </c>
      <c r="G12" s="31">
        <v>24</v>
      </c>
      <c r="H12" s="31">
        <v>26</v>
      </c>
      <c r="I12" s="1078">
        <v>23.2</v>
      </c>
      <c r="J12" s="1078">
        <v>25.2</v>
      </c>
      <c r="K12" s="31">
        <v>53</v>
      </c>
      <c r="L12" s="31">
        <v>60</v>
      </c>
      <c r="M12" s="1078">
        <v>51.2</v>
      </c>
      <c r="N12" s="1078">
        <v>58.2</v>
      </c>
    </row>
    <row r="13" spans="1:14" ht="15" customHeight="1">
      <c r="A13" s="27"/>
      <c r="B13" s="28" t="s">
        <v>742</v>
      </c>
      <c r="C13" s="31">
        <v>199</v>
      </c>
      <c r="D13" s="31">
        <v>214</v>
      </c>
      <c r="E13" s="1078">
        <v>110.1</v>
      </c>
      <c r="F13" s="1078">
        <v>118.4</v>
      </c>
      <c r="G13" s="31">
        <v>64</v>
      </c>
      <c r="H13" s="31">
        <v>66</v>
      </c>
      <c r="I13" s="1078">
        <v>35.4</v>
      </c>
      <c r="J13" s="1078">
        <v>36.5</v>
      </c>
      <c r="K13" s="31">
        <v>117</v>
      </c>
      <c r="L13" s="31">
        <v>116</v>
      </c>
      <c r="M13" s="1078">
        <v>64.7</v>
      </c>
      <c r="N13" s="1078">
        <v>64.2</v>
      </c>
    </row>
    <row r="14" spans="1:14" ht="15" customHeight="1">
      <c r="A14" s="27"/>
      <c r="B14" s="28" t="s">
        <v>743</v>
      </c>
      <c r="C14" s="31">
        <v>69</v>
      </c>
      <c r="D14" s="31">
        <v>70</v>
      </c>
      <c r="E14" s="1078">
        <v>93.3</v>
      </c>
      <c r="F14" s="1078">
        <v>95.3</v>
      </c>
      <c r="G14" s="31">
        <v>22</v>
      </c>
      <c r="H14" s="31">
        <v>22</v>
      </c>
      <c r="I14" s="1078">
        <v>29.7</v>
      </c>
      <c r="J14" s="1078">
        <v>30</v>
      </c>
      <c r="K14" s="31">
        <v>43</v>
      </c>
      <c r="L14" s="31">
        <v>47</v>
      </c>
      <c r="M14" s="1078">
        <v>58.1</v>
      </c>
      <c r="N14" s="1078">
        <v>64</v>
      </c>
    </row>
    <row r="15" spans="1:14" ht="15" customHeight="1">
      <c r="A15" s="27"/>
      <c r="B15" s="28" t="s">
        <v>744</v>
      </c>
      <c r="C15" s="31">
        <v>198</v>
      </c>
      <c r="D15" s="31">
        <v>209</v>
      </c>
      <c r="E15" s="1078">
        <v>123.3</v>
      </c>
      <c r="F15" s="1078">
        <v>130.8</v>
      </c>
      <c r="G15" s="31">
        <v>46</v>
      </c>
      <c r="H15" s="31">
        <v>52</v>
      </c>
      <c r="I15" s="1078">
        <v>28.6</v>
      </c>
      <c r="J15" s="1078">
        <v>32.5</v>
      </c>
      <c r="K15" s="31">
        <v>106</v>
      </c>
      <c r="L15" s="31">
        <v>113</v>
      </c>
      <c r="M15" s="1078">
        <v>66</v>
      </c>
      <c r="N15" s="1078">
        <v>70.7</v>
      </c>
    </row>
    <row r="16" spans="1:14" ht="15" customHeight="1">
      <c r="A16" s="27"/>
      <c r="B16" s="138" t="s">
        <v>745</v>
      </c>
      <c r="C16" s="44">
        <v>164</v>
      </c>
      <c r="D16" s="44">
        <v>171</v>
      </c>
      <c r="E16" s="1079">
        <v>95.9</v>
      </c>
      <c r="F16" s="1079">
        <v>100.4</v>
      </c>
      <c r="G16" s="44">
        <v>64</v>
      </c>
      <c r="H16" s="44">
        <v>69</v>
      </c>
      <c r="I16" s="1079">
        <v>37.4</v>
      </c>
      <c r="J16" s="1079">
        <v>40.5</v>
      </c>
      <c r="K16" s="44">
        <v>138</v>
      </c>
      <c r="L16" s="44">
        <v>150</v>
      </c>
      <c r="M16" s="1079">
        <v>80.7</v>
      </c>
      <c r="N16" s="1079">
        <v>88.1</v>
      </c>
    </row>
    <row r="17" ht="15" customHeight="1">
      <c r="B17" s="17" t="s">
        <v>746</v>
      </c>
    </row>
    <row r="18" ht="15" customHeight="1">
      <c r="B18" s="17" t="s">
        <v>747</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1" width="1.625" style="46" customWidth="1"/>
    <col min="2" max="2" width="2.625" style="46" customWidth="1"/>
    <col min="3" max="3" width="8.125" style="46" customWidth="1"/>
    <col min="4" max="4" width="9.625" style="46" customWidth="1"/>
    <col min="5" max="8" width="8.125" style="46" customWidth="1"/>
    <col min="9" max="9" width="9.00390625" style="46" customWidth="1"/>
    <col min="10" max="11" width="8.125" style="46" customWidth="1"/>
    <col min="12" max="13" width="9.00390625" style="46" customWidth="1"/>
    <col min="14" max="14" width="8.875" style="46" customWidth="1"/>
    <col min="15" max="24" width="8.125" style="46" customWidth="1"/>
    <col min="25" max="16384" width="9.00390625" style="46" customWidth="1"/>
  </cols>
  <sheetData>
    <row r="2" spans="2:26" ht="16.5" customHeight="1">
      <c r="B2" s="47" t="s">
        <v>1127</v>
      </c>
      <c r="W2" s="48"/>
      <c r="X2" s="48"/>
      <c r="Y2" s="48"/>
      <c r="Z2" s="48"/>
    </row>
    <row r="3" spans="3:24" ht="12.75" thickBot="1">
      <c r="C3" s="49"/>
      <c r="D3" s="49"/>
      <c r="E3" s="50"/>
      <c r="F3" s="50"/>
      <c r="G3" s="50"/>
      <c r="H3" s="50"/>
      <c r="I3" s="50"/>
      <c r="J3" s="50"/>
      <c r="K3" s="49"/>
      <c r="V3" s="46" t="s">
        <v>1096</v>
      </c>
      <c r="X3" s="51" t="s">
        <v>1097</v>
      </c>
    </row>
    <row r="4" spans="2:24" ht="21" customHeight="1" thickTop="1">
      <c r="B4" s="1276" t="s">
        <v>1092</v>
      </c>
      <c r="C4" s="1277"/>
      <c r="D4" s="52" t="s">
        <v>1040</v>
      </c>
      <c r="E4" s="54" t="s">
        <v>1112</v>
      </c>
      <c r="F4" s="54" t="s">
        <v>1113</v>
      </c>
      <c r="G4" s="54" t="s">
        <v>1114</v>
      </c>
      <c r="H4" s="54" t="s">
        <v>1115</v>
      </c>
      <c r="I4" s="54" t="s">
        <v>1116</v>
      </c>
      <c r="J4" s="54" t="s">
        <v>1117</v>
      </c>
      <c r="K4" s="54" t="s">
        <v>1098</v>
      </c>
      <c r="L4" s="54" t="s">
        <v>1099</v>
      </c>
      <c r="M4" s="54" t="s">
        <v>1100</v>
      </c>
      <c r="N4" s="54" t="s">
        <v>1101</v>
      </c>
      <c r="O4" s="54" t="s">
        <v>1102</v>
      </c>
      <c r="P4" s="54" t="s">
        <v>1103</v>
      </c>
      <c r="Q4" s="54" t="s">
        <v>1104</v>
      </c>
      <c r="R4" s="54" t="s">
        <v>1105</v>
      </c>
      <c r="S4" s="54" t="s">
        <v>1106</v>
      </c>
      <c r="T4" s="54" t="s">
        <v>1107</v>
      </c>
      <c r="U4" s="54" t="s">
        <v>1108</v>
      </c>
      <c r="V4" s="54" t="s">
        <v>1109</v>
      </c>
      <c r="W4" s="54" t="s">
        <v>1118</v>
      </c>
      <c r="X4" s="53" t="s">
        <v>1110</v>
      </c>
    </row>
    <row r="5" spans="2:24" s="55" customFormat="1" ht="18.75" customHeight="1">
      <c r="B5" s="1278" t="s">
        <v>1119</v>
      </c>
      <c r="C5" s="1279"/>
      <c r="D5" s="56">
        <f>SUM(D7:D8)</f>
        <v>1261851</v>
      </c>
      <c r="E5" s="57">
        <f aca="true" t="shared" si="0" ref="E5:X5">SUM(E15:E58)</f>
        <v>73384</v>
      </c>
      <c r="F5" s="57">
        <f t="shared" si="0"/>
        <v>81622</v>
      </c>
      <c r="G5" s="57">
        <f t="shared" si="0"/>
        <v>89666</v>
      </c>
      <c r="H5" s="58">
        <f t="shared" si="0"/>
        <v>81861</v>
      </c>
      <c r="I5" s="57">
        <f t="shared" si="0"/>
        <v>60623</v>
      </c>
      <c r="J5" s="57">
        <f t="shared" si="0"/>
        <v>72685</v>
      </c>
      <c r="K5" s="57">
        <f t="shared" si="0"/>
        <v>83064</v>
      </c>
      <c r="L5" s="57">
        <f t="shared" si="0"/>
        <v>103404</v>
      </c>
      <c r="M5" s="57">
        <f t="shared" si="0"/>
        <v>82670</v>
      </c>
      <c r="N5" s="57">
        <f t="shared" si="0"/>
        <v>78100</v>
      </c>
      <c r="O5" s="58">
        <f t="shared" si="0"/>
        <v>86703</v>
      </c>
      <c r="P5" s="57">
        <f t="shared" si="0"/>
        <v>92475</v>
      </c>
      <c r="Q5" s="58">
        <f t="shared" si="0"/>
        <v>87680</v>
      </c>
      <c r="R5" s="57">
        <f t="shared" si="0"/>
        <v>63840</v>
      </c>
      <c r="S5" s="57">
        <f t="shared" si="0"/>
        <v>49871</v>
      </c>
      <c r="T5" s="57">
        <f t="shared" si="0"/>
        <v>38960</v>
      </c>
      <c r="U5" s="57">
        <f t="shared" si="0"/>
        <v>22089</v>
      </c>
      <c r="V5" s="57">
        <f t="shared" si="0"/>
        <v>10220</v>
      </c>
      <c r="W5" s="57">
        <f t="shared" si="0"/>
        <v>2869</v>
      </c>
      <c r="X5" s="59">
        <f t="shared" si="0"/>
        <v>65</v>
      </c>
    </row>
    <row r="6" spans="2:25" ht="6" customHeight="1">
      <c r="B6" s="60"/>
      <c r="C6" s="61"/>
      <c r="D6" s="62"/>
      <c r="E6" s="63"/>
      <c r="F6" s="63"/>
      <c r="G6" s="63"/>
      <c r="H6" s="63"/>
      <c r="I6" s="63"/>
      <c r="J6" s="63"/>
      <c r="K6" s="63"/>
      <c r="L6" s="63"/>
      <c r="M6" s="63"/>
      <c r="N6" s="63"/>
      <c r="O6" s="63"/>
      <c r="P6" s="63"/>
      <c r="Q6" s="63"/>
      <c r="R6" s="63"/>
      <c r="S6" s="63"/>
      <c r="T6" s="63"/>
      <c r="U6" s="63"/>
      <c r="V6" s="63"/>
      <c r="W6" s="63"/>
      <c r="X6" s="64"/>
      <c r="Y6" s="65"/>
    </row>
    <row r="7" spans="2:24" s="55" customFormat="1" ht="13.5" customHeight="1">
      <c r="B7" s="1280" t="s">
        <v>1120</v>
      </c>
      <c r="C7" s="1281"/>
      <c r="D7" s="68">
        <f aca="true" t="shared" si="1" ref="D7:X7">SUM(D15:D27)</f>
        <v>893283</v>
      </c>
      <c r="E7" s="69">
        <f t="shared" si="1"/>
        <v>52059</v>
      </c>
      <c r="F7" s="69">
        <f t="shared" si="1"/>
        <v>57251</v>
      </c>
      <c r="G7" s="69">
        <f t="shared" si="1"/>
        <v>63974</v>
      </c>
      <c r="H7" s="70">
        <f t="shared" si="1"/>
        <v>60807</v>
      </c>
      <c r="I7" s="70">
        <f t="shared" si="1"/>
        <v>46612</v>
      </c>
      <c r="J7" s="69">
        <f t="shared" si="1"/>
        <v>52802</v>
      </c>
      <c r="K7" s="70">
        <f t="shared" si="1"/>
        <v>58726</v>
      </c>
      <c r="L7" s="69">
        <f t="shared" si="1"/>
        <v>73459</v>
      </c>
      <c r="M7" s="69">
        <f t="shared" si="1"/>
        <v>61019</v>
      </c>
      <c r="N7" s="69">
        <f t="shared" si="1"/>
        <v>57370</v>
      </c>
      <c r="O7" s="70">
        <f t="shared" si="1"/>
        <v>61067</v>
      </c>
      <c r="P7" s="69">
        <f t="shared" si="1"/>
        <v>63594</v>
      </c>
      <c r="Q7" s="70">
        <f t="shared" si="1"/>
        <v>59094</v>
      </c>
      <c r="R7" s="69">
        <f t="shared" si="1"/>
        <v>42861</v>
      </c>
      <c r="S7" s="69">
        <f t="shared" si="1"/>
        <v>33364</v>
      </c>
      <c r="T7" s="69">
        <f t="shared" si="1"/>
        <v>25901</v>
      </c>
      <c r="U7" s="69">
        <f t="shared" si="1"/>
        <v>14623</v>
      </c>
      <c r="V7" s="69">
        <f t="shared" si="1"/>
        <v>6713</v>
      </c>
      <c r="W7" s="69">
        <f t="shared" si="1"/>
        <v>1924</v>
      </c>
      <c r="X7" s="71">
        <f t="shared" si="1"/>
        <v>63</v>
      </c>
    </row>
    <row r="8" spans="2:24" s="55" customFormat="1" ht="13.5" customHeight="1">
      <c r="B8" s="1280" t="s">
        <v>1121</v>
      </c>
      <c r="C8" s="1281"/>
      <c r="D8" s="68">
        <f aca="true" t="shared" si="2" ref="D8:X8">SUM(D28:D58)</f>
        <v>368568</v>
      </c>
      <c r="E8" s="69">
        <f t="shared" si="2"/>
        <v>21325</v>
      </c>
      <c r="F8" s="69">
        <f t="shared" si="2"/>
        <v>24371</v>
      </c>
      <c r="G8" s="69">
        <f t="shared" si="2"/>
        <v>25692</v>
      </c>
      <c r="H8" s="70">
        <f t="shared" si="2"/>
        <v>21054</v>
      </c>
      <c r="I8" s="70">
        <f t="shared" si="2"/>
        <v>14011</v>
      </c>
      <c r="J8" s="69">
        <f t="shared" si="2"/>
        <v>19883</v>
      </c>
      <c r="K8" s="70">
        <f t="shared" si="2"/>
        <v>24338</v>
      </c>
      <c r="L8" s="69">
        <f t="shared" si="2"/>
        <v>29945</v>
      </c>
      <c r="M8" s="69">
        <f t="shared" si="2"/>
        <v>21651</v>
      </c>
      <c r="N8" s="69">
        <f t="shared" si="2"/>
        <v>20730</v>
      </c>
      <c r="O8" s="70">
        <f t="shared" si="2"/>
        <v>25636</v>
      </c>
      <c r="P8" s="69">
        <f t="shared" si="2"/>
        <v>28881</v>
      </c>
      <c r="Q8" s="70">
        <f t="shared" si="2"/>
        <v>28586</v>
      </c>
      <c r="R8" s="69">
        <f t="shared" si="2"/>
        <v>20979</v>
      </c>
      <c r="S8" s="69">
        <f t="shared" si="2"/>
        <v>16507</v>
      </c>
      <c r="T8" s="69">
        <f t="shared" si="2"/>
        <v>13059</v>
      </c>
      <c r="U8" s="69">
        <f t="shared" si="2"/>
        <v>7466</v>
      </c>
      <c r="V8" s="69">
        <f t="shared" si="2"/>
        <v>3507</v>
      </c>
      <c r="W8" s="69">
        <f t="shared" si="2"/>
        <v>945</v>
      </c>
      <c r="X8" s="71">
        <f t="shared" si="2"/>
        <v>2</v>
      </c>
    </row>
    <row r="9" spans="2:24" s="55" customFormat="1" ht="6" customHeight="1">
      <c r="B9" s="66"/>
      <c r="C9" s="67"/>
      <c r="D9" s="68"/>
      <c r="E9" s="72"/>
      <c r="F9" s="72"/>
      <c r="G9" s="72"/>
      <c r="H9" s="73"/>
      <c r="I9" s="73"/>
      <c r="J9" s="72"/>
      <c r="K9" s="73"/>
      <c r="L9" s="72"/>
      <c r="M9" s="72"/>
      <c r="N9" s="72"/>
      <c r="O9" s="73"/>
      <c r="P9" s="72"/>
      <c r="Q9" s="73"/>
      <c r="R9" s="72"/>
      <c r="S9" s="72"/>
      <c r="T9" s="72"/>
      <c r="U9" s="72"/>
      <c r="V9" s="72"/>
      <c r="W9" s="72"/>
      <c r="X9" s="74"/>
    </row>
    <row r="10" spans="2:24" s="55" customFormat="1" ht="13.5" customHeight="1">
      <c r="B10" s="1280" t="s">
        <v>1122</v>
      </c>
      <c r="C10" s="1281"/>
      <c r="D10" s="68">
        <f>+D15+D20+D21+D22+D24+D25+D26+D28+D29+D30+D31+D32+D33+D34</f>
        <v>574551</v>
      </c>
      <c r="E10" s="69">
        <f aca="true" t="shared" si="3" ref="E10:X10">SUM(E15,E20,E21,E22,E24,E25,E26,E28,E29,E30,E31,E32,E33,E34)</f>
        <v>33659</v>
      </c>
      <c r="F10" s="69">
        <f t="shared" si="3"/>
        <v>37070</v>
      </c>
      <c r="G10" s="69">
        <f t="shared" si="3"/>
        <v>40988</v>
      </c>
      <c r="H10" s="70">
        <f t="shared" si="3"/>
        <v>37888</v>
      </c>
      <c r="I10" s="70">
        <f t="shared" si="3"/>
        <v>30191</v>
      </c>
      <c r="J10" s="69">
        <f t="shared" si="3"/>
        <v>33956</v>
      </c>
      <c r="K10" s="70">
        <f t="shared" si="3"/>
        <v>37849</v>
      </c>
      <c r="L10" s="69">
        <f t="shared" si="3"/>
        <v>47392</v>
      </c>
      <c r="M10" s="69">
        <f t="shared" si="3"/>
        <v>38975</v>
      </c>
      <c r="N10" s="69">
        <f t="shared" si="3"/>
        <v>36118</v>
      </c>
      <c r="O10" s="70">
        <f t="shared" si="3"/>
        <v>38523</v>
      </c>
      <c r="P10" s="69">
        <f t="shared" si="3"/>
        <v>40839</v>
      </c>
      <c r="Q10" s="70">
        <f t="shared" si="3"/>
        <v>38539</v>
      </c>
      <c r="R10" s="69">
        <f t="shared" si="3"/>
        <v>27456</v>
      </c>
      <c r="S10" s="69">
        <f t="shared" si="3"/>
        <v>21920</v>
      </c>
      <c r="T10" s="69">
        <f t="shared" si="3"/>
        <v>17324</v>
      </c>
      <c r="U10" s="69">
        <f t="shared" si="3"/>
        <v>9818</v>
      </c>
      <c r="V10" s="69">
        <f t="shared" si="3"/>
        <v>4663</v>
      </c>
      <c r="W10" s="69">
        <f t="shared" si="3"/>
        <v>1344</v>
      </c>
      <c r="X10" s="71">
        <f t="shared" si="3"/>
        <v>39</v>
      </c>
    </row>
    <row r="11" spans="2:24" s="55" customFormat="1" ht="13.5" customHeight="1">
      <c r="B11" s="1280" t="s">
        <v>1123</v>
      </c>
      <c r="C11" s="1281"/>
      <c r="D11" s="68">
        <f>+D19+D35+D36+D37+D38+D39+D40+D41</f>
        <v>103041</v>
      </c>
      <c r="E11" s="69">
        <f aca="true" t="shared" si="4" ref="E11:W11">SUM(E19,E35,E36,E37,E38,E39,E40,E41)</f>
        <v>6346</v>
      </c>
      <c r="F11" s="69">
        <f t="shared" si="4"/>
        <v>7068</v>
      </c>
      <c r="G11" s="69">
        <f t="shared" si="4"/>
        <v>7596</v>
      </c>
      <c r="H11" s="69">
        <f t="shared" si="4"/>
        <v>6375</v>
      </c>
      <c r="I11" s="70">
        <f t="shared" si="4"/>
        <v>4120</v>
      </c>
      <c r="J11" s="69">
        <f t="shared" si="4"/>
        <v>6122</v>
      </c>
      <c r="K11" s="70">
        <f t="shared" si="4"/>
        <v>7215</v>
      </c>
      <c r="L11" s="69">
        <f t="shared" si="4"/>
        <v>8429</v>
      </c>
      <c r="M11" s="69">
        <f t="shared" si="4"/>
        <v>6151</v>
      </c>
      <c r="N11" s="69">
        <f t="shared" si="4"/>
        <v>6056</v>
      </c>
      <c r="O11" s="70">
        <f t="shared" si="4"/>
        <v>7176</v>
      </c>
      <c r="P11" s="69">
        <f t="shared" si="4"/>
        <v>7878</v>
      </c>
      <c r="Q11" s="70">
        <f t="shared" si="4"/>
        <v>7529</v>
      </c>
      <c r="R11" s="69">
        <f t="shared" si="4"/>
        <v>5451</v>
      </c>
      <c r="S11" s="69">
        <f t="shared" si="4"/>
        <v>4087</v>
      </c>
      <c r="T11" s="69">
        <f t="shared" si="4"/>
        <v>2912</v>
      </c>
      <c r="U11" s="69">
        <f t="shared" si="4"/>
        <v>1605</v>
      </c>
      <c r="V11" s="69">
        <f t="shared" si="4"/>
        <v>703</v>
      </c>
      <c r="W11" s="69">
        <f t="shared" si="4"/>
        <v>222</v>
      </c>
      <c r="X11" s="71" t="s">
        <v>1111</v>
      </c>
    </row>
    <row r="12" spans="2:24" s="55" customFormat="1" ht="13.5" customHeight="1">
      <c r="B12" s="1280" t="s">
        <v>1124</v>
      </c>
      <c r="C12" s="1281"/>
      <c r="D12" s="68">
        <f>+D16+D23+D27+D42+D43+D44+D45+D46</f>
        <v>254174</v>
      </c>
      <c r="E12" s="69">
        <f aca="true" t="shared" si="5" ref="E12:X12">SUM(E16,E23,E27,E42,E43,E44,E45,E46)</f>
        <v>14766</v>
      </c>
      <c r="F12" s="69">
        <f t="shared" si="5"/>
        <v>16327</v>
      </c>
      <c r="G12" s="69">
        <f t="shared" si="5"/>
        <v>17395</v>
      </c>
      <c r="H12" s="69">
        <f t="shared" si="5"/>
        <v>16062</v>
      </c>
      <c r="I12" s="70">
        <f t="shared" si="5"/>
        <v>12866</v>
      </c>
      <c r="J12" s="69">
        <f t="shared" si="5"/>
        <v>14639</v>
      </c>
      <c r="K12" s="70">
        <f t="shared" si="5"/>
        <v>16534</v>
      </c>
      <c r="L12" s="69">
        <f t="shared" si="5"/>
        <v>20296</v>
      </c>
      <c r="M12" s="69">
        <f t="shared" si="5"/>
        <v>15772</v>
      </c>
      <c r="N12" s="69">
        <f t="shared" si="5"/>
        <v>15151</v>
      </c>
      <c r="O12" s="70">
        <f t="shared" si="5"/>
        <v>17386</v>
      </c>
      <c r="P12" s="69">
        <f t="shared" si="5"/>
        <v>18632</v>
      </c>
      <c r="Q12" s="70">
        <f t="shared" si="5"/>
        <v>18714</v>
      </c>
      <c r="R12" s="69">
        <f t="shared" si="5"/>
        <v>13694</v>
      </c>
      <c r="S12" s="69">
        <f t="shared" si="5"/>
        <v>10311</v>
      </c>
      <c r="T12" s="69">
        <f t="shared" si="5"/>
        <v>8127</v>
      </c>
      <c r="U12" s="69">
        <f t="shared" si="5"/>
        <v>4638</v>
      </c>
      <c r="V12" s="69">
        <f t="shared" si="5"/>
        <v>2261</v>
      </c>
      <c r="W12" s="69">
        <f t="shared" si="5"/>
        <v>578</v>
      </c>
      <c r="X12" s="71">
        <f t="shared" si="5"/>
        <v>25</v>
      </c>
    </row>
    <row r="13" spans="2:24" s="55" customFormat="1" ht="13.5" customHeight="1">
      <c r="B13" s="1280" t="s">
        <v>1125</v>
      </c>
      <c r="C13" s="1281"/>
      <c r="D13" s="68">
        <f>+D17+D18+D47+D48+D49+D50+D51+D52+D53+D54+D55+D56+D57+D58</f>
        <v>330085</v>
      </c>
      <c r="E13" s="69">
        <f aca="true" t="shared" si="6" ref="E13:X13">SUM(E17,E18,E47,E48,E49,E50,E51,E52,E53,E54,E55,E56,E57,E58)</f>
        <v>18613</v>
      </c>
      <c r="F13" s="69">
        <f t="shared" si="6"/>
        <v>21157</v>
      </c>
      <c r="G13" s="69">
        <f t="shared" si="6"/>
        <v>23687</v>
      </c>
      <c r="H13" s="69">
        <f t="shared" si="6"/>
        <v>21536</v>
      </c>
      <c r="I13" s="70">
        <f t="shared" si="6"/>
        <v>13446</v>
      </c>
      <c r="J13" s="69">
        <f t="shared" si="6"/>
        <v>17968</v>
      </c>
      <c r="K13" s="69">
        <f t="shared" si="6"/>
        <v>21466</v>
      </c>
      <c r="L13" s="69">
        <f t="shared" si="6"/>
        <v>27287</v>
      </c>
      <c r="M13" s="69">
        <f t="shared" si="6"/>
        <v>21772</v>
      </c>
      <c r="N13" s="69">
        <f t="shared" si="6"/>
        <v>20775</v>
      </c>
      <c r="O13" s="70">
        <f t="shared" si="6"/>
        <v>23618</v>
      </c>
      <c r="P13" s="69">
        <f t="shared" si="6"/>
        <v>25126</v>
      </c>
      <c r="Q13" s="69">
        <f t="shared" si="6"/>
        <v>22898</v>
      </c>
      <c r="R13" s="69">
        <f t="shared" si="6"/>
        <v>17239</v>
      </c>
      <c r="S13" s="69">
        <f t="shared" si="6"/>
        <v>13553</v>
      </c>
      <c r="T13" s="69">
        <f t="shared" si="6"/>
        <v>10597</v>
      </c>
      <c r="U13" s="69">
        <f t="shared" si="6"/>
        <v>6028</v>
      </c>
      <c r="V13" s="69">
        <f t="shared" si="6"/>
        <v>2593</v>
      </c>
      <c r="W13" s="69">
        <f t="shared" si="6"/>
        <v>725</v>
      </c>
      <c r="X13" s="71">
        <f t="shared" si="6"/>
        <v>1</v>
      </c>
    </row>
    <row r="14" spans="2:24" ht="6" customHeight="1">
      <c r="B14" s="75"/>
      <c r="C14" s="27"/>
      <c r="D14" s="76"/>
      <c r="E14" s="77"/>
      <c r="F14" s="77"/>
      <c r="G14" s="77"/>
      <c r="H14" s="77"/>
      <c r="I14" s="77"/>
      <c r="J14" s="77"/>
      <c r="K14" s="77"/>
      <c r="L14" s="77"/>
      <c r="M14" s="77"/>
      <c r="N14" s="77"/>
      <c r="O14" s="77"/>
      <c r="P14" s="77"/>
      <c r="Q14" s="77"/>
      <c r="R14" s="77"/>
      <c r="S14" s="77"/>
      <c r="T14" s="77"/>
      <c r="U14" s="77"/>
      <c r="V14" s="77"/>
      <c r="W14" s="77"/>
      <c r="X14" s="78"/>
    </row>
    <row r="15" spans="2:26" ht="15" customHeight="1">
      <c r="B15" s="75"/>
      <c r="C15" s="79" t="s">
        <v>1057</v>
      </c>
      <c r="D15" s="80">
        <f aca="true" t="shared" si="7" ref="D15:D58">SUM(E15:X15)</f>
        <v>248421</v>
      </c>
      <c r="E15" s="81">
        <v>14653</v>
      </c>
      <c r="F15" s="81">
        <v>15841</v>
      </c>
      <c r="G15" s="81">
        <v>17983</v>
      </c>
      <c r="H15" s="81">
        <v>17807</v>
      </c>
      <c r="I15" s="81">
        <v>15707</v>
      </c>
      <c r="J15" s="81">
        <v>15923</v>
      </c>
      <c r="K15" s="81">
        <v>16870</v>
      </c>
      <c r="L15" s="81">
        <v>20722</v>
      </c>
      <c r="M15" s="81">
        <v>18094</v>
      </c>
      <c r="N15" s="81">
        <v>16532</v>
      </c>
      <c r="O15" s="81">
        <v>15990</v>
      </c>
      <c r="P15" s="81">
        <v>16021</v>
      </c>
      <c r="Q15" s="81">
        <v>15029</v>
      </c>
      <c r="R15" s="81">
        <v>10712</v>
      </c>
      <c r="S15" s="81">
        <v>8112</v>
      </c>
      <c r="T15" s="81">
        <v>6478</v>
      </c>
      <c r="U15" s="81">
        <v>3606</v>
      </c>
      <c r="V15" s="81">
        <v>1760</v>
      </c>
      <c r="W15" s="81">
        <v>545</v>
      </c>
      <c r="X15" s="82">
        <v>36</v>
      </c>
      <c r="Z15" s="83"/>
    </row>
    <row r="16" spans="2:26" ht="15" customHeight="1">
      <c r="B16" s="75"/>
      <c r="C16" s="79" t="s">
        <v>1059</v>
      </c>
      <c r="D16" s="80">
        <f t="shared" si="7"/>
        <v>94237</v>
      </c>
      <c r="E16" s="81">
        <v>5420</v>
      </c>
      <c r="F16" s="81">
        <v>5755</v>
      </c>
      <c r="G16" s="81">
        <v>6536</v>
      </c>
      <c r="H16" s="81">
        <v>6575</v>
      </c>
      <c r="I16" s="81">
        <v>6442</v>
      </c>
      <c r="J16" s="81">
        <v>5822</v>
      </c>
      <c r="K16" s="81">
        <v>5884</v>
      </c>
      <c r="L16" s="81">
        <v>7349</v>
      </c>
      <c r="M16" s="81">
        <v>6121</v>
      </c>
      <c r="N16" s="81">
        <v>5903</v>
      </c>
      <c r="O16" s="81">
        <v>6289</v>
      </c>
      <c r="P16" s="81">
        <v>6443</v>
      </c>
      <c r="Q16" s="81">
        <v>6333</v>
      </c>
      <c r="R16" s="81">
        <v>4732</v>
      </c>
      <c r="S16" s="81">
        <v>3524</v>
      </c>
      <c r="T16" s="81">
        <v>2622</v>
      </c>
      <c r="U16" s="81">
        <v>1481</v>
      </c>
      <c r="V16" s="81">
        <v>774</v>
      </c>
      <c r="W16" s="81">
        <v>219</v>
      </c>
      <c r="X16" s="82">
        <v>13</v>
      </c>
      <c r="Z16" s="83"/>
    </row>
    <row r="17" spans="2:26" ht="15" customHeight="1">
      <c r="B17" s="75"/>
      <c r="C17" s="79" t="s">
        <v>1060</v>
      </c>
      <c r="D17" s="80">
        <f t="shared" si="7"/>
        <v>99880</v>
      </c>
      <c r="E17" s="81">
        <v>5673</v>
      </c>
      <c r="F17" s="81">
        <v>6324</v>
      </c>
      <c r="G17" s="81">
        <v>7058</v>
      </c>
      <c r="H17" s="81">
        <v>7214</v>
      </c>
      <c r="I17" s="81">
        <v>4537</v>
      </c>
      <c r="J17" s="81">
        <v>5594</v>
      </c>
      <c r="K17" s="81">
        <v>6455</v>
      </c>
      <c r="L17" s="81">
        <v>8083</v>
      </c>
      <c r="M17" s="81">
        <v>6784</v>
      </c>
      <c r="N17" s="81">
        <v>6540</v>
      </c>
      <c r="O17" s="81">
        <v>7081</v>
      </c>
      <c r="P17" s="81">
        <v>7359</v>
      </c>
      <c r="Q17" s="81">
        <v>6425</v>
      </c>
      <c r="R17" s="81">
        <v>4937</v>
      </c>
      <c r="S17" s="81">
        <v>3933</v>
      </c>
      <c r="T17" s="81">
        <v>3114</v>
      </c>
      <c r="U17" s="81">
        <v>1815</v>
      </c>
      <c r="V17" s="81">
        <v>749</v>
      </c>
      <c r="W17" s="81">
        <v>204</v>
      </c>
      <c r="X17" s="84">
        <v>1</v>
      </c>
      <c r="Z17" s="83"/>
    </row>
    <row r="18" spans="2:26" ht="15" customHeight="1">
      <c r="B18" s="75"/>
      <c r="C18" s="79" t="s">
        <v>1062</v>
      </c>
      <c r="D18" s="80">
        <f t="shared" si="7"/>
        <v>101096</v>
      </c>
      <c r="E18" s="81">
        <v>5664</v>
      </c>
      <c r="F18" s="81">
        <v>6465</v>
      </c>
      <c r="G18" s="81">
        <v>7627</v>
      </c>
      <c r="H18" s="81">
        <v>6772</v>
      </c>
      <c r="I18" s="81">
        <v>4053</v>
      </c>
      <c r="J18" s="81">
        <v>5506</v>
      </c>
      <c r="K18" s="81">
        <v>6518</v>
      </c>
      <c r="L18" s="81">
        <v>8718</v>
      </c>
      <c r="M18" s="81">
        <v>7280</v>
      </c>
      <c r="N18" s="81">
        <v>6765</v>
      </c>
      <c r="O18" s="81">
        <v>7370</v>
      </c>
      <c r="P18" s="81">
        <v>7552</v>
      </c>
      <c r="Q18" s="81">
        <v>6767</v>
      </c>
      <c r="R18" s="81">
        <v>5014</v>
      </c>
      <c r="S18" s="81">
        <v>3846</v>
      </c>
      <c r="T18" s="81">
        <v>2798</v>
      </c>
      <c r="U18" s="81">
        <v>1555</v>
      </c>
      <c r="V18" s="81">
        <v>645</v>
      </c>
      <c r="W18" s="81">
        <v>181</v>
      </c>
      <c r="X18" s="84" t="s">
        <v>1126</v>
      </c>
      <c r="Z18" s="83"/>
    </row>
    <row r="19" spans="2:26" ht="15" customHeight="1">
      <c r="B19" s="75"/>
      <c r="C19" s="79" t="s">
        <v>1065</v>
      </c>
      <c r="D19" s="80">
        <f t="shared" si="7"/>
        <v>43175</v>
      </c>
      <c r="E19" s="81">
        <v>2699</v>
      </c>
      <c r="F19" s="81">
        <v>2919</v>
      </c>
      <c r="G19" s="81">
        <v>3216</v>
      </c>
      <c r="H19" s="81">
        <v>3016</v>
      </c>
      <c r="I19" s="81">
        <v>1871</v>
      </c>
      <c r="J19" s="81">
        <v>2688</v>
      </c>
      <c r="K19" s="81">
        <v>3024</v>
      </c>
      <c r="L19" s="81">
        <v>3559</v>
      </c>
      <c r="M19" s="81">
        <v>2846</v>
      </c>
      <c r="N19" s="81">
        <v>2756</v>
      </c>
      <c r="O19" s="81">
        <v>2981</v>
      </c>
      <c r="P19" s="81">
        <v>3136</v>
      </c>
      <c r="Q19" s="81">
        <v>2819</v>
      </c>
      <c r="R19" s="81">
        <v>2047</v>
      </c>
      <c r="S19" s="81">
        <v>1548</v>
      </c>
      <c r="T19" s="81">
        <v>1132</v>
      </c>
      <c r="U19" s="81">
        <v>604</v>
      </c>
      <c r="V19" s="81">
        <v>238</v>
      </c>
      <c r="W19" s="81">
        <v>76</v>
      </c>
      <c r="X19" s="84" t="s">
        <v>1126</v>
      </c>
      <c r="Z19" s="83"/>
    </row>
    <row r="20" spans="2:26" ht="15" customHeight="1">
      <c r="B20" s="75"/>
      <c r="C20" s="79" t="s">
        <v>1066</v>
      </c>
      <c r="D20" s="80">
        <f t="shared" si="7"/>
        <v>42106</v>
      </c>
      <c r="E20" s="81">
        <v>2618</v>
      </c>
      <c r="F20" s="81">
        <v>2803</v>
      </c>
      <c r="G20" s="81">
        <v>3014</v>
      </c>
      <c r="H20" s="81">
        <v>2563</v>
      </c>
      <c r="I20" s="81">
        <v>1830</v>
      </c>
      <c r="J20" s="81">
        <v>2445</v>
      </c>
      <c r="K20" s="81">
        <v>2799</v>
      </c>
      <c r="L20" s="81">
        <v>3438</v>
      </c>
      <c r="M20" s="81">
        <v>2721</v>
      </c>
      <c r="N20" s="81">
        <v>2617</v>
      </c>
      <c r="O20" s="81">
        <v>2917</v>
      </c>
      <c r="P20" s="81">
        <v>3135</v>
      </c>
      <c r="Q20" s="81">
        <v>2978</v>
      </c>
      <c r="R20" s="81">
        <v>2007</v>
      </c>
      <c r="S20" s="81">
        <v>1678</v>
      </c>
      <c r="T20" s="81">
        <v>1245</v>
      </c>
      <c r="U20" s="81">
        <v>788</v>
      </c>
      <c r="V20" s="81">
        <v>403</v>
      </c>
      <c r="W20" s="81">
        <v>106</v>
      </c>
      <c r="X20" s="84">
        <v>1</v>
      </c>
      <c r="Z20" s="83"/>
    </row>
    <row r="21" spans="2:26" ht="15" customHeight="1">
      <c r="B21" s="75"/>
      <c r="C21" s="79" t="s">
        <v>1068</v>
      </c>
      <c r="D21" s="80">
        <f t="shared" si="7"/>
        <v>38456</v>
      </c>
      <c r="E21" s="81">
        <v>1954</v>
      </c>
      <c r="F21" s="81">
        <v>2258</v>
      </c>
      <c r="G21" s="81">
        <v>2762</v>
      </c>
      <c r="H21" s="81">
        <v>2631</v>
      </c>
      <c r="I21" s="81">
        <v>1739</v>
      </c>
      <c r="J21" s="81">
        <v>1986</v>
      </c>
      <c r="K21" s="81">
        <v>2271</v>
      </c>
      <c r="L21" s="81">
        <v>3068</v>
      </c>
      <c r="M21" s="81">
        <v>2502</v>
      </c>
      <c r="N21" s="81">
        <v>2417</v>
      </c>
      <c r="O21" s="81">
        <v>2728</v>
      </c>
      <c r="P21" s="81">
        <v>2962</v>
      </c>
      <c r="Q21" s="81">
        <v>3008</v>
      </c>
      <c r="R21" s="81">
        <v>2055</v>
      </c>
      <c r="S21" s="81">
        <v>1644</v>
      </c>
      <c r="T21" s="81">
        <v>1284</v>
      </c>
      <c r="U21" s="81">
        <v>738</v>
      </c>
      <c r="V21" s="81">
        <v>335</v>
      </c>
      <c r="W21" s="81">
        <v>114</v>
      </c>
      <c r="X21" s="85" t="s">
        <v>1126</v>
      </c>
      <c r="Z21" s="83"/>
    </row>
    <row r="22" spans="2:26" ht="15" customHeight="1">
      <c r="B22" s="75"/>
      <c r="C22" s="79" t="s">
        <v>1070</v>
      </c>
      <c r="D22" s="80">
        <f t="shared" si="7"/>
        <v>32036</v>
      </c>
      <c r="E22" s="81">
        <v>1832</v>
      </c>
      <c r="F22" s="81">
        <v>2111</v>
      </c>
      <c r="G22" s="81">
        <v>2071</v>
      </c>
      <c r="H22" s="81">
        <v>1871</v>
      </c>
      <c r="I22" s="81">
        <v>1300</v>
      </c>
      <c r="J22" s="81">
        <v>1670</v>
      </c>
      <c r="K22" s="81">
        <v>2047</v>
      </c>
      <c r="L22" s="81">
        <v>2522</v>
      </c>
      <c r="M22" s="81">
        <v>1855</v>
      </c>
      <c r="N22" s="81">
        <v>1778</v>
      </c>
      <c r="O22" s="81">
        <v>2224</v>
      </c>
      <c r="P22" s="81">
        <v>2748</v>
      </c>
      <c r="Q22" s="81">
        <v>2503</v>
      </c>
      <c r="R22" s="81">
        <v>1731</v>
      </c>
      <c r="S22" s="81">
        <v>1489</v>
      </c>
      <c r="T22" s="81">
        <v>1195</v>
      </c>
      <c r="U22" s="81">
        <v>703</v>
      </c>
      <c r="V22" s="81">
        <v>316</v>
      </c>
      <c r="W22" s="81">
        <v>70</v>
      </c>
      <c r="X22" s="84" t="s">
        <v>1126</v>
      </c>
      <c r="Z22" s="83"/>
    </row>
    <row r="23" spans="2:26" ht="15" customHeight="1">
      <c r="B23" s="75"/>
      <c r="C23" s="79" t="s">
        <v>1073</v>
      </c>
      <c r="D23" s="80">
        <f t="shared" si="7"/>
        <v>33461</v>
      </c>
      <c r="E23" s="81">
        <v>1904</v>
      </c>
      <c r="F23" s="81">
        <v>2190</v>
      </c>
      <c r="G23" s="81">
        <v>2262</v>
      </c>
      <c r="H23" s="81">
        <v>2084</v>
      </c>
      <c r="I23" s="81">
        <v>1376</v>
      </c>
      <c r="J23" s="81">
        <v>1830</v>
      </c>
      <c r="K23" s="81">
        <v>2215</v>
      </c>
      <c r="L23" s="81">
        <v>2705</v>
      </c>
      <c r="M23" s="81">
        <v>2115</v>
      </c>
      <c r="N23" s="81">
        <v>2115</v>
      </c>
      <c r="O23" s="81">
        <v>2412</v>
      </c>
      <c r="P23" s="81">
        <v>2454</v>
      </c>
      <c r="Q23" s="81">
        <v>2532</v>
      </c>
      <c r="R23" s="81">
        <v>1817</v>
      </c>
      <c r="S23" s="81">
        <v>1353</v>
      </c>
      <c r="T23" s="81">
        <v>1105</v>
      </c>
      <c r="U23" s="81">
        <v>627</v>
      </c>
      <c r="V23" s="81">
        <v>296</v>
      </c>
      <c r="W23" s="81">
        <v>69</v>
      </c>
      <c r="X23" s="84" t="s">
        <v>1126</v>
      </c>
      <c r="Z23" s="83"/>
    </row>
    <row r="24" spans="2:26" ht="15" customHeight="1">
      <c r="B24" s="75"/>
      <c r="C24" s="79" t="s">
        <v>1075</v>
      </c>
      <c r="D24" s="80">
        <f t="shared" si="7"/>
        <v>56489</v>
      </c>
      <c r="E24" s="81">
        <v>3479</v>
      </c>
      <c r="F24" s="81">
        <v>3767</v>
      </c>
      <c r="G24" s="81">
        <v>4256</v>
      </c>
      <c r="H24" s="81">
        <v>3794</v>
      </c>
      <c r="I24" s="81">
        <v>2782</v>
      </c>
      <c r="J24" s="81">
        <v>3267</v>
      </c>
      <c r="K24" s="81">
        <v>3795</v>
      </c>
      <c r="L24" s="81">
        <v>5003</v>
      </c>
      <c r="M24" s="81">
        <v>4199</v>
      </c>
      <c r="N24" s="81">
        <v>3697</v>
      </c>
      <c r="O24" s="81">
        <v>3798</v>
      </c>
      <c r="P24" s="81">
        <v>3796</v>
      </c>
      <c r="Q24" s="81">
        <v>3420</v>
      </c>
      <c r="R24" s="81">
        <v>2542</v>
      </c>
      <c r="S24" s="81">
        <v>2027</v>
      </c>
      <c r="T24" s="81">
        <v>1545</v>
      </c>
      <c r="U24" s="81">
        <v>864</v>
      </c>
      <c r="V24" s="81">
        <v>352</v>
      </c>
      <c r="W24" s="81">
        <v>106</v>
      </c>
      <c r="X24" s="84" t="s">
        <v>1126</v>
      </c>
      <c r="Z24" s="83"/>
    </row>
    <row r="25" spans="2:26" ht="15" customHeight="1">
      <c r="B25" s="75"/>
      <c r="C25" s="79" t="s">
        <v>1077</v>
      </c>
      <c r="D25" s="80">
        <f t="shared" si="7"/>
        <v>42468</v>
      </c>
      <c r="E25" s="81">
        <v>2542</v>
      </c>
      <c r="F25" s="81">
        <v>2733</v>
      </c>
      <c r="G25" s="81">
        <v>3015</v>
      </c>
      <c r="H25" s="81">
        <v>2818</v>
      </c>
      <c r="I25" s="81">
        <v>2528</v>
      </c>
      <c r="J25" s="81">
        <v>2679</v>
      </c>
      <c r="K25" s="81">
        <v>2801</v>
      </c>
      <c r="L25" s="81">
        <v>3427</v>
      </c>
      <c r="M25" s="81">
        <v>2683</v>
      </c>
      <c r="N25" s="81">
        <v>2654</v>
      </c>
      <c r="O25" s="81">
        <v>2916</v>
      </c>
      <c r="P25" s="81">
        <v>3168</v>
      </c>
      <c r="Q25" s="81">
        <v>2660</v>
      </c>
      <c r="R25" s="81">
        <v>1851</v>
      </c>
      <c r="S25" s="81">
        <v>1616</v>
      </c>
      <c r="T25" s="81">
        <v>1348</v>
      </c>
      <c r="U25" s="81">
        <v>659</v>
      </c>
      <c r="V25" s="81">
        <v>292</v>
      </c>
      <c r="W25" s="81">
        <v>76</v>
      </c>
      <c r="X25" s="84">
        <v>2</v>
      </c>
      <c r="Z25" s="83"/>
    </row>
    <row r="26" spans="2:26" ht="15" customHeight="1">
      <c r="B26" s="75"/>
      <c r="C26" s="79" t="s">
        <v>1079</v>
      </c>
      <c r="D26" s="80">
        <f t="shared" si="7"/>
        <v>24372</v>
      </c>
      <c r="E26" s="81">
        <v>1404</v>
      </c>
      <c r="F26" s="81">
        <v>1631</v>
      </c>
      <c r="G26" s="81">
        <v>1656</v>
      </c>
      <c r="H26" s="81">
        <v>1293</v>
      </c>
      <c r="I26" s="81">
        <v>839</v>
      </c>
      <c r="J26" s="81">
        <v>1318</v>
      </c>
      <c r="K26" s="81">
        <v>1624</v>
      </c>
      <c r="L26" s="81">
        <v>1936</v>
      </c>
      <c r="M26" s="81">
        <v>1420</v>
      </c>
      <c r="N26" s="81">
        <v>1391</v>
      </c>
      <c r="O26" s="81">
        <v>1769</v>
      </c>
      <c r="P26" s="81">
        <v>2100</v>
      </c>
      <c r="Q26" s="81">
        <v>1927</v>
      </c>
      <c r="R26" s="81">
        <v>1378</v>
      </c>
      <c r="S26" s="81">
        <v>1087</v>
      </c>
      <c r="T26" s="81">
        <v>841</v>
      </c>
      <c r="U26" s="81">
        <v>453</v>
      </c>
      <c r="V26" s="81">
        <v>234</v>
      </c>
      <c r="W26" s="81">
        <v>71</v>
      </c>
      <c r="X26" s="84" t="s">
        <v>1126</v>
      </c>
      <c r="Z26" s="83"/>
    </row>
    <row r="27" spans="2:26" ht="15" customHeight="1">
      <c r="B27" s="75"/>
      <c r="C27" s="79" t="s">
        <v>1080</v>
      </c>
      <c r="D27" s="80">
        <f t="shared" si="7"/>
        <v>37086</v>
      </c>
      <c r="E27" s="81">
        <v>2217</v>
      </c>
      <c r="F27" s="81">
        <v>2454</v>
      </c>
      <c r="G27" s="81">
        <v>2518</v>
      </c>
      <c r="H27" s="81">
        <v>2369</v>
      </c>
      <c r="I27" s="81">
        <v>1608</v>
      </c>
      <c r="J27" s="81">
        <v>2074</v>
      </c>
      <c r="K27" s="81">
        <v>2423</v>
      </c>
      <c r="L27" s="81">
        <v>2929</v>
      </c>
      <c r="M27" s="81">
        <v>2399</v>
      </c>
      <c r="N27" s="81">
        <v>2205</v>
      </c>
      <c r="O27" s="81">
        <v>2592</v>
      </c>
      <c r="P27" s="81">
        <v>2720</v>
      </c>
      <c r="Q27" s="81">
        <v>2693</v>
      </c>
      <c r="R27" s="81">
        <v>2038</v>
      </c>
      <c r="S27" s="81">
        <v>1507</v>
      </c>
      <c r="T27" s="81">
        <v>1194</v>
      </c>
      <c r="U27" s="81">
        <v>730</v>
      </c>
      <c r="V27" s="81">
        <v>319</v>
      </c>
      <c r="W27" s="81">
        <v>87</v>
      </c>
      <c r="X27" s="84">
        <v>10</v>
      </c>
      <c r="Z27" s="83"/>
    </row>
    <row r="28" spans="2:26" ht="15" customHeight="1">
      <c r="B28" s="75"/>
      <c r="C28" s="79" t="s">
        <v>1082</v>
      </c>
      <c r="D28" s="80">
        <f t="shared" si="7"/>
        <v>14736</v>
      </c>
      <c r="E28" s="81">
        <v>860</v>
      </c>
      <c r="F28" s="81">
        <v>983</v>
      </c>
      <c r="G28" s="81">
        <v>1031</v>
      </c>
      <c r="H28" s="81">
        <v>952</v>
      </c>
      <c r="I28" s="81">
        <v>697</v>
      </c>
      <c r="J28" s="81">
        <v>852</v>
      </c>
      <c r="K28" s="81">
        <v>917</v>
      </c>
      <c r="L28" s="81">
        <v>1220</v>
      </c>
      <c r="M28" s="81">
        <v>1000</v>
      </c>
      <c r="N28" s="81">
        <v>848</v>
      </c>
      <c r="O28" s="81">
        <v>973</v>
      </c>
      <c r="P28" s="81">
        <v>1079</v>
      </c>
      <c r="Q28" s="81">
        <v>1044</v>
      </c>
      <c r="R28" s="81">
        <v>782</v>
      </c>
      <c r="S28" s="81">
        <v>589</v>
      </c>
      <c r="T28" s="81">
        <v>464</v>
      </c>
      <c r="U28" s="81">
        <v>283</v>
      </c>
      <c r="V28" s="81">
        <v>128</v>
      </c>
      <c r="W28" s="81">
        <v>34</v>
      </c>
      <c r="X28" s="85" t="s">
        <v>1126</v>
      </c>
      <c r="Z28" s="83"/>
    </row>
    <row r="29" spans="2:26" ht="15" customHeight="1">
      <c r="B29" s="75"/>
      <c r="C29" s="79" t="s">
        <v>1084</v>
      </c>
      <c r="D29" s="80">
        <f t="shared" si="7"/>
        <v>11898</v>
      </c>
      <c r="E29" s="81">
        <v>661</v>
      </c>
      <c r="F29" s="81">
        <v>817</v>
      </c>
      <c r="G29" s="81">
        <v>859</v>
      </c>
      <c r="H29" s="81">
        <v>675</v>
      </c>
      <c r="I29" s="81">
        <v>507</v>
      </c>
      <c r="J29" s="81">
        <v>647</v>
      </c>
      <c r="K29" s="81">
        <v>757</v>
      </c>
      <c r="L29" s="81">
        <v>1009</v>
      </c>
      <c r="M29" s="81">
        <v>753</v>
      </c>
      <c r="N29" s="81">
        <v>695</v>
      </c>
      <c r="O29" s="81">
        <v>766</v>
      </c>
      <c r="P29" s="81">
        <v>842</v>
      </c>
      <c r="Q29" s="81">
        <v>927</v>
      </c>
      <c r="R29" s="81">
        <v>631</v>
      </c>
      <c r="S29" s="81">
        <v>525</v>
      </c>
      <c r="T29" s="81">
        <v>415</v>
      </c>
      <c r="U29" s="81">
        <v>246</v>
      </c>
      <c r="V29" s="81">
        <v>133</v>
      </c>
      <c r="W29" s="81">
        <v>33</v>
      </c>
      <c r="X29" s="85" t="s">
        <v>1126</v>
      </c>
      <c r="Z29" s="83"/>
    </row>
    <row r="30" spans="2:26" ht="15" customHeight="1">
      <c r="B30" s="75"/>
      <c r="C30" s="79" t="s">
        <v>1087</v>
      </c>
      <c r="D30" s="80">
        <f t="shared" si="7"/>
        <v>22257</v>
      </c>
      <c r="E30" s="81">
        <v>1350</v>
      </c>
      <c r="F30" s="81">
        <v>1520</v>
      </c>
      <c r="G30" s="81">
        <v>1502</v>
      </c>
      <c r="H30" s="81">
        <v>1252</v>
      </c>
      <c r="I30" s="81">
        <v>826</v>
      </c>
      <c r="J30" s="81">
        <v>1122</v>
      </c>
      <c r="K30" s="81">
        <v>1447</v>
      </c>
      <c r="L30" s="81">
        <v>1790</v>
      </c>
      <c r="M30" s="81">
        <v>1376</v>
      </c>
      <c r="N30" s="81">
        <v>1301</v>
      </c>
      <c r="O30" s="81">
        <v>1501</v>
      </c>
      <c r="P30" s="81">
        <v>1680</v>
      </c>
      <c r="Q30" s="81">
        <v>1619</v>
      </c>
      <c r="R30" s="81">
        <v>1242</v>
      </c>
      <c r="S30" s="81">
        <v>1083</v>
      </c>
      <c r="T30" s="81">
        <v>842</v>
      </c>
      <c r="U30" s="81">
        <v>500</v>
      </c>
      <c r="V30" s="81">
        <v>254</v>
      </c>
      <c r="W30" s="81">
        <v>50</v>
      </c>
      <c r="X30" s="85" t="s">
        <v>1126</v>
      </c>
      <c r="Z30" s="83"/>
    </row>
    <row r="31" spans="2:26" ht="15" customHeight="1">
      <c r="B31" s="75"/>
      <c r="C31" s="79" t="s">
        <v>1089</v>
      </c>
      <c r="D31" s="80">
        <f t="shared" si="7"/>
        <v>9185</v>
      </c>
      <c r="E31" s="81">
        <v>469</v>
      </c>
      <c r="F31" s="81">
        <v>526</v>
      </c>
      <c r="G31" s="81">
        <v>577</v>
      </c>
      <c r="H31" s="81">
        <v>396</v>
      </c>
      <c r="I31" s="81">
        <v>333</v>
      </c>
      <c r="J31" s="81">
        <v>492</v>
      </c>
      <c r="K31" s="81">
        <v>556</v>
      </c>
      <c r="L31" s="81">
        <v>710</v>
      </c>
      <c r="M31" s="81">
        <v>538</v>
      </c>
      <c r="N31" s="81">
        <v>516</v>
      </c>
      <c r="O31" s="81">
        <v>764</v>
      </c>
      <c r="P31" s="81">
        <v>786</v>
      </c>
      <c r="Q31" s="81">
        <v>767</v>
      </c>
      <c r="R31" s="81">
        <v>545</v>
      </c>
      <c r="S31" s="81">
        <v>485</v>
      </c>
      <c r="T31" s="81">
        <v>368</v>
      </c>
      <c r="U31" s="81">
        <v>226</v>
      </c>
      <c r="V31" s="81">
        <v>101</v>
      </c>
      <c r="W31" s="81">
        <v>30</v>
      </c>
      <c r="X31" s="85" t="s">
        <v>1126</v>
      </c>
      <c r="Z31" s="83"/>
    </row>
    <row r="32" spans="2:26" ht="15" customHeight="1">
      <c r="B32" s="75"/>
      <c r="C32" s="79" t="s">
        <v>1090</v>
      </c>
      <c r="D32" s="80">
        <f t="shared" si="7"/>
        <v>10718</v>
      </c>
      <c r="E32" s="81">
        <v>615</v>
      </c>
      <c r="F32" s="81">
        <v>670</v>
      </c>
      <c r="G32" s="81">
        <v>735</v>
      </c>
      <c r="H32" s="81">
        <v>570</v>
      </c>
      <c r="I32" s="81">
        <v>367</v>
      </c>
      <c r="J32" s="81">
        <v>519</v>
      </c>
      <c r="K32" s="81">
        <v>635</v>
      </c>
      <c r="L32" s="81">
        <v>796</v>
      </c>
      <c r="M32" s="81">
        <v>590</v>
      </c>
      <c r="N32" s="81">
        <v>563</v>
      </c>
      <c r="O32" s="81">
        <v>776</v>
      </c>
      <c r="P32" s="81">
        <v>836</v>
      </c>
      <c r="Q32" s="81">
        <v>895</v>
      </c>
      <c r="R32" s="81">
        <v>673</v>
      </c>
      <c r="S32" s="81">
        <v>540</v>
      </c>
      <c r="T32" s="81">
        <v>469</v>
      </c>
      <c r="U32" s="81">
        <v>292</v>
      </c>
      <c r="V32" s="81">
        <v>126</v>
      </c>
      <c r="W32" s="81">
        <v>51</v>
      </c>
      <c r="X32" s="85" t="s">
        <v>1126</v>
      </c>
      <c r="Z32" s="83"/>
    </row>
    <row r="33" spans="2:26" ht="15" customHeight="1">
      <c r="B33" s="75"/>
      <c r="C33" s="79" t="s">
        <v>1041</v>
      </c>
      <c r="D33" s="80">
        <f t="shared" si="7"/>
        <v>10905</v>
      </c>
      <c r="E33" s="81">
        <v>607</v>
      </c>
      <c r="F33" s="81">
        <v>662</v>
      </c>
      <c r="G33" s="81">
        <v>772</v>
      </c>
      <c r="H33" s="81">
        <v>647</v>
      </c>
      <c r="I33" s="81">
        <v>371</v>
      </c>
      <c r="J33" s="81">
        <v>561</v>
      </c>
      <c r="K33" s="81">
        <v>618</v>
      </c>
      <c r="L33" s="81">
        <v>873</v>
      </c>
      <c r="M33" s="81">
        <v>630</v>
      </c>
      <c r="N33" s="81">
        <v>563</v>
      </c>
      <c r="O33" s="81">
        <v>778</v>
      </c>
      <c r="P33" s="81">
        <v>824</v>
      </c>
      <c r="Q33" s="81">
        <v>889</v>
      </c>
      <c r="R33" s="81">
        <v>684</v>
      </c>
      <c r="S33" s="81">
        <v>554</v>
      </c>
      <c r="T33" s="81">
        <v>449</v>
      </c>
      <c r="U33" s="81">
        <v>260</v>
      </c>
      <c r="V33" s="81">
        <v>134</v>
      </c>
      <c r="W33" s="81">
        <v>29</v>
      </c>
      <c r="X33" s="85" t="s">
        <v>1126</v>
      </c>
      <c r="Z33" s="83"/>
    </row>
    <row r="34" spans="2:26" ht="15" customHeight="1">
      <c r="B34" s="75"/>
      <c r="C34" s="79" t="s">
        <v>1042</v>
      </c>
      <c r="D34" s="80">
        <f t="shared" si="7"/>
        <v>10504</v>
      </c>
      <c r="E34" s="81">
        <v>615</v>
      </c>
      <c r="F34" s="81">
        <v>748</v>
      </c>
      <c r="G34" s="81">
        <v>755</v>
      </c>
      <c r="H34" s="81">
        <v>619</v>
      </c>
      <c r="I34" s="81">
        <v>365</v>
      </c>
      <c r="J34" s="81">
        <v>475</v>
      </c>
      <c r="K34" s="81">
        <v>712</v>
      </c>
      <c r="L34" s="81">
        <v>878</v>
      </c>
      <c r="M34" s="81">
        <v>614</v>
      </c>
      <c r="N34" s="81">
        <v>546</v>
      </c>
      <c r="O34" s="81">
        <v>623</v>
      </c>
      <c r="P34" s="81">
        <v>862</v>
      </c>
      <c r="Q34" s="81">
        <v>873</v>
      </c>
      <c r="R34" s="81">
        <v>623</v>
      </c>
      <c r="S34" s="81">
        <v>491</v>
      </c>
      <c r="T34" s="81">
        <v>381</v>
      </c>
      <c r="U34" s="81">
        <v>200</v>
      </c>
      <c r="V34" s="81">
        <v>95</v>
      </c>
      <c r="W34" s="81">
        <v>29</v>
      </c>
      <c r="X34" s="85" t="s">
        <v>1126</v>
      </c>
      <c r="Z34" s="83"/>
    </row>
    <row r="35" spans="2:26" ht="15" customHeight="1">
      <c r="B35" s="75"/>
      <c r="C35" s="79" t="s">
        <v>1044</v>
      </c>
      <c r="D35" s="80">
        <f t="shared" si="7"/>
        <v>7836</v>
      </c>
      <c r="E35" s="81">
        <v>495</v>
      </c>
      <c r="F35" s="81">
        <v>557</v>
      </c>
      <c r="G35" s="81">
        <v>595</v>
      </c>
      <c r="H35" s="81">
        <v>459</v>
      </c>
      <c r="I35" s="81">
        <v>298</v>
      </c>
      <c r="J35" s="81">
        <v>475</v>
      </c>
      <c r="K35" s="81">
        <v>519</v>
      </c>
      <c r="L35" s="81">
        <v>649</v>
      </c>
      <c r="M35" s="81">
        <v>457</v>
      </c>
      <c r="N35" s="81">
        <v>425</v>
      </c>
      <c r="O35" s="81">
        <v>493</v>
      </c>
      <c r="P35" s="81">
        <v>619</v>
      </c>
      <c r="Q35" s="81">
        <v>603</v>
      </c>
      <c r="R35" s="81">
        <v>456</v>
      </c>
      <c r="S35" s="81">
        <v>331</v>
      </c>
      <c r="T35" s="81">
        <v>214</v>
      </c>
      <c r="U35" s="81">
        <v>128</v>
      </c>
      <c r="V35" s="81">
        <v>46</v>
      </c>
      <c r="W35" s="81">
        <v>17</v>
      </c>
      <c r="X35" s="85" t="s">
        <v>1126</v>
      </c>
      <c r="Z35" s="83"/>
    </row>
    <row r="36" spans="2:26" ht="15" customHeight="1">
      <c r="B36" s="75"/>
      <c r="C36" s="79" t="s">
        <v>1046</v>
      </c>
      <c r="D36" s="80">
        <f t="shared" si="7"/>
        <v>12837</v>
      </c>
      <c r="E36" s="81">
        <v>782</v>
      </c>
      <c r="F36" s="81">
        <v>919</v>
      </c>
      <c r="G36" s="81">
        <v>905</v>
      </c>
      <c r="H36" s="81">
        <v>740</v>
      </c>
      <c r="I36" s="81">
        <v>396</v>
      </c>
      <c r="J36" s="81">
        <v>757</v>
      </c>
      <c r="K36" s="81">
        <v>928</v>
      </c>
      <c r="L36" s="81">
        <v>1073</v>
      </c>
      <c r="M36" s="81">
        <v>674</v>
      </c>
      <c r="N36" s="81">
        <v>716</v>
      </c>
      <c r="O36" s="81">
        <v>894</v>
      </c>
      <c r="P36" s="81">
        <v>1020</v>
      </c>
      <c r="Q36" s="81">
        <v>965</v>
      </c>
      <c r="R36" s="81">
        <v>736</v>
      </c>
      <c r="S36" s="81">
        <v>549</v>
      </c>
      <c r="T36" s="81">
        <v>406</v>
      </c>
      <c r="U36" s="81">
        <v>218</v>
      </c>
      <c r="V36" s="81">
        <v>114</v>
      </c>
      <c r="W36" s="81">
        <v>45</v>
      </c>
      <c r="X36" s="85" t="s">
        <v>1126</v>
      </c>
      <c r="Z36" s="83"/>
    </row>
    <row r="37" spans="2:26" ht="15" customHeight="1">
      <c r="B37" s="75"/>
      <c r="C37" s="79" t="s">
        <v>1047</v>
      </c>
      <c r="D37" s="80">
        <f t="shared" si="7"/>
        <v>7924</v>
      </c>
      <c r="E37" s="81">
        <v>524</v>
      </c>
      <c r="F37" s="81">
        <v>548</v>
      </c>
      <c r="G37" s="81">
        <v>559</v>
      </c>
      <c r="H37" s="81">
        <v>415</v>
      </c>
      <c r="I37" s="81">
        <v>295</v>
      </c>
      <c r="J37" s="81">
        <v>452</v>
      </c>
      <c r="K37" s="81">
        <v>570</v>
      </c>
      <c r="L37" s="81">
        <v>663</v>
      </c>
      <c r="M37" s="81">
        <v>429</v>
      </c>
      <c r="N37" s="81">
        <v>438</v>
      </c>
      <c r="O37" s="81">
        <v>533</v>
      </c>
      <c r="P37" s="81">
        <v>624</v>
      </c>
      <c r="Q37" s="81">
        <v>673</v>
      </c>
      <c r="R37" s="81">
        <v>419</v>
      </c>
      <c r="S37" s="81">
        <v>311</v>
      </c>
      <c r="T37" s="81">
        <v>265</v>
      </c>
      <c r="U37" s="81">
        <v>133</v>
      </c>
      <c r="V37" s="81">
        <v>56</v>
      </c>
      <c r="W37" s="81">
        <v>17</v>
      </c>
      <c r="X37" s="85" t="s">
        <v>1126</v>
      </c>
      <c r="Z37" s="83"/>
    </row>
    <row r="38" spans="2:26" ht="15" customHeight="1">
      <c r="B38" s="75"/>
      <c r="C38" s="79" t="s">
        <v>1048</v>
      </c>
      <c r="D38" s="80">
        <f t="shared" si="7"/>
        <v>12327</v>
      </c>
      <c r="E38" s="81">
        <v>689</v>
      </c>
      <c r="F38" s="81">
        <v>833</v>
      </c>
      <c r="G38" s="81">
        <v>915</v>
      </c>
      <c r="H38" s="81">
        <v>721</v>
      </c>
      <c r="I38" s="81">
        <v>492</v>
      </c>
      <c r="J38" s="81">
        <v>653</v>
      </c>
      <c r="K38" s="81">
        <v>833</v>
      </c>
      <c r="L38" s="81">
        <v>1015</v>
      </c>
      <c r="M38" s="81">
        <v>709</v>
      </c>
      <c r="N38" s="81">
        <v>687</v>
      </c>
      <c r="O38" s="81">
        <v>903</v>
      </c>
      <c r="P38" s="81">
        <v>1028</v>
      </c>
      <c r="Q38" s="81">
        <v>954</v>
      </c>
      <c r="R38" s="81">
        <v>702</v>
      </c>
      <c r="S38" s="81">
        <v>522</v>
      </c>
      <c r="T38" s="81">
        <v>329</v>
      </c>
      <c r="U38" s="81">
        <v>203</v>
      </c>
      <c r="V38" s="81">
        <v>105</v>
      </c>
      <c r="W38" s="81">
        <v>34</v>
      </c>
      <c r="X38" s="85" t="s">
        <v>1126</v>
      </c>
      <c r="Z38" s="83"/>
    </row>
    <row r="39" spans="2:26" ht="15" customHeight="1">
      <c r="B39" s="75"/>
      <c r="C39" s="79" t="s">
        <v>1050</v>
      </c>
      <c r="D39" s="80">
        <f t="shared" si="7"/>
        <v>5092</v>
      </c>
      <c r="E39" s="81">
        <v>303</v>
      </c>
      <c r="F39" s="81">
        <v>355</v>
      </c>
      <c r="G39" s="81">
        <v>386</v>
      </c>
      <c r="H39" s="81">
        <v>301</v>
      </c>
      <c r="I39" s="81">
        <v>209</v>
      </c>
      <c r="J39" s="81">
        <v>267</v>
      </c>
      <c r="K39" s="81">
        <v>370</v>
      </c>
      <c r="L39" s="81">
        <v>380</v>
      </c>
      <c r="M39" s="81">
        <v>276</v>
      </c>
      <c r="N39" s="81">
        <v>283</v>
      </c>
      <c r="O39" s="81">
        <v>364</v>
      </c>
      <c r="P39" s="81">
        <v>375</v>
      </c>
      <c r="Q39" s="81">
        <v>409</v>
      </c>
      <c r="R39" s="81">
        <v>302</v>
      </c>
      <c r="S39" s="81">
        <v>217</v>
      </c>
      <c r="T39" s="81">
        <v>155</v>
      </c>
      <c r="U39" s="81">
        <v>83</v>
      </c>
      <c r="V39" s="81">
        <v>42</v>
      </c>
      <c r="W39" s="81">
        <v>15</v>
      </c>
      <c r="X39" s="85" t="s">
        <v>1126</v>
      </c>
      <c r="Z39" s="83"/>
    </row>
    <row r="40" spans="2:26" ht="15" customHeight="1">
      <c r="B40" s="75"/>
      <c r="C40" s="79" t="s">
        <v>1052</v>
      </c>
      <c r="D40" s="80">
        <f t="shared" si="7"/>
        <v>6511</v>
      </c>
      <c r="E40" s="81">
        <v>387</v>
      </c>
      <c r="F40" s="81">
        <v>438</v>
      </c>
      <c r="G40" s="81">
        <v>475</v>
      </c>
      <c r="H40" s="81">
        <v>334</v>
      </c>
      <c r="I40" s="81">
        <v>243</v>
      </c>
      <c r="J40" s="81">
        <v>385</v>
      </c>
      <c r="K40" s="81">
        <v>478</v>
      </c>
      <c r="L40" s="81">
        <v>518</v>
      </c>
      <c r="M40" s="81">
        <v>379</v>
      </c>
      <c r="N40" s="81">
        <v>356</v>
      </c>
      <c r="O40" s="81">
        <v>449</v>
      </c>
      <c r="P40" s="81">
        <v>538</v>
      </c>
      <c r="Q40" s="81">
        <v>523</v>
      </c>
      <c r="R40" s="81">
        <v>372</v>
      </c>
      <c r="S40" s="81">
        <v>279</v>
      </c>
      <c r="T40" s="81">
        <v>180</v>
      </c>
      <c r="U40" s="81">
        <v>114</v>
      </c>
      <c r="V40" s="81">
        <v>54</v>
      </c>
      <c r="W40" s="81">
        <v>9</v>
      </c>
      <c r="X40" s="85" t="s">
        <v>1126</v>
      </c>
      <c r="Z40" s="83"/>
    </row>
    <row r="41" spans="2:26" ht="15" customHeight="1">
      <c r="B41" s="75"/>
      <c r="C41" s="79" t="s">
        <v>1054</v>
      </c>
      <c r="D41" s="80">
        <f t="shared" si="7"/>
        <v>7339</v>
      </c>
      <c r="E41" s="81">
        <v>467</v>
      </c>
      <c r="F41" s="81">
        <v>499</v>
      </c>
      <c r="G41" s="81">
        <v>545</v>
      </c>
      <c r="H41" s="81">
        <v>389</v>
      </c>
      <c r="I41" s="81">
        <v>316</v>
      </c>
      <c r="J41" s="81">
        <v>445</v>
      </c>
      <c r="K41" s="81">
        <v>493</v>
      </c>
      <c r="L41" s="81">
        <v>572</v>
      </c>
      <c r="M41" s="81">
        <v>381</v>
      </c>
      <c r="N41" s="81">
        <v>395</v>
      </c>
      <c r="O41" s="81">
        <v>559</v>
      </c>
      <c r="P41" s="81">
        <v>538</v>
      </c>
      <c r="Q41" s="81">
        <v>583</v>
      </c>
      <c r="R41" s="81">
        <v>417</v>
      </c>
      <c r="S41" s="81">
        <v>330</v>
      </c>
      <c r="T41" s="81">
        <v>231</v>
      </c>
      <c r="U41" s="81">
        <v>122</v>
      </c>
      <c r="V41" s="81">
        <v>48</v>
      </c>
      <c r="W41" s="81">
        <v>9</v>
      </c>
      <c r="X41" s="85" t="s">
        <v>1126</v>
      </c>
      <c r="Z41" s="83"/>
    </row>
    <row r="42" spans="2:26" ht="15" customHeight="1">
      <c r="B42" s="75"/>
      <c r="C42" s="79" t="s">
        <v>1056</v>
      </c>
      <c r="D42" s="80">
        <f t="shared" si="7"/>
        <v>27504</v>
      </c>
      <c r="E42" s="81">
        <v>1666</v>
      </c>
      <c r="F42" s="81">
        <v>1952</v>
      </c>
      <c r="G42" s="81">
        <v>2057</v>
      </c>
      <c r="H42" s="81">
        <v>1665</v>
      </c>
      <c r="I42" s="81">
        <v>1169</v>
      </c>
      <c r="J42" s="81">
        <v>1546</v>
      </c>
      <c r="K42" s="81">
        <v>1826</v>
      </c>
      <c r="L42" s="81">
        <v>2353</v>
      </c>
      <c r="M42" s="81">
        <v>1610</v>
      </c>
      <c r="N42" s="81">
        <v>1517</v>
      </c>
      <c r="O42" s="81">
        <v>1778</v>
      </c>
      <c r="P42" s="81">
        <v>1909</v>
      </c>
      <c r="Q42" s="81">
        <v>2103</v>
      </c>
      <c r="R42" s="81">
        <v>1473</v>
      </c>
      <c r="S42" s="81">
        <v>1101</v>
      </c>
      <c r="T42" s="81">
        <v>902</v>
      </c>
      <c r="U42" s="81">
        <v>545</v>
      </c>
      <c r="V42" s="81">
        <v>274</v>
      </c>
      <c r="W42" s="81">
        <v>58</v>
      </c>
      <c r="X42" s="84">
        <v>0</v>
      </c>
      <c r="Z42" s="83"/>
    </row>
    <row r="43" spans="2:26" ht="15" customHeight="1">
      <c r="B43" s="75"/>
      <c r="C43" s="79" t="s">
        <v>1058</v>
      </c>
      <c r="D43" s="80">
        <f t="shared" si="7"/>
        <v>21915</v>
      </c>
      <c r="E43" s="81">
        <v>1241</v>
      </c>
      <c r="F43" s="81">
        <v>1439</v>
      </c>
      <c r="G43" s="81">
        <v>1477</v>
      </c>
      <c r="H43" s="81">
        <v>1241</v>
      </c>
      <c r="I43" s="81">
        <v>883</v>
      </c>
      <c r="J43" s="81">
        <v>1275</v>
      </c>
      <c r="K43" s="81">
        <v>1603</v>
      </c>
      <c r="L43" s="81">
        <v>1808</v>
      </c>
      <c r="M43" s="81">
        <v>1246</v>
      </c>
      <c r="N43" s="81">
        <v>1142</v>
      </c>
      <c r="O43" s="81">
        <v>1519</v>
      </c>
      <c r="P43" s="81">
        <v>1761</v>
      </c>
      <c r="Q43" s="81">
        <v>1779</v>
      </c>
      <c r="R43" s="81">
        <v>1180</v>
      </c>
      <c r="S43" s="81">
        <v>914</v>
      </c>
      <c r="T43" s="81">
        <v>763</v>
      </c>
      <c r="U43" s="81">
        <v>398</v>
      </c>
      <c r="V43" s="81">
        <v>199</v>
      </c>
      <c r="W43" s="81">
        <v>47</v>
      </c>
      <c r="X43" s="84" t="s">
        <v>1126</v>
      </c>
      <c r="Z43" s="83"/>
    </row>
    <row r="44" spans="2:26" ht="15" customHeight="1">
      <c r="B44" s="75"/>
      <c r="C44" s="79" t="s">
        <v>1061</v>
      </c>
      <c r="D44" s="80">
        <f t="shared" si="7"/>
        <v>11707</v>
      </c>
      <c r="E44" s="81">
        <v>638</v>
      </c>
      <c r="F44" s="81">
        <v>676</v>
      </c>
      <c r="G44" s="81">
        <v>709</v>
      </c>
      <c r="H44" s="81">
        <v>694</v>
      </c>
      <c r="I44" s="81">
        <v>478</v>
      </c>
      <c r="J44" s="81">
        <v>684</v>
      </c>
      <c r="K44" s="81">
        <v>732</v>
      </c>
      <c r="L44" s="81">
        <v>885</v>
      </c>
      <c r="M44" s="81">
        <v>683</v>
      </c>
      <c r="N44" s="81">
        <v>767</v>
      </c>
      <c r="O44" s="81">
        <v>903</v>
      </c>
      <c r="P44" s="81">
        <v>965</v>
      </c>
      <c r="Q44" s="81">
        <v>896</v>
      </c>
      <c r="R44" s="81">
        <v>682</v>
      </c>
      <c r="S44" s="81">
        <v>558</v>
      </c>
      <c r="T44" s="81">
        <v>428</v>
      </c>
      <c r="U44" s="81">
        <v>215</v>
      </c>
      <c r="V44" s="81">
        <v>94</v>
      </c>
      <c r="W44" s="81">
        <v>20</v>
      </c>
      <c r="X44" s="84" t="s">
        <v>1126</v>
      </c>
      <c r="Z44" s="83"/>
    </row>
    <row r="45" spans="2:26" ht="15" customHeight="1">
      <c r="B45" s="75"/>
      <c r="C45" s="79" t="s">
        <v>1063</v>
      </c>
      <c r="D45" s="86">
        <f t="shared" si="7"/>
        <v>18334</v>
      </c>
      <c r="E45" s="81">
        <v>1059</v>
      </c>
      <c r="F45" s="81">
        <v>1176</v>
      </c>
      <c r="G45" s="81">
        <v>1207</v>
      </c>
      <c r="H45" s="81">
        <v>1020</v>
      </c>
      <c r="I45" s="81">
        <v>569</v>
      </c>
      <c r="J45" s="81">
        <v>897</v>
      </c>
      <c r="K45" s="81">
        <v>1174</v>
      </c>
      <c r="L45" s="81">
        <v>1458</v>
      </c>
      <c r="M45" s="81">
        <v>1060</v>
      </c>
      <c r="N45" s="81">
        <v>993</v>
      </c>
      <c r="O45" s="81">
        <v>1201</v>
      </c>
      <c r="P45" s="81">
        <v>1501</v>
      </c>
      <c r="Q45" s="81">
        <v>1509</v>
      </c>
      <c r="R45" s="81">
        <v>1128</v>
      </c>
      <c r="S45" s="81">
        <v>876</v>
      </c>
      <c r="T45" s="81">
        <v>752</v>
      </c>
      <c r="U45" s="81">
        <v>468</v>
      </c>
      <c r="V45" s="81">
        <v>220</v>
      </c>
      <c r="W45" s="81">
        <v>64</v>
      </c>
      <c r="X45" s="84">
        <v>2</v>
      </c>
      <c r="Z45" s="83"/>
    </row>
    <row r="46" spans="2:26" ht="15" customHeight="1">
      <c r="B46" s="75"/>
      <c r="C46" s="79" t="s">
        <v>1064</v>
      </c>
      <c r="D46" s="80">
        <f t="shared" si="7"/>
        <v>9930</v>
      </c>
      <c r="E46" s="81">
        <v>621</v>
      </c>
      <c r="F46" s="81">
        <v>685</v>
      </c>
      <c r="G46" s="81">
        <v>629</v>
      </c>
      <c r="H46" s="81">
        <v>414</v>
      </c>
      <c r="I46" s="81">
        <v>341</v>
      </c>
      <c r="J46" s="81">
        <v>511</v>
      </c>
      <c r="K46" s="81">
        <v>677</v>
      </c>
      <c r="L46" s="81">
        <v>809</v>
      </c>
      <c r="M46" s="81">
        <v>538</v>
      </c>
      <c r="N46" s="81">
        <v>509</v>
      </c>
      <c r="O46" s="81">
        <v>692</v>
      </c>
      <c r="P46" s="81">
        <v>879</v>
      </c>
      <c r="Q46" s="81">
        <v>869</v>
      </c>
      <c r="R46" s="81">
        <v>644</v>
      </c>
      <c r="S46" s="81">
        <v>478</v>
      </c>
      <c r="T46" s="81">
        <v>361</v>
      </c>
      <c r="U46" s="81">
        <v>174</v>
      </c>
      <c r="V46" s="81">
        <v>85</v>
      </c>
      <c r="W46" s="81">
        <v>14</v>
      </c>
      <c r="X46" s="84" t="s">
        <v>1126</v>
      </c>
      <c r="Z46" s="83"/>
    </row>
    <row r="47" spans="2:26" ht="15" customHeight="1">
      <c r="B47" s="75"/>
      <c r="C47" s="79" t="s">
        <v>1067</v>
      </c>
      <c r="D47" s="80">
        <f t="shared" si="7"/>
        <v>8049</v>
      </c>
      <c r="E47" s="81">
        <v>407</v>
      </c>
      <c r="F47" s="81">
        <v>521</v>
      </c>
      <c r="G47" s="81">
        <v>531</v>
      </c>
      <c r="H47" s="81">
        <v>463</v>
      </c>
      <c r="I47" s="81">
        <v>321</v>
      </c>
      <c r="J47" s="81">
        <v>393</v>
      </c>
      <c r="K47" s="81">
        <v>506</v>
      </c>
      <c r="L47" s="81">
        <v>606</v>
      </c>
      <c r="M47" s="81">
        <v>473</v>
      </c>
      <c r="N47" s="81">
        <v>505</v>
      </c>
      <c r="O47" s="81">
        <v>620</v>
      </c>
      <c r="P47" s="81">
        <v>649</v>
      </c>
      <c r="Q47" s="81">
        <v>598</v>
      </c>
      <c r="R47" s="81">
        <v>449</v>
      </c>
      <c r="S47" s="81">
        <v>385</v>
      </c>
      <c r="T47" s="81">
        <v>332</v>
      </c>
      <c r="U47" s="81">
        <v>180</v>
      </c>
      <c r="V47" s="81">
        <v>87</v>
      </c>
      <c r="W47" s="81">
        <v>23</v>
      </c>
      <c r="X47" s="84" t="s">
        <v>1126</v>
      </c>
      <c r="Z47" s="83"/>
    </row>
    <row r="48" spans="2:26" ht="15" customHeight="1">
      <c r="B48" s="75"/>
      <c r="C48" s="79" t="s">
        <v>1069</v>
      </c>
      <c r="D48" s="80">
        <f t="shared" si="7"/>
        <v>18951</v>
      </c>
      <c r="E48" s="81">
        <v>1007</v>
      </c>
      <c r="F48" s="81">
        <v>1245</v>
      </c>
      <c r="G48" s="81">
        <v>1365</v>
      </c>
      <c r="H48" s="81">
        <v>1140</v>
      </c>
      <c r="I48" s="81">
        <v>796</v>
      </c>
      <c r="J48" s="81">
        <v>1057</v>
      </c>
      <c r="K48" s="81">
        <v>1285</v>
      </c>
      <c r="L48" s="81">
        <v>1589</v>
      </c>
      <c r="M48" s="81">
        <v>1217</v>
      </c>
      <c r="N48" s="81">
        <v>1147</v>
      </c>
      <c r="O48" s="81">
        <v>1391</v>
      </c>
      <c r="P48" s="81">
        <v>1558</v>
      </c>
      <c r="Q48" s="81">
        <v>1322</v>
      </c>
      <c r="R48" s="81">
        <v>1014</v>
      </c>
      <c r="S48" s="81">
        <v>712</v>
      </c>
      <c r="T48" s="81">
        <v>612</v>
      </c>
      <c r="U48" s="81">
        <v>327</v>
      </c>
      <c r="V48" s="81">
        <v>139</v>
      </c>
      <c r="W48" s="81">
        <v>28</v>
      </c>
      <c r="X48" s="84" t="s">
        <v>1126</v>
      </c>
      <c r="Z48" s="83"/>
    </row>
    <row r="49" spans="2:26" ht="15" customHeight="1">
      <c r="B49" s="75"/>
      <c r="C49" s="79" t="s">
        <v>1071</v>
      </c>
      <c r="D49" s="80">
        <f t="shared" si="7"/>
        <v>13152</v>
      </c>
      <c r="E49" s="81">
        <v>746</v>
      </c>
      <c r="F49" s="81">
        <v>877</v>
      </c>
      <c r="G49" s="81">
        <v>966</v>
      </c>
      <c r="H49" s="81">
        <v>905</v>
      </c>
      <c r="I49" s="81">
        <v>453</v>
      </c>
      <c r="J49" s="81">
        <v>689</v>
      </c>
      <c r="K49" s="81">
        <v>890</v>
      </c>
      <c r="L49" s="81">
        <v>1096</v>
      </c>
      <c r="M49" s="81">
        <v>791</v>
      </c>
      <c r="N49" s="81">
        <v>698</v>
      </c>
      <c r="O49" s="81">
        <v>896</v>
      </c>
      <c r="P49" s="81">
        <v>998</v>
      </c>
      <c r="Q49" s="81">
        <v>926</v>
      </c>
      <c r="R49" s="81">
        <v>734</v>
      </c>
      <c r="S49" s="81">
        <v>603</v>
      </c>
      <c r="T49" s="81">
        <v>477</v>
      </c>
      <c r="U49" s="81">
        <v>264</v>
      </c>
      <c r="V49" s="81">
        <v>108</v>
      </c>
      <c r="W49" s="81">
        <v>35</v>
      </c>
      <c r="X49" s="84" t="s">
        <v>1126</v>
      </c>
      <c r="Z49" s="83"/>
    </row>
    <row r="50" spans="2:26" ht="15" customHeight="1">
      <c r="B50" s="75"/>
      <c r="C50" s="79" t="s">
        <v>1072</v>
      </c>
      <c r="D50" s="80">
        <f t="shared" si="7"/>
        <v>10313</v>
      </c>
      <c r="E50" s="81">
        <v>665</v>
      </c>
      <c r="F50" s="81">
        <v>668</v>
      </c>
      <c r="G50" s="81">
        <v>717</v>
      </c>
      <c r="H50" s="81">
        <v>635</v>
      </c>
      <c r="I50" s="81">
        <v>361</v>
      </c>
      <c r="J50" s="81">
        <v>615</v>
      </c>
      <c r="K50" s="81">
        <v>708</v>
      </c>
      <c r="L50" s="81">
        <v>840</v>
      </c>
      <c r="M50" s="81">
        <v>564</v>
      </c>
      <c r="N50" s="81">
        <v>525</v>
      </c>
      <c r="O50" s="81">
        <v>736</v>
      </c>
      <c r="P50" s="81">
        <v>798</v>
      </c>
      <c r="Q50" s="81">
        <v>775</v>
      </c>
      <c r="R50" s="81">
        <v>603</v>
      </c>
      <c r="S50" s="81">
        <v>418</v>
      </c>
      <c r="T50" s="81">
        <v>367</v>
      </c>
      <c r="U50" s="81">
        <v>179</v>
      </c>
      <c r="V50" s="81">
        <v>99</v>
      </c>
      <c r="W50" s="81">
        <v>40</v>
      </c>
      <c r="X50" s="84" t="s">
        <v>1126</v>
      </c>
      <c r="Z50" s="83"/>
    </row>
    <row r="51" spans="2:26" ht="15" customHeight="1">
      <c r="B51" s="75"/>
      <c r="C51" s="79" t="s">
        <v>1074</v>
      </c>
      <c r="D51" s="80">
        <f t="shared" si="7"/>
        <v>8725</v>
      </c>
      <c r="E51" s="81">
        <v>551</v>
      </c>
      <c r="F51" s="81">
        <v>645</v>
      </c>
      <c r="G51" s="81">
        <v>613</v>
      </c>
      <c r="H51" s="81">
        <v>394</v>
      </c>
      <c r="I51" s="81">
        <v>366</v>
      </c>
      <c r="J51" s="81">
        <v>488</v>
      </c>
      <c r="K51" s="81">
        <v>640</v>
      </c>
      <c r="L51" s="81">
        <v>709</v>
      </c>
      <c r="M51" s="81">
        <v>456</v>
      </c>
      <c r="N51" s="81">
        <v>527</v>
      </c>
      <c r="O51" s="81">
        <v>609</v>
      </c>
      <c r="P51" s="81">
        <v>680</v>
      </c>
      <c r="Q51" s="81">
        <v>612</v>
      </c>
      <c r="R51" s="81">
        <v>444</v>
      </c>
      <c r="S51" s="81">
        <v>391</v>
      </c>
      <c r="T51" s="81">
        <v>317</v>
      </c>
      <c r="U51" s="81">
        <v>170</v>
      </c>
      <c r="V51" s="81">
        <v>92</v>
      </c>
      <c r="W51" s="81">
        <v>21</v>
      </c>
      <c r="X51" s="84" t="s">
        <v>1126</v>
      </c>
      <c r="Z51" s="83"/>
    </row>
    <row r="52" spans="2:26" ht="15" customHeight="1">
      <c r="B52" s="75"/>
      <c r="C52" s="79" t="s">
        <v>1076</v>
      </c>
      <c r="D52" s="80">
        <f t="shared" si="7"/>
        <v>8355</v>
      </c>
      <c r="E52" s="81">
        <v>472</v>
      </c>
      <c r="F52" s="81">
        <v>527</v>
      </c>
      <c r="G52" s="81">
        <v>577</v>
      </c>
      <c r="H52" s="81">
        <v>453</v>
      </c>
      <c r="I52" s="81">
        <v>325</v>
      </c>
      <c r="J52" s="81">
        <v>518</v>
      </c>
      <c r="K52" s="81">
        <v>549</v>
      </c>
      <c r="L52" s="81">
        <v>716</v>
      </c>
      <c r="M52" s="81">
        <v>478</v>
      </c>
      <c r="N52" s="81">
        <v>472</v>
      </c>
      <c r="O52" s="81">
        <v>615</v>
      </c>
      <c r="P52" s="81">
        <v>650</v>
      </c>
      <c r="Q52" s="81">
        <v>624</v>
      </c>
      <c r="R52" s="81">
        <v>431</v>
      </c>
      <c r="S52" s="81">
        <v>376</v>
      </c>
      <c r="T52" s="81">
        <v>302</v>
      </c>
      <c r="U52" s="81">
        <v>176</v>
      </c>
      <c r="V52" s="81">
        <v>72</v>
      </c>
      <c r="W52" s="81">
        <v>22</v>
      </c>
      <c r="X52" s="84" t="s">
        <v>1126</v>
      </c>
      <c r="Z52" s="83"/>
    </row>
    <row r="53" spans="2:26" ht="15" customHeight="1">
      <c r="B53" s="75"/>
      <c r="C53" s="79" t="s">
        <v>1078</v>
      </c>
      <c r="D53" s="80">
        <f t="shared" si="7"/>
        <v>6604</v>
      </c>
      <c r="E53" s="81">
        <v>400</v>
      </c>
      <c r="F53" s="81">
        <v>453</v>
      </c>
      <c r="G53" s="81">
        <v>424</v>
      </c>
      <c r="H53" s="81">
        <v>307</v>
      </c>
      <c r="I53" s="81">
        <v>206</v>
      </c>
      <c r="J53" s="81">
        <v>326</v>
      </c>
      <c r="K53" s="81">
        <v>482</v>
      </c>
      <c r="L53" s="81">
        <v>510</v>
      </c>
      <c r="M53" s="81">
        <v>360</v>
      </c>
      <c r="N53" s="81">
        <v>388</v>
      </c>
      <c r="O53" s="81">
        <v>426</v>
      </c>
      <c r="P53" s="81">
        <v>538</v>
      </c>
      <c r="Q53" s="81">
        <v>551</v>
      </c>
      <c r="R53" s="81">
        <v>398</v>
      </c>
      <c r="S53" s="81">
        <v>317</v>
      </c>
      <c r="T53" s="81">
        <v>264</v>
      </c>
      <c r="U53" s="81">
        <v>175</v>
      </c>
      <c r="V53" s="81">
        <v>62</v>
      </c>
      <c r="W53" s="81">
        <v>17</v>
      </c>
      <c r="X53" s="84" t="s">
        <v>1126</v>
      </c>
      <c r="Z53" s="83"/>
    </row>
    <row r="54" spans="2:26" ht="15" customHeight="1">
      <c r="B54" s="75"/>
      <c r="C54" s="79" t="s">
        <v>1081</v>
      </c>
      <c r="D54" s="80">
        <f t="shared" si="7"/>
        <v>12769</v>
      </c>
      <c r="E54" s="81">
        <v>674</v>
      </c>
      <c r="F54" s="81">
        <v>798</v>
      </c>
      <c r="G54" s="81">
        <v>930</v>
      </c>
      <c r="H54" s="81">
        <v>789</v>
      </c>
      <c r="I54" s="81">
        <v>420</v>
      </c>
      <c r="J54" s="81">
        <v>538</v>
      </c>
      <c r="K54" s="81">
        <v>704</v>
      </c>
      <c r="L54" s="81">
        <v>955</v>
      </c>
      <c r="M54" s="81">
        <v>778</v>
      </c>
      <c r="N54" s="81">
        <v>778</v>
      </c>
      <c r="O54" s="81">
        <v>924</v>
      </c>
      <c r="P54" s="81">
        <v>963</v>
      </c>
      <c r="Q54" s="81">
        <v>1048</v>
      </c>
      <c r="R54" s="81">
        <v>802</v>
      </c>
      <c r="S54" s="81">
        <v>631</v>
      </c>
      <c r="T54" s="81">
        <v>553</v>
      </c>
      <c r="U54" s="81">
        <v>313</v>
      </c>
      <c r="V54" s="81">
        <v>116</v>
      </c>
      <c r="W54" s="81">
        <v>55</v>
      </c>
      <c r="X54" s="84" t="s">
        <v>1126</v>
      </c>
      <c r="Z54" s="83"/>
    </row>
    <row r="55" spans="2:26" ht="15" customHeight="1">
      <c r="B55" s="75"/>
      <c r="C55" s="79" t="s">
        <v>1083</v>
      </c>
      <c r="D55" s="80">
        <f t="shared" si="7"/>
        <v>20011</v>
      </c>
      <c r="E55" s="81">
        <v>1122</v>
      </c>
      <c r="F55" s="81">
        <v>1220</v>
      </c>
      <c r="G55" s="81">
        <v>1367</v>
      </c>
      <c r="H55" s="81">
        <v>1236</v>
      </c>
      <c r="I55" s="81">
        <v>770</v>
      </c>
      <c r="J55" s="81">
        <v>1159</v>
      </c>
      <c r="K55" s="81">
        <v>1282</v>
      </c>
      <c r="L55" s="81">
        <v>1628</v>
      </c>
      <c r="M55" s="81">
        <v>1229</v>
      </c>
      <c r="N55" s="81">
        <v>1145</v>
      </c>
      <c r="O55" s="81">
        <v>1443</v>
      </c>
      <c r="P55" s="81">
        <v>1577</v>
      </c>
      <c r="Q55" s="81">
        <v>1510</v>
      </c>
      <c r="R55" s="81">
        <v>1119</v>
      </c>
      <c r="S55" s="81">
        <v>888</v>
      </c>
      <c r="T55" s="81">
        <v>670</v>
      </c>
      <c r="U55" s="81">
        <v>397</v>
      </c>
      <c r="V55" s="81">
        <v>203</v>
      </c>
      <c r="W55" s="81">
        <v>46</v>
      </c>
      <c r="X55" s="84" t="s">
        <v>1126</v>
      </c>
      <c r="Z55" s="83"/>
    </row>
    <row r="56" spans="2:26" ht="15" customHeight="1">
      <c r="B56" s="75"/>
      <c r="C56" s="79" t="s">
        <v>1085</v>
      </c>
      <c r="D56" s="80">
        <f t="shared" si="7"/>
        <v>8176</v>
      </c>
      <c r="E56" s="81">
        <v>475</v>
      </c>
      <c r="F56" s="81">
        <v>503</v>
      </c>
      <c r="G56" s="81">
        <v>574</v>
      </c>
      <c r="H56" s="81">
        <v>439</v>
      </c>
      <c r="I56" s="81">
        <v>331</v>
      </c>
      <c r="J56" s="81">
        <v>390</v>
      </c>
      <c r="K56" s="81">
        <v>498</v>
      </c>
      <c r="L56" s="81">
        <v>680</v>
      </c>
      <c r="M56" s="81">
        <v>507</v>
      </c>
      <c r="N56" s="81">
        <v>478</v>
      </c>
      <c r="O56" s="81">
        <v>548</v>
      </c>
      <c r="P56" s="81">
        <v>666</v>
      </c>
      <c r="Q56" s="81">
        <v>622</v>
      </c>
      <c r="R56" s="81">
        <v>493</v>
      </c>
      <c r="S56" s="81">
        <v>380</v>
      </c>
      <c r="T56" s="81">
        <v>307</v>
      </c>
      <c r="U56" s="81">
        <v>180</v>
      </c>
      <c r="V56" s="81">
        <v>83</v>
      </c>
      <c r="W56" s="81">
        <v>22</v>
      </c>
      <c r="X56" s="84" t="s">
        <v>1126</v>
      </c>
      <c r="Z56" s="83"/>
    </row>
    <row r="57" spans="2:26" ht="15" customHeight="1">
      <c r="B57" s="75"/>
      <c r="C57" s="79" t="s">
        <v>1086</v>
      </c>
      <c r="D57" s="80">
        <f t="shared" si="7"/>
        <v>6084</v>
      </c>
      <c r="E57" s="81">
        <v>315</v>
      </c>
      <c r="F57" s="81">
        <v>379</v>
      </c>
      <c r="G57" s="81">
        <v>391</v>
      </c>
      <c r="H57" s="81">
        <v>361</v>
      </c>
      <c r="I57" s="81">
        <v>252</v>
      </c>
      <c r="J57" s="81">
        <v>326</v>
      </c>
      <c r="K57" s="81">
        <v>412</v>
      </c>
      <c r="L57" s="81">
        <v>453</v>
      </c>
      <c r="M57" s="81">
        <v>355</v>
      </c>
      <c r="N57" s="81">
        <v>361</v>
      </c>
      <c r="O57" s="81">
        <v>467</v>
      </c>
      <c r="P57" s="81">
        <v>507</v>
      </c>
      <c r="Q57" s="81">
        <v>461</v>
      </c>
      <c r="R57" s="81">
        <v>344</v>
      </c>
      <c r="S57" s="81">
        <v>275</v>
      </c>
      <c r="T57" s="81">
        <v>233</v>
      </c>
      <c r="U57" s="81">
        <v>125</v>
      </c>
      <c r="V57" s="81">
        <v>55</v>
      </c>
      <c r="W57" s="81">
        <v>12</v>
      </c>
      <c r="X57" s="84" t="s">
        <v>1126</v>
      </c>
      <c r="Z57" s="83"/>
    </row>
    <row r="58" spans="2:26" ht="15" customHeight="1">
      <c r="B58" s="87"/>
      <c r="C58" s="88" t="s">
        <v>1088</v>
      </c>
      <c r="D58" s="89">
        <f t="shared" si="7"/>
        <v>7920</v>
      </c>
      <c r="E58" s="90">
        <v>442</v>
      </c>
      <c r="F58" s="90">
        <v>532</v>
      </c>
      <c r="G58" s="90">
        <v>547</v>
      </c>
      <c r="H58" s="90">
        <v>428</v>
      </c>
      <c r="I58" s="90">
        <v>255</v>
      </c>
      <c r="J58" s="90">
        <v>369</v>
      </c>
      <c r="K58" s="90">
        <v>537</v>
      </c>
      <c r="L58" s="90">
        <v>704</v>
      </c>
      <c r="M58" s="90">
        <v>500</v>
      </c>
      <c r="N58" s="90">
        <v>446</v>
      </c>
      <c r="O58" s="90">
        <v>492</v>
      </c>
      <c r="P58" s="90">
        <v>631</v>
      </c>
      <c r="Q58" s="90">
        <v>657</v>
      </c>
      <c r="R58" s="90">
        <v>457</v>
      </c>
      <c r="S58" s="90">
        <v>398</v>
      </c>
      <c r="T58" s="90">
        <v>251</v>
      </c>
      <c r="U58" s="90">
        <v>172</v>
      </c>
      <c r="V58" s="90">
        <v>83</v>
      </c>
      <c r="W58" s="90">
        <v>19</v>
      </c>
      <c r="X58" s="91" t="s">
        <v>1126</v>
      </c>
      <c r="Z58" s="83"/>
    </row>
    <row r="59" spans="6:23" ht="15" customHeight="1">
      <c r="F59" s="49"/>
      <c r="G59" s="49"/>
      <c r="H59" s="49"/>
      <c r="I59" s="49"/>
      <c r="J59" s="49"/>
      <c r="K59" s="49"/>
      <c r="L59" s="49"/>
      <c r="M59" s="49"/>
      <c r="N59" s="49"/>
      <c r="O59" s="49"/>
      <c r="P59" s="49"/>
      <c r="Q59" s="49"/>
      <c r="R59" s="49"/>
      <c r="S59" s="49"/>
      <c r="T59" s="49"/>
      <c r="U59" s="49"/>
      <c r="V59" s="49"/>
      <c r="W59" s="49"/>
    </row>
    <row r="60" spans="6:23" ht="12">
      <c r="F60" s="49"/>
      <c r="G60" s="49"/>
      <c r="H60" s="49"/>
      <c r="I60" s="49"/>
      <c r="J60" s="49"/>
      <c r="K60" s="49"/>
      <c r="L60" s="49"/>
      <c r="M60" s="49"/>
      <c r="N60" s="49"/>
      <c r="O60" s="49"/>
      <c r="P60" s="49"/>
      <c r="Q60" s="49"/>
      <c r="R60" s="49"/>
      <c r="S60" s="49"/>
      <c r="T60" s="49"/>
      <c r="U60" s="49"/>
      <c r="V60" s="49"/>
      <c r="W60" s="49"/>
    </row>
    <row r="61" spans="6:23" ht="12">
      <c r="F61" s="49"/>
      <c r="G61" s="49"/>
      <c r="H61" s="49"/>
      <c r="I61" s="49"/>
      <c r="J61" s="49"/>
      <c r="K61" s="49"/>
      <c r="L61" s="49"/>
      <c r="M61" s="49"/>
      <c r="N61" s="49"/>
      <c r="O61" s="49"/>
      <c r="P61" s="49"/>
      <c r="Q61" s="49"/>
      <c r="R61" s="49"/>
      <c r="S61" s="49"/>
      <c r="T61" s="49"/>
      <c r="U61" s="49"/>
      <c r="V61" s="49"/>
      <c r="W61" s="49"/>
    </row>
    <row r="62" spans="6:23" ht="12">
      <c r="F62" s="49"/>
      <c r="G62" s="49"/>
      <c r="H62" s="49"/>
      <c r="I62" s="49"/>
      <c r="J62" s="49"/>
      <c r="K62" s="49"/>
      <c r="L62" s="49"/>
      <c r="M62" s="49"/>
      <c r="N62" s="49"/>
      <c r="O62" s="49"/>
      <c r="P62" s="49"/>
      <c r="Q62" s="49"/>
      <c r="R62" s="49"/>
      <c r="S62" s="49"/>
      <c r="T62" s="49"/>
      <c r="U62" s="49"/>
      <c r="V62" s="49"/>
      <c r="W62" s="49"/>
    </row>
    <row r="63" spans="6:23" ht="12">
      <c r="F63" s="49"/>
      <c r="G63" s="49"/>
      <c r="H63" s="49"/>
      <c r="I63" s="49"/>
      <c r="J63" s="49"/>
      <c r="K63" s="49"/>
      <c r="L63" s="49"/>
      <c r="M63" s="49"/>
      <c r="N63" s="49"/>
      <c r="O63" s="49"/>
      <c r="P63" s="49"/>
      <c r="Q63" s="49"/>
      <c r="R63" s="49"/>
      <c r="S63" s="49"/>
      <c r="T63" s="49"/>
      <c r="U63" s="49"/>
      <c r="V63" s="49"/>
      <c r="W63" s="49"/>
    </row>
    <row r="64" spans="6:23" ht="12">
      <c r="F64" s="49"/>
      <c r="G64" s="49"/>
      <c r="H64" s="49"/>
      <c r="I64" s="49"/>
      <c r="J64" s="49"/>
      <c r="K64" s="49"/>
      <c r="L64" s="49"/>
      <c r="M64" s="49"/>
      <c r="N64" s="49"/>
      <c r="O64" s="49"/>
      <c r="P64" s="49"/>
      <c r="Q64" s="49"/>
      <c r="R64" s="49"/>
      <c r="S64" s="49"/>
      <c r="T64" s="49"/>
      <c r="U64" s="49"/>
      <c r="V64" s="49"/>
      <c r="W64" s="49"/>
    </row>
    <row r="65" spans="6:23" ht="12">
      <c r="F65" s="49"/>
      <c r="G65" s="49"/>
      <c r="H65" s="49"/>
      <c r="I65" s="49"/>
      <c r="J65" s="49"/>
      <c r="K65" s="49"/>
      <c r="L65" s="49"/>
      <c r="M65" s="49"/>
      <c r="N65" s="49"/>
      <c r="O65" s="49"/>
      <c r="P65" s="49"/>
      <c r="Q65" s="49"/>
      <c r="R65" s="49"/>
      <c r="S65" s="49"/>
      <c r="T65" s="49"/>
      <c r="U65" s="49"/>
      <c r="V65" s="49"/>
      <c r="W65" s="49"/>
    </row>
    <row r="66" spans="6:23" ht="12">
      <c r="F66" s="49"/>
      <c r="G66" s="49"/>
      <c r="H66" s="49"/>
      <c r="I66" s="49"/>
      <c r="J66" s="49"/>
      <c r="K66" s="49"/>
      <c r="L66" s="49"/>
      <c r="M66" s="49"/>
      <c r="N66" s="49"/>
      <c r="O66" s="49"/>
      <c r="P66" s="49"/>
      <c r="Q66" s="49"/>
      <c r="R66" s="49"/>
      <c r="S66" s="49"/>
      <c r="T66" s="49"/>
      <c r="U66" s="49"/>
      <c r="V66" s="49"/>
      <c r="W66" s="49"/>
    </row>
  </sheetData>
  <mergeCells count="8">
    <mergeCell ref="B10:C10"/>
    <mergeCell ref="B11:C11"/>
    <mergeCell ref="B12:C12"/>
    <mergeCell ref="B13:C13"/>
    <mergeCell ref="B4:C4"/>
    <mergeCell ref="B5:C5"/>
    <mergeCell ref="B7:C7"/>
    <mergeCell ref="B8:C8"/>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00390625" defaultRowHeight="13.5"/>
  <cols>
    <col min="1" max="1" width="2.625" style="17" customWidth="1"/>
    <col min="2" max="2" width="12.25390625" style="17" customWidth="1"/>
    <col min="3" max="9" width="10.625" style="17" customWidth="1"/>
    <col min="10" max="16384" width="9.00390625" style="17" customWidth="1"/>
  </cols>
  <sheetData>
    <row r="1" ht="14.25">
      <c r="B1" s="344" t="s">
        <v>762</v>
      </c>
    </row>
    <row r="2" spans="1:9" ht="12.75" thickBot="1">
      <c r="A2" s="345"/>
      <c r="B2" s="345"/>
      <c r="C2" s="345"/>
      <c r="D2" s="345"/>
      <c r="E2" s="345"/>
      <c r="F2" s="345"/>
      <c r="G2" s="345"/>
      <c r="H2" s="345"/>
      <c r="I2" s="1080" t="s">
        <v>1134</v>
      </c>
    </row>
    <row r="3" spans="1:9" ht="13.5" customHeight="1" thickTop="1">
      <c r="A3" s="1578" t="s">
        <v>749</v>
      </c>
      <c r="B3" s="1579"/>
      <c r="C3" s="1330" t="s">
        <v>750</v>
      </c>
      <c r="D3" s="1584"/>
      <c r="E3" s="1584"/>
      <c r="F3" s="1584"/>
      <c r="G3" s="1584"/>
      <c r="H3" s="1575" t="s">
        <v>751</v>
      </c>
      <c r="I3" s="1575" t="s">
        <v>752</v>
      </c>
    </row>
    <row r="4" spans="1:9" ht="27.75" customHeight="1">
      <c r="A4" s="1580"/>
      <c r="B4" s="1581"/>
      <c r="C4" s="1081" t="s">
        <v>1119</v>
      </c>
      <c r="D4" s="1082" t="s">
        <v>753</v>
      </c>
      <c r="E4" s="1081" t="s">
        <v>754</v>
      </c>
      <c r="F4" s="1082" t="s">
        <v>755</v>
      </c>
      <c r="G4" s="1081" t="s">
        <v>756</v>
      </c>
      <c r="H4" s="1576"/>
      <c r="I4" s="1576"/>
    </row>
    <row r="5" spans="1:9" ht="12.75" customHeight="1">
      <c r="A5" s="1582" t="s">
        <v>757</v>
      </c>
      <c r="B5" s="1583"/>
      <c r="C5" s="1083">
        <v>68</v>
      </c>
      <c r="D5" s="1084">
        <v>4</v>
      </c>
      <c r="E5" s="1083">
        <v>24</v>
      </c>
      <c r="F5" s="1084">
        <v>30</v>
      </c>
      <c r="G5" s="1083">
        <v>10</v>
      </c>
      <c r="H5" s="1084">
        <v>774</v>
      </c>
      <c r="I5" s="1083">
        <v>367</v>
      </c>
    </row>
    <row r="6" spans="1:9" ht="12">
      <c r="A6" s="1585" t="s">
        <v>758</v>
      </c>
      <c r="B6" s="1586"/>
      <c r="C6" s="1085">
        <f aca="true" t="shared" si="0" ref="C6:I6">SUM(C8:C9)</f>
        <v>68</v>
      </c>
      <c r="D6" s="1085">
        <f t="shared" si="0"/>
        <v>4</v>
      </c>
      <c r="E6" s="1085">
        <f t="shared" si="0"/>
        <v>24</v>
      </c>
      <c r="F6" s="1085">
        <f t="shared" si="0"/>
        <v>30</v>
      </c>
      <c r="G6" s="1085">
        <f t="shared" si="0"/>
        <v>10</v>
      </c>
      <c r="H6" s="1085">
        <f t="shared" si="0"/>
        <v>770</v>
      </c>
      <c r="I6" s="1085">
        <f t="shared" si="0"/>
        <v>383</v>
      </c>
    </row>
    <row r="7" spans="1:9" ht="12">
      <c r="A7" s="66"/>
      <c r="B7" s="67"/>
      <c r="C7" s="1084"/>
      <c r="D7" s="1084"/>
      <c r="E7" s="1084"/>
      <c r="F7" s="1084"/>
      <c r="G7" s="1084"/>
      <c r="H7" s="1084"/>
      <c r="I7" s="1084"/>
    </row>
    <row r="8" spans="1:9" ht="12">
      <c r="A8" s="1410" t="s">
        <v>1120</v>
      </c>
      <c r="B8" s="1577"/>
      <c r="C8" s="1085">
        <f aca="true" t="shared" si="1" ref="C8:I8">C12+C13+C14+C18+C24+C25+C26+C29+C38+C46+C41+C49+C57</f>
        <v>53</v>
      </c>
      <c r="D8" s="1085">
        <f t="shared" si="1"/>
        <v>4</v>
      </c>
      <c r="E8" s="1085">
        <f t="shared" si="1"/>
        <v>13</v>
      </c>
      <c r="F8" s="1085">
        <f t="shared" si="1"/>
        <v>28</v>
      </c>
      <c r="G8" s="1085">
        <f t="shared" si="1"/>
        <v>8</v>
      </c>
      <c r="H8" s="1085">
        <f t="shared" si="1"/>
        <v>604</v>
      </c>
      <c r="I8" s="1085">
        <f t="shared" si="1"/>
        <v>300</v>
      </c>
    </row>
    <row r="9" spans="1:9" ht="12">
      <c r="A9" s="1410" t="s">
        <v>1179</v>
      </c>
      <c r="B9" s="1577"/>
      <c r="C9" s="1085">
        <f aca="true" t="shared" si="2" ref="C9:I9">C15+C16+C19+C20+C21+C22+C27+C30+C31+C32+C33+C34+C35+C36+C47+C39+C42+C43+C44+C50+C51+C52+C53+C54+C55+C58+C59+C60+C61+C62+C63</f>
        <v>15</v>
      </c>
      <c r="D9" s="1085">
        <f t="shared" si="2"/>
        <v>0</v>
      </c>
      <c r="E9" s="1085">
        <f t="shared" si="2"/>
        <v>11</v>
      </c>
      <c r="F9" s="1085">
        <f t="shared" si="2"/>
        <v>2</v>
      </c>
      <c r="G9" s="1085">
        <f t="shared" si="2"/>
        <v>2</v>
      </c>
      <c r="H9" s="1085">
        <f t="shared" si="2"/>
        <v>166</v>
      </c>
      <c r="I9" s="1085">
        <f t="shared" si="2"/>
        <v>83</v>
      </c>
    </row>
    <row r="10" spans="1:9" ht="12.75" customHeight="1">
      <c r="A10" s="37"/>
      <c r="B10" s="27"/>
      <c r="C10" s="1086"/>
      <c r="D10" s="1086"/>
      <c r="E10" s="1086"/>
      <c r="F10" s="1086"/>
      <c r="G10" s="1086"/>
      <c r="H10" s="1086"/>
      <c r="I10" s="1086"/>
    </row>
    <row r="11" spans="1:9" ht="12.75" customHeight="1">
      <c r="A11" s="1087" t="s">
        <v>1513</v>
      </c>
      <c r="B11" s="1088"/>
      <c r="C11" s="1089">
        <f aca="true" t="shared" si="3" ref="C11:I11">SUM(C12:C16)</f>
        <v>25</v>
      </c>
      <c r="D11" s="1089">
        <f t="shared" si="3"/>
        <v>2</v>
      </c>
      <c r="E11" s="1089">
        <f t="shared" si="3"/>
        <v>4</v>
      </c>
      <c r="F11" s="1089">
        <f t="shared" si="3"/>
        <v>15</v>
      </c>
      <c r="G11" s="1089">
        <f t="shared" si="3"/>
        <v>4</v>
      </c>
      <c r="H11" s="1089">
        <f t="shared" si="3"/>
        <v>245</v>
      </c>
      <c r="I11" s="1089">
        <f t="shared" si="3"/>
        <v>141</v>
      </c>
    </row>
    <row r="12" spans="1:9" ht="12.75" customHeight="1">
      <c r="A12" s="934"/>
      <c r="B12" s="79" t="s">
        <v>1057</v>
      </c>
      <c r="C12" s="1086">
        <v>16</v>
      </c>
      <c r="D12" s="1086">
        <v>2</v>
      </c>
      <c r="E12" s="1086">
        <v>2</v>
      </c>
      <c r="F12" s="1086">
        <v>10</v>
      </c>
      <c r="G12" s="1086">
        <v>2</v>
      </c>
      <c r="H12" s="1086">
        <v>185</v>
      </c>
      <c r="I12" s="1086">
        <v>108</v>
      </c>
    </row>
    <row r="13" spans="1:9" ht="12.75" customHeight="1">
      <c r="A13" s="934"/>
      <c r="B13" s="79" t="s">
        <v>1068</v>
      </c>
      <c r="C13" s="1086">
        <v>5</v>
      </c>
      <c r="D13" s="1086">
        <v>0</v>
      </c>
      <c r="E13" s="1086">
        <v>1</v>
      </c>
      <c r="F13" s="1086">
        <v>3</v>
      </c>
      <c r="G13" s="1086">
        <v>1</v>
      </c>
      <c r="H13" s="1086">
        <v>22</v>
      </c>
      <c r="I13" s="1086">
        <v>9</v>
      </c>
    </row>
    <row r="14" spans="1:9" ht="12.75" customHeight="1">
      <c r="A14" s="934"/>
      <c r="B14" s="79" t="s">
        <v>1075</v>
      </c>
      <c r="C14" s="1086">
        <v>4</v>
      </c>
      <c r="D14" s="1086">
        <v>0</v>
      </c>
      <c r="E14" s="1086">
        <v>1</v>
      </c>
      <c r="F14" s="1086">
        <v>2</v>
      </c>
      <c r="G14" s="1086">
        <v>1</v>
      </c>
      <c r="H14" s="1086">
        <v>28</v>
      </c>
      <c r="I14" s="1086">
        <v>17</v>
      </c>
    </row>
    <row r="15" spans="1:9" ht="12.75" customHeight="1">
      <c r="A15" s="934"/>
      <c r="B15" s="79" t="s">
        <v>1082</v>
      </c>
      <c r="C15" s="1086">
        <v>0</v>
      </c>
      <c r="D15" s="1086">
        <v>0</v>
      </c>
      <c r="E15" s="1086">
        <v>0</v>
      </c>
      <c r="F15" s="1086">
        <v>0</v>
      </c>
      <c r="G15" s="1086">
        <v>0</v>
      </c>
      <c r="H15" s="1086">
        <v>6</v>
      </c>
      <c r="I15" s="1086">
        <v>4</v>
      </c>
    </row>
    <row r="16" spans="1:9" ht="12.75" customHeight="1">
      <c r="A16" s="934"/>
      <c r="B16" s="79" t="s">
        <v>1084</v>
      </c>
      <c r="C16" s="1086">
        <v>0</v>
      </c>
      <c r="D16" s="1086">
        <v>0</v>
      </c>
      <c r="E16" s="1086">
        <v>0</v>
      </c>
      <c r="F16" s="1086">
        <v>0</v>
      </c>
      <c r="G16" s="1086">
        <v>0</v>
      </c>
      <c r="H16" s="1086">
        <v>4</v>
      </c>
      <c r="I16" s="1086">
        <v>3</v>
      </c>
    </row>
    <row r="17" spans="1:9" ht="12.75" customHeight="1">
      <c r="A17" s="1087" t="s">
        <v>1514</v>
      </c>
      <c r="B17" s="851"/>
      <c r="C17" s="1089">
        <f aca="true" t="shared" si="4" ref="C17:I17">SUM(C18:C22)</f>
        <v>8</v>
      </c>
      <c r="D17" s="1089">
        <f t="shared" si="4"/>
        <v>0</v>
      </c>
      <c r="E17" s="1089">
        <f t="shared" si="4"/>
        <v>4</v>
      </c>
      <c r="F17" s="1089">
        <f t="shared" si="4"/>
        <v>2</v>
      </c>
      <c r="G17" s="1089">
        <f t="shared" si="4"/>
        <v>2</v>
      </c>
      <c r="H17" s="1089">
        <f t="shared" si="4"/>
        <v>57</v>
      </c>
      <c r="I17" s="1089">
        <f t="shared" si="4"/>
        <v>32</v>
      </c>
    </row>
    <row r="18" spans="1:9" ht="12.75" customHeight="1">
      <c r="A18" s="934"/>
      <c r="B18" s="79" t="s">
        <v>1066</v>
      </c>
      <c r="C18" s="1086">
        <v>3</v>
      </c>
      <c r="D18" s="1086">
        <v>0</v>
      </c>
      <c r="E18" s="1086">
        <v>1</v>
      </c>
      <c r="F18" s="1086">
        <v>1</v>
      </c>
      <c r="G18" s="1086">
        <v>1</v>
      </c>
      <c r="H18" s="1086">
        <v>26</v>
      </c>
      <c r="I18" s="1086">
        <v>17</v>
      </c>
    </row>
    <row r="19" spans="1:9" ht="12.75" customHeight="1">
      <c r="A19" s="934"/>
      <c r="B19" s="79" t="s">
        <v>1087</v>
      </c>
      <c r="C19" s="1086">
        <v>2</v>
      </c>
      <c r="D19" s="1086">
        <v>0</v>
      </c>
      <c r="E19" s="1086">
        <v>1</v>
      </c>
      <c r="F19" s="1086">
        <v>0</v>
      </c>
      <c r="G19" s="1086">
        <v>1</v>
      </c>
      <c r="H19" s="1086">
        <v>15</v>
      </c>
      <c r="I19" s="1086">
        <v>6</v>
      </c>
    </row>
    <row r="20" spans="1:9" ht="12.75" customHeight="1">
      <c r="A20" s="934"/>
      <c r="B20" s="79" t="s">
        <v>1089</v>
      </c>
      <c r="C20" s="1086">
        <v>1</v>
      </c>
      <c r="D20" s="1086">
        <v>0</v>
      </c>
      <c r="E20" s="1086">
        <v>1</v>
      </c>
      <c r="F20" s="1086">
        <v>0</v>
      </c>
      <c r="G20" s="1086">
        <v>0</v>
      </c>
      <c r="H20" s="1086">
        <v>7</v>
      </c>
      <c r="I20" s="1086">
        <v>3</v>
      </c>
    </row>
    <row r="21" spans="1:9" ht="12.75" customHeight="1">
      <c r="A21" s="934"/>
      <c r="B21" s="79" t="s">
        <v>1090</v>
      </c>
      <c r="C21" s="1086">
        <v>1</v>
      </c>
      <c r="D21" s="1086">
        <v>0</v>
      </c>
      <c r="E21" s="1086">
        <v>1</v>
      </c>
      <c r="F21" s="1086">
        <v>0</v>
      </c>
      <c r="G21" s="1086">
        <v>0</v>
      </c>
      <c r="H21" s="1086">
        <v>6</v>
      </c>
      <c r="I21" s="1086">
        <v>3</v>
      </c>
    </row>
    <row r="22" spans="1:9" ht="12.75" customHeight="1">
      <c r="A22" s="934"/>
      <c r="B22" s="79" t="s">
        <v>1041</v>
      </c>
      <c r="C22" s="1086">
        <v>1</v>
      </c>
      <c r="D22" s="1086">
        <v>0</v>
      </c>
      <c r="E22" s="1086">
        <v>0</v>
      </c>
      <c r="F22" s="1086">
        <v>1</v>
      </c>
      <c r="G22" s="1086">
        <v>0</v>
      </c>
      <c r="H22" s="1086">
        <v>3</v>
      </c>
      <c r="I22" s="1086">
        <v>3</v>
      </c>
    </row>
    <row r="23" spans="1:9" ht="12.75" customHeight="1">
      <c r="A23" s="1087" t="s">
        <v>1520</v>
      </c>
      <c r="B23" s="851"/>
      <c r="C23" s="1089">
        <f aca="true" t="shared" si="5" ref="C23:I23">SUM(C24:C27)</f>
        <v>3</v>
      </c>
      <c r="D23" s="1089">
        <f t="shared" si="5"/>
        <v>0</v>
      </c>
      <c r="E23" s="1089">
        <f t="shared" si="5"/>
        <v>1</v>
      </c>
      <c r="F23" s="1089">
        <f t="shared" si="5"/>
        <v>0</v>
      </c>
      <c r="G23" s="1089">
        <f t="shared" si="5"/>
        <v>2</v>
      </c>
      <c r="H23" s="1089">
        <f t="shared" si="5"/>
        <v>49</v>
      </c>
      <c r="I23" s="1089">
        <f t="shared" si="5"/>
        <v>26</v>
      </c>
    </row>
    <row r="24" spans="1:9" ht="12.75" customHeight="1">
      <c r="A24" s="934"/>
      <c r="B24" s="79" t="s">
        <v>1070</v>
      </c>
      <c r="C24" s="1086">
        <v>0</v>
      </c>
      <c r="D24" s="1086">
        <v>0</v>
      </c>
      <c r="E24" s="1086">
        <v>0</v>
      </c>
      <c r="F24" s="1086">
        <v>0</v>
      </c>
      <c r="G24" s="1086">
        <v>0</v>
      </c>
      <c r="H24" s="1086">
        <v>16</v>
      </c>
      <c r="I24" s="1086">
        <v>9</v>
      </c>
    </row>
    <row r="25" spans="1:9" ht="12.75" customHeight="1">
      <c r="A25" s="934"/>
      <c r="B25" s="79" t="s">
        <v>759</v>
      </c>
      <c r="C25" s="1086">
        <v>1</v>
      </c>
      <c r="D25" s="1086">
        <v>0</v>
      </c>
      <c r="E25" s="1086">
        <v>1</v>
      </c>
      <c r="F25" s="1086">
        <v>0</v>
      </c>
      <c r="G25" s="1086">
        <v>0</v>
      </c>
      <c r="H25" s="1086">
        <v>18</v>
      </c>
      <c r="I25" s="1086">
        <v>10</v>
      </c>
    </row>
    <row r="26" spans="1:9" ht="12.75" customHeight="1">
      <c r="A26" s="37"/>
      <c r="B26" s="79" t="s">
        <v>1079</v>
      </c>
      <c r="C26" s="1086">
        <v>1</v>
      </c>
      <c r="D26" s="1086">
        <v>0</v>
      </c>
      <c r="E26" s="1086">
        <v>0</v>
      </c>
      <c r="F26" s="1086">
        <v>0</v>
      </c>
      <c r="G26" s="1086">
        <v>1</v>
      </c>
      <c r="H26" s="1086">
        <v>11</v>
      </c>
      <c r="I26" s="1086">
        <v>5</v>
      </c>
    </row>
    <row r="27" spans="1:9" ht="12.75" customHeight="1">
      <c r="A27" s="934"/>
      <c r="B27" s="79" t="s">
        <v>1042</v>
      </c>
      <c r="C27" s="1086">
        <v>1</v>
      </c>
      <c r="D27" s="1086">
        <v>0</v>
      </c>
      <c r="E27" s="1086">
        <v>0</v>
      </c>
      <c r="F27" s="1086">
        <v>0</v>
      </c>
      <c r="G27" s="1086">
        <v>1</v>
      </c>
      <c r="H27" s="1086">
        <v>4</v>
      </c>
      <c r="I27" s="1086">
        <v>2</v>
      </c>
    </row>
    <row r="28" spans="1:9" ht="12.75" customHeight="1">
      <c r="A28" s="1087" t="s">
        <v>1522</v>
      </c>
      <c r="B28" s="851"/>
      <c r="C28" s="1089">
        <f aca="true" t="shared" si="6" ref="C28:I28">SUM(C29:C36)</f>
        <v>7</v>
      </c>
      <c r="D28" s="1089">
        <f t="shared" si="6"/>
        <v>0</v>
      </c>
      <c r="E28" s="1089">
        <f t="shared" si="6"/>
        <v>4</v>
      </c>
      <c r="F28" s="1089">
        <f t="shared" si="6"/>
        <v>1</v>
      </c>
      <c r="G28" s="1089">
        <f t="shared" si="6"/>
        <v>2</v>
      </c>
      <c r="H28" s="1089">
        <f t="shared" si="6"/>
        <v>49</v>
      </c>
      <c r="I28" s="1089">
        <f t="shared" si="6"/>
        <v>21</v>
      </c>
    </row>
    <row r="29" spans="1:9" ht="12.75" customHeight="1">
      <c r="A29" s="934"/>
      <c r="B29" s="79" t="s">
        <v>1065</v>
      </c>
      <c r="C29" s="1086">
        <v>4</v>
      </c>
      <c r="D29" s="1086">
        <v>0</v>
      </c>
      <c r="E29" s="1086">
        <v>1</v>
      </c>
      <c r="F29" s="1086">
        <v>1</v>
      </c>
      <c r="G29" s="1086">
        <v>2</v>
      </c>
      <c r="H29" s="1086">
        <v>28</v>
      </c>
      <c r="I29" s="1086">
        <v>14</v>
      </c>
    </row>
    <row r="30" spans="1:9" ht="12.75" customHeight="1">
      <c r="A30" s="934"/>
      <c r="B30" s="79" t="s">
        <v>1044</v>
      </c>
      <c r="C30" s="1086">
        <v>1</v>
      </c>
      <c r="D30" s="1086">
        <v>0</v>
      </c>
      <c r="E30" s="1086">
        <v>1</v>
      </c>
      <c r="F30" s="1086">
        <v>0</v>
      </c>
      <c r="G30" s="1086">
        <v>0</v>
      </c>
      <c r="H30" s="1086">
        <v>0</v>
      </c>
      <c r="I30" s="1086">
        <v>1</v>
      </c>
    </row>
    <row r="31" spans="1:9" ht="12.75" customHeight="1">
      <c r="A31" s="934"/>
      <c r="B31" s="79" t="s">
        <v>1046</v>
      </c>
      <c r="C31" s="1086">
        <v>1</v>
      </c>
      <c r="D31" s="1086">
        <v>0</v>
      </c>
      <c r="E31" s="1086">
        <v>1</v>
      </c>
      <c r="F31" s="1086">
        <v>0</v>
      </c>
      <c r="G31" s="1086">
        <v>0</v>
      </c>
      <c r="H31" s="1086">
        <v>4</v>
      </c>
      <c r="I31" s="1086">
        <v>1</v>
      </c>
    </row>
    <row r="32" spans="1:9" ht="12.75" customHeight="1">
      <c r="A32" s="934"/>
      <c r="B32" s="79" t="s">
        <v>1047</v>
      </c>
      <c r="C32" s="1086">
        <v>0</v>
      </c>
      <c r="D32" s="1086">
        <v>0</v>
      </c>
      <c r="E32" s="1086">
        <v>0</v>
      </c>
      <c r="F32" s="1086">
        <v>0</v>
      </c>
      <c r="G32" s="1086">
        <v>0</v>
      </c>
      <c r="H32" s="1086">
        <v>5</v>
      </c>
      <c r="I32" s="1086">
        <v>1</v>
      </c>
    </row>
    <row r="33" spans="1:9" ht="12.75" customHeight="1">
      <c r="A33" s="934"/>
      <c r="B33" s="79" t="s">
        <v>1048</v>
      </c>
      <c r="C33" s="1086">
        <v>1</v>
      </c>
      <c r="D33" s="1086">
        <v>0</v>
      </c>
      <c r="E33" s="1086">
        <v>1</v>
      </c>
      <c r="F33" s="1086">
        <v>0</v>
      </c>
      <c r="G33" s="1086">
        <v>0</v>
      </c>
      <c r="H33" s="1086">
        <v>5</v>
      </c>
      <c r="I33" s="1086">
        <v>2</v>
      </c>
    </row>
    <row r="34" spans="1:9" ht="12.75" customHeight="1">
      <c r="A34" s="934"/>
      <c r="B34" s="79" t="s">
        <v>1050</v>
      </c>
      <c r="C34" s="1086">
        <v>0</v>
      </c>
      <c r="D34" s="1086">
        <v>0</v>
      </c>
      <c r="E34" s="1086">
        <v>0</v>
      </c>
      <c r="F34" s="1086">
        <v>0</v>
      </c>
      <c r="G34" s="1086">
        <v>0</v>
      </c>
      <c r="H34" s="1086">
        <v>1</v>
      </c>
      <c r="I34" s="1086">
        <v>1</v>
      </c>
    </row>
    <row r="35" spans="1:9" ht="12.75" customHeight="1">
      <c r="A35" s="37"/>
      <c r="B35" s="79" t="s">
        <v>1052</v>
      </c>
      <c r="C35" s="1086">
        <v>0</v>
      </c>
      <c r="D35" s="1086">
        <v>0</v>
      </c>
      <c r="E35" s="1086">
        <v>0</v>
      </c>
      <c r="F35" s="1086">
        <v>0</v>
      </c>
      <c r="G35" s="1086">
        <v>0</v>
      </c>
      <c r="H35" s="1086">
        <v>1</v>
      </c>
      <c r="I35" s="1086">
        <v>0</v>
      </c>
    </row>
    <row r="36" spans="1:9" ht="12.75" customHeight="1">
      <c r="A36" s="934"/>
      <c r="B36" s="79" t="s">
        <v>1054</v>
      </c>
      <c r="C36" s="1086">
        <v>0</v>
      </c>
      <c r="D36" s="1086">
        <v>0</v>
      </c>
      <c r="E36" s="1086">
        <v>0</v>
      </c>
      <c r="F36" s="1086">
        <v>0</v>
      </c>
      <c r="G36" s="1086">
        <v>0</v>
      </c>
      <c r="H36" s="1086">
        <v>5</v>
      </c>
      <c r="I36" s="1086">
        <v>1</v>
      </c>
    </row>
    <row r="37" spans="1:9" ht="12.75" customHeight="1">
      <c r="A37" s="1087" t="s">
        <v>1523</v>
      </c>
      <c r="B37" s="851"/>
      <c r="C37" s="1089">
        <f aca="true" t="shared" si="7" ref="C37:I37">SUM(C38:C39)</f>
        <v>5</v>
      </c>
      <c r="D37" s="1089">
        <f t="shared" si="7"/>
        <v>1</v>
      </c>
      <c r="E37" s="1089">
        <f t="shared" si="7"/>
        <v>2</v>
      </c>
      <c r="F37" s="1089">
        <f t="shared" si="7"/>
        <v>2</v>
      </c>
      <c r="G37" s="1089">
        <f t="shared" si="7"/>
        <v>0</v>
      </c>
      <c r="H37" s="1089">
        <f t="shared" si="7"/>
        <v>68</v>
      </c>
      <c r="I37" s="1089">
        <f t="shared" si="7"/>
        <v>39</v>
      </c>
    </row>
    <row r="38" spans="1:9" ht="12.75" customHeight="1">
      <c r="A38" s="934"/>
      <c r="B38" s="79" t="s">
        <v>1059</v>
      </c>
      <c r="C38" s="1086">
        <v>4</v>
      </c>
      <c r="D38" s="1086">
        <v>1</v>
      </c>
      <c r="E38" s="1086">
        <v>1</v>
      </c>
      <c r="F38" s="1086">
        <v>2</v>
      </c>
      <c r="G38" s="1086">
        <v>0</v>
      </c>
      <c r="H38" s="1086">
        <v>58</v>
      </c>
      <c r="I38" s="1086">
        <v>33</v>
      </c>
    </row>
    <row r="39" spans="1:9" ht="12.75" customHeight="1">
      <c r="A39" s="934"/>
      <c r="B39" s="79" t="s">
        <v>1058</v>
      </c>
      <c r="C39" s="1086">
        <v>1</v>
      </c>
      <c r="D39" s="1086">
        <v>0</v>
      </c>
      <c r="E39" s="1086">
        <v>1</v>
      </c>
      <c r="F39" s="1086">
        <v>0</v>
      </c>
      <c r="G39" s="1086">
        <v>0</v>
      </c>
      <c r="H39" s="1086">
        <v>10</v>
      </c>
      <c r="I39" s="1086">
        <v>6</v>
      </c>
    </row>
    <row r="40" spans="1:9" ht="12.75" customHeight="1">
      <c r="A40" s="1087" t="s">
        <v>1525</v>
      </c>
      <c r="B40" s="851"/>
      <c r="C40" s="1089">
        <f aca="true" t="shared" si="8" ref="C40:I40">SUM(C41:C44)</f>
        <v>3</v>
      </c>
      <c r="D40" s="1089">
        <f t="shared" si="8"/>
        <v>0</v>
      </c>
      <c r="E40" s="1089">
        <f t="shared" si="8"/>
        <v>3</v>
      </c>
      <c r="F40" s="1089">
        <f t="shared" si="8"/>
        <v>0</v>
      </c>
      <c r="G40" s="1089">
        <f t="shared" si="8"/>
        <v>0</v>
      </c>
      <c r="H40" s="1089">
        <f t="shared" si="8"/>
        <v>39</v>
      </c>
      <c r="I40" s="1089">
        <f t="shared" si="8"/>
        <v>17</v>
      </c>
    </row>
    <row r="41" spans="1:9" ht="12.75" customHeight="1">
      <c r="A41" s="934"/>
      <c r="B41" s="79" t="s">
        <v>1073</v>
      </c>
      <c r="C41" s="1086">
        <v>1</v>
      </c>
      <c r="D41" s="1086">
        <v>0</v>
      </c>
      <c r="E41" s="1086">
        <v>1</v>
      </c>
      <c r="F41" s="1086">
        <v>0</v>
      </c>
      <c r="G41" s="1086">
        <v>0</v>
      </c>
      <c r="H41" s="1086">
        <v>21</v>
      </c>
      <c r="I41" s="1086">
        <v>10</v>
      </c>
    </row>
    <row r="42" spans="1:9" ht="12.75" customHeight="1">
      <c r="A42" s="37"/>
      <c r="B42" s="79" t="s">
        <v>1061</v>
      </c>
      <c r="C42" s="1086">
        <v>1</v>
      </c>
      <c r="D42" s="1086">
        <v>0</v>
      </c>
      <c r="E42" s="1086">
        <v>1</v>
      </c>
      <c r="F42" s="1086">
        <v>0</v>
      </c>
      <c r="G42" s="1086">
        <v>0</v>
      </c>
      <c r="H42" s="1086">
        <v>7</v>
      </c>
      <c r="I42" s="1086">
        <v>3</v>
      </c>
    </row>
    <row r="43" spans="1:9" ht="12.75" customHeight="1">
      <c r="A43" s="934"/>
      <c r="B43" s="79" t="s">
        <v>1063</v>
      </c>
      <c r="C43" s="1086">
        <v>1</v>
      </c>
      <c r="D43" s="1086">
        <v>0</v>
      </c>
      <c r="E43" s="1086">
        <v>1</v>
      </c>
      <c r="F43" s="1086">
        <v>0</v>
      </c>
      <c r="G43" s="1086">
        <v>0</v>
      </c>
      <c r="H43" s="1086">
        <v>6</v>
      </c>
      <c r="I43" s="1086">
        <v>3</v>
      </c>
    </row>
    <row r="44" spans="1:9" ht="12.75" customHeight="1">
      <c r="A44" s="934"/>
      <c r="B44" s="79" t="s">
        <v>1064</v>
      </c>
      <c r="C44" s="1086">
        <v>0</v>
      </c>
      <c r="D44" s="1086">
        <v>0</v>
      </c>
      <c r="E44" s="1086">
        <v>0</v>
      </c>
      <c r="F44" s="1086">
        <v>0</v>
      </c>
      <c r="G44" s="1086">
        <v>0</v>
      </c>
      <c r="H44" s="1086">
        <v>5</v>
      </c>
      <c r="I44" s="1086">
        <v>1</v>
      </c>
    </row>
    <row r="45" spans="1:9" ht="12.75" customHeight="1">
      <c r="A45" s="1573" t="s">
        <v>1524</v>
      </c>
      <c r="B45" s="1574"/>
      <c r="C45" s="1089">
        <f aca="true" t="shared" si="9" ref="C45:I45">SUM(C46:C47)</f>
        <v>3</v>
      </c>
      <c r="D45" s="1089">
        <f t="shared" si="9"/>
        <v>0</v>
      </c>
      <c r="E45" s="1089">
        <f t="shared" si="9"/>
        <v>2</v>
      </c>
      <c r="F45" s="1089">
        <f t="shared" si="9"/>
        <v>1</v>
      </c>
      <c r="G45" s="1089">
        <f t="shared" si="9"/>
        <v>0</v>
      </c>
      <c r="H45" s="1089">
        <f t="shared" si="9"/>
        <v>43</v>
      </c>
      <c r="I45" s="1089">
        <f t="shared" si="9"/>
        <v>19</v>
      </c>
    </row>
    <row r="46" spans="1:9" ht="12.75" customHeight="1">
      <c r="A46" s="934"/>
      <c r="B46" s="79" t="s">
        <v>1080</v>
      </c>
      <c r="C46" s="1086">
        <v>2</v>
      </c>
      <c r="D46" s="1086">
        <v>0</v>
      </c>
      <c r="E46" s="1086">
        <v>1</v>
      </c>
      <c r="F46" s="1086">
        <v>1</v>
      </c>
      <c r="G46" s="1086">
        <v>0</v>
      </c>
      <c r="H46" s="1086">
        <v>30</v>
      </c>
      <c r="I46" s="1086">
        <v>11</v>
      </c>
    </row>
    <row r="47" spans="1:9" ht="12.75" customHeight="1">
      <c r="A47" s="934"/>
      <c r="B47" s="79" t="s">
        <v>1056</v>
      </c>
      <c r="C47" s="1086">
        <v>1</v>
      </c>
      <c r="D47" s="1086">
        <v>0</v>
      </c>
      <c r="E47" s="1086">
        <v>1</v>
      </c>
      <c r="F47" s="1086">
        <v>0</v>
      </c>
      <c r="G47" s="1086">
        <v>0</v>
      </c>
      <c r="H47" s="1086">
        <v>13</v>
      </c>
      <c r="I47" s="1086">
        <v>8</v>
      </c>
    </row>
    <row r="48" spans="1:9" ht="12.75" customHeight="1">
      <c r="A48" s="1087" t="s">
        <v>760</v>
      </c>
      <c r="B48" s="851"/>
      <c r="C48" s="1089">
        <f aca="true" t="shared" si="10" ref="C48:I48">SUM(C49:C55)</f>
        <v>8</v>
      </c>
      <c r="D48" s="1089">
        <f t="shared" si="10"/>
        <v>1</v>
      </c>
      <c r="E48" s="1089">
        <f t="shared" si="10"/>
        <v>2</v>
      </c>
      <c r="F48" s="1089">
        <f t="shared" si="10"/>
        <v>5</v>
      </c>
      <c r="G48" s="1089">
        <f t="shared" si="10"/>
        <v>0</v>
      </c>
      <c r="H48" s="1089">
        <f t="shared" si="10"/>
        <v>106</v>
      </c>
      <c r="I48" s="1089">
        <f t="shared" si="10"/>
        <v>37</v>
      </c>
    </row>
    <row r="49" spans="1:9" ht="12.75" customHeight="1">
      <c r="A49" s="934"/>
      <c r="B49" s="79" t="s">
        <v>1060</v>
      </c>
      <c r="C49" s="1086">
        <v>8</v>
      </c>
      <c r="D49" s="1086">
        <v>1</v>
      </c>
      <c r="E49" s="1086">
        <v>2</v>
      </c>
      <c r="F49" s="1086">
        <v>5</v>
      </c>
      <c r="G49" s="1086">
        <v>0</v>
      </c>
      <c r="H49" s="1086">
        <v>75</v>
      </c>
      <c r="I49" s="1086">
        <v>26</v>
      </c>
    </row>
    <row r="50" spans="1:9" ht="12.75" customHeight="1">
      <c r="A50" s="934"/>
      <c r="B50" s="79" t="s">
        <v>1071</v>
      </c>
      <c r="C50" s="1086">
        <v>0</v>
      </c>
      <c r="D50" s="1086">
        <v>0</v>
      </c>
      <c r="E50" s="1086">
        <v>0</v>
      </c>
      <c r="F50" s="1086">
        <v>0</v>
      </c>
      <c r="G50" s="1086">
        <v>0</v>
      </c>
      <c r="H50" s="1086">
        <v>5</v>
      </c>
      <c r="I50" s="1086">
        <v>3</v>
      </c>
    </row>
    <row r="51" spans="1:9" ht="12.75" customHeight="1">
      <c r="A51" s="934"/>
      <c r="B51" s="79" t="s">
        <v>1072</v>
      </c>
      <c r="C51" s="1086">
        <v>0</v>
      </c>
      <c r="D51" s="1086">
        <v>0</v>
      </c>
      <c r="E51" s="1086">
        <v>0</v>
      </c>
      <c r="F51" s="1086">
        <v>0</v>
      </c>
      <c r="G51" s="1086">
        <v>0</v>
      </c>
      <c r="H51" s="1086">
        <v>4</v>
      </c>
      <c r="I51" s="1086">
        <v>2</v>
      </c>
    </row>
    <row r="52" spans="1:9" ht="12.75" customHeight="1">
      <c r="A52" s="934"/>
      <c r="B52" s="79" t="s">
        <v>1074</v>
      </c>
      <c r="C52" s="1086">
        <v>0</v>
      </c>
      <c r="D52" s="1086">
        <v>0</v>
      </c>
      <c r="E52" s="1086">
        <v>0</v>
      </c>
      <c r="F52" s="1086">
        <v>0</v>
      </c>
      <c r="G52" s="1086">
        <v>0</v>
      </c>
      <c r="H52" s="1086">
        <v>6</v>
      </c>
      <c r="I52" s="1086">
        <v>1</v>
      </c>
    </row>
    <row r="53" spans="1:9" ht="12.75" customHeight="1">
      <c r="A53" s="934"/>
      <c r="B53" s="79" t="s">
        <v>1076</v>
      </c>
      <c r="C53" s="1086">
        <v>0</v>
      </c>
      <c r="D53" s="1086">
        <v>0</v>
      </c>
      <c r="E53" s="1086">
        <v>0</v>
      </c>
      <c r="F53" s="1086">
        <v>0</v>
      </c>
      <c r="G53" s="1086">
        <v>0</v>
      </c>
      <c r="H53" s="1086">
        <v>2</v>
      </c>
      <c r="I53" s="1086">
        <v>2</v>
      </c>
    </row>
    <row r="54" spans="1:9" ht="12.75" customHeight="1">
      <c r="A54" s="934"/>
      <c r="B54" s="79" t="s">
        <v>1078</v>
      </c>
      <c r="C54" s="1086">
        <v>0</v>
      </c>
      <c r="D54" s="1086">
        <v>0</v>
      </c>
      <c r="E54" s="1086">
        <v>0</v>
      </c>
      <c r="F54" s="1086">
        <v>0</v>
      </c>
      <c r="G54" s="1086">
        <v>0</v>
      </c>
      <c r="H54" s="1086">
        <v>6</v>
      </c>
      <c r="I54" s="1086">
        <v>1</v>
      </c>
    </row>
    <row r="55" spans="1:9" ht="12.75" customHeight="1">
      <c r="A55" s="934"/>
      <c r="B55" s="79" t="s">
        <v>1081</v>
      </c>
      <c r="C55" s="1086">
        <v>0</v>
      </c>
      <c r="D55" s="1086">
        <v>0</v>
      </c>
      <c r="E55" s="1086">
        <v>0</v>
      </c>
      <c r="F55" s="1086">
        <v>0</v>
      </c>
      <c r="G55" s="1086">
        <v>0</v>
      </c>
      <c r="H55" s="1086">
        <v>8</v>
      </c>
      <c r="I55" s="1086">
        <v>2</v>
      </c>
    </row>
    <row r="56" spans="1:9" ht="12.75" customHeight="1">
      <c r="A56" s="1087" t="s">
        <v>1527</v>
      </c>
      <c r="B56" s="854"/>
      <c r="C56" s="1089">
        <f aca="true" t="shared" si="11" ref="C56:I56">SUM(C57:C63)</f>
        <v>6</v>
      </c>
      <c r="D56" s="1089">
        <f t="shared" si="11"/>
        <v>0</v>
      </c>
      <c r="E56" s="1089">
        <f t="shared" si="11"/>
        <v>2</v>
      </c>
      <c r="F56" s="1089">
        <f t="shared" si="11"/>
        <v>4</v>
      </c>
      <c r="G56" s="1089">
        <f t="shared" si="11"/>
        <v>0</v>
      </c>
      <c r="H56" s="1089">
        <f t="shared" si="11"/>
        <v>114</v>
      </c>
      <c r="I56" s="1089">
        <f t="shared" si="11"/>
        <v>51</v>
      </c>
    </row>
    <row r="57" spans="1:9" ht="12.75" customHeight="1">
      <c r="A57" s="934"/>
      <c r="B57" s="79" t="s">
        <v>1062</v>
      </c>
      <c r="C57" s="1086">
        <v>4</v>
      </c>
      <c r="D57" s="1086">
        <v>0</v>
      </c>
      <c r="E57" s="1086">
        <v>1</v>
      </c>
      <c r="F57" s="1086">
        <v>3</v>
      </c>
      <c r="G57" s="1086">
        <v>0</v>
      </c>
      <c r="H57" s="1086">
        <v>86</v>
      </c>
      <c r="I57" s="1086">
        <v>31</v>
      </c>
    </row>
    <row r="58" spans="1:9" ht="12.75" customHeight="1">
      <c r="A58" s="934"/>
      <c r="B58" s="79" t="s">
        <v>1067</v>
      </c>
      <c r="C58" s="1086">
        <v>0</v>
      </c>
      <c r="D58" s="1086">
        <v>0</v>
      </c>
      <c r="E58" s="1086">
        <v>0</v>
      </c>
      <c r="F58" s="1086">
        <v>0</v>
      </c>
      <c r="G58" s="1086">
        <v>0</v>
      </c>
      <c r="H58" s="1086">
        <v>5</v>
      </c>
      <c r="I58" s="1086">
        <v>4</v>
      </c>
    </row>
    <row r="59" spans="1:9" ht="12.75" customHeight="1">
      <c r="A59" s="934"/>
      <c r="B59" s="79" t="s">
        <v>1069</v>
      </c>
      <c r="C59" s="1086">
        <v>0</v>
      </c>
      <c r="D59" s="1086">
        <v>0</v>
      </c>
      <c r="E59" s="1086">
        <v>0</v>
      </c>
      <c r="F59" s="1086">
        <v>0</v>
      </c>
      <c r="G59" s="1086">
        <v>0</v>
      </c>
      <c r="H59" s="1086">
        <v>6</v>
      </c>
      <c r="I59" s="1086">
        <v>4</v>
      </c>
    </row>
    <row r="60" spans="1:9" ht="12.75" customHeight="1">
      <c r="A60" s="934"/>
      <c r="B60" s="79" t="s">
        <v>1083</v>
      </c>
      <c r="C60" s="1086">
        <v>1</v>
      </c>
      <c r="D60" s="1086">
        <v>0</v>
      </c>
      <c r="E60" s="1086">
        <v>0</v>
      </c>
      <c r="F60" s="1086">
        <v>1</v>
      </c>
      <c r="G60" s="1086">
        <v>0</v>
      </c>
      <c r="H60" s="1086">
        <v>9</v>
      </c>
      <c r="I60" s="1086">
        <v>5</v>
      </c>
    </row>
    <row r="61" spans="1:9" ht="12.75" customHeight="1">
      <c r="A61" s="934"/>
      <c r="B61" s="79" t="s">
        <v>1085</v>
      </c>
      <c r="C61" s="1086">
        <v>1</v>
      </c>
      <c r="D61" s="1086">
        <v>0</v>
      </c>
      <c r="E61" s="1086">
        <v>1</v>
      </c>
      <c r="F61" s="1086">
        <v>0</v>
      </c>
      <c r="G61" s="1086">
        <v>0</v>
      </c>
      <c r="H61" s="1086">
        <v>3</v>
      </c>
      <c r="I61" s="1086">
        <v>1</v>
      </c>
    </row>
    <row r="62" spans="1:9" ht="12">
      <c r="A62" s="934"/>
      <c r="B62" s="79" t="s">
        <v>1086</v>
      </c>
      <c r="C62" s="1086">
        <v>0</v>
      </c>
      <c r="D62" s="1086">
        <v>0</v>
      </c>
      <c r="E62" s="1086">
        <v>0</v>
      </c>
      <c r="F62" s="1086">
        <v>0</v>
      </c>
      <c r="G62" s="1086">
        <v>0</v>
      </c>
      <c r="H62" s="1086">
        <v>2</v>
      </c>
      <c r="I62" s="1086">
        <v>3</v>
      </c>
    </row>
    <row r="63" spans="1:9" ht="12.75" customHeight="1">
      <c r="A63" s="1073"/>
      <c r="B63" s="88" t="s">
        <v>1088</v>
      </c>
      <c r="C63" s="1090">
        <v>0</v>
      </c>
      <c r="D63" s="1090">
        <v>0</v>
      </c>
      <c r="E63" s="1090">
        <v>0</v>
      </c>
      <c r="F63" s="1090">
        <v>0</v>
      </c>
      <c r="G63" s="1090">
        <v>0</v>
      </c>
      <c r="H63" s="1090">
        <v>3</v>
      </c>
      <c r="I63" s="1090">
        <v>3</v>
      </c>
    </row>
    <row r="64" ht="12">
      <c r="A64" s="17" t="s">
        <v>761</v>
      </c>
    </row>
  </sheetData>
  <mergeCells count="9">
    <mergeCell ref="A45:B45"/>
    <mergeCell ref="I3:I4"/>
    <mergeCell ref="A8:B8"/>
    <mergeCell ref="A9:B9"/>
    <mergeCell ref="A3:B4"/>
    <mergeCell ref="A5:B5"/>
    <mergeCell ref="C3:G3"/>
    <mergeCell ref="H3:H4"/>
    <mergeCell ref="A6:B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L69"/>
  <sheetViews>
    <sheetView workbookViewId="0" topLeftCell="A1">
      <selection activeCell="A1" sqref="A1"/>
    </sheetView>
  </sheetViews>
  <sheetFormatPr defaultColWidth="9.00390625" defaultRowHeight="13.5"/>
  <cols>
    <col min="1" max="2" width="2.625" style="95" customWidth="1"/>
    <col min="3" max="3" width="20.625" style="95" customWidth="1"/>
    <col min="4" max="12" width="8.125" style="95" customWidth="1"/>
    <col min="13" max="16384" width="9.00390625" style="95" customWidth="1"/>
  </cols>
  <sheetData>
    <row r="2" ht="14.25">
      <c r="B2" s="578" t="s">
        <v>815</v>
      </c>
    </row>
    <row r="3" spans="2:12" ht="14.25" thickBot="1">
      <c r="B3" s="1091"/>
      <c r="C3" s="122"/>
      <c r="D3" s="122"/>
      <c r="E3" s="122"/>
      <c r="F3" s="122"/>
      <c r="G3" s="122"/>
      <c r="H3" s="122"/>
      <c r="I3" s="122"/>
      <c r="J3" s="122"/>
      <c r="K3" s="122"/>
      <c r="L3" s="1092" t="s">
        <v>779</v>
      </c>
    </row>
    <row r="4" spans="1:12" s="17" customFormat="1" ht="15" customHeight="1" thickTop="1">
      <c r="A4" s="20"/>
      <c r="B4" s="135"/>
      <c r="C4" s="1093" t="s">
        <v>780</v>
      </c>
      <c r="D4" s="1094" t="s">
        <v>781</v>
      </c>
      <c r="E4" s="1094"/>
      <c r="F4" s="1094"/>
      <c r="G4" s="1094" t="s">
        <v>782</v>
      </c>
      <c r="H4" s="1094"/>
      <c r="I4" s="1094"/>
      <c r="J4" s="1065" t="s">
        <v>783</v>
      </c>
      <c r="K4" s="1065"/>
      <c r="L4" s="1066"/>
    </row>
    <row r="5" spans="1:12" s="17" customFormat="1" ht="15" customHeight="1">
      <c r="A5" s="20"/>
      <c r="B5" s="1073"/>
      <c r="C5" s="43" t="s">
        <v>784</v>
      </c>
      <c r="D5" s="104" t="s">
        <v>785</v>
      </c>
      <c r="E5" s="104" t="s">
        <v>763</v>
      </c>
      <c r="F5" s="104" t="s">
        <v>764</v>
      </c>
      <c r="G5" s="104" t="s">
        <v>765</v>
      </c>
      <c r="H5" s="104" t="s">
        <v>763</v>
      </c>
      <c r="I5" s="104" t="s">
        <v>764</v>
      </c>
      <c r="J5" s="104" t="s">
        <v>765</v>
      </c>
      <c r="K5" s="104" t="s">
        <v>763</v>
      </c>
      <c r="L5" s="104" t="s">
        <v>764</v>
      </c>
    </row>
    <row r="6" spans="1:12" s="17" customFormat="1" ht="7.5" customHeight="1">
      <c r="A6" s="20"/>
      <c r="B6" s="1095"/>
      <c r="C6" s="356"/>
      <c r="D6" s="861"/>
      <c r="E6" s="1096"/>
      <c r="F6" s="1096"/>
      <c r="G6" s="1096"/>
      <c r="H6" s="1096"/>
      <c r="I6" s="1096"/>
      <c r="J6" s="1096"/>
      <c r="K6" s="1096"/>
      <c r="L6" s="862"/>
    </row>
    <row r="7" spans="1:12" s="17" customFormat="1" ht="12.75" customHeight="1">
      <c r="A7" s="20"/>
      <c r="B7" s="934"/>
      <c r="C7" s="79" t="s">
        <v>786</v>
      </c>
      <c r="D7" s="38">
        <f aca="true" t="shared" si="0" ref="D7:F9">G7+J7</f>
        <v>240767</v>
      </c>
      <c r="E7" s="38">
        <f t="shared" si="0"/>
        <v>290400</v>
      </c>
      <c r="F7" s="38">
        <f t="shared" si="0"/>
        <v>173233</v>
      </c>
      <c r="G7" s="38">
        <v>187775</v>
      </c>
      <c r="H7" s="38">
        <v>226247</v>
      </c>
      <c r="I7" s="38">
        <v>135343</v>
      </c>
      <c r="J7" s="38">
        <v>52992</v>
      </c>
      <c r="K7" s="38">
        <v>64153</v>
      </c>
      <c r="L7" s="1097">
        <v>37890</v>
      </c>
    </row>
    <row r="8" spans="1:12" s="17" customFormat="1" ht="12.75" customHeight="1">
      <c r="A8" s="20"/>
      <c r="B8" s="934"/>
      <c r="C8" s="1098" t="s">
        <v>787</v>
      </c>
      <c r="D8" s="38">
        <f t="shared" si="0"/>
        <v>246418</v>
      </c>
      <c r="E8" s="38">
        <f t="shared" si="0"/>
        <v>296713</v>
      </c>
      <c r="F8" s="38">
        <f t="shared" si="0"/>
        <v>177428</v>
      </c>
      <c r="G8" s="20">
        <v>193397</v>
      </c>
      <c r="H8" s="20">
        <v>232425</v>
      </c>
      <c r="I8" s="20">
        <v>139864</v>
      </c>
      <c r="J8" s="20">
        <v>53021</v>
      </c>
      <c r="K8" s="20">
        <v>64288</v>
      </c>
      <c r="L8" s="27">
        <v>37564</v>
      </c>
    </row>
    <row r="9" spans="1:12" s="139" customFormat="1" ht="12.75" customHeight="1">
      <c r="A9" s="149"/>
      <c r="B9" s="1099"/>
      <c r="C9" s="1100" t="s">
        <v>788</v>
      </c>
      <c r="D9" s="34">
        <f t="shared" si="0"/>
        <v>253570</v>
      </c>
      <c r="E9" s="34">
        <f t="shared" si="0"/>
        <v>309063</v>
      </c>
      <c r="F9" s="34">
        <f t="shared" si="0"/>
        <v>180539</v>
      </c>
      <c r="G9" s="149">
        <v>195881</v>
      </c>
      <c r="H9" s="149">
        <v>237889</v>
      </c>
      <c r="I9" s="149">
        <v>140657</v>
      </c>
      <c r="J9" s="149">
        <v>57689</v>
      </c>
      <c r="K9" s="149">
        <v>71174</v>
      </c>
      <c r="L9" s="851">
        <v>39882</v>
      </c>
    </row>
    <row r="10" spans="1:12" s="17" customFormat="1" ht="9.75" customHeight="1">
      <c r="A10" s="20"/>
      <c r="B10" s="856"/>
      <c r="C10" s="864"/>
      <c r="D10" s="38"/>
      <c r="E10" s="38"/>
      <c r="F10" s="38"/>
      <c r="G10" s="20"/>
      <c r="H10" s="20"/>
      <c r="I10" s="20"/>
      <c r="J10" s="20"/>
      <c r="K10" s="20"/>
      <c r="L10" s="27"/>
    </row>
    <row r="11" spans="1:12" s="17" customFormat="1" ht="12.75" customHeight="1">
      <c r="A11" s="20"/>
      <c r="B11" s="934" t="s">
        <v>789</v>
      </c>
      <c r="C11" s="1097" t="s">
        <v>790</v>
      </c>
      <c r="D11" s="38">
        <f aca="true" t="shared" si="1" ref="D11:D22">G11+J11</f>
        <v>221254</v>
      </c>
      <c r="E11" s="38">
        <f aca="true" t="shared" si="2" ref="E11:E22">H11+K11</f>
        <v>272200</v>
      </c>
      <c r="F11" s="38">
        <f aca="true" t="shared" si="3" ref="F11:F22">I11+L11</f>
        <v>154147</v>
      </c>
      <c r="G11" s="20">
        <v>191131</v>
      </c>
      <c r="H11" s="20">
        <v>231725</v>
      </c>
      <c r="I11" s="20">
        <v>137660</v>
      </c>
      <c r="J11" s="20">
        <v>30123</v>
      </c>
      <c r="K11" s="20">
        <v>40475</v>
      </c>
      <c r="L11" s="27">
        <v>16487</v>
      </c>
    </row>
    <row r="12" spans="1:12" s="17" customFormat="1" ht="12.75" customHeight="1">
      <c r="A12" s="20"/>
      <c r="B12" s="934"/>
      <c r="C12" s="1101" t="s">
        <v>791</v>
      </c>
      <c r="D12" s="38">
        <f t="shared" si="1"/>
        <v>196884</v>
      </c>
      <c r="E12" s="38">
        <f t="shared" si="2"/>
        <v>239239</v>
      </c>
      <c r="F12" s="38">
        <f t="shared" si="3"/>
        <v>141117</v>
      </c>
      <c r="G12" s="20">
        <v>195987</v>
      </c>
      <c r="H12" s="20">
        <v>238298</v>
      </c>
      <c r="I12" s="20">
        <v>140276</v>
      </c>
      <c r="J12" s="20">
        <v>897</v>
      </c>
      <c r="K12" s="20">
        <v>941</v>
      </c>
      <c r="L12" s="27">
        <v>841</v>
      </c>
    </row>
    <row r="13" spans="1:12" s="17" customFormat="1" ht="12.75" customHeight="1">
      <c r="A13" s="20"/>
      <c r="B13" s="934" t="s">
        <v>792</v>
      </c>
      <c r="C13" s="1101" t="s">
        <v>766</v>
      </c>
      <c r="D13" s="38">
        <f t="shared" si="1"/>
        <v>223964</v>
      </c>
      <c r="E13" s="38">
        <f t="shared" si="2"/>
        <v>274015</v>
      </c>
      <c r="F13" s="38">
        <f t="shared" si="3"/>
        <v>158079</v>
      </c>
      <c r="G13" s="20">
        <v>195444</v>
      </c>
      <c r="H13" s="20">
        <v>237254</v>
      </c>
      <c r="I13" s="20">
        <v>140407</v>
      </c>
      <c r="J13" s="20">
        <v>28520</v>
      </c>
      <c r="K13" s="20">
        <v>36761</v>
      </c>
      <c r="L13" s="27">
        <v>17672</v>
      </c>
    </row>
    <row r="14" spans="1:12" s="17" customFormat="1" ht="12.75" customHeight="1">
      <c r="A14" s="20"/>
      <c r="B14" s="934"/>
      <c r="C14" s="1101" t="s">
        <v>767</v>
      </c>
      <c r="D14" s="38">
        <f t="shared" si="1"/>
        <v>201171</v>
      </c>
      <c r="E14" s="38">
        <f t="shared" si="2"/>
        <v>244102</v>
      </c>
      <c r="F14" s="38">
        <f t="shared" si="3"/>
        <v>144879</v>
      </c>
      <c r="G14" s="20">
        <v>195142</v>
      </c>
      <c r="H14" s="20">
        <v>236128</v>
      </c>
      <c r="I14" s="20">
        <v>141400</v>
      </c>
      <c r="J14" s="20">
        <v>6029</v>
      </c>
      <c r="K14" s="20">
        <v>7974</v>
      </c>
      <c r="L14" s="27">
        <v>3479</v>
      </c>
    </row>
    <row r="15" spans="1:12" s="17" customFormat="1" ht="12.75" customHeight="1">
      <c r="A15" s="20"/>
      <c r="B15" s="934" t="s">
        <v>793</v>
      </c>
      <c r="C15" s="1101" t="s">
        <v>768</v>
      </c>
      <c r="D15" s="38">
        <f t="shared" si="1"/>
        <v>194791</v>
      </c>
      <c r="E15" s="38">
        <f t="shared" si="2"/>
        <v>236102</v>
      </c>
      <c r="F15" s="38">
        <f t="shared" si="3"/>
        <v>141147</v>
      </c>
      <c r="G15" s="20">
        <v>190789</v>
      </c>
      <c r="H15" s="20">
        <v>231015</v>
      </c>
      <c r="I15" s="20">
        <v>138556</v>
      </c>
      <c r="J15" s="20">
        <v>4002</v>
      </c>
      <c r="K15" s="20">
        <v>5087</v>
      </c>
      <c r="L15" s="27">
        <v>2591</v>
      </c>
    </row>
    <row r="16" spans="1:12" s="17" customFormat="1" ht="12.75" customHeight="1">
      <c r="A16" s="20"/>
      <c r="B16" s="934"/>
      <c r="C16" s="1101" t="s">
        <v>769</v>
      </c>
      <c r="D16" s="38">
        <f t="shared" si="1"/>
        <v>310245</v>
      </c>
      <c r="E16" s="38">
        <f t="shared" si="2"/>
        <v>375344</v>
      </c>
      <c r="F16" s="38">
        <f t="shared" si="3"/>
        <v>225774</v>
      </c>
      <c r="G16" s="20">
        <v>197024</v>
      </c>
      <c r="H16" s="20">
        <v>239605</v>
      </c>
      <c r="I16" s="20">
        <v>141772</v>
      </c>
      <c r="J16" s="20">
        <v>113221</v>
      </c>
      <c r="K16" s="20">
        <v>135739</v>
      </c>
      <c r="L16" s="27">
        <v>84002</v>
      </c>
    </row>
    <row r="17" spans="1:12" s="17" customFormat="1" ht="12.75" customHeight="1">
      <c r="A17" s="20"/>
      <c r="B17" s="934" t="s">
        <v>794</v>
      </c>
      <c r="C17" s="1101" t="s">
        <v>770</v>
      </c>
      <c r="D17" s="38">
        <f t="shared" si="1"/>
        <v>303636</v>
      </c>
      <c r="E17" s="38">
        <f t="shared" si="2"/>
        <v>377117</v>
      </c>
      <c r="F17" s="38">
        <f t="shared" si="3"/>
        <v>208058</v>
      </c>
      <c r="G17" s="20">
        <v>197545</v>
      </c>
      <c r="H17" s="20">
        <v>240089</v>
      </c>
      <c r="I17" s="20">
        <v>142208</v>
      </c>
      <c r="J17" s="20">
        <v>106091</v>
      </c>
      <c r="K17" s="20">
        <v>137028</v>
      </c>
      <c r="L17" s="27">
        <v>65850</v>
      </c>
    </row>
    <row r="18" spans="1:12" s="17" customFormat="1" ht="12.75" customHeight="1">
      <c r="A18" s="20"/>
      <c r="B18" s="934"/>
      <c r="C18" s="1101" t="s">
        <v>771</v>
      </c>
      <c r="D18" s="38">
        <f t="shared" si="1"/>
        <v>271522</v>
      </c>
      <c r="E18" s="38">
        <f t="shared" si="2"/>
        <v>332017</v>
      </c>
      <c r="F18" s="38">
        <f t="shared" si="3"/>
        <v>192718</v>
      </c>
      <c r="G18" s="20">
        <v>194987</v>
      </c>
      <c r="H18" s="20">
        <v>237363</v>
      </c>
      <c r="I18" s="20">
        <v>139786</v>
      </c>
      <c r="J18" s="20">
        <v>76535</v>
      </c>
      <c r="K18" s="20">
        <v>94654</v>
      </c>
      <c r="L18" s="27">
        <v>52932</v>
      </c>
    </row>
    <row r="19" spans="1:12" s="17" customFormat="1" ht="12.75" customHeight="1">
      <c r="A19" s="20"/>
      <c r="B19" s="934" t="s">
        <v>795</v>
      </c>
      <c r="C19" s="1101" t="s">
        <v>772</v>
      </c>
      <c r="D19" s="38">
        <f t="shared" si="1"/>
        <v>200450</v>
      </c>
      <c r="E19" s="38">
        <f t="shared" si="2"/>
        <v>245104</v>
      </c>
      <c r="F19" s="38">
        <f t="shared" si="3"/>
        <v>142134</v>
      </c>
      <c r="G19" s="20">
        <v>196546</v>
      </c>
      <c r="H19" s="20">
        <v>239813</v>
      </c>
      <c r="I19" s="20">
        <v>140041</v>
      </c>
      <c r="J19" s="20">
        <v>3904</v>
      </c>
      <c r="K19" s="20">
        <v>5291</v>
      </c>
      <c r="L19" s="27">
        <v>2093</v>
      </c>
    </row>
    <row r="20" spans="1:12" s="17" customFormat="1" ht="12.75" customHeight="1">
      <c r="A20" s="20"/>
      <c r="B20" s="934"/>
      <c r="C20" s="1101" t="s">
        <v>796</v>
      </c>
      <c r="D20" s="38">
        <f t="shared" si="1"/>
        <v>198879</v>
      </c>
      <c r="E20" s="38">
        <f t="shared" si="2"/>
        <v>242155</v>
      </c>
      <c r="F20" s="38">
        <f t="shared" si="3"/>
        <v>141347</v>
      </c>
      <c r="G20" s="20">
        <v>197396</v>
      </c>
      <c r="H20" s="20">
        <v>239814</v>
      </c>
      <c r="I20" s="20">
        <v>141005</v>
      </c>
      <c r="J20" s="20">
        <v>1483</v>
      </c>
      <c r="K20" s="20">
        <v>2341</v>
      </c>
      <c r="L20" s="27">
        <v>342</v>
      </c>
    </row>
    <row r="21" spans="1:12" s="17" customFormat="1" ht="12.75" customHeight="1">
      <c r="A21" s="20"/>
      <c r="B21" s="934"/>
      <c r="C21" s="1101" t="s">
        <v>797</v>
      </c>
      <c r="D21" s="38">
        <f t="shared" si="1"/>
        <v>207760</v>
      </c>
      <c r="E21" s="38">
        <f t="shared" si="2"/>
        <v>250772</v>
      </c>
      <c r="F21" s="38">
        <f t="shared" si="3"/>
        <v>150385</v>
      </c>
      <c r="G21" s="20">
        <v>198864</v>
      </c>
      <c r="H21" s="20">
        <v>241210</v>
      </c>
      <c r="I21" s="20">
        <v>142377</v>
      </c>
      <c r="J21" s="20">
        <v>8896</v>
      </c>
      <c r="K21" s="20">
        <v>9562</v>
      </c>
      <c r="L21" s="27">
        <v>8008</v>
      </c>
    </row>
    <row r="22" spans="1:12" s="17" customFormat="1" ht="12.75" customHeight="1">
      <c r="A22" s="20"/>
      <c r="B22" s="934"/>
      <c r="C22" s="1101" t="s">
        <v>798</v>
      </c>
      <c r="D22" s="38">
        <f t="shared" si="1"/>
        <v>512277</v>
      </c>
      <c r="E22" s="38">
        <f t="shared" si="2"/>
        <v>620590</v>
      </c>
      <c r="F22" s="38">
        <f t="shared" si="3"/>
        <v>366685</v>
      </c>
      <c r="G22" s="20">
        <v>199714</v>
      </c>
      <c r="H22" s="20">
        <v>242357</v>
      </c>
      <c r="I22" s="20">
        <v>142394</v>
      </c>
      <c r="J22" s="20">
        <v>312563</v>
      </c>
      <c r="K22" s="20">
        <v>378233</v>
      </c>
      <c r="L22" s="27">
        <v>224291</v>
      </c>
    </row>
    <row r="23" spans="1:12" s="17" customFormat="1" ht="12.75" customHeight="1">
      <c r="A23" s="20"/>
      <c r="B23" s="934"/>
      <c r="C23" s="1101"/>
      <c r="D23" s="38"/>
      <c r="E23" s="38"/>
      <c r="F23" s="38"/>
      <c r="G23" s="20"/>
      <c r="H23" s="20"/>
      <c r="I23" s="20"/>
      <c r="J23" s="20"/>
      <c r="K23" s="20"/>
      <c r="L23" s="27"/>
    </row>
    <row r="24" spans="1:12" s="17" customFormat="1" ht="12.75" customHeight="1">
      <c r="A24" s="20"/>
      <c r="B24" s="37"/>
      <c r="C24" s="27"/>
      <c r="D24" s="1588" t="s">
        <v>799</v>
      </c>
      <c r="E24" s="1590"/>
      <c r="F24" s="1590"/>
      <c r="G24" s="1590"/>
      <c r="H24" s="1590"/>
      <c r="I24" s="1590"/>
      <c r="J24" s="1590"/>
      <c r="K24" s="1590"/>
      <c r="L24" s="1591"/>
    </row>
    <row r="25" spans="1:12" s="17" customFormat="1" ht="12.75" customHeight="1">
      <c r="A25" s="20"/>
      <c r="B25" s="1592" t="s">
        <v>773</v>
      </c>
      <c r="C25" s="1593"/>
      <c r="D25" s="38">
        <f aca="true" t="shared" si="4" ref="D25:D43">G25+J25</f>
        <v>224108</v>
      </c>
      <c r="E25" s="38">
        <f aca="true" t="shared" si="5" ref="E25:E43">H25+K25</f>
        <v>240828</v>
      </c>
      <c r="F25" s="38">
        <f aca="true" t="shared" si="6" ref="F25:F43">I25+L25</f>
        <v>127482</v>
      </c>
      <c r="G25" s="20">
        <v>190079</v>
      </c>
      <c r="H25" s="20">
        <v>203271</v>
      </c>
      <c r="I25" s="20">
        <v>113485</v>
      </c>
      <c r="J25" s="20">
        <v>34029</v>
      </c>
      <c r="K25" s="20">
        <v>37557</v>
      </c>
      <c r="L25" s="27">
        <v>13997</v>
      </c>
    </row>
    <row r="26" spans="1:12" s="17" customFormat="1" ht="12.75" customHeight="1">
      <c r="A26" s="20"/>
      <c r="B26" s="1592" t="s">
        <v>774</v>
      </c>
      <c r="C26" s="1593"/>
      <c r="D26" s="38">
        <f t="shared" si="4"/>
        <v>213657</v>
      </c>
      <c r="E26" s="38">
        <f t="shared" si="5"/>
        <v>279338</v>
      </c>
      <c r="F26" s="38">
        <f t="shared" si="6"/>
        <v>149973</v>
      </c>
      <c r="G26" s="20">
        <v>169101</v>
      </c>
      <c r="H26" s="20">
        <v>219088</v>
      </c>
      <c r="I26" s="20">
        <v>120666</v>
      </c>
      <c r="J26" s="20">
        <v>44556</v>
      </c>
      <c r="K26" s="20">
        <v>60250</v>
      </c>
      <c r="L26" s="27">
        <v>29307</v>
      </c>
    </row>
    <row r="27" spans="1:12" s="17" customFormat="1" ht="12.75" customHeight="1">
      <c r="A27" s="20"/>
      <c r="B27" s="1102"/>
      <c r="C27" s="601" t="s">
        <v>800</v>
      </c>
      <c r="D27" s="38">
        <f t="shared" si="4"/>
        <v>203781</v>
      </c>
      <c r="E27" s="38">
        <f t="shared" si="5"/>
        <v>282034</v>
      </c>
      <c r="F27" s="38">
        <f t="shared" si="6"/>
        <v>134417</v>
      </c>
      <c r="G27" s="20">
        <v>161775</v>
      </c>
      <c r="H27" s="20">
        <v>219286</v>
      </c>
      <c r="I27" s="20">
        <v>110620</v>
      </c>
      <c r="J27" s="20">
        <v>42006</v>
      </c>
      <c r="K27" s="20">
        <v>62748</v>
      </c>
      <c r="L27" s="27">
        <v>23797</v>
      </c>
    </row>
    <row r="28" spans="1:12" s="17" customFormat="1" ht="12.75" customHeight="1">
      <c r="A28" s="20"/>
      <c r="B28" s="1102"/>
      <c r="C28" s="601" t="s">
        <v>801</v>
      </c>
      <c r="D28" s="38">
        <f t="shared" si="4"/>
        <v>159922</v>
      </c>
      <c r="E28" s="38">
        <f t="shared" si="5"/>
        <v>230099</v>
      </c>
      <c r="F28" s="38">
        <f t="shared" si="6"/>
        <v>138393</v>
      </c>
      <c r="G28" s="20">
        <v>133275</v>
      </c>
      <c r="H28" s="20">
        <v>189128</v>
      </c>
      <c r="I28" s="20">
        <v>116166</v>
      </c>
      <c r="J28" s="20">
        <v>26647</v>
      </c>
      <c r="K28" s="20">
        <v>40971</v>
      </c>
      <c r="L28" s="27">
        <v>22227</v>
      </c>
    </row>
    <row r="29" spans="1:12" s="17" customFormat="1" ht="12.75" customHeight="1">
      <c r="A29" s="20"/>
      <c r="B29" s="1102"/>
      <c r="C29" s="601" t="s">
        <v>802</v>
      </c>
      <c r="D29" s="38">
        <f t="shared" si="4"/>
        <v>193654</v>
      </c>
      <c r="E29" s="38">
        <f t="shared" si="5"/>
        <v>217024</v>
      </c>
      <c r="F29" s="38">
        <f t="shared" si="6"/>
        <v>134530</v>
      </c>
      <c r="G29" s="20">
        <v>161229</v>
      </c>
      <c r="H29" s="20">
        <v>180984</v>
      </c>
      <c r="I29" s="20">
        <v>111150</v>
      </c>
      <c r="J29" s="20">
        <v>32425</v>
      </c>
      <c r="K29" s="20">
        <v>36040</v>
      </c>
      <c r="L29" s="27">
        <v>23380</v>
      </c>
    </row>
    <row r="30" spans="1:12" s="17" customFormat="1" ht="12.75" customHeight="1">
      <c r="A30" s="20"/>
      <c r="B30" s="1102"/>
      <c r="C30" s="601" t="s">
        <v>803</v>
      </c>
      <c r="D30" s="38">
        <f t="shared" si="4"/>
        <v>303183</v>
      </c>
      <c r="E30" s="38">
        <f t="shared" si="5"/>
        <v>326971</v>
      </c>
      <c r="F30" s="38">
        <f t="shared" si="6"/>
        <v>174159</v>
      </c>
      <c r="G30" s="20">
        <v>234002</v>
      </c>
      <c r="H30" s="20">
        <v>251790</v>
      </c>
      <c r="I30" s="20">
        <v>137346</v>
      </c>
      <c r="J30" s="20">
        <v>69181</v>
      </c>
      <c r="K30" s="20">
        <v>75181</v>
      </c>
      <c r="L30" s="27">
        <v>36813</v>
      </c>
    </row>
    <row r="31" spans="1:12" s="17" customFormat="1" ht="12.75" customHeight="1">
      <c r="A31" s="20"/>
      <c r="B31" s="1102"/>
      <c r="C31" s="601" t="s">
        <v>523</v>
      </c>
      <c r="D31" s="38">
        <f t="shared" si="4"/>
        <v>270139</v>
      </c>
      <c r="E31" s="38">
        <f t="shared" si="5"/>
        <v>283970</v>
      </c>
      <c r="F31" s="38">
        <f t="shared" si="6"/>
        <v>189247</v>
      </c>
      <c r="G31" s="20">
        <v>212594</v>
      </c>
      <c r="H31" s="20">
        <v>222672</v>
      </c>
      <c r="I31" s="20">
        <v>153352</v>
      </c>
      <c r="J31" s="20">
        <v>57545</v>
      </c>
      <c r="K31" s="20">
        <v>61298</v>
      </c>
      <c r="L31" s="27">
        <v>35895</v>
      </c>
    </row>
    <row r="32" spans="1:12" s="17" customFormat="1" ht="12.75" customHeight="1">
      <c r="A32" s="20"/>
      <c r="B32" s="1102"/>
      <c r="C32" s="601" t="s">
        <v>804</v>
      </c>
      <c r="D32" s="38">
        <f t="shared" si="4"/>
        <v>242290</v>
      </c>
      <c r="E32" s="38">
        <f t="shared" si="5"/>
        <v>275288</v>
      </c>
      <c r="F32" s="38">
        <f t="shared" si="6"/>
        <v>166552</v>
      </c>
      <c r="G32" s="20">
        <v>186427</v>
      </c>
      <c r="H32" s="20">
        <v>211054</v>
      </c>
      <c r="I32" s="20">
        <v>130008</v>
      </c>
      <c r="J32" s="20">
        <v>55863</v>
      </c>
      <c r="K32" s="20">
        <v>64234</v>
      </c>
      <c r="L32" s="27">
        <v>36544</v>
      </c>
    </row>
    <row r="33" spans="1:12" s="17" customFormat="1" ht="12.75" customHeight="1">
      <c r="A33" s="20"/>
      <c r="B33" s="1102"/>
      <c r="C33" s="601" t="s">
        <v>805</v>
      </c>
      <c r="D33" s="38">
        <f t="shared" si="4"/>
        <v>213578</v>
      </c>
      <c r="E33" s="38">
        <f t="shared" si="5"/>
        <v>278227</v>
      </c>
      <c r="F33" s="38">
        <f t="shared" si="6"/>
        <v>157192</v>
      </c>
      <c r="G33" s="20">
        <v>168680</v>
      </c>
      <c r="H33" s="20">
        <v>220045</v>
      </c>
      <c r="I33" s="20">
        <v>123875</v>
      </c>
      <c r="J33" s="20">
        <v>44898</v>
      </c>
      <c r="K33" s="20">
        <v>58182</v>
      </c>
      <c r="L33" s="27">
        <v>33317</v>
      </c>
    </row>
    <row r="34" spans="1:12" s="17" customFormat="1" ht="12.75" customHeight="1">
      <c r="A34" s="20"/>
      <c r="B34" s="1102"/>
      <c r="C34" s="601" t="s">
        <v>806</v>
      </c>
      <c r="D34" s="38">
        <f t="shared" si="4"/>
        <v>211902</v>
      </c>
      <c r="E34" s="38">
        <f t="shared" si="5"/>
        <v>280317</v>
      </c>
      <c r="F34" s="38">
        <f t="shared" si="6"/>
        <v>145909</v>
      </c>
      <c r="G34" s="20">
        <v>168212</v>
      </c>
      <c r="H34" s="20">
        <v>219346</v>
      </c>
      <c r="I34" s="20">
        <v>118971</v>
      </c>
      <c r="J34" s="20">
        <v>43690</v>
      </c>
      <c r="K34" s="20">
        <v>60971</v>
      </c>
      <c r="L34" s="27">
        <v>26938</v>
      </c>
    </row>
    <row r="35" spans="1:12" s="17" customFormat="1" ht="12.75" customHeight="1">
      <c r="A35" s="20"/>
      <c r="B35" s="1592" t="s">
        <v>807</v>
      </c>
      <c r="C35" s="1593"/>
      <c r="D35" s="38">
        <f t="shared" si="4"/>
        <v>421194</v>
      </c>
      <c r="E35" s="38">
        <f t="shared" si="5"/>
        <v>439204</v>
      </c>
      <c r="F35" s="38">
        <f t="shared" si="6"/>
        <v>260112</v>
      </c>
      <c r="G35" s="38">
        <v>323659</v>
      </c>
      <c r="H35" s="38">
        <v>337147</v>
      </c>
      <c r="I35" s="38">
        <v>202929</v>
      </c>
      <c r="J35" s="38">
        <v>97535</v>
      </c>
      <c r="K35" s="38">
        <v>102057</v>
      </c>
      <c r="L35" s="1097">
        <v>57183</v>
      </c>
    </row>
    <row r="36" spans="1:12" s="17" customFormat="1" ht="12.75" customHeight="1">
      <c r="A36" s="20"/>
      <c r="B36" s="1592" t="s">
        <v>775</v>
      </c>
      <c r="C36" s="1593"/>
      <c r="D36" s="38">
        <f t="shared" si="4"/>
        <v>329320</v>
      </c>
      <c r="E36" s="38">
        <f t="shared" si="5"/>
        <v>329661</v>
      </c>
      <c r="F36" s="38">
        <f t="shared" si="6"/>
        <v>326910</v>
      </c>
      <c r="G36" s="20">
        <v>249467</v>
      </c>
      <c r="H36" s="20">
        <v>253196</v>
      </c>
      <c r="I36" s="20">
        <v>220973</v>
      </c>
      <c r="J36" s="20">
        <v>79853</v>
      </c>
      <c r="K36" s="20">
        <v>76465</v>
      </c>
      <c r="L36" s="27">
        <v>105937</v>
      </c>
    </row>
    <row r="37" spans="1:12" s="17" customFormat="1" ht="12.75" customHeight="1">
      <c r="A37" s="20"/>
      <c r="B37" s="1592" t="s">
        <v>776</v>
      </c>
      <c r="C37" s="1593"/>
      <c r="D37" s="38">
        <f t="shared" si="4"/>
        <v>222840</v>
      </c>
      <c r="E37" s="38">
        <f t="shared" si="5"/>
        <v>286053</v>
      </c>
      <c r="F37" s="38">
        <f t="shared" si="6"/>
        <v>151394</v>
      </c>
      <c r="G37" s="20">
        <v>171489</v>
      </c>
      <c r="H37" s="20">
        <v>215946</v>
      </c>
      <c r="I37" s="20">
        <v>121782</v>
      </c>
      <c r="J37" s="20">
        <v>51351</v>
      </c>
      <c r="K37" s="20">
        <v>70107</v>
      </c>
      <c r="L37" s="27">
        <v>29612</v>
      </c>
    </row>
    <row r="38" spans="1:12" s="17" customFormat="1" ht="12.75" customHeight="1">
      <c r="A38" s="20"/>
      <c r="B38" s="1592" t="s">
        <v>777</v>
      </c>
      <c r="C38" s="1593"/>
      <c r="D38" s="38">
        <f t="shared" si="4"/>
        <v>400290</v>
      </c>
      <c r="E38" s="38">
        <f t="shared" si="5"/>
        <v>493604</v>
      </c>
      <c r="F38" s="38">
        <f t="shared" si="6"/>
        <v>260692</v>
      </c>
      <c r="G38" s="20">
        <v>275706</v>
      </c>
      <c r="H38" s="20">
        <v>337134</v>
      </c>
      <c r="I38" s="20">
        <v>183588</v>
      </c>
      <c r="J38" s="20">
        <v>124584</v>
      </c>
      <c r="K38" s="20">
        <v>156470</v>
      </c>
      <c r="L38" s="27">
        <v>77104</v>
      </c>
    </row>
    <row r="39" spans="1:12" s="17" customFormat="1" ht="12.75" customHeight="1">
      <c r="A39" s="20"/>
      <c r="B39" s="1592" t="s">
        <v>778</v>
      </c>
      <c r="C39" s="1593"/>
      <c r="D39" s="38">
        <f t="shared" si="4"/>
        <v>317753</v>
      </c>
      <c r="E39" s="38">
        <f t="shared" si="5"/>
        <v>379176</v>
      </c>
      <c r="F39" s="38">
        <f t="shared" si="6"/>
        <v>253152</v>
      </c>
      <c r="G39" s="20">
        <v>235926</v>
      </c>
      <c r="H39" s="20">
        <v>279820</v>
      </c>
      <c r="I39" s="20">
        <v>189733</v>
      </c>
      <c r="J39" s="20">
        <v>81827</v>
      </c>
      <c r="K39" s="20">
        <v>99356</v>
      </c>
      <c r="L39" s="27">
        <v>63419</v>
      </c>
    </row>
    <row r="40" spans="1:12" s="17" customFormat="1" ht="12.75" customHeight="1">
      <c r="A40" s="20"/>
      <c r="B40" s="1102"/>
      <c r="C40" s="601" t="s">
        <v>808</v>
      </c>
      <c r="D40" s="38">
        <f t="shared" si="4"/>
        <v>156024</v>
      </c>
      <c r="E40" s="38">
        <f t="shared" si="5"/>
        <v>200997</v>
      </c>
      <c r="F40" s="38">
        <f t="shared" si="6"/>
        <v>124311</v>
      </c>
      <c r="G40" s="20">
        <v>137190</v>
      </c>
      <c r="H40" s="20">
        <v>174478</v>
      </c>
      <c r="I40" s="20">
        <v>110865</v>
      </c>
      <c r="J40" s="20">
        <v>18834</v>
      </c>
      <c r="K40" s="20">
        <v>26519</v>
      </c>
      <c r="L40" s="27">
        <v>13446</v>
      </c>
    </row>
    <row r="41" spans="1:12" s="17" customFormat="1" ht="12.75" customHeight="1">
      <c r="A41" s="20"/>
      <c r="B41" s="1102"/>
      <c r="C41" s="601" t="s">
        <v>809</v>
      </c>
      <c r="D41" s="38">
        <f t="shared" si="4"/>
        <v>335133</v>
      </c>
      <c r="E41" s="38">
        <f t="shared" si="5"/>
        <v>463253</v>
      </c>
      <c r="F41" s="38">
        <f t="shared" si="6"/>
        <v>281127</v>
      </c>
      <c r="G41" s="20">
        <v>259273</v>
      </c>
      <c r="H41" s="20">
        <v>374004</v>
      </c>
      <c r="I41" s="20">
        <v>210903</v>
      </c>
      <c r="J41" s="20">
        <v>75860</v>
      </c>
      <c r="K41" s="20">
        <v>89249</v>
      </c>
      <c r="L41" s="27">
        <v>70224</v>
      </c>
    </row>
    <row r="42" spans="1:12" s="17" customFormat="1" ht="12.75" customHeight="1">
      <c r="A42" s="20"/>
      <c r="B42" s="1102"/>
      <c r="C42" s="601" t="s">
        <v>810</v>
      </c>
      <c r="D42" s="38">
        <f t="shared" si="4"/>
        <v>408197</v>
      </c>
      <c r="E42" s="38">
        <f t="shared" si="5"/>
        <v>431591</v>
      </c>
      <c r="F42" s="38">
        <f t="shared" si="6"/>
        <v>363584</v>
      </c>
      <c r="G42" s="20">
        <v>288512</v>
      </c>
      <c r="H42" s="20">
        <v>303692</v>
      </c>
      <c r="I42" s="20">
        <v>259432</v>
      </c>
      <c r="J42" s="20">
        <v>119685</v>
      </c>
      <c r="K42" s="20">
        <v>127899</v>
      </c>
      <c r="L42" s="27">
        <v>104152</v>
      </c>
    </row>
    <row r="43" spans="1:12" s="17" customFormat="1" ht="12.75" customHeight="1">
      <c r="A43" s="20"/>
      <c r="B43" s="1102"/>
      <c r="C43" s="601" t="s">
        <v>811</v>
      </c>
      <c r="D43" s="38">
        <f t="shared" si="4"/>
        <v>284503</v>
      </c>
      <c r="E43" s="38">
        <f t="shared" si="5"/>
        <v>341646</v>
      </c>
      <c r="F43" s="38">
        <f t="shared" si="6"/>
        <v>204429</v>
      </c>
      <c r="G43" s="20">
        <v>208984</v>
      </c>
      <c r="H43" s="20">
        <v>247821</v>
      </c>
      <c r="I43" s="20">
        <v>154565</v>
      </c>
      <c r="J43" s="20">
        <v>75519</v>
      </c>
      <c r="K43" s="20">
        <v>93825</v>
      </c>
      <c r="L43" s="27">
        <v>49864</v>
      </c>
    </row>
    <row r="44" spans="2:12" ht="12.75" customHeight="1">
      <c r="B44" s="655"/>
      <c r="C44" s="123"/>
      <c r="D44" s="122"/>
      <c r="E44" s="122"/>
      <c r="F44" s="122"/>
      <c r="G44" s="122"/>
      <c r="H44" s="122"/>
      <c r="I44" s="122"/>
      <c r="J44" s="122"/>
      <c r="K44" s="122"/>
      <c r="L44" s="123"/>
    </row>
    <row r="45" spans="2:12" ht="12.75" customHeight="1">
      <c r="B45" s="655"/>
      <c r="C45" s="123"/>
      <c r="D45" s="1588" t="s">
        <v>812</v>
      </c>
      <c r="E45" s="1588"/>
      <c r="F45" s="1588"/>
      <c r="G45" s="1588"/>
      <c r="H45" s="1588"/>
      <c r="I45" s="1588"/>
      <c r="J45" s="1588"/>
      <c r="K45" s="1588"/>
      <c r="L45" s="1589"/>
    </row>
    <row r="46" spans="2:12" ht="12.75" customHeight="1">
      <c r="B46" s="1587" t="s">
        <v>484</v>
      </c>
      <c r="C46" s="1516"/>
      <c r="D46" s="38">
        <f aca="true" t="shared" si="7" ref="D46:D55">G46+J46</f>
        <v>178502</v>
      </c>
      <c r="E46" s="38">
        <f aca="true" t="shared" si="8" ref="E46:E55">H46+K46</f>
        <v>190554</v>
      </c>
      <c r="F46" s="38">
        <f aca="true" t="shared" si="9" ref="F46:F55">I46+L46</f>
        <v>107442</v>
      </c>
      <c r="G46" s="122">
        <v>168523</v>
      </c>
      <c r="H46" s="122">
        <v>179114</v>
      </c>
      <c r="I46" s="122">
        <v>105855</v>
      </c>
      <c r="J46" s="122">
        <v>9979</v>
      </c>
      <c r="K46" s="122">
        <v>11440</v>
      </c>
      <c r="L46" s="123">
        <v>1587</v>
      </c>
    </row>
    <row r="47" spans="2:12" ht="12.75" customHeight="1">
      <c r="B47" s="1587" t="s">
        <v>481</v>
      </c>
      <c r="C47" s="1516"/>
      <c r="D47" s="38">
        <f t="shared" si="7"/>
        <v>192883</v>
      </c>
      <c r="E47" s="38">
        <f t="shared" si="8"/>
        <v>254730</v>
      </c>
      <c r="F47" s="38">
        <f t="shared" si="9"/>
        <v>145997</v>
      </c>
      <c r="G47" s="122">
        <v>154603</v>
      </c>
      <c r="H47" s="122">
        <v>202821</v>
      </c>
      <c r="I47" s="122">
        <v>118080</v>
      </c>
      <c r="J47" s="122">
        <v>38280</v>
      </c>
      <c r="K47" s="122">
        <v>51909</v>
      </c>
      <c r="L47" s="123">
        <v>27917</v>
      </c>
    </row>
    <row r="48" spans="2:12" ht="12.75" customHeight="1">
      <c r="B48" s="655"/>
      <c r="C48" s="601" t="s">
        <v>800</v>
      </c>
      <c r="D48" s="38">
        <f t="shared" si="7"/>
        <v>177380</v>
      </c>
      <c r="E48" s="38">
        <f t="shared" si="8"/>
        <v>253476</v>
      </c>
      <c r="F48" s="38">
        <f t="shared" si="9"/>
        <v>126116</v>
      </c>
      <c r="G48" s="122">
        <v>143262</v>
      </c>
      <c r="H48" s="122">
        <v>200061</v>
      </c>
      <c r="I48" s="122">
        <v>104879</v>
      </c>
      <c r="J48" s="122">
        <v>34118</v>
      </c>
      <c r="K48" s="122">
        <v>53415</v>
      </c>
      <c r="L48" s="123">
        <v>21237</v>
      </c>
    </row>
    <row r="49" spans="2:12" ht="12.75" customHeight="1">
      <c r="B49" s="655"/>
      <c r="C49" s="601" t="s">
        <v>801</v>
      </c>
      <c r="D49" s="38">
        <f t="shared" si="7"/>
        <v>151629</v>
      </c>
      <c r="E49" s="38">
        <f t="shared" si="8"/>
        <v>212585</v>
      </c>
      <c r="F49" s="38">
        <f t="shared" si="9"/>
        <v>136578</v>
      </c>
      <c r="G49" s="122">
        <v>126596</v>
      </c>
      <c r="H49" s="122">
        <v>173812</v>
      </c>
      <c r="I49" s="122">
        <v>114941</v>
      </c>
      <c r="J49" s="122">
        <v>25033</v>
      </c>
      <c r="K49" s="122">
        <v>38773</v>
      </c>
      <c r="L49" s="123">
        <v>21637</v>
      </c>
    </row>
    <row r="50" spans="2:12" ht="12.75" customHeight="1">
      <c r="B50" s="655"/>
      <c r="C50" s="601" t="s">
        <v>802</v>
      </c>
      <c r="D50" s="38">
        <f t="shared" si="7"/>
        <v>181155</v>
      </c>
      <c r="E50" s="38">
        <f t="shared" si="8"/>
        <v>201049</v>
      </c>
      <c r="F50" s="38">
        <f t="shared" si="9"/>
        <v>128846</v>
      </c>
      <c r="G50" s="122">
        <v>151751</v>
      </c>
      <c r="H50" s="122">
        <v>168959</v>
      </c>
      <c r="I50" s="122">
        <v>106431</v>
      </c>
      <c r="J50" s="122">
        <v>29404</v>
      </c>
      <c r="K50" s="122">
        <v>32090</v>
      </c>
      <c r="L50" s="123">
        <v>22415</v>
      </c>
    </row>
    <row r="51" spans="2:12" ht="12.75" customHeight="1">
      <c r="B51" s="655"/>
      <c r="C51" s="601" t="s">
        <v>803</v>
      </c>
      <c r="D51" s="38">
        <f t="shared" si="7"/>
        <v>300211</v>
      </c>
      <c r="E51" s="38">
        <f t="shared" si="8"/>
        <v>321091</v>
      </c>
      <c r="F51" s="38">
        <f t="shared" si="9"/>
        <v>174296</v>
      </c>
      <c r="G51" s="122">
        <v>235224</v>
      </c>
      <c r="H51" s="122">
        <v>251192</v>
      </c>
      <c r="I51" s="122">
        <v>138730</v>
      </c>
      <c r="J51" s="122">
        <v>64987</v>
      </c>
      <c r="K51" s="122">
        <v>69899</v>
      </c>
      <c r="L51" s="123">
        <v>35566</v>
      </c>
    </row>
    <row r="52" spans="2:12" ht="12.75" customHeight="1">
      <c r="B52" s="655"/>
      <c r="C52" s="601" t="s">
        <v>523</v>
      </c>
      <c r="D52" s="38">
        <f t="shared" si="7"/>
        <v>258078</v>
      </c>
      <c r="E52" s="38">
        <f t="shared" si="8"/>
        <v>269220</v>
      </c>
      <c r="F52" s="38">
        <f t="shared" si="9"/>
        <v>160325</v>
      </c>
      <c r="G52" s="122">
        <v>205264</v>
      </c>
      <c r="H52" s="122">
        <v>213584</v>
      </c>
      <c r="I52" s="122">
        <v>131955</v>
      </c>
      <c r="J52" s="122">
        <v>52814</v>
      </c>
      <c r="K52" s="122">
        <v>55636</v>
      </c>
      <c r="L52" s="123">
        <v>28370</v>
      </c>
    </row>
    <row r="53" spans="2:12" ht="12.75" customHeight="1">
      <c r="B53" s="655"/>
      <c r="C53" s="601" t="s">
        <v>804</v>
      </c>
      <c r="D53" s="38">
        <f t="shared" si="7"/>
        <v>224469</v>
      </c>
      <c r="E53" s="38">
        <f t="shared" si="8"/>
        <v>254799</v>
      </c>
      <c r="F53" s="38">
        <f t="shared" si="9"/>
        <v>162412</v>
      </c>
      <c r="G53" s="122">
        <v>176939</v>
      </c>
      <c r="H53" s="122">
        <v>201062</v>
      </c>
      <c r="I53" s="122">
        <v>127587</v>
      </c>
      <c r="J53" s="122">
        <v>47530</v>
      </c>
      <c r="K53" s="122">
        <v>53737</v>
      </c>
      <c r="L53" s="123">
        <v>34825</v>
      </c>
    </row>
    <row r="54" spans="2:12" ht="12.75" customHeight="1">
      <c r="B54" s="655"/>
      <c r="C54" s="601" t="s">
        <v>805</v>
      </c>
      <c r="D54" s="38">
        <f t="shared" si="7"/>
        <v>189620</v>
      </c>
      <c r="E54" s="38">
        <f t="shared" si="8"/>
        <v>246492</v>
      </c>
      <c r="F54" s="38">
        <f t="shared" si="9"/>
        <v>155148</v>
      </c>
      <c r="G54" s="122">
        <v>151040</v>
      </c>
      <c r="H54" s="122">
        <v>198005</v>
      </c>
      <c r="I54" s="122">
        <v>122570</v>
      </c>
      <c r="J54" s="122">
        <v>38580</v>
      </c>
      <c r="K54" s="122">
        <v>48487</v>
      </c>
      <c r="L54" s="123">
        <v>32578</v>
      </c>
    </row>
    <row r="55" spans="2:12" ht="12.75" customHeight="1">
      <c r="B55" s="655"/>
      <c r="C55" s="601" t="s">
        <v>806</v>
      </c>
      <c r="D55" s="38">
        <f t="shared" si="7"/>
        <v>192790</v>
      </c>
      <c r="E55" s="38">
        <f t="shared" si="8"/>
        <v>256944</v>
      </c>
      <c r="F55" s="38">
        <f t="shared" si="9"/>
        <v>141003</v>
      </c>
      <c r="G55" s="122">
        <v>155087</v>
      </c>
      <c r="H55" s="122">
        <v>203939</v>
      </c>
      <c r="I55" s="122">
        <v>115721</v>
      </c>
      <c r="J55" s="122">
        <v>37703</v>
      </c>
      <c r="K55" s="122">
        <v>53005</v>
      </c>
      <c r="L55" s="123">
        <v>25282</v>
      </c>
    </row>
    <row r="56" spans="2:12" ht="12.75" customHeight="1">
      <c r="B56" s="655"/>
      <c r="C56" s="123"/>
      <c r="D56" s="122"/>
      <c r="E56" s="122"/>
      <c r="F56" s="122"/>
      <c r="G56" s="122"/>
      <c r="H56" s="122"/>
      <c r="I56" s="122"/>
      <c r="J56" s="122"/>
      <c r="K56" s="122"/>
      <c r="L56" s="123"/>
    </row>
    <row r="57" spans="2:12" ht="12.75" customHeight="1">
      <c r="B57" s="655"/>
      <c r="C57" s="123"/>
      <c r="D57" s="1588" t="s">
        <v>813</v>
      </c>
      <c r="E57" s="1588"/>
      <c r="F57" s="1588"/>
      <c r="G57" s="1588"/>
      <c r="H57" s="1588"/>
      <c r="I57" s="1588"/>
      <c r="J57" s="1588"/>
      <c r="K57" s="1588"/>
      <c r="L57" s="1589"/>
    </row>
    <row r="58" spans="2:12" ht="12.75" customHeight="1">
      <c r="B58" s="1587" t="s">
        <v>484</v>
      </c>
      <c r="C58" s="1516"/>
      <c r="D58" s="38">
        <f aca="true" t="shared" si="10" ref="D58:D67">G58+J58</f>
        <v>301369</v>
      </c>
      <c r="E58" s="38">
        <f aca="true" t="shared" si="11" ref="E58:E67">H58+K58</f>
        <v>326590</v>
      </c>
      <c r="F58" s="38">
        <f aca="true" t="shared" si="12" ref="F58:F67">I58+L58</f>
        <v>159892</v>
      </c>
      <c r="G58" s="122">
        <v>226084</v>
      </c>
      <c r="H58" s="122">
        <v>243939</v>
      </c>
      <c r="I58" s="122">
        <v>125549</v>
      </c>
      <c r="J58" s="122">
        <v>75285</v>
      </c>
      <c r="K58" s="122">
        <v>82651</v>
      </c>
      <c r="L58" s="123">
        <v>34343</v>
      </c>
    </row>
    <row r="59" spans="2:12" ht="12.75" customHeight="1">
      <c r="B59" s="1587" t="s">
        <v>481</v>
      </c>
      <c r="C59" s="1516"/>
      <c r="D59" s="38">
        <f t="shared" si="10"/>
        <v>289321</v>
      </c>
      <c r="E59" s="38">
        <f t="shared" si="11"/>
        <v>333429</v>
      </c>
      <c r="F59" s="38">
        <f t="shared" si="12"/>
        <v>178846</v>
      </c>
      <c r="G59" s="122">
        <v>221966</v>
      </c>
      <c r="H59" s="122">
        <v>254842</v>
      </c>
      <c r="I59" s="122">
        <v>139500</v>
      </c>
      <c r="J59" s="122">
        <v>67355</v>
      </c>
      <c r="K59" s="122">
        <v>78587</v>
      </c>
      <c r="L59" s="123">
        <v>39346</v>
      </c>
    </row>
    <row r="60" spans="2:12" ht="12.75" customHeight="1">
      <c r="B60" s="655"/>
      <c r="C60" s="601" t="s">
        <v>800</v>
      </c>
      <c r="D60" s="38">
        <f t="shared" si="10"/>
        <v>295200</v>
      </c>
      <c r="E60" s="38">
        <f t="shared" si="11"/>
        <v>338652</v>
      </c>
      <c r="F60" s="38">
        <f t="shared" si="12"/>
        <v>192385</v>
      </c>
      <c r="G60" s="122">
        <v>225722</v>
      </c>
      <c r="H60" s="122">
        <v>257365</v>
      </c>
      <c r="I60" s="122">
        <v>150612</v>
      </c>
      <c r="J60" s="122">
        <v>69478</v>
      </c>
      <c r="K60" s="122">
        <v>81287</v>
      </c>
      <c r="L60" s="123">
        <v>41773</v>
      </c>
    </row>
    <row r="61" spans="2:12" ht="12.75" customHeight="1">
      <c r="B61" s="655"/>
      <c r="C61" s="601" t="s">
        <v>801</v>
      </c>
      <c r="D61" s="38">
        <f t="shared" si="10"/>
        <v>227147</v>
      </c>
      <c r="E61" s="38">
        <f t="shared" si="11"/>
        <v>282892</v>
      </c>
      <c r="F61" s="38">
        <f t="shared" si="12"/>
        <v>163631</v>
      </c>
      <c r="G61" s="122">
        <v>187621</v>
      </c>
      <c r="H61" s="122">
        <v>235479</v>
      </c>
      <c r="I61" s="122">
        <v>133241</v>
      </c>
      <c r="J61" s="122">
        <v>39526</v>
      </c>
      <c r="K61" s="122">
        <v>47413</v>
      </c>
      <c r="L61" s="123">
        <v>30390</v>
      </c>
    </row>
    <row r="62" spans="2:12" ht="12.75" customHeight="1">
      <c r="B62" s="655"/>
      <c r="C62" s="601" t="s">
        <v>802</v>
      </c>
      <c r="D62" s="38">
        <f t="shared" si="10"/>
        <v>245410</v>
      </c>
      <c r="E62" s="38">
        <f t="shared" si="11"/>
        <v>286943</v>
      </c>
      <c r="F62" s="38">
        <f t="shared" si="12"/>
        <v>155038</v>
      </c>
      <c r="G62" s="122">
        <v>200554</v>
      </c>
      <c r="H62" s="122">
        <v>233783</v>
      </c>
      <c r="I62" s="122">
        <v>128177</v>
      </c>
      <c r="J62" s="122">
        <v>44856</v>
      </c>
      <c r="K62" s="122">
        <v>53160</v>
      </c>
      <c r="L62" s="123">
        <v>26861</v>
      </c>
    </row>
    <row r="63" spans="2:12" ht="12.75" customHeight="1">
      <c r="B63" s="655"/>
      <c r="C63" s="601" t="s">
        <v>803</v>
      </c>
      <c r="D63" s="38">
        <f t="shared" si="10"/>
        <v>312410</v>
      </c>
      <c r="E63" s="38">
        <f t="shared" si="11"/>
        <v>346367</v>
      </c>
      <c r="F63" s="38">
        <f t="shared" si="12"/>
        <v>174029</v>
      </c>
      <c r="G63" s="122">
        <v>230242</v>
      </c>
      <c r="H63" s="122">
        <v>253770</v>
      </c>
      <c r="I63" s="122">
        <v>134395</v>
      </c>
      <c r="J63" s="122">
        <v>82168</v>
      </c>
      <c r="K63" s="122">
        <v>92597</v>
      </c>
      <c r="L63" s="123">
        <v>39634</v>
      </c>
    </row>
    <row r="64" spans="2:12" ht="12.75" customHeight="1">
      <c r="B64" s="655"/>
      <c r="C64" s="601" t="s">
        <v>523</v>
      </c>
      <c r="D64" s="38">
        <f t="shared" si="10"/>
        <v>314917</v>
      </c>
      <c r="E64" s="38">
        <f t="shared" si="11"/>
        <v>355094</v>
      </c>
      <c r="F64" s="38">
        <f t="shared" si="12"/>
        <v>224972</v>
      </c>
      <c r="G64" s="122">
        <v>239922</v>
      </c>
      <c r="H64" s="122">
        <v>266606</v>
      </c>
      <c r="I64" s="122">
        <v>179776</v>
      </c>
      <c r="J64" s="122">
        <v>74995</v>
      </c>
      <c r="K64" s="122">
        <v>88488</v>
      </c>
      <c r="L64" s="123">
        <v>45196</v>
      </c>
    </row>
    <row r="65" spans="2:12" ht="12.75" customHeight="1">
      <c r="B65" s="655"/>
      <c r="C65" s="601" t="s">
        <v>804</v>
      </c>
      <c r="D65" s="38">
        <f t="shared" si="10"/>
        <v>289065</v>
      </c>
      <c r="E65" s="38">
        <f t="shared" si="11"/>
        <v>322729</v>
      </c>
      <c r="F65" s="38">
        <f t="shared" si="12"/>
        <v>181567</v>
      </c>
      <c r="G65" s="122">
        <v>211486</v>
      </c>
      <c r="H65" s="122">
        <v>234367</v>
      </c>
      <c r="I65" s="122">
        <v>138801</v>
      </c>
      <c r="J65" s="122">
        <v>77579</v>
      </c>
      <c r="K65" s="122">
        <v>88362</v>
      </c>
      <c r="L65" s="123">
        <v>42766</v>
      </c>
    </row>
    <row r="66" spans="2:12" ht="12.75" customHeight="1">
      <c r="B66" s="655"/>
      <c r="C66" s="601" t="s">
        <v>805</v>
      </c>
      <c r="D66" s="38">
        <f t="shared" si="10"/>
        <v>283655</v>
      </c>
      <c r="E66" s="38">
        <f t="shared" si="11"/>
        <v>326679</v>
      </c>
      <c r="F66" s="38">
        <f t="shared" si="12"/>
        <v>170746</v>
      </c>
      <c r="G66" s="122">
        <v>220295</v>
      </c>
      <c r="H66" s="122">
        <v>253657</v>
      </c>
      <c r="I66" s="122">
        <v>132524</v>
      </c>
      <c r="J66" s="122">
        <v>63360</v>
      </c>
      <c r="K66" s="122">
        <v>73022</v>
      </c>
      <c r="L66" s="123">
        <v>38222</v>
      </c>
    </row>
    <row r="67" spans="2:12" ht="12.75" customHeight="1">
      <c r="B67" s="655"/>
      <c r="C67" s="601" t="s">
        <v>806</v>
      </c>
      <c r="D67" s="38">
        <f t="shared" si="10"/>
        <v>302581</v>
      </c>
      <c r="E67" s="38">
        <f t="shared" si="11"/>
        <v>350965</v>
      </c>
      <c r="F67" s="38">
        <f t="shared" si="12"/>
        <v>189013</v>
      </c>
      <c r="G67" s="122">
        <v>230619</v>
      </c>
      <c r="H67" s="122">
        <v>265958</v>
      </c>
      <c r="I67" s="122">
        <v>147617</v>
      </c>
      <c r="J67" s="122">
        <v>71962</v>
      </c>
      <c r="K67" s="122">
        <v>85007</v>
      </c>
      <c r="L67" s="123">
        <v>41396</v>
      </c>
    </row>
    <row r="68" spans="2:12" ht="12.75" customHeight="1">
      <c r="B68" s="1103"/>
      <c r="C68" s="1104"/>
      <c r="D68" s="1105"/>
      <c r="E68" s="1105"/>
      <c r="F68" s="1105"/>
      <c r="G68" s="1105"/>
      <c r="H68" s="1105"/>
      <c r="I68" s="1105"/>
      <c r="J68" s="1105"/>
      <c r="K68" s="1105"/>
      <c r="L68" s="1104"/>
    </row>
    <row r="69" ht="12.75" customHeight="1">
      <c r="B69" s="95" t="s">
        <v>814</v>
      </c>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14">
    <mergeCell ref="B25:C25"/>
    <mergeCell ref="B26:C26"/>
    <mergeCell ref="B35:C35"/>
    <mergeCell ref="B36:C36"/>
    <mergeCell ref="B59:C59"/>
    <mergeCell ref="D45:L45"/>
    <mergeCell ref="D57:L57"/>
    <mergeCell ref="D24:L24"/>
    <mergeCell ref="B46:C46"/>
    <mergeCell ref="B47:C47"/>
    <mergeCell ref="B58:C58"/>
    <mergeCell ref="B37:C37"/>
    <mergeCell ref="B38:C38"/>
    <mergeCell ref="B39:C39"/>
  </mergeCells>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AD57"/>
  <sheetViews>
    <sheetView workbookViewId="0" topLeftCell="A1">
      <selection activeCell="A1" sqref="A1"/>
    </sheetView>
  </sheetViews>
  <sheetFormatPr defaultColWidth="9.00390625" defaultRowHeight="13.5"/>
  <cols>
    <col min="1" max="1" width="1.75390625" style="691" customWidth="1"/>
    <col min="2" max="2" width="27.875" style="691" customWidth="1"/>
    <col min="3" max="3" width="6.25390625" style="691" customWidth="1"/>
    <col min="4" max="23" width="5.625" style="691" customWidth="1"/>
    <col min="24" max="24" width="6.875" style="691" customWidth="1"/>
    <col min="25" max="25" width="9.50390625" style="691" customWidth="1"/>
    <col min="26" max="26" width="14.25390625" style="691" bestFit="1" customWidth="1"/>
    <col min="27" max="27" width="11.875" style="691" customWidth="1"/>
    <col min="28" max="28" width="12.75390625" style="691" customWidth="1"/>
    <col min="29" max="29" width="7.625" style="691" customWidth="1"/>
    <col min="30" max="30" width="11.25390625" style="691" customWidth="1"/>
    <col min="31" max="16384" width="9.00390625" style="691" customWidth="1"/>
  </cols>
  <sheetData>
    <row r="2" spans="2:3" ht="14.25">
      <c r="B2" s="1106" t="s">
        <v>902</v>
      </c>
      <c r="C2" s="1106"/>
    </row>
    <row r="3" spans="2:30" ht="12.75" thickBot="1">
      <c r="B3" s="694"/>
      <c r="C3" s="694"/>
      <c r="D3" s="694"/>
      <c r="E3" s="694"/>
      <c r="F3" s="694"/>
      <c r="G3" s="694"/>
      <c r="H3" s="694"/>
      <c r="I3" s="694"/>
      <c r="J3" s="694"/>
      <c r="K3" s="694"/>
      <c r="L3" s="694"/>
      <c r="M3" s="694"/>
      <c r="N3" s="694"/>
      <c r="O3" s="694"/>
      <c r="P3" s="694"/>
      <c r="Q3" s="694"/>
      <c r="R3" s="694"/>
      <c r="S3" s="694"/>
      <c r="T3" s="694"/>
      <c r="U3" s="694"/>
      <c r="V3" s="694"/>
      <c r="W3" s="694"/>
      <c r="X3" s="694"/>
      <c r="Y3" s="694"/>
      <c r="AA3" s="1107"/>
      <c r="AB3" s="1107"/>
      <c r="AD3" s="961" t="s">
        <v>850</v>
      </c>
    </row>
    <row r="4" spans="1:30" ht="13.5" customHeight="1" thickTop="1">
      <c r="A4" s="1108"/>
      <c r="B4" s="1596" t="s">
        <v>816</v>
      </c>
      <c r="C4" s="1450" t="s">
        <v>851</v>
      </c>
      <c r="D4" s="1604"/>
      <c r="E4" s="1604"/>
      <c r="F4" s="1604"/>
      <c r="G4" s="1604"/>
      <c r="H4" s="1604"/>
      <c r="I4" s="1604"/>
      <c r="J4" s="1604"/>
      <c r="K4" s="1604"/>
      <c r="L4" s="1604"/>
      <c r="M4" s="1604"/>
      <c r="N4" s="1604"/>
      <c r="O4" s="1604"/>
      <c r="P4" s="1604"/>
      <c r="Q4" s="1604"/>
      <c r="R4" s="1604"/>
      <c r="S4" s="1604"/>
      <c r="T4" s="1604"/>
      <c r="U4" s="1604"/>
      <c r="V4" s="1604"/>
      <c r="W4" s="1605"/>
      <c r="X4" s="1109" t="s">
        <v>817</v>
      </c>
      <c r="Y4" s="1110"/>
      <c r="Z4" s="1599" t="s">
        <v>852</v>
      </c>
      <c r="AA4" s="1600"/>
      <c r="AB4" s="1601" t="s">
        <v>853</v>
      </c>
      <c r="AC4" s="1602"/>
      <c r="AD4" s="1603"/>
    </row>
    <row r="5" spans="1:30" ht="13.5" customHeight="1">
      <c r="A5" s="1108"/>
      <c r="B5" s="1597"/>
      <c r="C5" s="1432" t="s">
        <v>1119</v>
      </c>
      <c r="D5" s="1432" t="s">
        <v>854</v>
      </c>
      <c r="E5" s="1432" t="s">
        <v>855</v>
      </c>
      <c r="F5" s="1432" t="s">
        <v>856</v>
      </c>
      <c r="G5" s="1432" t="s">
        <v>857</v>
      </c>
      <c r="H5" s="1432" t="s">
        <v>858</v>
      </c>
      <c r="I5" s="707" t="s">
        <v>859</v>
      </c>
      <c r="J5" s="1432" t="s">
        <v>860</v>
      </c>
      <c r="K5" s="1432" t="s">
        <v>861</v>
      </c>
      <c r="L5" s="1432" t="s">
        <v>862</v>
      </c>
      <c r="M5" s="1432" t="s">
        <v>863</v>
      </c>
      <c r="N5" s="1432" t="s">
        <v>864</v>
      </c>
      <c r="O5" s="707" t="s">
        <v>865</v>
      </c>
      <c r="P5" s="1432" t="s">
        <v>866</v>
      </c>
      <c r="Q5" s="707" t="s">
        <v>867</v>
      </c>
      <c r="R5" s="1432" t="s">
        <v>868</v>
      </c>
      <c r="S5" s="1432" t="s">
        <v>869</v>
      </c>
      <c r="T5" s="1432" t="s">
        <v>870</v>
      </c>
      <c r="U5" s="708" t="s">
        <v>871</v>
      </c>
      <c r="V5" s="1432" t="s">
        <v>872</v>
      </c>
      <c r="W5" s="620" t="s">
        <v>873</v>
      </c>
      <c r="X5" s="1432" t="s">
        <v>818</v>
      </c>
      <c r="Y5" s="707" t="s">
        <v>819</v>
      </c>
      <c r="Z5" s="1606" t="s">
        <v>874</v>
      </c>
      <c r="AA5" s="1594" t="s">
        <v>875</v>
      </c>
      <c r="AB5" s="1426" t="s">
        <v>876</v>
      </c>
      <c r="AC5" s="705" t="s">
        <v>877</v>
      </c>
      <c r="AD5" s="1594" t="s">
        <v>875</v>
      </c>
    </row>
    <row r="6" spans="1:30" ht="12">
      <c r="A6" s="1108"/>
      <c r="B6" s="1598"/>
      <c r="C6" s="1427"/>
      <c r="D6" s="1427"/>
      <c r="E6" s="1427"/>
      <c r="F6" s="1427"/>
      <c r="G6" s="1427"/>
      <c r="H6" s="1427"/>
      <c r="I6" s="712" t="s">
        <v>820</v>
      </c>
      <c r="J6" s="1427"/>
      <c r="K6" s="1427"/>
      <c r="L6" s="1427"/>
      <c r="M6" s="1427"/>
      <c r="N6" s="1427"/>
      <c r="O6" s="712" t="s">
        <v>821</v>
      </c>
      <c r="P6" s="1427"/>
      <c r="Q6" s="712" t="s">
        <v>822</v>
      </c>
      <c r="R6" s="1427"/>
      <c r="S6" s="1427"/>
      <c r="T6" s="1427"/>
      <c r="U6" s="714" t="s">
        <v>878</v>
      </c>
      <c r="V6" s="1427"/>
      <c r="W6" s="714" t="s">
        <v>879</v>
      </c>
      <c r="X6" s="1427"/>
      <c r="Y6" s="712" t="s">
        <v>823</v>
      </c>
      <c r="Z6" s="1447"/>
      <c r="AA6" s="1595"/>
      <c r="AB6" s="1427"/>
      <c r="AC6" s="939" t="s">
        <v>880</v>
      </c>
      <c r="AD6" s="1595"/>
    </row>
    <row r="7" spans="1:30" ht="12">
      <c r="A7" s="1108"/>
      <c r="B7" s="643"/>
      <c r="C7" s="1111"/>
      <c r="D7" s="81"/>
      <c r="E7" s="81"/>
      <c r="F7" s="81"/>
      <c r="G7" s="81"/>
      <c r="H7" s="81"/>
      <c r="I7" s="81"/>
      <c r="J7" s="81"/>
      <c r="K7" s="81"/>
      <c r="L7" s="81"/>
      <c r="M7" s="81"/>
      <c r="N7" s="81"/>
      <c r="O7" s="81"/>
      <c r="P7" s="81"/>
      <c r="Q7" s="1112"/>
      <c r="R7" s="1112"/>
      <c r="S7" s="1112"/>
      <c r="T7" s="1112"/>
      <c r="U7" s="1112"/>
      <c r="V7" s="1112"/>
      <c r="W7" s="1112"/>
      <c r="X7" s="1112"/>
      <c r="Y7" s="1112"/>
      <c r="Z7" s="1112"/>
      <c r="AA7" s="1113"/>
      <c r="AB7" s="1113"/>
      <c r="AC7" s="1113"/>
      <c r="AD7" s="1114"/>
    </row>
    <row r="8" spans="1:30" s="951" customFormat="1" ht="15" customHeight="1">
      <c r="A8" s="1115"/>
      <c r="B8" s="1116"/>
      <c r="C8" s="1117"/>
      <c r="D8" s="462"/>
      <c r="E8" s="462"/>
      <c r="F8" s="462"/>
      <c r="G8" s="462"/>
      <c r="H8" s="462"/>
      <c r="I8" s="462"/>
      <c r="J8" s="462"/>
      <c r="K8" s="462"/>
      <c r="L8" s="462"/>
      <c r="M8" s="462"/>
      <c r="N8" s="462"/>
      <c r="O8" s="462"/>
      <c r="P8" s="462"/>
      <c r="Q8" s="70"/>
      <c r="R8" s="462"/>
      <c r="S8" s="70"/>
      <c r="T8" s="70"/>
      <c r="U8" s="70"/>
      <c r="V8" s="70"/>
      <c r="W8" s="70"/>
      <c r="X8" s="81"/>
      <c r="Y8" s="462"/>
      <c r="Z8" s="462"/>
      <c r="AA8" s="462"/>
      <c r="AB8" s="462"/>
      <c r="AC8" s="462"/>
      <c r="AD8" s="85"/>
    </row>
    <row r="9" spans="1:30" s="951" customFormat="1" ht="15" customHeight="1">
      <c r="A9" s="1115"/>
      <c r="B9" s="1116" t="s">
        <v>881</v>
      </c>
      <c r="C9" s="1118">
        <f>SUM(D9:W9)</f>
        <v>142</v>
      </c>
      <c r="D9" s="70">
        <f aca="true" t="shared" si="0" ref="D9:Y9">SUM(D11+D15+D29+D39+D50+D52)</f>
        <v>22</v>
      </c>
      <c r="E9" s="70">
        <f t="shared" si="0"/>
        <v>14</v>
      </c>
      <c r="F9" s="70">
        <f t="shared" si="0"/>
        <v>10</v>
      </c>
      <c r="G9" s="70">
        <f t="shared" si="0"/>
        <v>8</v>
      </c>
      <c r="H9" s="70">
        <f t="shared" si="0"/>
        <v>5</v>
      </c>
      <c r="I9" s="70">
        <f t="shared" si="0"/>
        <v>4</v>
      </c>
      <c r="J9" s="70">
        <f t="shared" si="0"/>
        <v>5</v>
      </c>
      <c r="K9" s="70">
        <f t="shared" si="0"/>
        <v>1</v>
      </c>
      <c r="L9" s="70">
        <f t="shared" si="0"/>
        <v>7</v>
      </c>
      <c r="M9" s="70">
        <f t="shared" si="0"/>
        <v>3</v>
      </c>
      <c r="N9" s="70">
        <f t="shared" si="0"/>
        <v>4</v>
      </c>
      <c r="O9" s="70">
        <f t="shared" si="0"/>
        <v>4</v>
      </c>
      <c r="P9" s="70">
        <f t="shared" si="0"/>
        <v>2</v>
      </c>
      <c r="Q9" s="70">
        <f t="shared" si="0"/>
        <v>4</v>
      </c>
      <c r="R9" s="70">
        <f t="shared" si="0"/>
        <v>7</v>
      </c>
      <c r="S9" s="70">
        <f t="shared" si="0"/>
        <v>1</v>
      </c>
      <c r="T9" s="70">
        <f t="shared" si="0"/>
        <v>7</v>
      </c>
      <c r="U9" s="70">
        <f t="shared" si="0"/>
        <v>8</v>
      </c>
      <c r="V9" s="70">
        <f t="shared" si="0"/>
        <v>6</v>
      </c>
      <c r="W9" s="70">
        <f t="shared" si="0"/>
        <v>20</v>
      </c>
      <c r="X9" s="70">
        <f t="shared" si="0"/>
        <v>6288</v>
      </c>
      <c r="Y9" s="70">
        <f t="shared" si="0"/>
        <v>94727</v>
      </c>
      <c r="Z9" s="70" t="s">
        <v>882</v>
      </c>
      <c r="AA9" s="70" t="s">
        <v>882</v>
      </c>
      <c r="AB9" s="70" t="s">
        <v>882</v>
      </c>
      <c r="AC9" s="70" t="s">
        <v>882</v>
      </c>
      <c r="AD9" s="467" t="s">
        <v>882</v>
      </c>
    </row>
    <row r="10" spans="1:30" s="951" customFormat="1" ht="15" customHeight="1">
      <c r="A10" s="1115"/>
      <c r="B10" s="1116"/>
      <c r="C10" s="1117"/>
      <c r="D10" s="70"/>
      <c r="E10" s="70"/>
      <c r="F10" s="70"/>
      <c r="G10" s="70"/>
      <c r="H10" s="70"/>
      <c r="I10" s="70"/>
      <c r="J10" s="70"/>
      <c r="K10" s="70"/>
      <c r="L10" s="70"/>
      <c r="M10" s="70"/>
      <c r="N10" s="70"/>
      <c r="O10" s="70"/>
      <c r="P10" s="70"/>
      <c r="Q10" s="70"/>
      <c r="R10" s="70"/>
      <c r="S10" s="70"/>
      <c r="T10" s="70"/>
      <c r="U10" s="70"/>
      <c r="V10" s="70"/>
      <c r="W10" s="70"/>
      <c r="X10" s="70"/>
      <c r="Y10" s="70"/>
      <c r="Z10" s="462"/>
      <c r="AA10" s="462"/>
      <c r="AB10" s="462"/>
      <c r="AC10" s="462"/>
      <c r="AD10" s="85"/>
    </row>
    <row r="11" spans="1:30" s="951" customFormat="1" ht="15" customHeight="1">
      <c r="A11" s="1115"/>
      <c r="B11" s="1116" t="s">
        <v>824</v>
      </c>
      <c r="C11" s="1118">
        <f>SUM(C12:C13)</f>
        <v>4</v>
      </c>
      <c r="D11" s="462">
        <v>0</v>
      </c>
      <c r="E11" s="462">
        <v>0</v>
      </c>
      <c r="F11" s="462">
        <v>0</v>
      </c>
      <c r="G11" s="70">
        <f>SUM(G12:G13)</f>
        <v>1</v>
      </c>
      <c r="H11" s="462">
        <v>0</v>
      </c>
      <c r="I11" s="462">
        <v>0</v>
      </c>
      <c r="J11" s="462">
        <v>0</v>
      </c>
      <c r="K11" s="462">
        <v>0</v>
      </c>
      <c r="L11" s="70">
        <f>SUM(L12:L13)</f>
        <v>1</v>
      </c>
      <c r="M11" s="70">
        <f>SUM(M12:M13)</f>
        <v>1</v>
      </c>
      <c r="N11" s="462">
        <v>0</v>
      </c>
      <c r="O11" s="462">
        <v>0</v>
      </c>
      <c r="P11" s="462">
        <v>0</v>
      </c>
      <c r="Q11" s="462">
        <v>0</v>
      </c>
      <c r="R11" s="70">
        <f>SUM(R12:R13)</f>
        <v>1</v>
      </c>
      <c r="S11" s="462">
        <v>0</v>
      </c>
      <c r="T11" s="462">
        <v>0</v>
      </c>
      <c r="U11" s="462">
        <v>0</v>
      </c>
      <c r="V11" s="462">
        <v>0</v>
      </c>
      <c r="W11" s="462">
        <v>0</v>
      </c>
      <c r="X11" s="70">
        <v>360</v>
      </c>
      <c r="Y11" s="1119">
        <v>4254</v>
      </c>
      <c r="Z11" s="1119">
        <v>0</v>
      </c>
      <c r="AA11" s="1119">
        <v>0</v>
      </c>
      <c r="AB11" s="1119">
        <v>0</v>
      </c>
      <c r="AC11" s="1119">
        <v>0</v>
      </c>
      <c r="AD11" s="1120">
        <v>0</v>
      </c>
    </row>
    <row r="12" spans="1:30" ht="15" customHeight="1">
      <c r="A12" s="1108"/>
      <c r="B12" s="643" t="s">
        <v>883</v>
      </c>
      <c r="C12" s="461">
        <f>SUM(D12:W12)</f>
        <v>3</v>
      </c>
      <c r="D12" s="462">
        <v>0</v>
      </c>
      <c r="E12" s="462">
        <v>0</v>
      </c>
      <c r="F12" s="462">
        <v>0</v>
      </c>
      <c r="G12" s="462">
        <v>0</v>
      </c>
      <c r="H12" s="462">
        <v>0</v>
      </c>
      <c r="I12" s="462">
        <v>0</v>
      </c>
      <c r="J12" s="462">
        <v>0</v>
      </c>
      <c r="K12" s="462">
        <v>0</v>
      </c>
      <c r="L12" s="462">
        <v>1</v>
      </c>
      <c r="M12" s="462">
        <v>1</v>
      </c>
      <c r="N12" s="462">
        <v>0</v>
      </c>
      <c r="O12" s="462">
        <v>0</v>
      </c>
      <c r="P12" s="462">
        <v>0</v>
      </c>
      <c r="Q12" s="462">
        <v>0</v>
      </c>
      <c r="R12" s="462">
        <v>1</v>
      </c>
      <c r="S12" s="462">
        <v>0</v>
      </c>
      <c r="T12" s="462">
        <v>0</v>
      </c>
      <c r="U12" s="462">
        <v>0</v>
      </c>
      <c r="V12" s="462">
        <v>0</v>
      </c>
      <c r="W12" s="462">
        <v>0</v>
      </c>
      <c r="X12" s="462">
        <v>310</v>
      </c>
      <c r="Y12" s="462">
        <v>3795</v>
      </c>
      <c r="Z12" s="462">
        <v>0</v>
      </c>
      <c r="AA12" s="462">
        <v>0</v>
      </c>
      <c r="AB12" s="462">
        <v>0</v>
      </c>
      <c r="AC12" s="462">
        <v>0</v>
      </c>
      <c r="AD12" s="85">
        <v>0</v>
      </c>
    </row>
    <row r="13" spans="1:30" ht="15" customHeight="1">
      <c r="A13" s="1108"/>
      <c r="B13" s="643" t="s">
        <v>825</v>
      </c>
      <c r="C13" s="461">
        <f>SUM(D13:W13)</f>
        <v>1</v>
      </c>
      <c r="D13" s="462">
        <v>0</v>
      </c>
      <c r="E13" s="462">
        <v>0</v>
      </c>
      <c r="F13" s="462">
        <v>0</v>
      </c>
      <c r="G13" s="462">
        <v>1</v>
      </c>
      <c r="H13" s="462">
        <v>0</v>
      </c>
      <c r="I13" s="462">
        <v>0</v>
      </c>
      <c r="J13" s="462">
        <v>0</v>
      </c>
      <c r="K13" s="462">
        <v>0</v>
      </c>
      <c r="L13" s="462">
        <v>0</v>
      </c>
      <c r="M13" s="462">
        <v>0</v>
      </c>
      <c r="N13" s="462">
        <v>0</v>
      </c>
      <c r="O13" s="462">
        <v>0</v>
      </c>
      <c r="P13" s="462">
        <v>0</v>
      </c>
      <c r="Q13" s="462">
        <v>0</v>
      </c>
      <c r="R13" s="462">
        <v>0</v>
      </c>
      <c r="S13" s="462">
        <v>0</v>
      </c>
      <c r="T13" s="462">
        <v>0</v>
      </c>
      <c r="U13" s="462">
        <v>0</v>
      </c>
      <c r="V13" s="462">
        <v>0</v>
      </c>
      <c r="W13" s="462">
        <v>0</v>
      </c>
      <c r="X13" s="462">
        <v>50</v>
      </c>
      <c r="Y13" s="462">
        <v>459</v>
      </c>
      <c r="Z13" s="462">
        <v>0</v>
      </c>
      <c r="AA13" s="462">
        <v>0</v>
      </c>
      <c r="AB13" s="462">
        <v>0</v>
      </c>
      <c r="AC13" s="462">
        <v>0</v>
      </c>
      <c r="AD13" s="85">
        <v>0</v>
      </c>
    </row>
    <row r="14" spans="1:30" ht="15" customHeight="1">
      <c r="A14" s="1108"/>
      <c r="B14" s="643"/>
      <c r="C14" s="1111"/>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1121"/>
      <c r="AB14" s="1121"/>
      <c r="AC14" s="1121"/>
      <c r="AD14" s="1122"/>
    </row>
    <row r="15" spans="1:30" s="951" customFormat="1" ht="15" customHeight="1">
      <c r="A15" s="1115"/>
      <c r="B15" s="1116" t="s">
        <v>826</v>
      </c>
      <c r="C15" s="1118">
        <f aca="true" t="shared" si="1" ref="C15:J15">SUM(C16:C27)</f>
        <v>32</v>
      </c>
      <c r="D15" s="70">
        <f t="shared" si="1"/>
        <v>6</v>
      </c>
      <c r="E15" s="70">
        <f t="shared" si="1"/>
        <v>6</v>
      </c>
      <c r="F15" s="70">
        <f t="shared" si="1"/>
        <v>2</v>
      </c>
      <c r="G15" s="70">
        <f t="shared" si="1"/>
        <v>2</v>
      </c>
      <c r="H15" s="70">
        <f t="shared" si="1"/>
        <v>1</v>
      </c>
      <c r="I15" s="70">
        <f t="shared" si="1"/>
        <v>1</v>
      </c>
      <c r="J15" s="70">
        <f t="shared" si="1"/>
        <v>1</v>
      </c>
      <c r="K15" s="462">
        <v>0</v>
      </c>
      <c r="L15" s="70">
        <f>SUM(L16:L27)</f>
        <v>1</v>
      </c>
      <c r="M15" s="462">
        <v>0</v>
      </c>
      <c r="N15" s="462">
        <v>0</v>
      </c>
      <c r="O15" s="462">
        <v>0</v>
      </c>
      <c r="P15" s="70">
        <f aca="true" t="shared" si="2" ref="P15:Z15">SUM(P16:P27)</f>
        <v>1</v>
      </c>
      <c r="Q15" s="70">
        <f t="shared" si="2"/>
        <v>3</v>
      </c>
      <c r="R15" s="70">
        <f t="shared" si="2"/>
        <v>1</v>
      </c>
      <c r="S15" s="70">
        <f t="shared" si="2"/>
        <v>0</v>
      </c>
      <c r="T15" s="70">
        <f t="shared" si="2"/>
        <v>2</v>
      </c>
      <c r="U15" s="70">
        <f t="shared" si="2"/>
        <v>1</v>
      </c>
      <c r="V15" s="70">
        <f t="shared" si="2"/>
        <v>2</v>
      </c>
      <c r="W15" s="70">
        <f t="shared" si="2"/>
        <v>2</v>
      </c>
      <c r="X15" s="70">
        <f t="shared" si="2"/>
        <v>950</v>
      </c>
      <c r="Y15" s="70">
        <f t="shared" si="2"/>
        <v>7774</v>
      </c>
      <c r="Z15" s="70">
        <f t="shared" si="2"/>
        <v>1550120588</v>
      </c>
      <c r="AA15" s="70">
        <v>1803752</v>
      </c>
      <c r="AB15" s="70">
        <f>SUM(AB16:AB27)</f>
        <v>73768479</v>
      </c>
      <c r="AC15" s="70">
        <f>SUM(AC16:AC27)</f>
        <v>6336</v>
      </c>
      <c r="AD15" s="467">
        <f>SUM(AD16:AD27)</f>
        <v>103884</v>
      </c>
    </row>
    <row r="16" spans="1:30" ht="15" customHeight="1">
      <c r="A16" s="1108"/>
      <c r="B16" s="643" t="s">
        <v>827</v>
      </c>
      <c r="C16" s="461">
        <f aca="true" t="shared" si="3" ref="C16:C21">SUM(D16:W16)</f>
        <v>11</v>
      </c>
      <c r="D16" s="462">
        <v>1</v>
      </c>
      <c r="E16" s="462">
        <v>3</v>
      </c>
      <c r="F16" s="462">
        <v>1</v>
      </c>
      <c r="G16" s="462">
        <v>1</v>
      </c>
      <c r="H16" s="462">
        <v>0</v>
      </c>
      <c r="I16" s="462">
        <v>0</v>
      </c>
      <c r="J16" s="462">
        <v>0</v>
      </c>
      <c r="K16" s="462">
        <v>0</v>
      </c>
      <c r="L16" s="462">
        <v>1</v>
      </c>
      <c r="M16" s="462">
        <v>0</v>
      </c>
      <c r="N16" s="462">
        <v>0</v>
      </c>
      <c r="O16" s="462">
        <v>0</v>
      </c>
      <c r="P16" s="462">
        <v>1</v>
      </c>
      <c r="Q16" s="462">
        <v>0</v>
      </c>
      <c r="R16" s="462">
        <v>0</v>
      </c>
      <c r="S16" s="462">
        <v>0</v>
      </c>
      <c r="T16" s="462">
        <v>1</v>
      </c>
      <c r="U16" s="462">
        <v>1</v>
      </c>
      <c r="V16" s="462">
        <v>1</v>
      </c>
      <c r="W16" s="462">
        <v>0</v>
      </c>
      <c r="X16" s="462">
        <v>43</v>
      </c>
      <c r="Y16" s="462">
        <v>18</v>
      </c>
      <c r="Z16" s="462">
        <v>886716</v>
      </c>
      <c r="AA16" s="1121">
        <v>49262</v>
      </c>
      <c r="AB16" s="1121">
        <v>186800</v>
      </c>
      <c r="AC16" s="1121">
        <v>7</v>
      </c>
      <c r="AD16" s="1122">
        <v>26685</v>
      </c>
    </row>
    <row r="17" spans="1:30" ht="15" customHeight="1">
      <c r="A17" s="1108"/>
      <c r="B17" s="643" t="s">
        <v>828</v>
      </c>
      <c r="C17" s="461">
        <f t="shared" si="3"/>
        <v>1</v>
      </c>
      <c r="D17" s="462">
        <v>0</v>
      </c>
      <c r="E17" s="462">
        <v>0</v>
      </c>
      <c r="F17" s="462">
        <v>0</v>
      </c>
      <c r="G17" s="462">
        <v>0</v>
      </c>
      <c r="H17" s="462">
        <v>0</v>
      </c>
      <c r="I17" s="462">
        <v>0</v>
      </c>
      <c r="J17" s="462">
        <v>0</v>
      </c>
      <c r="K17" s="462">
        <v>0</v>
      </c>
      <c r="L17" s="462">
        <v>0</v>
      </c>
      <c r="M17" s="462">
        <v>0</v>
      </c>
      <c r="N17" s="462">
        <v>0</v>
      </c>
      <c r="O17" s="462">
        <v>0</v>
      </c>
      <c r="P17" s="462">
        <v>0</v>
      </c>
      <c r="Q17" s="462">
        <v>0</v>
      </c>
      <c r="R17" s="462">
        <v>0</v>
      </c>
      <c r="S17" s="462">
        <v>0</v>
      </c>
      <c r="T17" s="462">
        <v>0</v>
      </c>
      <c r="U17" s="462">
        <v>0</v>
      </c>
      <c r="V17" s="462">
        <v>0</v>
      </c>
      <c r="W17" s="462">
        <v>1</v>
      </c>
      <c r="X17" s="462">
        <v>30</v>
      </c>
      <c r="Y17" s="462">
        <v>140</v>
      </c>
      <c r="Z17" s="1121">
        <v>64658691</v>
      </c>
      <c r="AA17" s="1121">
        <v>461847</v>
      </c>
      <c r="AB17" s="462">
        <v>998200</v>
      </c>
      <c r="AC17" s="462">
        <v>106</v>
      </c>
      <c r="AD17" s="85">
        <v>9416</v>
      </c>
    </row>
    <row r="18" spans="1:30" ht="15" customHeight="1">
      <c r="A18" s="1108"/>
      <c r="B18" s="643" t="s">
        <v>884</v>
      </c>
      <c r="C18" s="461">
        <f t="shared" si="3"/>
        <v>4</v>
      </c>
      <c r="D18" s="462">
        <v>2</v>
      </c>
      <c r="E18" s="462">
        <v>1</v>
      </c>
      <c r="F18" s="462">
        <v>0</v>
      </c>
      <c r="G18" s="462">
        <v>0</v>
      </c>
      <c r="H18" s="462">
        <v>0</v>
      </c>
      <c r="I18" s="462">
        <v>0</v>
      </c>
      <c r="J18" s="462">
        <v>0</v>
      </c>
      <c r="K18" s="462">
        <v>0</v>
      </c>
      <c r="L18" s="462">
        <v>0</v>
      </c>
      <c r="M18" s="462">
        <v>0</v>
      </c>
      <c r="N18" s="462">
        <v>0</v>
      </c>
      <c r="O18" s="462">
        <v>0</v>
      </c>
      <c r="P18" s="462">
        <v>0</v>
      </c>
      <c r="Q18" s="462">
        <v>1</v>
      </c>
      <c r="R18" s="462">
        <v>0</v>
      </c>
      <c r="S18" s="462">
        <v>0</v>
      </c>
      <c r="T18" s="462">
        <v>0</v>
      </c>
      <c r="U18" s="462">
        <v>0</v>
      </c>
      <c r="V18" s="462">
        <v>0</v>
      </c>
      <c r="W18" s="462">
        <v>0</v>
      </c>
      <c r="X18" s="462">
        <v>39</v>
      </c>
      <c r="Y18" s="462">
        <v>155</v>
      </c>
      <c r="Z18" s="1121">
        <v>5223778</v>
      </c>
      <c r="AA18" s="1121">
        <v>33701</v>
      </c>
      <c r="AB18" s="462">
        <v>26400</v>
      </c>
      <c r="AC18" s="462">
        <v>18</v>
      </c>
      <c r="AD18" s="85">
        <v>1466</v>
      </c>
    </row>
    <row r="19" spans="1:30" ht="15" customHeight="1">
      <c r="A19" s="1108"/>
      <c r="B19" s="643" t="s">
        <v>885</v>
      </c>
      <c r="C19" s="461">
        <f t="shared" si="3"/>
        <v>5</v>
      </c>
      <c r="D19" s="462">
        <v>1</v>
      </c>
      <c r="E19" s="462">
        <v>1</v>
      </c>
      <c r="F19" s="462">
        <v>1</v>
      </c>
      <c r="G19" s="462">
        <v>0</v>
      </c>
      <c r="H19" s="462">
        <v>1</v>
      </c>
      <c r="I19" s="462">
        <v>1</v>
      </c>
      <c r="J19" s="462">
        <v>0</v>
      </c>
      <c r="K19" s="462">
        <v>0</v>
      </c>
      <c r="L19" s="462">
        <v>0</v>
      </c>
      <c r="M19" s="462">
        <v>0</v>
      </c>
      <c r="N19" s="462">
        <v>0</v>
      </c>
      <c r="O19" s="462">
        <v>0</v>
      </c>
      <c r="P19" s="462">
        <v>0</v>
      </c>
      <c r="Q19" s="462">
        <v>0</v>
      </c>
      <c r="R19" s="462">
        <v>0</v>
      </c>
      <c r="S19" s="462">
        <v>0</v>
      </c>
      <c r="T19" s="462">
        <v>0</v>
      </c>
      <c r="U19" s="462">
        <v>0</v>
      </c>
      <c r="V19" s="462">
        <v>0</v>
      </c>
      <c r="W19" s="462">
        <v>0</v>
      </c>
      <c r="X19" s="462">
        <v>263</v>
      </c>
      <c r="Y19" s="462">
        <v>2271</v>
      </c>
      <c r="Z19" s="1121">
        <v>418630437</v>
      </c>
      <c r="AA19" s="1121">
        <v>184337</v>
      </c>
      <c r="AB19" s="462">
        <v>5742959</v>
      </c>
      <c r="AC19" s="462">
        <v>835</v>
      </c>
      <c r="AD19" s="85">
        <v>6877</v>
      </c>
    </row>
    <row r="20" spans="1:30" ht="15" customHeight="1">
      <c r="A20" s="1108"/>
      <c r="B20" s="643" t="s">
        <v>886</v>
      </c>
      <c r="C20" s="461">
        <f t="shared" si="3"/>
        <v>3</v>
      </c>
      <c r="D20" s="462">
        <v>0</v>
      </c>
      <c r="E20" s="462">
        <v>0</v>
      </c>
      <c r="F20" s="462">
        <v>0</v>
      </c>
      <c r="G20" s="462">
        <v>0</v>
      </c>
      <c r="H20" s="462">
        <v>0</v>
      </c>
      <c r="I20" s="462">
        <v>0</v>
      </c>
      <c r="J20" s="462">
        <v>0</v>
      </c>
      <c r="K20" s="462">
        <v>0</v>
      </c>
      <c r="L20" s="462">
        <v>0</v>
      </c>
      <c r="M20" s="462">
        <v>0</v>
      </c>
      <c r="N20" s="462">
        <v>0</v>
      </c>
      <c r="O20" s="462">
        <v>0</v>
      </c>
      <c r="P20" s="462">
        <v>0</v>
      </c>
      <c r="Q20" s="462">
        <v>0</v>
      </c>
      <c r="R20" s="462">
        <v>0</v>
      </c>
      <c r="S20" s="462">
        <v>0</v>
      </c>
      <c r="T20" s="462">
        <v>1</v>
      </c>
      <c r="U20" s="462">
        <v>0</v>
      </c>
      <c r="V20" s="462">
        <v>1</v>
      </c>
      <c r="W20" s="462">
        <v>1</v>
      </c>
      <c r="X20" s="462">
        <v>270</v>
      </c>
      <c r="Y20" s="462">
        <v>1436</v>
      </c>
      <c r="Z20" s="1121">
        <v>333138045</v>
      </c>
      <c r="AA20" s="1121">
        <v>231990</v>
      </c>
      <c r="AB20" s="462">
        <v>14176840</v>
      </c>
      <c r="AC20" s="462">
        <v>1355</v>
      </c>
      <c r="AD20" s="85">
        <v>10462</v>
      </c>
    </row>
    <row r="21" spans="1:30" ht="15" customHeight="1">
      <c r="A21" s="1108"/>
      <c r="B21" s="643" t="s">
        <v>887</v>
      </c>
      <c r="C21" s="461">
        <f t="shared" si="3"/>
        <v>3</v>
      </c>
      <c r="D21" s="462">
        <v>1</v>
      </c>
      <c r="E21" s="462">
        <v>0</v>
      </c>
      <c r="F21" s="462">
        <v>0</v>
      </c>
      <c r="G21" s="462">
        <v>1</v>
      </c>
      <c r="H21" s="462">
        <v>0</v>
      </c>
      <c r="I21" s="462">
        <v>0</v>
      </c>
      <c r="J21" s="462">
        <v>1</v>
      </c>
      <c r="K21" s="462">
        <v>0</v>
      </c>
      <c r="L21" s="462">
        <v>0</v>
      </c>
      <c r="M21" s="462">
        <v>0</v>
      </c>
      <c r="N21" s="462">
        <v>0</v>
      </c>
      <c r="O21" s="462">
        <v>0</v>
      </c>
      <c r="P21" s="462">
        <v>0</v>
      </c>
      <c r="Q21" s="462">
        <v>0</v>
      </c>
      <c r="R21" s="462">
        <v>0</v>
      </c>
      <c r="S21" s="462">
        <v>0</v>
      </c>
      <c r="T21" s="462">
        <v>0</v>
      </c>
      <c r="U21" s="462">
        <v>0</v>
      </c>
      <c r="V21" s="462">
        <v>0</v>
      </c>
      <c r="W21" s="462">
        <v>0</v>
      </c>
      <c r="X21" s="462">
        <v>90</v>
      </c>
      <c r="Y21" s="462">
        <v>369</v>
      </c>
      <c r="Z21" s="1121">
        <v>50740718</v>
      </c>
      <c r="AA21" s="1121">
        <v>137508</v>
      </c>
      <c r="AB21" s="462">
        <v>3262640</v>
      </c>
      <c r="AC21" s="462">
        <v>374</v>
      </c>
      <c r="AD21" s="85">
        <v>8723</v>
      </c>
    </row>
    <row r="22" spans="1:30" ht="15" customHeight="1">
      <c r="A22" s="1108"/>
      <c r="B22" s="643" t="s">
        <v>829</v>
      </c>
      <c r="C22" s="462">
        <v>0</v>
      </c>
      <c r="D22" s="462">
        <v>0</v>
      </c>
      <c r="E22" s="462">
        <v>0</v>
      </c>
      <c r="F22" s="462">
        <v>0</v>
      </c>
      <c r="G22" s="462">
        <v>0</v>
      </c>
      <c r="H22" s="462">
        <v>0</v>
      </c>
      <c r="I22" s="462">
        <v>0</v>
      </c>
      <c r="J22" s="462">
        <v>0</v>
      </c>
      <c r="K22" s="462">
        <v>0</v>
      </c>
      <c r="L22" s="462">
        <v>0</v>
      </c>
      <c r="M22" s="462">
        <v>0</v>
      </c>
      <c r="N22" s="462">
        <v>0</v>
      </c>
      <c r="O22" s="462">
        <v>0</v>
      </c>
      <c r="P22" s="462">
        <v>0</v>
      </c>
      <c r="Q22" s="462">
        <v>0</v>
      </c>
      <c r="R22" s="462">
        <v>0</v>
      </c>
      <c r="S22" s="462">
        <v>0</v>
      </c>
      <c r="T22" s="462">
        <v>0</v>
      </c>
      <c r="U22" s="462">
        <v>0</v>
      </c>
      <c r="V22" s="462">
        <v>0</v>
      </c>
      <c r="W22" s="462">
        <v>0</v>
      </c>
      <c r="X22" s="462">
        <v>0</v>
      </c>
      <c r="Y22" s="462">
        <v>0</v>
      </c>
      <c r="Z22" s="462">
        <v>0</v>
      </c>
      <c r="AA22" s="462">
        <v>0</v>
      </c>
      <c r="AB22" s="462">
        <v>0</v>
      </c>
      <c r="AC22" s="462">
        <v>0</v>
      </c>
      <c r="AD22" s="85">
        <v>0</v>
      </c>
    </row>
    <row r="23" spans="1:30" ht="15" customHeight="1">
      <c r="A23" s="1108"/>
      <c r="B23" s="643" t="s">
        <v>830</v>
      </c>
      <c r="C23" s="462">
        <v>0</v>
      </c>
      <c r="D23" s="462">
        <v>0</v>
      </c>
      <c r="E23" s="462">
        <v>0</v>
      </c>
      <c r="F23" s="462">
        <v>0</v>
      </c>
      <c r="G23" s="462">
        <v>0</v>
      </c>
      <c r="H23" s="462">
        <v>0</v>
      </c>
      <c r="I23" s="462">
        <v>0</v>
      </c>
      <c r="J23" s="462">
        <v>0</v>
      </c>
      <c r="K23" s="462">
        <v>0</v>
      </c>
      <c r="L23" s="462">
        <v>0</v>
      </c>
      <c r="M23" s="462">
        <v>0</v>
      </c>
      <c r="N23" s="462">
        <v>0</v>
      </c>
      <c r="O23" s="462">
        <v>0</v>
      </c>
      <c r="P23" s="462">
        <v>0</v>
      </c>
      <c r="Q23" s="462">
        <v>0</v>
      </c>
      <c r="R23" s="462">
        <v>0</v>
      </c>
      <c r="S23" s="462">
        <v>0</v>
      </c>
      <c r="T23" s="462">
        <v>0</v>
      </c>
      <c r="U23" s="462">
        <v>0</v>
      </c>
      <c r="V23" s="462">
        <v>0</v>
      </c>
      <c r="W23" s="462">
        <v>0</v>
      </c>
      <c r="X23" s="462">
        <v>0</v>
      </c>
      <c r="Y23" s="462">
        <v>0</v>
      </c>
      <c r="Z23" s="462">
        <v>0</v>
      </c>
      <c r="AA23" s="462">
        <v>0</v>
      </c>
      <c r="AB23" s="462">
        <v>0</v>
      </c>
      <c r="AC23" s="462">
        <v>0</v>
      </c>
      <c r="AD23" s="85">
        <v>0</v>
      </c>
    </row>
    <row r="24" spans="1:30" ht="15" customHeight="1">
      <c r="A24" s="1108"/>
      <c r="B24" s="643" t="s">
        <v>831</v>
      </c>
      <c r="C24" s="461">
        <f>SUM(D24:W24)</f>
        <v>1</v>
      </c>
      <c r="D24" s="462">
        <v>0</v>
      </c>
      <c r="E24" s="462">
        <v>0</v>
      </c>
      <c r="F24" s="462">
        <v>0</v>
      </c>
      <c r="G24" s="462">
        <v>0</v>
      </c>
      <c r="H24" s="462">
        <v>0</v>
      </c>
      <c r="I24" s="462">
        <v>0</v>
      </c>
      <c r="J24" s="462">
        <v>0</v>
      </c>
      <c r="K24" s="462">
        <v>0</v>
      </c>
      <c r="L24" s="462">
        <v>0</v>
      </c>
      <c r="M24" s="462">
        <v>0</v>
      </c>
      <c r="N24" s="462">
        <v>0</v>
      </c>
      <c r="O24" s="462">
        <v>0</v>
      </c>
      <c r="P24" s="462">
        <v>0</v>
      </c>
      <c r="Q24" s="462">
        <v>1</v>
      </c>
      <c r="R24" s="462">
        <v>0</v>
      </c>
      <c r="S24" s="462">
        <v>0</v>
      </c>
      <c r="T24" s="462">
        <v>0</v>
      </c>
      <c r="U24" s="462">
        <v>0</v>
      </c>
      <c r="V24" s="462">
        <v>0</v>
      </c>
      <c r="W24" s="462">
        <v>0</v>
      </c>
      <c r="X24" s="462">
        <v>30</v>
      </c>
      <c r="Y24" s="462">
        <v>194</v>
      </c>
      <c r="Z24" s="1121">
        <v>34145700</v>
      </c>
      <c r="AA24" s="1121">
        <v>176008</v>
      </c>
      <c r="AB24" s="462">
        <v>1769400</v>
      </c>
      <c r="AC24" s="462">
        <v>186</v>
      </c>
      <c r="AD24" s="85">
        <v>9512</v>
      </c>
    </row>
    <row r="25" spans="1:30" ht="15" customHeight="1">
      <c r="A25" s="1108"/>
      <c r="B25" s="643" t="s">
        <v>832</v>
      </c>
      <c r="C25" s="461">
        <f>SUM(D25:W25)</f>
        <v>1</v>
      </c>
      <c r="D25" s="462">
        <v>0</v>
      </c>
      <c r="E25" s="462">
        <v>0</v>
      </c>
      <c r="F25" s="462">
        <v>0</v>
      </c>
      <c r="G25" s="462">
        <v>0</v>
      </c>
      <c r="H25" s="462">
        <v>0</v>
      </c>
      <c r="I25" s="462">
        <v>0</v>
      </c>
      <c r="J25" s="462">
        <v>0</v>
      </c>
      <c r="K25" s="462">
        <v>0</v>
      </c>
      <c r="L25" s="462">
        <v>0</v>
      </c>
      <c r="M25" s="462">
        <v>0</v>
      </c>
      <c r="N25" s="462">
        <v>0</v>
      </c>
      <c r="O25" s="462">
        <v>0</v>
      </c>
      <c r="P25" s="462">
        <v>0</v>
      </c>
      <c r="Q25" s="462">
        <v>1</v>
      </c>
      <c r="R25" s="462">
        <v>0</v>
      </c>
      <c r="S25" s="462">
        <v>0</v>
      </c>
      <c r="T25" s="462">
        <v>0</v>
      </c>
      <c r="U25" s="462">
        <v>0</v>
      </c>
      <c r="V25" s="462">
        <v>0</v>
      </c>
      <c r="W25" s="462">
        <v>0</v>
      </c>
      <c r="X25" s="462">
        <v>130</v>
      </c>
      <c r="Y25" s="462">
        <v>1005</v>
      </c>
      <c r="Z25" s="1121">
        <v>96285123</v>
      </c>
      <c r="AA25" s="1121">
        <v>95806</v>
      </c>
      <c r="AB25" s="462">
        <v>10778320</v>
      </c>
      <c r="AC25" s="462">
        <v>943</v>
      </c>
      <c r="AD25" s="85">
        <v>11429</v>
      </c>
    </row>
    <row r="26" spans="1:30" ht="15" customHeight="1">
      <c r="A26" s="1108"/>
      <c r="B26" s="643" t="s">
        <v>833</v>
      </c>
      <c r="C26" s="461">
        <f>SUM(D26:W26)</f>
        <v>2</v>
      </c>
      <c r="D26" s="462">
        <v>1</v>
      </c>
      <c r="E26" s="462">
        <v>1</v>
      </c>
      <c r="F26" s="462">
        <v>0</v>
      </c>
      <c r="G26" s="462">
        <v>0</v>
      </c>
      <c r="H26" s="462">
        <v>0</v>
      </c>
      <c r="I26" s="462">
        <v>0</v>
      </c>
      <c r="J26" s="462">
        <v>0</v>
      </c>
      <c r="K26" s="462">
        <v>0</v>
      </c>
      <c r="L26" s="462">
        <v>0</v>
      </c>
      <c r="M26" s="462">
        <v>0</v>
      </c>
      <c r="N26" s="462">
        <v>0</v>
      </c>
      <c r="O26" s="462">
        <v>0</v>
      </c>
      <c r="P26" s="462">
        <v>0</v>
      </c>
      <c r="Q26" s="462">
        <v>0</v>
      </c>
      <c r="R26" s="462">
        <v>0</v>
      </c>
      <c r="S26" s="462">
        <v>0</v>
      </c>
      <c r="T26" s="462">
        <v>0</v>
      </c>
      <c r="U26" s="462">
        <v>0</v>
      </c>
      <c r="V26" s="462">
        <v>0</v>
      </c>
      <c r="W26" s="462">
        <v>0</v>
      </c>
      <c r="X26" s="462">
        <v>0</v>
      </c>
      <c r="Y26" s="462">
        <v>2076</v>
      </c>
      <c r="Z26" s="1121">
        <v>526653847</v>
      </c>
      <c r="AA26" s="1121">
        <v>253686</v>
      </c>
      <c r="AB26" s="462">
        <v>36296920</v>
      </c>
      <c r="AC26" s="462">
        <v>2382</v>
      </c>
      <c r="AD26" s="85">
        <v>15238</v>
      </c>
    </row>
    <row r="27" spans="1:30" ht="15" customHeight="1">
      <c r="A27" s="1108"/>
      <c r="B27" s="643" t="s">
        <v>888</v>
      </c>
      <c r="C27" s="461">
        <f>SUM(D27:W27)</f>
        <v>1</v>
      </c>
      <c r="D27" s="462">
        <v>0</v>
      </c>
      <c r="E27" s="462">
        <v>0</v>
      </c>
      <c r="F27" s="462">
        <v>0</v>
      </c>
      <c r="G27" s="462">
        <v>0</v>
      </c>
      <c r="H27" s="462">
        <v>0</v>
      </c>
      <c r="I27" s="462">
        <v>0</v>
      </c>
      <c r="J27" s="462">
        <v>0</v>
      </c>
      <c r="K27" s="462">
        <v>0</v>
      </c>
      <c r="L27" s="462">
        <v>0</v>
      </c>
      <c r="M27" s="462">
        <v>0</v>
      </c>
      <c r="N27" s="462">
        <v>0</v>
      </c>
      <c r="O27" s="462">
        <v>0</v>
      </c>
      <c r="P27" s="462">
        <v>0</v>
      </c>
      <c r="Q27" s="462">
        <v>0</v>
      </c>
      <c r="R27" s="462">
        <v>1</v>
      </c>
      <c r="S27" s="462">
        <v>0</v>
      </c>
      <c r="T27" s="462">
        <v>0</v>
      </c>
      <c r="U27" s="462">
        <v>0</v>
      </c>
      <c r="V27" s="462">
        <v>0</v>
      </c>
      <c r="W27" s="462">
        <v>0</v>
      </c>
      <c r="X27" s="462">
        <v>55</v>
      </c>
      <c r="Y27" s="462">
        <v>110</v>
      </c>
      <c r="Z27" s="1121">
        <v>19757533</v>
      </c>
      <c r="AA27" s="1121">
        <v>179613</v>
      </c>
      <c r="AB27" s="462">
        <v>530000</v>
      </c>
      <c r="AC27" s="462">
        <v>130</v>
      </c>
      <c r="AD27" s="85">
        <v>4076</v>
      </c>
    </row>
    <row r="28" spans="1:30" ht="15" customHeight="1">
      <c r="A28" s="1108"/>
      <c r="B28" s="643"/>
      <c r="C28" s="1111"/>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1121"/>
      <c r="AB28" s="1121"/>
      <c r="AC28" s="1121"/>
      <c r="AD28" s="1122"/>
    </row>
    <row r="29" spans="1:30" s="951" customFormat="1" ht="15" customHeight="1">
      <c r="A29" s="1115"/>
      <c r="B29" s="1116" t="s">
        <v>834</v>
      </c>
      <c r="C29" s="1118">
        <f>SUM(C30:C35)</f>
        <v>73</v>
      </c>
      <c r="D29" s="70">
        <f aca="true" t="shared" si="4" ref="D29:Z29">SUM(D30:D36)</f>
        <v>7</v>
      </c>
      <c r="E29" s="70">
        <f t="shared" si="4"/>
        <v>5</v>
      </c>
      <c r="F29" s="70">
        <f t="shared" si="4"/>
        <v>5</v>
      </c>
      <c r="G29" s="70">
        <f t="shared" si="4"/>
        <v>3</v>
      </c>
      <c r="H29" s="70">
        <f t="shared" si="4"/>
        <v>3</v>
      </c>
      <c r="I29" s="70">
        <f t="shared" si="4"/>
        <v>2</v>
      </c>
      <c r="J29" s="70">
        <f t="shared" si="4"/>
        <v>3</v>
      </c>
      <c r="K29" s="70">
        <f t="shared" si="4"/>
        <v>1</v>
      </c>
      <c r="L29" s="70">
        <f t="shared" si="4"/>
        <v>5</v>
      </c>
      <c r="M29" s="70">
        <f t="shared" si="4"/>
        <v>1</v>
      </c>
      <c r="N29" s="70">
        <f t="shared" si="4"/>
        <v>2</v>
      </c>
      <c r="O29" s="70">
        <f t="shared" si="4"/>
        <v>3</v>
      </c>
      <c r="P29" s="70">
        <f t="shared" si="4"/>
        <v>1</v>
      </c>
      <c r="Q29" s="70">
        <f t="shared" si="4"/>
        <v>1</v>
      </c>
      <c r="R29" s="70">
        <f t="shared" si="4"/>
        <v>5</v>
      </c>
      <c r="S29" s="70">
        <f t="shared" si="4"/>
        <v>1</v>
      </c>
      <c r="T29" s="70">
        <f t="shared" si="4"/>
        <v>3</v>
      </c>
      <c r="U29" s="70">
        <f t="shared" si="4"/>
        <v>2</v>
      </c>
      <c r="V29" s="70">
        <f t="shared" si="4"/>
        <v>4</v>
      </c>
      <c r="W29" s="70">
        <f t="shared" si="4"/>
        <v>16</v>
      </c>
      <c r="X29" s="70">
        <f t="shared" si="4"/>
        <v>3180</v>
      </c>
      <c r="Y29" s="70">
        <f t="shared" si="4"/>
        <v>52522</v>
      </c>
      <c r="Z29" s="70">
        <f t="shared" si="4"/>
        <v>6374794295</v>
      </c>
      <c r="AA29" s="70" t="s">
        <v>889</v>
      </c>
      <c r="AB29" s="70">
        <f>SUM(AB30:AB36)</f>
        <v>811860874</v>
      </c>
      <c r="AC29" s="70" t="s">
        <v>889</v>
      </c>
      <c r="AD29" s="467" t="s">
        <v>889</v>
      </c>
    </row>
    <row r="30" spans="1:30" ht="15" customHeight="1">
      <c r="A30" s="1108"/>
      <c r="B30" s="643" t="s">
        <v>835</v>
      </c>
      <c r="C30" s="461">
        <f aca="true" t="shared" si="5" ref="C30:C35">SUM(D30:W30)</f>
        <v>12</v>
      </c>
      <c r="D30" s="462">
        <v>1</v>
      </c>
      <c r="E30" s="462">
        <v>1</v>
      </c>
      <c r="F30" s="462">
        <v>2</v>
      </c>
      <c r="G30" s="462">
        <v>1</v>
      </c>
      <c r="H30" s="462">
        <v>1</v>
      </c>
      <c r="I30" s="462">
        <v>0</v>
      </c>
      <c r="J30" s="462">
        <v>1</v>
      </c>
      <c r="K30" s="462">
        <v>1</v>
      </c>
      <c r="L30" s="462">
        <v>1</v>
      </c>
      <c r="M30" s="462">
        <v>0</v>
      </c>
      <c r="N30" s="462">
        <v>0</v>
      </c>
      <c r="O30" s="462">
        <v>1</v>
      </c>
      <c r="P30" s="462">
        <v>1</v>
      </c>
      <c r="Q30" s="462">
        <v>0</v>
      </c>
      <c r="R30" s="462">
        <v>1</v>
      </c>
      <c r="S30" s="462">
        <v>0</v>
      </c>
      <c r="T30" s="462">
        <v>0</v>
      </c>
      <c r="U30" s="462">
        <v>0</v>
      </c>
      <c r="V30" s="462">
        <v>0</v>
      </c>
      <c r="W30" s="462">
        <v>0</v>
      </c>
      <c r="X30" s="462">
        <v>1020</v>
      </c>
      <c r="Y30" s="462">
        <v>12341</v>
      </c>
      <c r="Z30" s="462">
        <v>1518783345</v>
      </c>
      <c r="AA30" s="1121">
        <v>123068</v>
      </c>
      <c r="AB30" s="1121">
        <v>174158619</v>
      </c>
      <c r="AC30" s="1123" t="s">
        <v>889</v>
      </c>
      <c r="AD30" s="718" t="s">
        <v>889</v>
      </c>
    </row>
    <row r="31" spans="1:30" ht="15" customHeight="1">
      <c r="A31" s="1108"/>
      <c r="B31" s="643" t="s">
        <v>836</v>
      </c>
      <c r="C31" s="461">
        <f t="shared" si="5"/>
        <v>26</v>
      </c>
      <c r="D31" s="462">
        <v>2</v>
      </c>
      <c r="E31" s="462">
        <v>2</v>
      </c>
      <c r="F31" s="462">
        <v>1</v>
      </c>
      <c r="G31" s="462">
        <v>1</v>
      </c>
      <c r="H31" s="462">
        <v>1</v>
      </c>
      <c r="I31" s="462">
        <v>1</v>
      </c>
      <c r="J31" s="462">
        <v>1</v>
      </c>
      <c r="K31" s="462">
        <v>0</v>
      </c>
      <c r="L31" s="462">
        <v>2</v>
      </c>
      <c r="M31" s="462">
        <v>1</v>
      </c>
      <c r="N31" s="462">
        <v>0</v>
      </c>
      <c r="O31" s="462">
        <v>1</v>
      </c>
      <c r="P31" s="462">
        <v>0</v>
      </c>
      <c r="Q31" s="462">
        <v>0</v>
      </c>
      <c r="R31" s="462">
        <v>2</v>
      </c>
      <c r="S31" s="462">
        <v>1</v>
      </c>
      <c r="T31" s="462">
        <v>2</v>
      </c>
      <c r="U31" s="462">
        <v>1</v>
      </c>
      <c r="V31" s="462">
        <v>2</v>
      </c>
      <c r="W31" s="462">
        <v>5</v>
      </c>
      <c r="X31" s="462">
        <v>1970</v>
      </c>
      <c r="Y31" s="462">
        <v>23920</v>
      </c>
      <c r="Z31" s="462">
        <v>4763838600</v>
      </c>
      <c r="AA31" s="1121">
        <v>199157</v>
      </c>
      <c r="AB31" s="1121">
        <v>631122255</v>
      </c>
      <c r="AC31" s="1123" t="s">
        <v>889</v>
      </c>
      <c r="AD31" s="718" t="s">
        <v>889</v>
      </c>
    </row>
    <row r="32" spans="1:30" ht="15" customHeight="1">
      <c r="A32" s="1108"/>
      <c r="B32" s="643" t="s">
        <v>837</v>
      </c>
      <c r="C32" s="461">
        <f t="shared" si="5"/>
        <v>3</v>
      </c>
      <c r="D32" s="462">
        <v>0</v>
      </c>
      <c r="E32" s="462">
        <v>1</v>
      </c>
      <c r="F32" s="462">
        <v>0</v>
      </c>
      <c r="G32" s="462">
        <v>0</v>
      </c>
      <c r="H32" s="462">
        <v>0</v>
      </c>
      <c r="I32" s="462">
        <v>0</v>
      </c>
      <c r="J32" s="462">
        <v>0</v>
      </c>
      <c r="K32" s="462">
        <v>0</v>
      </c>
      <c r="L32" s="462">
        <v>0</v>
      </c>
      <c r="M32" s="462">
        <v>0</v>
      </c>
      <c r="N32" s="462">
        <v>1</v>
      </c>
      <c r="O32" s="462">
        <v>0</v>
      </c>
      <c r="P32" s="462">
        <v>0</v>
      </c>
      <c r="Q32" s="462">
        <v>0</v>
      </c>
      <c r="R32" s="462">
        <v>0</v>
      </c>
      <c r="S32" s="462">
        <v>0</v>
      </c>
      <c r="T32" s="462">
        <v>0</v>
      </c>
      <c r="U32" s="462">
        <v>0</v>
      </c>
      <c r="V32" s="462">
        <v>0</v>
      </c>
      <c r="W32" s="462">
        <v>1</v>
      </c>
      <c r="X32" s="462">
        <v>140</v>
      </c>
      <c r="Y32" s="462">
        <v>0</v>
      </c>
      <c r="Z32" s="462">
        <v>0</v>
      </c>
      <c r="AA32" s="462">
        <v>0</v>
      </c>
      <c r="AB32" s="462">
        <v>0</v>
      </c>
      <c r="AC32" s="462">
        <v>0</v>
      </c>
      <c r="AD32" s="85">
        <v>0</v>
      </c>
    </row>
    <row r="33" spans="1:30" ht="15" customHeight="1">
      <c r="A33" s="1108"/>
      <c r="B33" s="643" t="s">
        <v>838</v>
      </c>
      <c r="C33" s="461">
        <f t="shared" si="5"/>
        <v>26</v>
      </c>
      <c r="D33" s="462">
        <v>2</v>
      </c>
      <c r="E33" s="462">
        <v>1</v>
      </c>
      <c r="F33" s="462">
        <v>2</v>
      </c>
      <c r="G33" s="462">
        <v>1</v>
      </c>
      <c r="H33" s="462">
        <v>1</v>
      </c>
      <c r="I33" s="462">
        <v>1</v>
      </c>
      <c r="J33" s="462">
        <v>1</v>
      </c>
      <c r="K33" s="462">
        <v>0</v>
      </c>
      <c r="L33" s="462">
        <v>1</v>
      </c>
      <c r="M33" s="462">
        <v>0</v>
      </c>
      <c r="N33" s="462">
        <v>1</v>
      </c>
      <c r="O33" s="462">
        <v>1</v>
      </c>
      <c r="P33" s="462">
        <v>0</v>
      </c>
      <c r="Q33" s="462">
        <v>0</v>
      </c>
      <c r="R33" s="462">
        <v>2</v>
      </c>
      <c r="S33" s="462">
        <v>0</v>
      </c>
      <c r="T33" s="462">
        <v>1</v>
      </c>
      <c r="U33" s="462">
        <v>1</v>
      </c>
      <c r="V33" s="462">
        <v>2</v>
      </c>
      <c r="W33" s="462">
        <v>8</v>
      </c>
      <c r="X33" s="462">
        <v>0</v>
      </c>
      <c r="Y33" s="462">
        <v>0</v>
      </c>
      <c r="Z33" s="462">
        <v>0</v>
      </c>
      <c r="AA33" s="462">
        <v>0</v>
      </c>
      <c r="AB33" s="462">
        <v>0</v>
      </c>
      <c r="AC33" s="462">
        <v>0</v>
      </c>
      <c r="AD33" s="85">
        <v>0</v>
      </c>
    </row>
    <row r="34" spans="1:30" ht="15" customHeight="1">
      <c r="A34" s="1108"/>
      <c r="B34" s="643" t="s">
        <v>839</v>
      </c>
      <c r="C34" s="461">
        <f t="shared" si="5"/>
        <v>1</v>
      </c>
      <c r="D34" s="462">
        <v>1</v>
      </c>
      <c r="E34" s="462">
        <v>0</v>
      </c>
      <c r="F34" s="462">
        <v>0</v>
      </c>
      <c r="G34" s="462">
        <v>0</v>
      </c>
      <c r="H34" s="462">
        <v>0</v>
      </c>
      <c r="I34" s="462">
        <v>0</v>
      </c>
      <c r="J34" s="462">
        <v>0</v>
      </c>
      <c r="K34" s="462">
        <v>0</v>
      </c>
      <c r="L34" s="462">
        <v>0</v>
      </c>
      <c r="M34" s="462">
        <v>0</v>
      </c>
      <c r="N34" s="462">
        <v>0</v>
      </c>
      <c r="O34" s="462">
        <v>0</v>
      </c>
      <c r="P34" s="462">
        <v>0</v>
      </c>
      <c r="Q34" s="462">
        <v>0</v>
      </c>
      <c r="R34" s="462">
        <v>0</v>
      </c>
      <c r="S34" s="462">
        <v>0</v>
      </c>
      <c r="T34" s="462">
        <v>0</v>
      </c>
      <c r="U34" s="462">
        <v>0</v>
      </c>
      <c r="V34" s="462">
        <v>0</v>
      </c>
      <c r="W34" s="462">
        <v>0</v>
      </c>
      <c r="X34" s="462">
        <v>50</v>
      </c>
      <c r="Y34" s="462">
        <v>600</v>
      </c>
      <c r="Z34" s="1121">
        <v>43523600</v>
      </c>
      <c r="AA34" s="462">
        <v>72539</v>
      </c>
      <c r="AB34" s="1121">
        <v>6580000</v>
      </c>
      <c r="AC34" s="1121">
        <v>600</v>
      </c>
      <c r="AD34" s="1122">
        <v>10967</v>
      </c>
    </row>
    <row r="35" spans="1:30" ht="15" customHeight="1">
      <c r="A35" s="1108"/>
      <c r="B35" s="643" t="s">
        <v>890</v>
      </c>
      <c r="C35" s="461">
        <f t="shared" si="5"/>
        <v>5</v>
      </c>
      <c r="D35" s="462">
        <v>1</v>
      </c>
      <c r="E35" s="462">
        <v>0</v>
      </c>
      <c r="F35" s="462">
        <v>0</v>
      </c>
      <c r="G35" s="462">
        <v>0</v>
      </c>
      <c r="H35" s="462">
        <v>0</v>
      </c>
      <c r="I35" s="462">
        <v>0</v>
      </c>
      <c r="J35" s="462">
        <v>0</v>
      </c>
      <c r="K35" s="462">
        <v>0</v>
      </c>
      <c r="L35" s="462">
        <v>1</v>
      </c>
      <c r="M35" s="462">
        <v>0</v>
      </c>
      <c r="N35" s="462">
        <v>0</v>
      </c>
      <c r="O35" s="462">
        <v>0</v>
      </c>
      <c r="P35" s="462">
        <v>0</v>
      </c>
      <c r="Q35" s="462">
        <v>1</v>
      </c>
      <c r="R35" s="462">
        <v>0</v>
      </c>
      <c r="S35" s="462">
        <v>0</v>
      </c>
      <c r="T35" s="462">
        <v>0</v>
      </c>
      <c r="U35" s="462">
        <v>0</v>
      </c>
      <c r="V35" s="462">
        <v>0</v>
      </c>
      <c r="W35" s="462">
        <v>2</v>
      </c>
      <c r="X35" s="462">
        <v>0</v>
      </c>
      <c r="Y35" s="462">
        <v>15661</v>
      </c>
      <c r="Z35" s="462">
        <v>48648750</v>
      </c>
      <c r="AA35" s="70" t="s">
        <v>891</v>
      </c>
      <c r="AB35" s="70" t="s">
        <v>891</v>
      </c>
      <c r="AC35" s="70" t="s">
        <v>891</v>
      </c>
      <c r="AD35" s="467" t="s">
        <v>891</v>
      </c>
    </row>
    <row r="36" spans="1:30" ht="15" customHeight="1">
      <c r="A36" s="1108"/>
      <c r="C36" s="461"/>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85"/>
    </row>
    <row r="37" spans="1:30" ht="15" customHeight="1">
      <c r="A37" s="1108"/>
      <c r="B37" s="643"/>
      <c r="C37" s="1111"/>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1121"/>
      <c r="AB37" s="1121"/>
      <c r="AC37" s="1121"/>
      <c r="AD37" s="1122"/>
    </row>
    <row r="38" spans="1:30" ht="15" customHeight="1">
      <c r="A38" s="1108"/>
      <c r="B38" s="643"/>
      <c r="C38" s="1111"/>
      <c r="D38" s="462"/>
      <c r="E38" s="462"/>
      <c r="F38" s="462"/>
      <c r="G38" s="462"/>
      <c r="H38" s="462"/>
      <c r="I38" s="462"/>
      <c r="J38" s="462"/>
      <c r="K38" s="462"/>
      <c r="L38" s="462"/>
      <c r="M38" s="462"/>
      <c r="N38" s="462"/>
      <c r="O38" s="462"/>
      <c r="P38" s="462"/>
      <c r="Q38" s="462"/>
      <c r="R38" s="462"/>
      <c r="S38" s="462"/>
      <c r="T38" s="462"/>
      <c r="U38" s="462"/>
      <c r="V38" s="462"/>
      <c r="W38" s="462"/>
      <c r="X38" s="462"/>
      <c r="Y38" s="70"/>
      <c r="Z38" s="462"/>
      <c r="AA38" s="1121"/>
      <c r="AB38" s="1121"/>
      <c r="AC38" s="1121"/>
      <c r="AD38" s="1122"/>
    </row>
    <row r="39" spans="1:30" s="951" customFormat="1" ht="15" customHeight="1">
      <c r="A39" s="1115"/>
      <c r="B39" s="1116" t="s">
        <v>840</v>
      </c>
      <c r="C39" s="461">
        <f>SUM(C40:C48)</f>
        <v>11</v>
      </c>
      <c r="D39" s="70">
        <f>SUM(D40:D48)</f>
        <v>5</v>
      </c>
      <c r="E39" s="70">
        <f>SUM(E40:E48)</f>
        <v>1</v>
      </c>
      <c r="F39" s="70">
        <f>SUM(F40:F48)</f>
        <v>1</v>
      </c>
      <c r="G39" s="462">
        <v>0</v>
      </c>
      <c r="H39" s="462">
        <v>0</v>
      </c>
      <c r="I39" s="462">
        <v>0</v>
      </c>
      <c r="J39" s="70">
        <f>SUM(J40:J48)</f>
        <v>1</v>
      </c>
      <c r="K39" s="462">
        <v>0</v>
      </c>
      <c r="L39" s="462">
        <v>0</v>
      </c>
      <c r="M39" s="462">
        <v>0</v>
      </c>
      <c r="N39" s="70">
        <f>SUM(N40:N48)</f>
        <v>1</v>
      </c>
      <c r="O39" s="462">
        <v>0</v>
      </c>
      <c r="P39" s="462">
        <v>0</v>
      </c>
      <c r="Q39" s="462">
        <v>0</v>
      </c>
      <c r="R39" s="462">
        <v>0</v>
      </c>
      <c r="S39" s="462">
        <v>0</v>
      </c>
      <c r="T39" s="70">
        <f>SUM(T40:T48)</f>
        <v>1</v>
      </c>
      <c r="U39" s="462">
        <v>0</v>
      </c>
      <c r="V39" s="462">
        <v>0</v>
      </c>
      <c r="W39" s="70">
        <f>SUM(W40:W48)</f>
        <v>1</v>
      </c>
      <c r="X39" s="70">
        <f>SUM(X40:X48)</f>
        <v>536</v>
      </c>
      <c r="Y39" s="70">
        <f>SUM(Y40:Y48)</f>
        <v>5801</v>
      </c>
      <c r="Z39" s="70">
        <v>1122211700</v>
      </c>
      <c r="AA39" s="70">
        <v>193451</v>
      </c>
      <c r="AB39" s="70">
        <v>92577046</v>
      </c>
      <c r="AC39" s="70" t="s">
        <v>891</v>
      </c>
      <c r="AD39" s="467" t="s">
        <v>891</v>
      </c>
    </row>
    <row r="40" spans="1:30" ht="15" customHeight="1">
      <c r="A40" s="1108"/>
      <c r="B40" s="643" t="s">
        <v>841</v>
      </c>
      <c r="C40" s="461">
        <f>SUM(D40:W40)</f>
        <v>1</v>
      </c>
      <c r="D40" s="462">
        <v>0</v>
      </c>
      <c r="E40" s="462">
        <v>0</v>
      </c>
      <c r="F40" s="462">
        <v>0</v>
      </c>
      <c r="G40" s="462">
        <v>0</v>
      </c>
      <c r="H40" s="462">
        <v>0</v>
      </c>
      <c r="I40" s="462">
        <v>0</v>
      </c>
      <c r="J40" s="462">
        <v>1</v>
      </c>
      <c r="K40" s="462">
        <v>0</v>
      </c>
      <c r="L40" s="462">
        <v>0</v>
      </c>
      <c r="M40" s="462">
        <v>0</v>
      </c>
      <c r="N40" s="462">
        <v>0</v>
      </c>
      <c r="O40" s="462">
        <v>0</v>
      </c>
      <c r="P40" s="462">
        <v>0</v>
      </c>
      <c r="Q40" s="462">
        <v>0</v>
      </c>
      <c r="R40" s="462">
        <v>0</v>
      </c>
      <c r="S40" s="462">
        <v>0</v>
      </c>
      <c r="T40" s="462">
        <v>0</v>
      </c>
      <c r="U40" s="462">
        <v>0</v>
      </c>
      <c r="V40" s="462">
        <v>0</v>
      </c>
      <c r="W40" s="462">
        <v>0</v>
      </c>
      <c r="X40" s="462">
        <v>35</v>
      </c>
      <c r="Y40" s="462">
        <v>286</v>
      </c>
      <c r="Z40" s="462">
        <v>44360428</v>
      </c>
      <c r="AA40" s="462">
        <v>155106</v>
      </c>
      <c r="AB40" s="70" t="s">
        <v>891</v>
      </c>
      <c r="AC40" s="70" t="s">
        <v>891</v>
      </c>
      <c r="AD40" s="467" t="s">
        <v>891</v>
      </c>
    </row>
    <row r="41" spans="1:30" ht="15" customHeight="1">
      <c r="A41" s="1108"/>
      <c r="B41" s="643" t="s">
        <v>892</v>
      </c>
      <c r="C41" s="462">
        <v>0</v>
      </c>
      <c r="D41" s="462">
        <v>0</v>
      </c>
      <c r="E41" s="462">
        <v>0</v>
      </c>
      <c r="F41" s="462">
        <v>0</v>
      </c>
      <c r="G41" s="462">
        <v>0</v>
      </c>
      <c r="H41" s="462">
        <v>0</v>
      </c>
      <c r="I41" s="462">
        <v>0</v>
      </c>
      <c r="J41" s="462">
        <v>0</v>
      </c>
      <c r="K41" s="462">
        <v>0</v>
      </c>
      <c r="L41" s="462">
        <v>0</v>
      </c>
      <c r="M41" s="462">
        <v>0</v>
      </c>
      <c r="N41" s="462">
        <v>0</v>
      </c>
      <c r="O41" s="462">
        <v>0</v>
      </c>
      <c r="P41" s="462">
        <v>0</v>
      </c>
      <c r="Q41" s="462">
        <v>0</v>
      </c>
      <c r="R41" s="462">
        <v>0</v>
      </c>
      <c r="S41" s="462">
        <v>0</v>
      </c>
      <c r="T41" s="462">
        <v>0</v>
      </c>
      <c r="U41" s="462">
        <v>0</v>
      </c>
      <c r="V41" s="462">
        <v>0</v>
      </c>
      <c r="W41" s="462">
        <v>0</v>
      </c>
      <c r="X41" s="462">
        <v>0</v>
      </c>
      <c r="Y41" s="462">
        <v>27</v>
      </c>
      <c r="Z41" s="462">
        <v>4664227</v>
      </c>
      <c r="AA41" s="462">
        <v>172749</v>
      </c>
      <c r="AB41" s="70" t="s">
        <v>893</v>
      </c>
      <c r="AC41" s="70" t="s">
        <v>893</v>
      </c>
      <c r="AD41" s="467" t="s">
        <v>893</v>
      </c>
    </row>
    <row r="42" spans="1:30" ht="15" customHeight="1">
      <c r="A42" s="1108"/>
      <c r="B42" s="643" t="s">
        <v>842</v>
      </c>
      <c r="C42" s="461">
        <f aca="true" t="shared" si="6" ref="C42:C48">SUM(D42:W42)</f>
        <v>3</v>
      </c>
      <c r="D42" s="462">
        <v>3</v>
      </c>
      <c r="E42" s="462">
        <v>0</v>
      </c>
      <c r="F42" s="462">
        <v>0</v>
      </c>
      <c r="G42" s="462">
        <v>0</v>
      </c>
      <c r="H42" s="462">
        <v>0</v>
      </c>
      <c r="I42" s="462">
        <v>0</v>
      </c>
      <c r="J42" s="462">
        <v>0</v>
      </c>
      <c r="K42" s="462">
        <v>0</v>
      </c>
      <c r="L42" s="462">
        <v>0</v>
      </c>
      <c r="M42" s="462">
        <v>0</v>
      </c>
      <c r="N42" s="462">
        <v>0</v>
      </c>
      <c r="O42" s="462">
        <v>0</v>
      </c>
      <c r="P42" s="462">
        <v>0</v>
      </c>
      <c r="Q42" s="462">
        <v>0</v>
      </c>
      <c r="R42" s="462">
        <v>0</v>
      </c>
      <c r="S42" s="462">
        <v>0</v>
      </c>
      <c r="T42" s="462">
        <v>0</v>
      </c>
      <c r="U42" s="462">
        <v>0</v>
      </c>
      <c r="V42" s="462">
        <v>0</v>
      </c>
      <c r="W42" s="462">
        <v>0</v>
      </c>
      <c r="X42" s="462">
        <v>154</v>
      </c>
      <c r="Y42" s="462">
        <v>1721</v>
      </c>
      <c r="Z42" s="462">
        <v>223512561</v>
      </c>
      <c r="AA42" s="462">
        <v>129874</v>
      </c>
      <c r="AB42" s="70" t="s">
        <v>893</v>
      </c>
      <c r="AC42" s="70" t="s">
        <v>893</v>
      </c>
      <c r="AD42" s="467" t="s">
        <v>893</v>
      </c>
    </row>
    <row r="43" spans="1:30" ht="15" customHeight="1">
      <c r="A43" s="1108"/>
      <c r="B43" s="643" t="s">
        <v>894</v>
      </c>
      <c r="C43" s="461">
        <f t="shared" si="6"/>
        <v>1</v>
      </c>
      <c r="D43" s="462">
        <v>0</v>
      </c>
      <c r="E43" s="462">
        <v>1</v>
      </c>
      <c r="F43" s="462">
        <v>0</v>
      </c>
      <c r="G43" s="462">
        <v>0</v>
      </c>
      <c r="H43" s="462">
        <v>0</v>
      </c>
      <c r="I43" s="462">
        <v>0</v>
      </c>
      <c r="J43" s="462">
        <v>0</v>
      </c>
      <c r="K43" s="462">
        <v>0</v>
      </c>
      <c r="L43" s="462">
        <v>0</v>
      </c>
      <c r="M43" s="462">
        <v>0</v>
      </c>
      <c r="N43" s="462">
        <v>0</v>
      </c>
      <c r="O43" s="462">
        <v>0</v>
      </c>
      <c r="P43" s="462">
        <v>0</v>
      </c>
      <c r="Q43" s="462">
        <v>0</v>
      </c>
      <c r="R43" s="462">
        <v>0</v>
      </c>
      <c r="S43" s="462">
        <v>0</v>
      </c>
      <c r="T43" s="462">
        <v>0</v>
      </c>
      <c r="U43" s="462">
        <v>0</v>
      </c>
      <c r="V43" s="462">
        <v>0</v>
      </c>
      <c r="W43" s="462">
        <v>0</v>
      </c>
      <c r="X43" s="462">
        <v>70</v>
      </c>
      <c r="Y43" s="462">
        <v>943</v>
      </c>
      <c r="Z43" s="462">
        <v>161500143</v>
      </c>
      <c r="AA43" s="462">
        <v>171262</v>
      </c>
      <c r="AB43" s="70" t="s">
        <v>893</v>
      </c>
      <c r="AC43" s="70" t="s">
        <v>893</v>
      </c>
      <c r="AD43" s="467" t="s">
        <v>893</v>
      </c>
    </row>
    <row r="44" spans="1:30" ht="15" customHeight="1">
      <c r="A44" s="1108"/>
      <c r="B44" s="643" t="s">
        <v>843</v>
      </c>
      <c r="C44" s="461">
        <f t="shared" si="6"/>
        <v>1</v>
      </c>
      <c r="D44" s="462">
        <v>0</v>
      </c>
      <c r="E44" s="462">
        <v>0</v>
      </c>
      <c r="F44" s="462">
        <v>1</v>
      </c>
      <c r="G44" s="462">
        <v>0</v>
      </c>
      <c r="H44" s="462">
        <v>0</v>
      </c>
      <c r="I44" s="462">
        <v>0</v>
      </c>
      <c r="J44" s="462">
        <v>0</v>
      </c>
      <c r="K44" s="462">
        <v>0</v>
      </c>
      <c r="L44" s="462">
        <v>0</v>
      </c>
      <c r="M44" s="462">
        <v>0</v>
      </c>
      <c r="N44" s="462">
        <v>0</v>
      </c>
      <c r="O44" s="462">
        <v>0</v>
      </c>
      <c r="P44" s="462">
        <v>0</v>
      </c>
      <c r="Q44" s="462">
        <v>0</v>
      </c>
      <c r="R44" s="462">
        <v>0</v>
      </c>
      <c r="S44" s="462">
        <v>0</v>
      </c>
      <c r="T44" s="462">
        <v>0</v>
      </c>
      <c r="U44" s="462">
        <v>0</v>
      </c>
      <c r="V44" s="462">
        <v>0</v>
      </c>
      <c r="W44" s="462">
        <v>0</v>
      </c>
      <c r="X44" s="462">
        <v>57</v>
      </c>
      <c r="Y44" s="462">
        <v>700</v>
      </c>
      <c r="Z44" s="462">
        <v>118208131</v>
      </c>
      <c r="AA44" s="462">
        <v>125353</v>
      </c>
      <c r="AB44" s="70" t="s">
        <v>893</v>
      </c>
      <c r="AC44" s="70" t="s">
        <v>893</v>
      </c>
      <c r="AD44" s="467" t="s">
        <v>893</v>
      </c>
    </row>
    <row r="45" spans="1:30" ht="15" customHeight="1">
      <c r="A45" s="1108"/>
      <c r="B45" s="643" t="s">
        <v>844</v>
      </c>
      <c r="C45" s="461">
        <f t="shared" si="6"/>
        <v>2</v>
      </c>
      <c r="D45" s="462">
        <v>0</v>
      </c>
      <c r="E45" s="462">
        <v>0</v>
      </c>
      <c r="F45" s="462">
        <v>0</v>
      </c>
      <c r="G45" s="462">
        <v>0</v>
      </c>
      <c r="H45" s="462">
        <v>0</v>
      </c>
      <c r="I45" s="462">
        <v>0</v>
      </c>
      <c r="J45" s="462">
        <v>0</v>
      </c>
      <c r="K45" s="462">
        <v>0</v>
      </c>
      <c r="L45" s="462">
        <v>0</v>
      </c>
      <c r="M45" s="462">
        <v>0</v>
      </c>
      <c r="N45" s="462">
        <v>0</v>
      </c>
      <c r="O45" s="462">
        <v>0</v>
      </c>
      <c r="P45" s="462">
        <v>0</v>
      </c>
      <c r="Q45" s="462">
        <v>0</v>
      </c>
      <c r="R45" s="462">
        <v>0</v>
      </c>
      <c r="S45" s="462">
        <v>0</v>
      </c>
      <c r="T45" s="462">
        <v>1</v>
      </c>
      <c r="U45" s="462">
        <v>0</v>
      </c>
      <c r="V45" s="462">
        <v>0</v>
      </c>
      <c r="W45" s="462">
        <v>1</v>
      </c>
      <c r="X45" s="462">
        <v>170</v>
      </c>
      <c r="Y45" s="462">
        <v>2124</v>
      </c>
      <c r="Z45" s="462">
        <v>569966204</v>
      </c>
      <c r="AA45" s="462">
        <v>268346</v>
      </c>
      <c r="AB45" s="70" t="s">
        <v>893</v>
      </c>
      <c r="AC45" s="70" t="s">
        <v>893</v>
      </c>
      <c r="AD45" s="467" t="s">
        <v>893</v>
      </c>
    </row>
    <row r="46" spans="1:30" ht="15" customHeight="1">
      <c r="A46" s="1108"/>
      <c r="B46" s="643" t="s">
        <v>845</v>
      </c>
      <c r="C46" s="461">
        <f t="shared" si="6"/>
        <v>1</v>
      </c>
      <c r="D46" s="462">
        <v>1</v>
      </c>
      <c r="E46" s="462">
        <v>0</v>
      </c>
      <c r="F46" s="462">
        <v>0</v>
      </c>
      <c r="G46" s="462">
        <v>0</v>
      </c>
      <c r="H46" s="462">
        <v>0</v>
      </c>
      <c r="I46" s="462">
        <v>0</v>
      </c>
      <c r="J46" s="462">
        <v>0</v>
      </c>
      <c r="K46" s="462">
        <v>0</v>
      </c>
      <c r="L46" s="462">
        <v>0</v>
      </c>
      <c r="M46" s="462">
        <v>0</v>
      </c>
      <c r="N46" s="462">
        <v>0</v>
      </c>
      <c r="O46" s="462">
        <v>0</v>
      </c>
      <c r="P46" s="462">
        <v>0</v>
      </c>
      <c r="Q46" s="462">
        <v>0</v>
      </c>
      <c r="R46" s="462">
        <v>0</v>
      </c>
      <c r="S46" s="462">
        <v>0</v>
      </c>
      <c r="T46" s="462">
        <v>0</v>
      </c>
      <c r="U46" s="462">
        <v>0</v>
      </c>
      <c r="V46" s="462">
        <v>0</v>
      </c>
      <c r="W46" s="462">
        <v>0</v>
      </c>
      <c r="X46" s="462">
        <v>50</v>
      </c>
      <c r="Y46" s="462">
        <v>0</v>
      </c>
      <c r="Z46" s="462">
        <v>0</v>
      </c>
      <c r="AA46" s="462">
        <v>0</v>
      </c>
      <c r="AB46" s="70" t="s">
        <v>893</v>
      </c>
      <c r="AC46" s="70" t="s">
        <v>893</v>
      </c>
      <c r="AD46" s="467" t="s">
        <v>893</v>
      </c>
    </row>
    <row r="47" spans="1:30" ht="15" customHeight="1">
      <c r="A47" s="1108"/>
      <c r="B47" s="643" t="s">
        <v>846</v>
      </c>
      <c r="C47" s="461">
        <f t="shared" si="6"/>
        <v>1</v>
      </c>
      <c r="D47" s="462">
        <v>1</v>
      </c>
      <c r="E47" s="462">
        <v>0</v>
      </c>
      <c r="F47" s="462">
        <v>0</v>
      </c>
      <c r="G47" s="462">
        <v>0</v>
      </c>
      <c r="H47" s="462">
        <v>0</v>
      </c>
      <c r="I47" s="462">
        <v>0</v>
      </c>
      <c r="J47" s="462">
        <v>0</v>
      </c>
      <c r="K47" s="462">
        <v>0</v>
      </c>
      <c r="L47" s="462">
        <v>0</v>
      </c>
      <c r="M47" s="462">
        <v>0</v>
      </c>
      <c r="N47" s="462">
        <v>0</v>
      </c>
      <c r="O47" s="462">
        <v>0</v>
      </c>
      <c r="P47" s="462">
        <v>0</v>
      </c>
      <c r="Q47" s="462">
        <v>0</v>
      </c>
      <c r="R47" s="462">
        <v>0</v>
      </c>
      <c r="S47" s="462">
        <v>0</v>
      </c>
      <c r="T47" s="462">
        <v>0</v>
      </c>
      <c r="U47" s="462">
        <v>0</v>
      </c>
      <c r="V47" s="462">
        <v>0</v>
      </c>
      <c r="W47" s="462">
        <v>0</v>
      </c>
      <c r="X47" s="462">
        <v>0</v>
      </c>
      <c r="Y47" s="462">
        <v>0</v>
      </c>
      <c r="Z47" s="462">
        <v>0</v>
      </c>
      <c r="AA47" s="462">
        <v>0</v>
      </c>
      <c r="AB47" s="70" t="s">
        <v>893</v>
      </c>
      <c r="AC47" s="70" t="s">
        <v>893</v>
      </c>
      <c r="AD47" s="467" t="s">
        <v>893</v>
      </c>
    </row>
    <row r="48" spans="1:30" ht="15" customHeight="1">
      <c r="A48" s="1108"/>
      <c r="B48" s="643" t="s">
        <v>895</v>
      </c>
      <c r="C48" s="461">
        <f t="shared" si="6"/>
        <v>1</v>
      </c>
      <c r="D48" s="462">
        <v>0</v>
      </c>
      <c r="E48" s="462">
        <v>0</v>
      </c>
      <c r="F48" s="462">
        <v>0</v>
      </c>
      <c r="G48" s="462">
        <v>0</v>
      </c>
      <c r="H48" s="462">
        <v>0</v>
      </c>
      <c r="I48" s="462">
        <v>0</v>
      </c>
      <c r="J48" s="462">
        <v>0</v>
      </c>
      <c r="K48" s="462">
        <v>0</v>
      </c>
      <c r="L48" s="462">
        <v>0</v>
      </c>
      <c r="M48" s="462">
        <v>0</v>
      </c>
      <c r="N48" s="462">
        <v>1</v>
      </c>
      <c r="O48" s="462">
        <v>0</v>
      </c>
      <c r="P48" s="462">
        <v>0</v>
      </c>
      <c r="Q48" s="462">
        <v>0</v>
      </c>
      <c r="R48" s="462">
        <v>0</v>
      </c>
      <c r="S48" s="462">
        <v>0</v>
      </c>
      <c r="T48" s="462">
        <v>0</v>
      </c>
      <c r="U48" s="462">
        <v>0</v>
      </c>
      <c r="V48" s="462">
        <v>0</v>
      </c>
      <c r="W48" s="462">
        <v>0</v>
      </c>
      <c r="X48" s="462">
        <v>0</v>
      </c>
      <c r="Y48" s="462">
        <v>0</v>
      </c>
      <c r="Z48" s="462">
        <v>0</v>
      </c>
      <c r="AA48" s="462">
        <v>0</v>
      </c>
      <c r="AB48" s="70" t="s">
        <v>896</v>
      </c>
      <c r="AC48" s="70" t="s">
        <v>896</v>
      </c>
      <c r="AD48" s="467" t="s">
        <v>896</v>
      </c>
    </row>
    <row r="49" spans="1:30" ht="15" customHeight="1">
      <c r="A49" s="1108"/>
      <c r="B49" s="643"/>
      <c r="C49" s="1111"/>
      <c r="D49" s="462"/>
      <c r="E49" s="462"/>
      <c r="F49" s="462"/>
      <c r="G49" s="462"/>
      <c r="H49" s="462"/>
      <c r="I49" s="462"/>
      <c r="J49" s="462"/>
      <c r="K49" s="462"/>
      <c r="L49" s="462"/>
      <c r="M49" s="462"/>
      <c r="N49" s="462"/>
      <c r="O49" s="462"/>
      <c r="P49" s="462"/>
      <c r="Q49" s="462"/>
      <c r="R49" s="462"/>
      <c r="S49" s="462"/>
      <c r="T49" s="462"/>
      <c r="U49" s="462"/>
      <c r="V49" s="462"/>
      <c r="W49" s="462"/>
      <c r="X49" s="70"/>
      <c r="Y49" s="70"/>
      <c r="Z49" s="462"/>
      <c r="AA49" s="1121"/>
      <c r="AB49" s="1121"/>
      <c r="AC49" s="1121"/>
      <c r="AD49" s="1122"/>
    </row>
    <row r="50" spans="1:30" s="951" customFormat="1" ht="15" customHeight="1">
      <c r="A50" s="1115"/>
      <c r="B50" s="1116" t="s">
        <v>897</v>
      </c>
      <c r="C50" s="1118">
        <f>SUM(D50:W50)</f>
        <v>19</v>
      </c>
      <c r="D50" s="70">
        <v>3</v>
      </c>
      <c r="E50" s="70">
        <v>2</v>
      </c>
      <c r="F50" s="70">
        <v>2</v>
      </c>
      <c r="G50" s="70">
        <v>1</v>
      </c>
      <c r="H50" s="70">
        <v>1</v>
      </c>
      <c r="I50" s="70">
        <v>1</v>
      </c>
      <c r="J50" s="70">
        <v>0</v>
      </c>
      <c r="K50" s="462">
        <v>0</v>
      </c>
      <c r="L50" s="462">
        <v>0</v>
      </c>
      <c r="M50" s="70">
        <v>1</v>
      </c>
      <c r="N50" s="462">
        <v>0</v>
      </c>
      <c r="O50" s="70">
        <v>1</v>
      </c>
      <c r="P50" s="462">
        <v>0</v>
      </c>
      <c r="Q50" s="462">
        <v>0</v>
      </c>
      <c r="R50" s="462">
        <v>0</v>
      </c>
      <c r="S50" s="462">
        <v>0</v>
      </c>
      <c r="T50" s="70">
        <v>1</v>
      </c>
      <c r="U50" s="70">
        <v>5</v>
      </c>
      <c r="V50" s="462">
        <v>0</v>
      </c>
      <c r="W50" s="70">
        <v>1</v>
      </c>
      <c r="X50" s="70">
        <v>1230</v>
      </c>
      <c r="Y50" s="70">
        <v>14787</v>
      </c>
      <c r="Z50" s="70">
        <v>2776872673</v>
      </c>
      <c r="AA50" s="70">
        <v>187791</v>
      </c>
      <c r="AB50" s="70">
        <v>249092490</v>
      </c>
      <c r="AC50" s="70" t="s">
        <v>898</v>
      </c>
      <c r="AD50" s="467" t="s">
        <v>898</v>
      </c>
    </row>
    <row r="51" spans="1:30" s="951" customFormat="1" ht="15" customHeight="1">
      <c r="A51" s="1115"/>
      <c r="B51" s="1116"/>
      <c r="C51" s="1117"/>
      <c r="D51" s="70"/>
      <c r="E51" s="70"/>
      <c r="F51" s="70"/>
      <c r="G51" s="70"/>
      <c r="H51" s="70"/>
      <c r="I51" s="70"/>
      <c r="J51" s="70"/>
      <c r="K51" s="70"/>
      <c r="L51" s="70"/>
      <c r="M51" s="70"/>
      <c r="N51" s="70"/>
      <c r="O51" s="70"/>
      <c r="P51" s="70"/>
      <c r="Q51" s="70"/>
      <c r="R51" s="70"/>
      <c r="S51" s="70"/>
      <c r="T51" s="70"/>
      <c r="U51" s="70"/>
      <c r="V51" s="70"/>
      <c r="W51" s="70"/>
      <c r="X51" s="70"/>
      <c r="Y51" s="70"/>
      <c r="Z51" s="70"/>
      <c r="AA51" s="1124"/>
      <c r="AB51" s="1124"/>
      <c r="AC51" s="462"/>
      <c r="AD51" s="85"/>
    </row>
    <row r="52" spans="1:30" s="951" customFormat="1" ht="15" customHeight="1">
      <c r="A52" s="1115"/>
      <c r="B52" s="1116" t="s">
        <v>847</v>
      </c>
      <c r="C52" s="1118">
        <f>SUM(C53:C54)</f>
        <v>3</v>
      </c>
      <c r="D52" s="70">
        <f>SUM(D53:D54)</f>
        <v>1</v>
      </c>
      <c r="E52" s="462">
        <v>0</v>
      </c>
      <c r="F52" s="462">
        <v>0</v>
      </c>
      <c r="G52" s="70">
        <f>SUM(G53:G54)</f>
        <v>1</v>
      </c>
      <c r="H52" s="462">
        <v>0</v>
      </c>
      <c r="I52" s="462">
        <v>0</v>
      </c>
      <c r="J52" s="462">
        <v>0</v>
      </c>
      <c r="K52" s="462">
        <v>0</v>
      </c>
      <c r="L52" s="462">
        <v>0</v>
      </c>
      <c r="M52" s="462">
        <v>0</v>
      </c>
      <c r="N52" s="70">
        <f>SUM(N53:N54)</f>
        <v>1</v>
      </c>
      <c r="O52" s="462">
        <v>0</v>
      </c>
      <c r="P52" s="462">
        <v>0</v>
      </c>
      <c r="Q52" s="462">
        <v>0</v>
      </c>
      <c r="R52" s="462">
        <v>0</v>
      </c>
      <c r="S52" s="462">
        <v>0</v>
      </c>
      <c r="T52" s="462">
        <v>0</v>
      </c>
      <c r="U52" s="462">
        <v>0</v>
      </c>
      <c r="V52" s="462">
        <v>0</v>
      </c>
      <c r="W52" s="462">
        <v>0</v>
      </c>
      <c r="X52" s="70">
        <f>SUM(X53:X54)</f>
        <v>32</v>
      </c>
      <c r="Y52" s="70">
        <f>SUM(Y53:Y54)</f>
        <v>9589</v>
      </c>
      <c r="Z52" s="462">
        <v>0</v>
      </c>
      <c r="AA52" s="462">
        <v>0</v>
      </c>
      <c r="AB52" s="462">
        <v>0</v>
      </c>
      <c r="AC52" s="462">
        <v>0</v>
      </c>
      <c r="AD52" s="85">
        <v>0</v>
      </c>
    </row>
    <row r="53" spans="1:30" ht="15" customHeight="1">
      <c r="A53" s="1108"/>
      <c r="B53" s="643" t="s">
        <v>848</v>
      </c>
      <c r="C53" s="461">
        <f>SUM(D53:W53)</f>
        <v>2</v>
      </c>
      <c r="D53" s="462">
        <v>1</v>
      </c>
      <c r="E53" s="462">
        <v>0</v>
      </c>
      <c r="F53" s="462">
        <v>0</v>
      </c>
      <c r="G53" s="462">
        <v>1</v>
      </c>
      <c r="H53" s="462">
        <v>0</v>
      </c>
      <c r="I53" s="462">
        <v>0</v>
      </c>
      <c r="J53" s="462">
        <v>0</v>
      </c>
      <c r="K53" s="462">
        <v>0</v>
      </c>
      <c r="L53" s="462">
        <v>0</v>
      </c>
      <c r="M53" s="462">
        <v>0</v>
      </c>
      <c r="N53" s="462">
        <v>0</v>
      </c>
      <c r="O53" s="462">
        <v>0</v>
      </c>
      <c r="P53" s="462">
        <v>0</v>
      </c>
      <c r="Q53" s="462">
        <v>0</v>
      </c>
      <c r="R53" s="462">
        <v>0</v>
      </c>
      <c r="S53" s="462">
        <v>0</v>
      </c>
      <c r="T53" s="462">
        <v>0</v>
      </c>
      <c r="U53" s="462">
        <v>0</v>
      </c>
      <c r="V53" s="462">
        <v>0</v>
      </c>
      <c r="W53" s="462">
        <v>0</v>
      </c>
      <c r="X53" s="462">
        <v>0</v>
      </c>
      <c r="Y53" s="462">
        <v>0</v>
      </c>
      <c r="Z53" s="462">
        <v>0</v>
      </c>
      <c r="AA53" s="462">
        <v>0</v>
      </c>
      <c r="AB53" s="462">
        <v>0</v>
      </c>
      <c r="AC53" s="462">
        <v>0</v>
      </c>
      <c r="AD53" s="85">
        <v>0</v>
      </c>
    </row>
    <row r="54" spans="1:30" ht="15" customHeight="1">
      <c r="A54" s="1108"/>
      <c r="B54" s="962" t="s">
        <v>849</v>
      </c>
      <c r="C54" s="470">
        <f>SUM(D54:W54)</f>
        <v>1</v>
      </c>
      <c r="D54" s="471">
        <v>0</v>
      </c>
      <c r="E54" s="471">
        <v>0</v>
      </c>
      <c r="F54" s="471">
        <v>0</v>
      </c>
      <c r="G54" s="471">
        <v>0</v>
      </c>
      <c r="H54" s="471">
        <v>0</v>
      </c>
      <c r="I54" s="471">
        <v>0</v>
      </c>
      <c r="J54" s="471">
        <v>0</v>
      </c>
      <c r="K54" s="471">
        <v>0</v>
      </c>
      <c r="L54" s="471">
        <v>0</v>
      </c>
      <c r="M54" s="471">
        <v>0</v>
      </c>
      <c r="N54" s="471">
        <v>1</v>
      </c>
      <c r="O54" s="471">
        <v>0</v>
      </c>
      <c r="P54" s="471">
        <v>0</v>
      </c>
      <c r="Q54" s="471">
        <v>0</v>
      </c>
      <c r="R54" s="471">
        <v>0</v>
      </c>
      <c r="S54" s="471">
        <v>0</v>
      </c>
      <c r="T54" s="471">
        <v>0</v>
      </c>
      <c r="U54" s="471">
        <v>0</v>
      </c>
      <c r="V54" s="471">
        <v>0</v>
      </c>
      <c r="W54" s="471">
        <v>0</v>
      </c>
      <c r="X54" s="471">
        <v>32</v>
      </c>
      <c r="Y54" s="471">
        <v>9589</v>
      </c>
      <c r="Z54" s="471">
        <v>0</v>
      </c>
      <c r="AA54" s="471">
        <v>0</v>
      </c>
      <c r="AB54" s="471">
        <v>0</v>
      </c>
      <c r="AC54" s="471">
        <v>0</v>
      </c>
      <c r="AD54" s="473">
        <v>0</v>
      </c>
    </row>
    <row r="55" ht="15" customHeight="1">
      <c r="B55" s="691" t="s">
        <v>899</v>
      </c>
    </row>
    <row r="56" ht="15" customHeight="1">
      <c r="B56" s="691" t="s">
        <v>900</v>
      </c>
    </row>
    <row r="57" ht="12">
      <c r="B57" s="691" t="s">
        <v>901</v>
      </c>
    </row>
  </sheetData>
  <mergeCells count="25">
    <mergeCell ref="M5:M6"/>
    <mergeCell ref="N5:N6"/>
    <mergeCell ref="V5:V6"/>
    <mergeCell ref="P5:P6"/>
    <mergeCell ref="R5:R6"/>
    <mergeCell ref="S5:S6"/>
    <mergeCell ref="T5:T6"/>
    <mergeCell ref="H5:H6"/>
    <mergeCell ref="J5:J6"/>
    <mergeCell ref="K5:K6"/>
    <mergeCell ref="L5:L6"/>
    <mergeCell ref="D5:D6"/>
    <mergeCell ref="E5:E6"/>
    <mergeCell ref="F5:F6"/>
    <mergeCell ref="G5:G6"/>
    <mergeCell ref="AB5:AB6"/>
    <mergeCell ref="AD5:AD6"/>
    <mergeCell ref="B4:B6"/>
    <mergeCell ref="Z4:AA4"/>
    <mergeCell ref="AB4:AD4"/>
    <mergeCell ref="C4:W4"/>
    <mergeCell ref="X5:X6"/>
    <mergeCell ref="Z5:Z6"/>
    <mergeCell ref="AA5:AA6"/>
    <mergeCell ref="C5:C6"/>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X148"/>
  <sheetViews>
    <sheetView workbookViewId="0" topLeftCell="A1">
      <selection activeCell="A1" sqref="A1"/>
    </sheetView>
  </sheetViews>
  <sheetFormatPr defaultColWidth="9.00390625" defaultRowHeight="13.5"/>
  <cols>
    <col min="1" max="1" width="2.625" style="17" customWidth="1"/>
    <col min="2" max="2" width="9.625" style="17" customWidth="1"/>
    <col min="3" max="4" width="6.75390625" style="17" customWidth="1"/>
    <col min="5" max="5" width="7.50390625" style="17" customWidth="1"/>
    <col min="6" max="6" width="9.375" style="17" bestFit="1" customWidth="1"/>
    <col min="7" max="8" width="8.50390625" style="17" bestFit="1" customWidth="1"/>
    <col min="9" max="20" width="7.625" style="17" bestFit="1" customWidth="1"/>
    <col min="21" max="24" width="7.625" style="17" customWidth="1"/>
    <col min="25" max="16384" width="9.00390625" style="17" customWidth="1"/>
  </cols>
  <sheetData>
    <row r="1" spans="1:10" ht="14.25">
      <c r="A1" s="18" t="s">
        <v>916</v>
      </c>
      <c r="B1" s="1125"/>
      <c r="J1" s="20"/>
    </row>
    <row r="2" spans="1:24" ht="12.75" thickBot="1">
      <c r="A2" s="20"/>
      <c r="B2" s="20"/>
      <c r="C2" s="20"/>
      <c r="D2" s="20"/>
      <c r="E2" s="20"/>
      <c r="F2" s="20"/>
      <c r="G2" s="20"/>
      <c r="H2" s="20"/>
      <c r="I2" s="20"/>
      <c r="J2" s="20"/>
      <c r="K2" s="20"/>
      <c r="L2" s="20"/>
      <c r="M2" s="20"/>
      <c r="N2" s="19"/>
      <c r="X2" s="1126" t="s">
        <v>903</v>
      </c>
    </row>
    <row r="3" spans="1:24" ht="13.5" customHeight="1" thickTop="1">
      <c r="A3" s="1607" t="s">
        <v>1092</v>
      </c>
      <c r="B3" s="1608"/>
      <c r="C3" s="1273" t="s">
        <v>904</v>
      </c>
      <c r="D3" s="1625"/>
      <c r="E3" s="1554" t="s">
        <v>905</v>
      </c>
      <c r="F3" s="1330" t="s">
        <v>906</v>
      </c>
      <c r="G3" s="1618"/>
      <c r="H3" s="1618"/>
      <c r="I3" s="1618"/>
      <c r="J3" s="1618"/>
      <c r="K3" s="1618"/>
      <c r="L3" s="1618"/>
      <c r="M3" s="1618"/>
      <c r="N3" s="1618"/>
      <c r="O3" s="1618"/>
      <c r="P3" s="1618"/>
      <c r="Q3" s="1618"/>
      <c r="R3" s="1618"/>
      <c r="S3" s="1618"/>
      <c r="T3" s="1619"/>
      <c r="U3" s="1629" t="s">
        <v>907</v>
      </c>
      <c r="V3" s="1630"/>
      <c r="W3" s="1629" t="s">
        <v>908</v>
      </c>
      <c r="X3" s="1630"/>
    </row>
    <row r="4" spans="1:24" ht="13.5" customHeight="1">
      <c r="A4" s="1609"/>
      <c r="B4" s="1610"/>
      <c r="C4" s="1572"/>
      <c r="D4" s="1626"/>
      <c r="E4" s="1623"/>
      <c r="F4" s="1615" t="s">
        <v>909</v>
      </c>
      <c r="G4" s="1616"/>
      <c r="H4" s="1617"/>
      <c r="I4" s="1311" t="s">
        <v>910</v>
      </c>
      <c r="J4" s="1613"/>
      <c r="K4" s="1615">
        <v>2</v>
      </c>
      <c r="L4" s="1617"/>
      <c r="M4" s="1615">
        <v>3</v>
      </c>
      <c r="N4" s="1617"/>
      <c r="O4" s="1615">
        <v>4</v>
      </c>
      <c r="P4" s="1620"/>
      <c r="Q4" s="1615">
        <v>5</v>
      </c>
      <c r="R4" s="1620"/>
      <c r="S4" s="1615">
        <v>6</v>
      </c>
      <c r="T4" s="1620"/>
      <c r="U4" s="1627" t="s">
        <v>911</v>
      </c>
      <c r="V4" s="1628"/>
      <c r="W4" s="1627" t="s">
        <v>911</v>
      </c>
      <c r="X4" s="1628"/>
    </row>
    <row r="5" spans="1:24" ht="12">
      <c r="A5" s="1611"/>
      <c r="B5" s="1612"/>
      <c r="C5" s="104" t="s">
        <v>912</v>
      </c>
      <c r="D5" s="104" t="s">
        <v>913</v>
      </c>
      <c r="E5" s="1624"/>
      <c r="F5" s="1127" t="s">
        <v>795</v>
      </c>
      <c r="G5" s="104" t="s">
        <v>763</v>
      </c>
      <c r="H5" s="104" t="s">
        <v>764</v>
      </c>
      <c r="I5" s="104" t="s">
        <v>763</v>
      </c>
      <c r="J5" s="104" t="s">
        <v>764</v>
      </c>
      <c r="K5" s="104" t="s">
        <v>763</v>
      </c>
      <c r="L5" s="104" t="s">
        <v>764</v>
      </c>
      <c r="M5" s="104" t="s">
        <v>763</v>
      </c>
      <c r="N5" s="104" t="s">
        <v>764</v>
      </c>
      <c r="O5" s="104" t="s">
        <v>763</v>
      </c>
      <c r="P5" s="104" t="s">
        <v>764</v>
      </c>
      <c r="Q5" s="104" t="s">
        <v>763</v>
      </c>
      <c r="R5" s="104" t="s">
        <v>764</v>
      </c>
      <c r="S5" s="104" t="s">
        <v>763</v>
      </c>
      <c r="T5" s="104" t="s">
        <v>764</v>
      </c>
      <c r="U5" s="104" t="s">
        <v>763</v>
      </c>
      <c r="V5" s="104" t="s">
        <v>764</v>
      </c>
      <c r="W5" s="104" t="s">
        <v>763</v>
      </c>
      <c r="X5" s="104" t="s">
        <v>764</v>
      </c>
    </row>
    <row r="6" spans="1:24" ht="13.5" customHeight="1">
      <c r="A6" s="1587" t="s">
        <v>914</v>
      </c>
      <c r="B6" s="1516"/>
      <c r="C6" s="1129">
        <v>351</v>
      </c>
      <c r="D6" s="1037">
        <v>62</v>
      </c>
      <c r="E6" s="1037">
        <v>3699</v>
      </c>
      <c r="F6" s="1037">
        <f>SUM(G6:H6)</f>
        <v>103863</v>
      </c>
      <c r="G6" s="1037">
        <f>SUM(I6,K6,M6,O6,Q6,S6)</f>
        <v>53112</v>
      </c>
      <c r="H6" s="1037">
        <f>SUM(J6,L6,N6,P6,R6,T6)</f>
        <v>50751</v>
      </c>
      <c r="I6" s="1037">
        <v>8328</v>
      </c>
      <c r="J6" s="1037">
        <v>8158</v>
      </c>
      <c r="K6" s="1037">
        <v>8773</v>
      </c>
      <c r="L6" s="1037">
        <v>8338</v>
      </c>
      <c r="M6" s="1037">
        <v>8879</v>
      </c>
      <c r="N6" s="1037">
        <v>8452</v>
      </c>
      <c r="O6" s="1037">
        <v>9027</v>
      </c>
      <c r="P6" s="1037">
        <v>8577</v>
      </c>
      <c r="Q6" s="1037">
        <v>9127</v>
      </c>
      <c r="R6" s="1037">
        <v>8566</v>
      </c>
      <c r="S6" s="1037">
        <v>8978</v>
      </c>
      <c r="T6" s="1037">
        <v>8660</v>
      </c>
      <c r="U6" s="1037">
        <v>2405</v>
      </c>
      <c r="V6" s="1037">
        <v>2791</v>
      </c>
      <c r="W6" s="1037">
        <v>433</v>
      </c>
      <c r="X6" s="1039">
        <v>827</v>
      </c>
    </row>
    <row r="7" spans="1:24" s="139" customFormat="1" ht="13.5" customHeight="1">
      <c r="A7" s="1410">
        <v>63</v>
      </c>
      <c r="B7" s="1621"/>
      <c r="C7" s="1130">
        <f>SUM(C12:C15)</f>
        <v>351</v>
      </c>
      <c r="D7" s="1131">
        <f>SUM(D12:D15)</f>
        <v>61</v>
      </c>
      <c r="E7" s="1131">
        <f>SUM(E12:E15)</f>
        <v>3703</v>
      </c>
      <c r="F7" s="1131">
        <f>SUM(F9:F10)</f>
        <v>102154</v>
      </c>
      <c r="G7" s="1131">
        <f>SUM(G9:G10)</f>
        <v>52418</v>
      </c>
      <c r="H7" s="1131">
        <f>SUM(H9:H10)</f>
        <v>49736</v>
      </c>
      <c r="I7" s="1131">
        <f aca="true" t="shared" si="0" ref="I7:S7">SUM(I12:I15)</f>
        <v>8254</v>
      </c>
      <c r="J7" s="1131">
        <f t="shared" si="0"/>
        <v>7714</v>
      </c>
      <c r="K7" s="1131">
        <f t="shared" si="0"/>
        <v>8320</v>
      </c>
      <c r="L7" s="1131">
        <f t="shared" si="0"/>
        <v>8167</v>
      </c>
      <c r="M7" s="1131">
        <f t="shared" si="0"/>
        <v>8780</v>
      </c>
      <c r="N7" s="1131">
        <f t="shared" si="0"/>
        <v>8320</v>
      </c>
      <c r="O7" s="1131">
        <f t="shared" si="0"/>
        <v>8892</v>
      </c>
      <c r="P7" s="1131">
        <f t="shared" si="0"/>
        <v>8435</v>
      </c>
      <c r="Q7" s="1131">
        <f t="shared" si="0"/>
        <v>9052</v>
      </c>
      <c r="R7" s="1131">
        <f t="shared" si="0"/>
        <v>8566</v>
      </c>
      <c r="S7" s="1131">
        <f t="shared" si="0"/>
        <v>9120</v>
      </c>
      <c r="T7" s="1131">
        <f>SUM(T9:T10)</f>
        <v>8534</v>
      </c>
      <c r="U7" s="1131">
        <f>SUM(U12:U15)</f>
        <v>2369</v>
      </c>
      <c r="V7" s="1131">
        <f>SUM(V12:V15)</f>
        <v>2845</v>
      </c>
      <c r="W7" s="1131">
        <f>SUM(W12:W15)</f>
        <v>419</v>
      </c>
      <c r="X7" s="1054">
        <f>SUM(X12:X15)</f>
        <v>825</v>
      </c>
    </row>
    <row r="8" spans="1:24" s="139" customFormat="1" ht="13.5" customHeight="1">
      <c r="A8" s="663"/>
      <c r="B8" s="854"/>
      <c r="C8" s="1130"/>
      <c r="D8" s="1131"/>
      <c r="E8" s="1131"/>
      <c r="F8" s="1131"/>
      <c r="G8" s="1131"/>
      <c r="H8" s="1131"/>
      <c r="I8" s="1131"/>
      <c r="J8" s="1131"/>
      <c r="K8" s="1131"/>
      <c r="L8" s="1131"/>
      <c r="M8" s="1131"/>
      <c r="N8" s="1131"/>
      <c r="O8" s="1131"/>
      <c r="P8" s="1131"/>
      <c r="Q8" s="1131"/>
      <c r="R8" s="1131"/>
      <c r="S8" s="1131"/>
      <c r="T8" s="1131"/>
      <c r="U8" s="1131"/>
      <c r="V8" s="1131"/>
      <c r="W8" s="1131"/>
      <c r="X8" s="1054"/>
    </row>
    <row r="9" spans="1:24" s="139" customFormat="1" ht="13.5" customHeight="1">
      <c r="A9" s="1410" t="s">
        <v>1120</v>
      </c>
      <c r="B9" s="1622"/>
      <c r="C9" s="1130">
        <f aca="true" t="shared" si="1" ref="C9:X9">SUM(C18:C30)</f>
        <v>184</v>
      </c>
      <c r="D9" s="1131">
        <f t="shared" si="1"/>
        <v>26</v>
      </c>
      <c r="E9" s="1131">
        <f t="shared" si="1"/>
        <v>2367</v>
      </c>
      <c r="F9" s="1131">
        <f t="shared" si="1"/>
        <v>71908</v>
      </c>
      <c r="G9" s="1131">
        <f t="shared" si="1"/>
        <v>36859</v>
      </c>
      <c r="H9" s="1131">
        <f t="shared" si="1"/>
        <v>35049</v>
      </c>
      <c r="I9" s="1131">
        <f t="shared" si="1"/>
        <v>5770</v>
      </c>
      <c r="J9" s="1131">
        <f t="shared" si="1"/>
        <v>5450</v>
      </c>
      <c r="K9" s="1131">
        <f t="shared" si="1"/>
        <v>5806</v>
      </c>
      <c r="L9" s="1131">
        <f t="shared" si="1"/>
        <v>5725</v>
      </c>
      <c r="M9" s="1131">
        <f t="shared" si="1"/>
        <v>6203</v>
      </c>
      <c r="N9" s="1131">
        <f t="shared" si="1"/>
        <v>5813</v>
      </c>
      <c r="O9" s="1131">
        <f t="shared" si="1"/>
        <v>6285</v>
      </c>
      <c r="P9" s="1131">
        <f t="shared" si="1"/>
        <v>5879</v>
      </c>
      <c r="Q9" s="1131">
        <f t="shared" si="1"/>
        <v>6369</v>
      </c>
      <c r="R9" s="1131">
        <f t="shared" si="1"/>
        <v>6084</v>
      </c>
      <c r="S9" s="1131">
        <f t="shared" si="1"/>
        <v>6426</v>
      </c>
      <c r="T9" s="1131">
        <f t="shared" si="1"/>
        <v>6098</v>
      </c>
      <c r="U9" s="1131">
        <f t="shared" si="1"/>
        <v>1386</v>
      </c>
      <c r="V9" s="1131">
        <f t="shared" si="1"/>
        <v>1873</v>
      </c>
      <c r="W9" s="1131">
        <f t="shared" si="1"/>
        <v>280</v>
      </c>
      <c r="X9" s="1054">
        <f t="shared" si="1"/>
        <v>440</v>
      </c>
    </row>
    <row r="10" spans="1:24" s="139" customFormat="1" ht="13.5" customHeight="1">
      <c r="A10" s="1410" t="s">
        <v>1179</v>
      </c>
      <c r="B10" s="1622"/>
      <c r="C10" s="1130">
        <f>SUM(C31:C61)</f>
        <v>167</v>
      </c>
      <c r="D10" s="1131">
        <f>SUM(D31:D61)</f>
        <v>35</v>
      </c>
      <c r="E10" s="1131">
        <v>1336</v>
      </c>
      <c r="F10" s="1131">
        <f aca="true" t="shared" si="2" ref="F10:X10">SUM(F31:F61)</f>
        <v>30246</v>
      </c>
      <c r="G10" s="1131">
        <f t="shared" si="2"/>
        <v>15559</v>
      </c>
      <c r="H10" s="1132">
        <f t="shared" si="2"/>
        <v>14687</v>
      </c>
      <c r="I10" s="1131">
        <f t="shared" si="2"/>
        <v>2484</v>
      </c>
      <c r="J10" s="1131">
        <f t="shared" si="2"/>
        <v>2264</v>
      </c>
      <c r="K10" s="1131">
        <f t="shared" si="2"/>
        <v>2514</v>
      </c>
      <c r="L10" s="1131">
        <f t="shared" si="2"/>
        <v>2442</v>
      </c>
      <c r="M10" s="1131">
        <f t="shared" si="2"/>
        <v>2577</v>
      </c>
      <c r="N10" s="1131">
        <f t="shared" si="2"/>
        <v>2507</v>
      </c>
      <c r="O10" s="1131">
        <f t="shared" si="2"/>
        <v>2607</v>
      </c>
      <c r="P10" s="1131">
        <f t="shared" si="2"/>
        <v>2556</v>
      </c>
      <c r="Q10" s="1131">
        <f t="shared" si="2"/>
        <v>2683</v>
      </c>
      <c r="R10" s="1131">
        <f t="shared" si="2"/>
        <v>2482</v>
      </c>
      <c r="S10" s="1131">
        <f t="shared" si="2"/>
        <v>2694</v>
      </c>
      <c r="T10" s="1131">
        <f t="shared" si="2"/>
        <v>2436</v>
      </c>
      <c r="U10" s="1131">
        <f t="shared" si="2"/>
        <v>983</v>
      </c>
      <c r="V10" s="1131">
        <f t="shared" si="2"/>
        <v>972</v>
      </c>
      <c r="W10" s="1131">
        <f t="shared" si="2"/>
        <v>139</v>
      </c>
      <c r="X10" s="1054">
        <f t="shared" si="2"/>
        <v>385</v>
      </c>
    </row>
    <row r="11" spans="1:24" s="687" customFormat="1" ht="13.5" customHeight="1">
      <c r="A11" s="1128"/>
      <c r="B11" s="601"/>
      <c r="C11" s="1133"/>
      <c r="D11" s="1134"/>
      <c r="E11" s="1134"/>
      <c r="F11" s="1134"/>
      <c r="G11" s="1134"/>
      <c r="H11" s="1134"/>
      <c r="I11" s="1134"/>
      <c r="J11" s="1134"/>
      <c r="K11" s="1134"/>
      <c r="L11" s="1134"/>
      <c r="M11" s="1134"/>
      <c r="N11" s="1134"/>
      <c r="O11" s="1134"/>
      <c r="P11" s="1134"/>
      <c r="Q11" s="1134"/>
      <c r="R11" s="1134"/>
      <c r="S11" s="1134"/>
      <c r="T11" s="1134"/>
      <c r="U11" s="1134"/>
      <c r="V11" s="1134"/>
      <c r="W11" s="1134"/>
      <c r="X11" s="1135"/>
    </row>
    <row r="12" spans="1:24" s="139" customFormat="1" ht="13.5" customHeight="1">
      <c r="A12" s="1410" t="s">
        <v>1049</v>
      </c>
      <c r="B12" s="1614"/>
      <c r="C12" s="1130">
        <f>SUM(C18,C23:C25,C27,C28,C29,C31:C37)</f>
        <v>142</v>
      </c>
      <c r="D12" s="1131">
        <f>SUM(D18,D23:D25,D27,D28,D29,D31:D37)</f>
        <v>16</v>
      </c>
      <c r="E12" s="1131">
        <f>SUM(E18,E23:E25,E27,E28,E29,E31:E37)</f>
        <v>1599</v>
      </c>
      <c r="F12" s="1131">
        <f>SUM(G12:H12)</f>
        <v>46566</v>
      </c>
      <c r="G12" s="1131">
        <f aca="true" t="shared" si="3" ref="G12:N12">SUM(G18,G23:G25,G27,G28,G29,G31:G37)</f>
        <v>23929</v>
      </c>
      <c r="H12" s="1131">
        <f t="shared" si="3"/>
        <v>22637</v>
      </c>
      <c r="I12" s="1131">
        <f t="shared" si="3"/>
        <v>3717</v>
      </c>
      <c r="J12" s="1131">
        <f t="shared" si="3"/>
        <v>3480</v>
      </c>
      <c r="K12" s="1131">
        <f t="shared" si="3"/>
        <v>3767</v>
      </c>
      <c r="L12" s="1131">
        <f t="shared" si="3"/>
        <v>3688</v>
      </c>
      <c r="M12" s="1131">
        <f t="shared" si="3"/>
        <v>4011</v>
      </c>
      <c r="N12" s="1131">
        <f t="shared" si="3"/>
        <v>3850</v>
      </c>
      <c r="O12" s="1131">
        <f aca="true" t="shared" si="4" ref="O12:X12">SUM(O18,O23:O25,O27:O29,O31:O37)</f>
        <v>4052</v>
      </c>
      <c r="P12" s="1131">
        <f t="shared" si="4"/>
        <v>3836</v>
      </c>
      <c r="Q12" s="1131">
        <f t="shared" si="4"/>
        <v>4217</v>
      </c>
      <c r="R12" s="1131">
        <f t="shared" si="4"/>
        <v>3881</v>
      </c>
      <c r="S12" s="1131">
        <f t="shared" si="4"/>
        <v>4165</v>
      </c>
      <c r="T12" s="1131">
        <f t="shared" si="4"/>
        <v>3902</v>
      </c>
      <c r="U12" s="1131">
        <f t="shared" si="4"/>
        <v>959</v>
      </c>
      <c r="V12" s="1131">
        <f t="shared" si="4"/>
        <v>1277</v>
      </c>
      <c r="W12" s="1131">
        <f t="shared" si="4"/>
        <v>187</v>
      </c>
      <c r="X12" s="1054">
        <f t="shared" si="4"/>
        <v>281</v>
      </c>
    </row>
    <row r="13" spans="1:24" s="139" customFormat="1" ht="13.5" customHeight="1">
      <c r="A13" s="1410" t="s">
        <v>1051</v>
      </c>
      <c r="B13" s="1614"/>
      <c r="C13" s="1130">
        <f>SUM(C22,C38:C44)</f>
        <v>48</v>
      </c>
      <c r="D13" s="1131">
        <f>SUM(D22,D38:D44)</f>
        <v>20</v>
      </c>
      <c r="E13" s="1131">
        <f>SUM(E22,E38:E44)</f>
        <v>420</v>
      </c>
      <c r="F13" s="1131">
        <f>SUM(G13:H13)</f>
        <v>8826</v>
      </c>
      <c r="G13" s="1131">
        <f aca="true" t="shared" si="5" ref="G13:X13">SUM(G22,G38:G44)</f>
        <v>4519</v>
      </c>
      <c r="H13" s="1131">
        <f t="shared" si="5"/>
        <v>4307</v>
      </c>
      <c r="I13" s="1131">
        <f t="shared" si="5"/>
        <v>764</v>
      </c>
      <c r="J13" s="1131">
        <f t="shared" si="5"/>
        <v>644</v>
      </c>
      <c r="K13" s="1131">
        <f t="shared" si="5"/>
        <v>704</v>
      </c>
      <c r="L13" s="1131">
        <f t="shared" si="5"/>
        <v>719</v>
      </c>
      <c r="M13" s="1131">
        <f t="shared" si="5"/>
        <v>744</v>
      </c>
      <c r="N13" s="1131">
        <f t="shared" si="5"/>
        <v>704</v>
      </c>
      <c r="O13" s="1131">
        <f t="shared" si="5"/>
        <v>781</v>
      </c>
      <c r="P13" s="1131">
        <f t="shared" si="5"/>
        <v>767</v>
      </c>
      <c r="Q13" s="1131">
        <f t="shared" si="5"/>
        <v>739</v>
      </c>
      <c r="R13" s="1131">
        <f t="shared" si="5"/>
        <v>771</v>
      </c>
      <c r="S13" s="1131">
        <f t="shared" si="5"/>
        <v>787</v>
      </c>
      <c r="T13" s="1131">
        <f t="shared" si="5"/>
        <v>702</v>
      </c>
      <c r="U13" s="1131">
        <f t="shared" si="5"/>
        <v>316</v>
      </c>
      <c r="V13" s="1131">
        <f t="shared" si="5"/>
        <v>291</v>
      </c>
      <c r="W13" s="1131">
        <f t="shared" si="5"/>
        <v>51</v>
      </c>
      <c r="X13" s="1054">
        <f t="shared" si="5"/>
        <v>110</v>
      </c>
    </row>
    <row r="14" spans="1:24" s="139" customFormat="1" ht="13.5" customHeight="1">
      <c r="A14" s="1410" t="s">
        <v>1053</v>
      </c>
      <c r="B14" s="1614"/>
      <c r="C14" s="1130">
        <f>SUM(C19,C26,C30,C45:C49)</f>
        <v>68</v>
      </c>
      <c r="D14" s="1131">
        <f>SUM(D19,D26,D30,D45:D49)</f>
        <v>19</v>
      </c>
      <c r="E14" s="1131">
        <f>SUM(E19,E26,E30,E45:E49)</f>
        <v>747</v>
      </c>
      <c r="F14" s="1131">
        <f>SUM(G14:H14)</f>
        <v>19985</v>
      </c>
      <c r="G14" s="1131">
        <f aca="true" t="shared" si="6" ref="G14:X14">SUM(G19,G26,G30,G45:G49)</f>
        <v>10295</v>
      </c>
      <c r="H14" s="1131">
        <f t="shared" si="6"/>
        <v>9690</v>
      </c>
      <c r="I14" s="1131">
        <f t="shared" si="6"/>
        <v>1626</v>
      </c>
      <c r="J14" s="1131">
        <f t="shared" si="6"/>
        <v>1544</v>
      </c>
      <c r="K14" s="1131">
        <f t="shared" si="6"/>
        <v>1665</v>
      </c>
      <c r="L14" s="1131">
        <f t="shared" si="6"/>
        <v>1652</v>
      </c>
      <c r="M14" s="1131">
        <f t="shared" si="6"/>
        <v>1753</v>
      </c>
      <c r="N14" s="1131">
        <f t="shared" si="6"/>
        <v>1660</v>
      </c>
      <c r="O14" s="1131">
        <f t="shared" si="6"/>
        <v>1757</v>
      </c>
      <c r="P14" s="1131">
        <f t="shared" si="6"/>
        <v>1576</v>
      </c>
      <c r="Q14" s="1131">
        <f t="shared" si="6"/>
        <v>1732</v>
      </c>
      <c r="R14" s="1131">
        <f t="shared" si="6"/>
        <v>1640</v>
      </c>
      <c r="S14" s="1131">
        <f t="shared" si="6"/>
        <v>1762</v>
      </c>
      <c r="T14" s="1131">
        <f t="shared" si="6"/>
        <v>1618</v>
      </c>
      <c r="U14" s="1131">
        <f t="shared" si="6"/>
        <v>478</v>
      </c>
      <c r="V14" s="1131">
        <f t="shared" si="6"/>
        <v>575</v>
      </c>
      <c r="W14" s="1131">
        <f t="shared" si="6"/>
        <v>61</v>
      </c>
      <c r="X14" s="1054">
        <f t="shared" si="6"/>
        <v>218</v>
      </c>
    </row>
    <row r="15" spans="1:24" s="139" customFormat="1" ht="13.5" customHeight="1">
      <c r="A15" s="1410" t="s">
        <v>1055</v>
      </c>
      <c r="B15" s="1614"/>
      <c r="C15" s="1130">
        <f>SUM(C20:C21,C50:C61)</f>
        <v>93</v>
      </c>
      <c r="D15" s="1131">
        <f>SUM(D20:D21,D50:D61)</f>
        <v>6</v>
      </c>
      <c r="E15" s="1131">
        <v>937</v>
      </c>
      <c r="F15" s="1131">
        <f>SUM(G15:H15)</f>
        <v>26777</v>
      </c>
      <c r="G15" s="1131">
        <f aca="true" t="shared" si="7" ref="G15:X15">SUM(G20:G21,G50:G61)</f>
        <v>13675</v>
      </c>
      <c r="H15" s="1131">
        <f t="shared" si="7"/>
        <v>13102</v>
      </c>
      <c r="I15" s="1131">
        <f t="shared" si="7"/>
        <v>2147</v>
      </c>
      <c r="J15" s="1131">
        <f t="shared" si="7"/>
        <v>2046</v>
      </c>
      <c r="K15" s="1131">
        <f t="shared" si="7"/>
        <v>2184</v>
      </c>
      <c r="L15" s="1131">
        <f t="shared" si="7"/>
        <v>2108</v>
      </c>
      <c r="M15" s="1131">
        <f t="shared" si="7"/>
        <v>2272</v>
      </c>
      <c r="N15" s="1131">
        <f t="shared" si="7"/>
        <v>2106</v>
      </c>
      <c r="O15" s="1131">
        <f t="shared" si="7"/>
        <v>2302</v>
      </c>
      <c r="P15" s="1131">
        <f t="shared" si="7"/>
        <v>2256</v>
      </c>
      <c r="Q15" s="1131">
        <f t="shared" si="7"/>
        <v>2364</v>
      </c>
      <c r="R15" s="1131">
        <f t="shared" si="7"/>
        <v>2274</v>
      </c>
      <c r="S15" s="1131">
        <f t="shared" si="7"/>
        <v>2406</v>
      </c>
      <c r="T15" s="1131">
        <f t="shared" si="7"/>
        <v>2312</v>
      </c>
      <c r="U15" s="1131">
        <f t="shared" si="7"/>
        <v>616</v>
      </c>
      <c r="V15" s="1131">
        <f t="shared" si="7"/>
        <v>702</v>
      </c>
      <c r="W15" s="1131">
        <f t="shared" si="7"/>
        <v>120</v>
      </c>
      <c r="X15" s="1054">
        <f t="shared" si="7"/>
        <v>216</v>
      </c>
    </row>
    <row r="16" spans="1:24" ht="9.75" customHeight="1">
      <c r="A16" s="1128"/>
      <c r="B16" s="854"/>
      <c r="C16" s="80"/>
      <c r="D16" s="801"/>
      <c r="E16" s="801"/>
      <c r="F16" s="801"/>
      <c r="G16" s="1134"/>
      <c r="H16" s="1134"/>
      <c r="I16" s="1134"/>
      <c r="J16" s="1134"/>
      <c r="K16" s="1134"/>
      <c r="L16" s="1134"/>
      <c r="M16" s="1134"/>
      <c r="N16" s="1134"/>
      <c r="O16" s="1134"/>
      <c r="P16" s="1134"/>
      <c r="Q16" s="1134"/>
      <c r="R16" s="1134"/>
      <c r="S16" s="1134"/>
      <c r="T16" s="1134"/>
      <c r="U16" s="1134"/>
      <c r="V16" s="1134"/>
      <c r="W16" s="1134"/>
      <c r="X16" s="1135"/>
    </row>
    <row r="17" spans="1:24" ht="9.75" customHeight="1">
      <c r="A17" s="1136"/>
      <c r="B17" s="601"/>
      <c r="C17" s="80"/>
      <c r="D17" s="801"/>
      <c r="E17" s="801"/>
      <c r="F17" s="801"/>
      <c r="G17" s="1134"/>
      <c r="H17" s="1134"/>
      <c r="I17" s="1134"/>
      <c r="J17" s="1134"/>
      <c r="K17" s="1134"/>
      <c r="L17" s="1134"/>
      <c r="M17" s="1134"/>
      <c r="N17" s="1134"/>
      <c r="O17" s="1137"/>
      <c r="P17" s="1137"/>
      <c r="Q17" s="1137"/>
      <c r="R17" s="1137"/>
      <c r="S17" s="1137"/>
      <c r="T17" s="1137"/>
      <c r="U17" s="1137"/>
      <c r="V17" s="1137"/>
      <c r="W17" s="1137"/>
      <c r="X17" s="1138"/>
    </row>
    <row r="18" spans="1:24" ht="13.5" customHeight="1">
      <c r="A18" s="37"/>
      <c r="B18" s="79" t="s">
        <v>1057</v>
      </c>
      <c r="C18" s="86">
        <v>36</v>
      </c>
      <c r="D18" s="81">
        <v>1</v>
      </c>
      <c r="E18" s="81">
        <v>593</v>
      </c>
      <c r="F18" s="801">
        <f aca="true" t="shared" si="8" ref="F18:F61">SUM(G18:H18)</f>
        <v>19981</v>
      </c>
      <c r="G18" s="801">
        <f aca="true" t="shared" si="9" ref="G18:G61">SUM(I18,K18,M18,O18,Q18,S18)</f>
        <v>10311</v>
      </c>
      <c r="H18" s="801">
        <f aca="true" t="shared" si="10" ref="H18:H61">SUM(J18,L18,N18,P18,R18,T18)</f>
        <v>9670</v>
      </c>
      <c r="I18" s="81">
        <v>1589</v>
      </c>
      <c r="J18" s="81">
        <v>1525</v>
      </c>
      <c r="K18" s="801">
        <v>1609</v>
      </c>
      <c r="L18" s="81">
        <v>1582</v>
      </c>
      <c r="M18" s="81">
        <v>1759</v>
      </c>
      <c r="N18" s="81">
        <v>1612</v>
      </c>
      <c r="O18" s="81">
        <v>1775</v>
      </c>
      <c r="P18" s="81">
        <v>1631</v>
      </c>
      <c r="Q18" s="81">
        <v>1766</v>
      </c>
      <c r="R18" s="81">
        <v>1690</v>
      </c>
      <c r="S18" s="81">
        <v>1813</v>
      </c>
      <c r="T18" s="81">
        <v>1630</v>
      </c>
      <c r="U18" s="81">
        <v>313</v>
      </c>
      <c r="V18" s="81">
        <v>489</v>
      </c>
      <c r="W18" s="81">
        <v>77</v>
      </c>
      <c r="X18" s="82">
        <v>42</v>
      </c>
    </row>
    <row r="19" spans="1:24" ht="13.5" customHeight="1">
      <c r="A19" s="37"/>
      <c r="B19" s="79" t="s">
        <v>1059</v>
      </c>
      <c r="C19" s="86">
        <v>18</v>
      </c>
      <c r="D19" s="81">
        <v>13</v>
      </c>
      <c r="E19" s="81">
        <v>247</v>
      </c>
      <c r="F19" s="801">
        <f t="shared" si="8"/>
        <v>7226</v>
      </c>
      <c r="G19" s="801">
        <f t="shared" si="9"/>
        <v>3730</v>
      </c>
      <c r="H19" s="801">
        <f t="shared" si="10"/>
        <v>3496</v>
      </c>
      <c r="I19" s="81">
        <v>557</v>
      </c>
      <c r="J19" s="81">
        <v>520</v>
      </c>
      <c r="K19" s="81">
        <v>594</v>
      </c>
      <c r="L19" s="81">
        <v>572</v>
      </c>
      <c r="M19" s="81">
        <v>646</v>
      </c>
      <c r="N19" s="81">
        <v>590</v>
      </c>
      <c r="O19" s="81">
        <v>623</v>
      </c>
      <c r="P19" s="81">
        <v>582</v>
      </c>
      <c r="Q19" s="81">
        <v>658</v>
      </c>
      <c r="R19" s="81">
        <v>642</v>
      </c>
      <c r="S19" s="81">
        <v>652</v>
      </c>
      <c r="T19" s="81">
        <v>590</v>
      </c>
      <c r="U19" s="81">
        <v>150</v>
      </c>
      <c r="V19" s="81">
        <v>187</v>
      </c>
      <c r="W19" s="81">
        <v>21</v>
      </c>
      <c r="X19" s="82">
        <v>80</v>
      </c>
    </row>
    <row r="20" spans="1:24" ht="13.5" customHeight="1">
      <c r="A20" s="37"/>
      <c r="B20" s="79" t="s">
        <v>1060</v>
      </c>
      <c r="C20" s="86">
        <v>21</v>
      </c>
      <c r="D20" s="81">
        <v>1</v>
      </c>
      <c r="E20" s="81">
        <v>268</v>
      </c>
      <c r="F20" s="801">
        <f t="shared" si="8"/>
        <v>7912</v>
      </c>
      <c r="G20" s="801">
        <f t="shared" si="9"/>
        <v>4021</v>
      </c>
      <c r="H20" s="801">
        <f t="shared" si="10"/>
        <v>3891</v>
      </c>
      <c r="I20" s="81">
        <v>635</v>
      </c>
      <c r="J20" s="81">
        <v>618</v>
      </c>
      <c r="K20" s="81">
        <v>636</v>
      </c>
      <c r="L20" s="81">
        <v>592</v>
      </c>
      <c r="M20" s="81">
        <v>695</v>
      </c>
      <c r="N20" s="81">
        <v>621</v>
      </c>
      <c r="O20" s="81">
        <v>698</v>
      </c>
      <c r="P20" s="81">
        <v>670</v>
      </c>
      <c r="Q20" s="81">
        <v>659</v>
      </c>
      <c r="R20" s="81">
        <v>652</v>
      </c>
      <c r="S20" s="81">
        <v>698</v>
      </c>
      <c r="T20" s="81">
        <v>738</v>
      </c>
      <c r="U20" s="81">
        <v>168</v>
      </c>
      <c r="V20" s="81">
        <v>203</v>
      </c>
      <c r="W20" s="81">
        <v>29</v>
      </c>
      <c r="X20" s="82">
        <v>30</v>
      </c>
    </row>
    <row r="21" spans="1:24" ht="13.5" customHeight="1">
      <c r="A21" s="37"/>
      <c r="B21" s="79" t="s">
        <v>1062</v>
      </c>
      <c r="C21" s="86">
        <v>22</v>
      </c>
      <c r="D21" s="462">
        <v>0</v>
      </c>
      <c r="E21" s="81">
        <v>265</v>
      </c>
      <c r="F21" s="801">
        <f t="shared" si="8"/>
        <v>8329</v>
      </c>
      <c r="G21" s="801">
        <f t="shared" si="9"/>
        <v>4267</v>
      </c>
      <c r="H21" s="801">
        <f t="shared" si="10"/>
        <v>4062</v>
      </c>
      <c r="I21" s="81">
        <v>658</v>
      </c>
      <c r="J21" s="81">
        <v>629</v>
      </c>
      <c r="K21" s="81">
        <v>655</v>
      </c>
      <c r="L21" s="81">
        <v>682</v>
      </c>
      <c r="M21" s="81">
        <v>699</v>
      </c>
      <c r="N21" s="81">
        <v>621</v>
      </c>
      <c r="O21" s="81">
        <v>700</v>
      </c>
      <c r="P21" s="81">
        <v>683</v>
      </c>
      <c r="Q21" s="81">
        <v>786</v>
      </c>
      <c r="R21" s="81">
        <v>748</v>
      </c>
      <c r="S21" s="81">
        <v>769</v>
      </c>
      <c r="T21" s="81">
        <v>699</v>
      </c>
      <c r="U21" s="81">
        <v>154</v>
      </c>
      <c r="V21" s="81">
        <v>210</v>
      </c>
      <c r="W21" s="81">
        <v>42</v>
      </c>
      <c r="X21" s="82">
        <v>63</v>
      </c>
    </row>
    <row r="22" spans="1:24" ht="13.5" customHeight="1">
      <c r="A22" s="37"/>
      <c r="B22" s="79" t="s">
        <v>1065</v>
      </c>
      <c r="C22" s="86">
        <v>11</v>
      </c>
      <c r="D22" s="81">
        <v>4</v>
      </c>
      <c r="E22" s="81">
        <v>136</v>
      </c>
      <c r="F22" s="801">
        <f t="shared" si="8"/>
        <v>3655</v>
      </c>
      <c r="G22" s="801">
        <f t="shared" si="9"/>
        <v>1851</v>
      </c>
      <c r="H22" s="801">
        <f t="shared" si="10"/>
        <v>1804</v>
      </c>
      <c r="I22" s="81">
        <v>309</v>
      </c>
      <c r="J22" s="81">
        <v>270</v>
      </c>
      <c r="K22" s="81">
        <v>267</v>
      </c>
      <c r="L22" s="81">
        <v>312</v>
      </c>
      <c r="M22" s="81">
        <v>304</v>
      </c>
      <c r="N22" s="81">
        <v>288</v>
      </c>
      <c r="O22" s="81">
        <v>330</v>
      </c>
      <c r="P22" s="81">
        <v>318</v>
      </c>
      <c r="Q22" s="81">
        <v>331</v>
      </c>
      <c r="R22" s="81">
        <v>314</v>
      </c>
      <c r="S22" s="81">
        <v>310</v>
      </c>
      <c r="T22" s="81">
        <v>302</v>
      </c>
      <c r="U22" s="81">
        <v>90</v>
      </c>
      <c r="V22" s="81">
        <v>96</v>
      </c>
      <c r="W22" s="81">
        <v>22</v>
      </c>
      <c r="X22" s="82">
        <v>31</v>
      </c>
    </row>
    <row r="23" spans="1:24" ht="13.5" customHeight="1">
      <c r="A23" s="37"/>
      <c r="B23" s="79" t="s">
        <v>1066</v>
      </c>
      <c r="C23" s="86">
        <v>11</v>
      </c>
      <c r="D23" s="462">
        <v>0</v>
      </c>
      <c r="E23" s="81">
        <v>119</v>
      </c>
      <c r="F23" s="801">
        <f t="shared" si="8"/>
        <v>3478</v>
      </c>
      <c r="G23" s="801">
        <f t="shared" si="9"/>
        <v>1773</v>
      </c>
      <c r="H23" s="801">
        <f t="shared" si="10"/>
        <v>1705</v>
      </c>
      <c r="I23" s="81">
        <v>278</v>
      </c>
      <c r="J23" s="81">
        <v>277</v>
      </c>
      <c r="K23" s="81">
        <v>295</v>
      </c>
      <c r="L23" s="81">
        <v>267</v>
      </c>
      <c r="M23" s="81">
        <v>283</v>
      </c>
      <c r="N23" s="81">
        <v>292</v>
      </c>
      <c r="O23" s="81">
        <v>295</v>
      </c>
      <c r="P23" s="81">
        <v>270</v>
      </c>
      <c r="Q23" s="81">
        <v>312</v>
      </c>
      <c r="R23" s="81">
        <v>294</v>
      </c>
      <c r="S23" s="81">
        <v>310</v>
      </c>
      <c r="T23" s="81">
        <v>305</v>
      </c>
      <c r="U23" s="81">
        <v>71</v>
      </c>
      <c r="V23" s="81">
        <v>95</v>
      </c>
      <c r="W23" s="81">
        <v>12</v>
      </c>
      <c r="X23" s="82">
        <v>44</v>
      </c>
    </row>
    <row r="24" spans="1:24" ht="13.5" customHeight="1">
      <c r="A24" s="37"/>
      <c r="B24" s="79" t="s">
        <v>1068</v>
      </c>
      <c r="C24" s="86">
        <v>10</v>
      </c>
      <c r="D24" s="81">
        <v>6</v>
      </c>
      <c r="E24" s="81">
        <v>105</v>
      </c>
      <c r="F24" s="801">
        <f t="shared" si="8"/>
        <v>2987</v>
      </c>
      <c r="G24" s="801">
        <f t="shared" si="9"/>
        <v>1499</v>
      </c>
      <c r="H24" s="801">
        <f t="shared" si="10"/>
        <v>1488</v>
      </c>
      <c r="I24" s="81">
        <v>211</v>
      </c>
      <c r="J24" s="81">
        <v>242</v>
      </c>
      <c r="K24" s="81">
        <v>214</v>
      </c>
      <c r="L24" s="81">
        <v>211</v>
      </c>
      <c r="M24" s="81">
        <v>235</v>
      </c>
      <c r="N24" s="81">
        <v>255</v>
      </c>
      <c r="O24" s="81">
        <v>245</v>
      </c>
      <c r="P24" s="81">
        <v>270</v>
      </c>
      <c r="Q24" s="81">
        <v>313</v>
      </c>
      <c r="R24" s="81">
        <v>234</v>
      </c>
      <c r="S24" s="81">
        <v>281</v>
      </c>
      <c r="T24" s="81">
        <v>276</v>
      </c>
      <c r="U24" s="81">
        <v>63</v>
      </c>
      <c r="V24" s="81">
        <v>87</v>
      </c>
      <c r="W24" s="81">
        <v>14</v>
      </c>
      <c r="X24" s="82">
        <v>23</v>
      </c>
    </row>
    <row r="25" spans="1:24" ht="13.5" customHeight="1">
      <c r="A25" s="37"/>
      <c r="B25" s="79" t="s">
        <v>1070</v>
      </c>
      <c r="C25" s="86">
        <v>9</v>
      </c>
      <c r="D25" s="462">
        <v>0</v>
      </c>
      <c r="E25" s="81">
        <v>89</v>
      </c>
      <c r="F25" s="801">
        <f t="shared" si="8"/>
        <v>2530</v>
      </c>
      <c r="G25" s="801">
        <f t="shared" si="9"/>
        <v>1280</v>
      </c>
      <c r="H25" s="801">
        <f t="shared" si="10"/>
        <v>1250</v>
      </c>
      <c r="I25" s="81">
        <v>214</v>
      </c>
      <c r="J25" s="81">
        <v>195</v>
      </c>
      <c r="K25" s="81">
        <v>217</v>
      </c>
      <c r="L25" s="81">
        <v>236</v>
      </c>
      <c r="M25" s="81">
        <v>236</v>
      </c>
      <c r="N25" s="81">
        <v>208</v>
      </c>
      <c r="O25" s="81">
        <v>198</v>
      </c>
      <c r="P25" s="81">
        <v>194</v>
      </c>
      <c r="Q25" s="81">
        <v>207</v>
      </c>
      <c r="R25" s="81">
        <v>197</v>
      </c>
      <c r="S25" s="81">
        <v>208</v>
      </c>
      <c r="T25" s="81">
        <v>220</v>
      </c>
      <c r="U25" s="81">
        <v>53</v>
      </c>
      <c r="V25" s="81">
        <v>69</v>
      </c>
      <c r="W25" s="81">
        <v>7</v>
      </c>
      <c r="X25" s="82">
        <v>17</v>
      </c>
    </row>
    <row r="26" spans="1:24" ht="13.5" customHeight="1">
      <c r="A26" s="37"/>
      <c r="B26" s="79" t="s">
        <v>1073</v>
      </c>
      <c r="C26" s="86">
        <v>6</v>
      </c>
      <c r="D26" s="462">
        <v>0</v>
      </c>
      <c r="E26" s="81">
        <v>86</v>
      </c>
      <c r="F26" s="801">
        <f t="shared" si="8"/>
        <v>2606</v>
      </c>
      <c r="G26" s="801">
        <f t="shared" si="9"/>
        <v>1384</v>
      </c>
      <c r="H26" s="801">
        <f t="shared" si="10"/>
        <v>1222</v>
      </c>
      <c r="I26" s="81">
        <v>217</v>
      </c>
      <c r="J26" s="81">
        <v>203</v>
      </c>
      <c r="K26" s="81">
        <v>235</v>
      </c>
      <c r="L26" s="81">
        <v>212</v>
      </c>
      <c r="M26" s="81">
        <v>225</v>
      </c>
      <c r="N26" s="81">
        <v>209</v>
      </c>
      <c r="O26" s="81">
        <v>266</v>
      </c>
      <c r="P26" s="81">
        <v>201</v>
      </c>
      <c r="Q26" s="81">
        <v>220</v>
      </c>
      <c r="R26" s="81">
        <v>184</v>
      </c>
      <c r="S26" s="81">
        <v>221</v>
      </c>
      <c r="T26" s="81">
        <v>213</v>
      </c>
      <c r="U26" s="81">
        <v>51</v>
      </c>
      <c r="V26" s="81">
        <v>71</v>
      </c>
      <c r="W26" s="81">
        <v>7</v>
      </c>
      <c r="X26" s="82">
        <v>13</v>
      </c>
    </row>
    <row r="27" spans="1:24" ht="13.5" customHeight="1">
      <c r="A27" s="37"/>
      <c r="B27" s="79" t="s">
        <v>1075</v>
      </c>
      <c r="C27" s="86">
        <v>13</v>
      </c>
      <c r="D27" s="462">
        <v>0</v>
      </c>
      <c r="E27" s="81">
        <v>161</v>
      </c>
      <c r="F27" s="801">
        <f t="shared" si="8"/>
        <v>4797</v>
      </c>
      <c r="G27" s="801">
        <f t="shared" si="9"/>
        <v>2458</v>
      </c>
      <c r="H27" s="801">
        <f t="shared" si="10"/>
        <v>2339</v>
      </c>
      <c r="I27" s="81">
        <v>399</v>
      </c>
      <c r="J27" s="81">
        <v>323</v>
      </c>
      <c r="K27" s="81">
        <v>383</v>
      </c>
      <c r="L27" s="81">
        <v>367</v>
      </c>
      <c r="M27" s="81">
        <v>410</v>
      </c>
      <c r="N27" s="81">
        <v>410</v>
      </c>
      <c r="O27" s="81">
        <v>430</v>
      </c>
      <c r="P27" s="81">
        <v>389</v>
      </c>
      <c r="Q27" s="81">
        <v>412</v>
      </c>
      <c r="R27" s="81">
        <v>403</v>
      </c>
      <c r="S27" s="81">
        <v>424</v>
      </c>
      <c r="T27" s="81">
        <v>447</v>
      </c>
      <c r="U27" s="81">
        <v>91</v>
      </c>
      <c r="V27" s="81">
        <v>135</v>
      </c>
      <c r="W27" s="81">
        <v>22</v>
      </c>
      <c r="X27" s="82">
        <v>17</v>
      </c>
    </row>
    <row r="28" spans="1:24" ht="13.5" customHeight="1">
      <c r="A28" s="37"/>
      <c r="B28" s="79" t="s">
        <v>1077</v>
      </c>
      <c r="C28" s="86">
        <v>7</v>
      </c>
      <c r="D28" s="462">
        <v>0</v>
      </c>
      <c r="E28" s="81">
        <v>113</v>
      </c>
      <c r="F28" s="801">
        <f t="shared" si="8"/>
        <v>3451</v>
      </c>
      <c r="G28" s="801">
        <f t="shared" si="9"/>
        <v>1781</v>
      </c>
      <c r="H28" s="801">
        <f t="shared" si="10"/>
        <v>1670</v>
      </c>
      <c r="I28" s="81">
        <v>292</v>
      </c>
      <c r="J28" s="81">
        <v>244</v>
      </c>
      <c r="K28" s="81">
        <v>265</v>
      </c>
      <c r="L28" s="81">
        <v>279</v>
      </c>
      <c r="M28" s="81">
        <v>293</v>
      </c>
      <c r="N28" s="81">
        <v>284</v>
      </c>
      <c r="O28" s="81">
        <v>328</v>
      </c>
      <c r="P28" s="81">
        <v>278</v>
      </c>
      <c r="Q28" s="81">
        <v>292</v>
      </c>
      <c r="R28" s="81">
        <v>312</v>
      </c>
      <c r="S28" s="81">
        <v>311</v>
      </c>
      <c r="T28" s="81">
        <v>273</v>
      </c>
      <c r="U28" s="81">
        <v>61</v>
      </c>
      <c r="V28" s="81">
        <v>91</v>
      </c>
      <c r="W28" s="81">
        <v>9</v>
      </c>
      <c r="X28" s="82">
        <v>15</v>
      </c>
    </row>
    <row r="29" spans="1:24" ht="13.5" customHeight="1">
      <c r="A29" s="37"/>
      <c r="B29" s="79" t="s">
        <v>1079</v>
      </c>
      <c r="C29" s="86">
        <v>12</v>
      </c>
      <c r="D29" s="462">
        <v>0</v>
      </c>
      <c r="E29" s="81">
        <v>83</v>
      </c>
      <c r="F29" s="801">
        <f t="shared" si="8"/>
        <v>1972</v>
      </c>
      <c r="G29" s="801">
        <f t="shared" si="9"/>
        <v>1002</v>
      </c>
      <c r="H29" s="801">
        <f t="shared" si="10"/>
        <v>970</v>
      </c>
      <c r="I29" s="81">
        <v>151</v>
      </c>
      <c r="J29" s="81">
        <v>155</v>
      </c>
      <c r="K29" s="81">
        <v>175</v>
      </c>
      <c r="L29" s="81">
        <v>161</v>
      </c>
      <c r="M29" s="81">
        <v>161</v>
      </c>
      <c r="N29" s="81">
        <v>178</v>
      </c>
      <c r="O29" s="81">
        <v>148</v>
      </c>
      <c r="P29" s="81">
        <v>171</v>
      </c>
      <c r="Q29" s="81">
        <v>193</v>
      </c>
      <c r="R29" s="81">
        <v>159</v>
      </c>
      <c r="S29" s="81">
        <v>174</v>
      </c>
      <c r="T29" s="81">
        <v>146</v>
      </c>
      <c r="U29" s="81">
        <v>61</v>
      </c>
      <c r="V29" s="81">
        <v>60</v>
      </c>
      <c r="W29" s="81">
        <v>10</v>
      </c>
      <c r="X29" s="82">
        <v>28</v>
      </c>
    </row>
    <row r="30" spans="1:24" ht="13.5" customHeight="1">
      <c r="A30" s="37"/>
      <c r="B30" s="79" t="s">
        <v>1080</v>
      </c>
      <c r="C30" s="86">
        <v>8</v>
      </c>
      <c r="D30" s="81">
        <v>1</v>
      </c>
      <c r="E30" s="81">
        <v>102</v>
      </c>
      <c r="F30" s="801">
        <f t="shared" si="8"/>
        <v>2984</v>
      </c>
      <c r="G30" s="801">
        <f t="shared" si="9"/>
        <v>1502</v>
      </c>
      <c r="H30" s="801">
        <f t="shared" si="10"/>
        <v>1482</v>
      </c>
      <c r="I30" s="81">
        <v>260</v>
      </c>
      <c r="J30" s="81">
        <v>249</v>
      </c>
      <c r="K30" s="81">
        <v>261</v>
      </c>
      <c r="L30" s="81">
        <v>252</v>
      </c>
      <c r="M30" s="81">
        <v>257</v>
      </c>
      <c r="N30" s="81">
        <v>245</v>
      </c>
      <c r="O30" s="81">
        <v>249</v>
      </c>
      <c r="P30" s="81">
        <v>222</v>
      </c>
      <c r="Q30" s="81">
        <v>220</v>
      </c>
      <c r="R30" s="81">
        <v>255</v>
      </c>
      <c r="S30" s="81">
        <v>255</v>
      </c>
      <c r="T30" s="81">
        <v>259</v>
      </c>
      <c r="U30" s="81">
        <v>60</v>
      </c>
      <c r="V30" s="81">
        <v>80</v>
      </c>
      <c r="W30" s="81">
        <v>8</v>
      </c>
      <c r="X30" s="82">
        <v>37</v>
      </c>
    </row>
    <row r="31" spans="1:24" ht="13.5" customHeight="1">
      <c r="A31" s="37"/>
      <c r="B31" s="79" t="s">
        <v>1082</v>
      </c>
      <c r="C31" s="86">
        <v>5</v>
      </c>
      <c r="D31" s="462">
        <v>0</v>
      </c>
      <c r="E31" s="81">
        <v>44</v>
      </c>
      <c r="F31" s="801">
        <f t="shared" si="8"/>
        <v>1181</v>
      </c>
      <c r="G31" s="801">
        <f t="shared" si="9"/>
        <v>624</v>
      </c>
      <c r="H31" s="801">
        <f t="shared" si="10"/>
        <v>557</v>
      </c>
      <c r="I31" s="81">
        <v>104</v>
      </c>
      <c r="J31" s="81">
        <v>90</v>
      </c>
      <c r="K31" s="81">
        <v>107</v>
      </c>
      <c r="L31" s="81">
        <v>95</v>
      </c>
      <c r="M31" s="81">
        <v>98</v>
      </c>
      <c r="N31" s="81">
        <v>100</v>
      </c>
      <c r="O31" s="81">
        <v>102</v>
      </c>
      <c r="P31" s="81">
        <v>90</v>
      </c>
      <c r="Q31" s="81">
        <v>115</v>
      </c>
      <c r="R31" s="81">
        <v>96</v>
      </c>
      <c r="S31" s="81">
        <v>98</v>
      </c>
      <c r="T31" s="81">
        <v>86</v>
      </c>
      <c r="U31" s="81">
        <v>28</v>
      </c>
      <c r="V31" s="81">
        <v>37</v>
      </c>
      <c r="W31" s="81">
        <v>7</v>
      </c>
      <c r="X31" s="82">
        <v>2</v>
      </c>
    </row>
    <row r="32" spans="1:24" ht="13.5" customHeight="1">
      <c r="A32" s="37"/>
      <c r="B32" s="79" t="s">
        <v>1084</v>
      </c>
      <c r="C32" s="86">
        <v>2</v>
      </c>
      <c r="D32" s="462">
        <v>0</v>
      </c>
      <c r="E32" s="81">
        <v>32</v>
      </c>
      <c r="F32" s="801">
        <f t="shared" si="8"/>
        <v>1043</v>
      </c>
      <c r="G32" s="801">
        <f t="shared" si="9"/>
        <v>535</v>
      </c>
      <c r="H32" s="801">
        <f t="shared" si="10"/>
        <v>508</v>
      </c>
      <c r="I32" s="81">
        <v>76</v>
      </c>
      <c r="J32" s="81">
        <v>75</v>
      </c>
      <c r="K32" s="81">
        <v>84</v>
      </c>
      <c r="L32" s="81">
        <v>82</v>
      </c>
      <c r="M32" s="81">
        <v>71</v>
      </c>
      <c r="N32" s="81">
        <v>85</v>
      </c>
      <c r="O32" s="81">
        <v>86</v>
      </c>
      <c r="P32" s="81">
        <v>92</v>
      </c>
      <c r="Q32" s="81">
        <v>109</v>
      </c>
      <c r="R32" s="81">
        <v>88</v>
      </c>
      <c r="S32" s="81">
        <v>109</v>
      </c>
      <c r="T32" s="81">
        <v>86</v>
      </c>
      <c r="U32" s="81">
        <v>17</v>
      </c>
      <c r="V32" s="81">
        <v>26</v>
      </c>
      <c r="W32" s="81">
        <v>4</v>
      </c>
      <c r="X32" s="82">
        <v>3</v>
      </c>
    </row>
    <row r="33" spans="1:24" ht="13.5" customHeight="1">
      <c r="A33" s="37"/>
      <c r="B33" s="79" t="s">
        <v>1087</v>
      </c>
      <c r="C33" s="86">
        <v>6</v>
      </c>
      <c r="D33" s="462">
        <v>0</v>
      </c>
      <c r="E33" s="81">
        <v>63</v>
      </c>
      <c r="F33" s="801">
        <f t="shared" si="8"/>
        <v>1851</v>
      </c>
      <c r="G33" s="801">
        <f t="shared" si="9"/>
        <v>968</v>
      </c>
      <c r="H33" s="801">
        <f t="shared" si="10"/>
        <v>883</v>
      </c>
      <c r="I33" s="81">
        <v>152</v>
      </c>
      <c r="J33" s="81">
        <v>139</v>
      </c>
      <c r="K33" s="81">
        <v>142</v>
      </c>
      <c r="L33" s="81">
        <v>160</v>
      </c>
      <c r="M33" s="81">
        <v>175</v>
      </c>
      <c r="N33" s="81">
        <v>144</v>
      </c>
      <c r="O33" s="81">
        <v>161</v>
      </c>
      <c r="P33" s="81">
        <v>162</v>
      </c>
      <c r="Q33" s="81">
        <v>167</v>
      </c>
      <c r="R33" s="81">
        <v>142</v>
      </c>
      <c r="S33" s="81">
        <v>171</v>
      </c>
      <c r="T33" s="81">
        <v>136</v>
      </c>
      <c r="U33" s="81">
        <v>40</v>
      </c>
      <c r="V33" s="81">
        <v>48</v>
      </c>
      <c r="W33" s="81">
        <v>6</v>
      </c>
      <c r="X33" s="82">
        <v>24</v>
      </c>
    </row>
    <row r="34" spans="1:24" ht="13.5" customHeight="1">
      <c r="A34" s="37"/>
      <c r="B34" s="79" t="s">
        <v>1089</v>
      </c>
      <c r="C34" s="86">
        <v>9</v>
      </c>
      <c r="D34" s="81">
        <v>2</v>
      </c>
      <c r="E34" s="81">
        <v>46</v>
      </c>
      <c r="F34" s="801">
        <f t="shared" si="8"/>
        <v>653</v>
      </c>
      <c r="G34" s="801">
        <f t="shared" si="9"/>
        <v>336</v>
      </c>
      <c r="H34" s="801">
        <f t="shared" si="10"/>
        <v>317</v>
      </c>
      <c r="I34" s="81">
        <v>59</v>
      </c>
      <c r="J34" s="81">
        <v>43</v>
      </c>
      <c r="K34" s="81">
        <v>58</v>
      </c>
      <c r="L34" s="81">
        <v>51</v>
      </c>
      <c r="M34" s="81">
        <v>56</v>
      </c>
      <c r="N34" s="81">
        <v>58</v>
      </c>
      <c r="O34" s="81">
        <v>51</v>
      </c>
      <c r="P34" s="81">
        <v>65</v>
      </c>
      <c r="Q34" s="81">
        <v>70</v>
      </c>
      <c r="R34" s="81">
        <v>47</v>
      </c>
      <c r="S34" s="81">
        <v>42</v>
      </c>
      <c r="T34" s="81">
        <v>53</v>
      </c>
      <c r="U34" s="81">
        <v>40</v>
      </c>
      <c r="V34" s="81">
        <v>32</v>
      </c>
      <c r="W34" s="81">
        <v>4</v>
      </c>
      <c r="X34" s="82">
        <v>16</v>
      </c>
    </row>
    <row r="35" spans="1:24" ht="13.5" customHeight="1">
      <c r="A35" s="37"/>
      <c r="B35" s="79" t="s">
        <v>1090</v>
      </c>
      <c r="C35" s="86">
        <v>8</v>
      </c>
      <c r="D35" s="81">
        <v>6</v>
      </c>
      <c r="E35" s="81">
        <v>54</v>
      </c>
      <c r="F35" s="801">
        <f t="shared" si="8"/>
        <v>852</v>
      </c>
      <c r="G35" s="801">
        <f t="shared" si="9"/>
        <v>449</v>
      </c>
      <c r="H35" s="801">
        <f t="shared" si="10"/>
        <v>403</v>
      </c>
      <c r="I35" s="81">
        <v>57</v>
      </c>
      <c r="J35" s="81">
        <v>58</v>
      </c>
      <c r="K35" s="81">
        <v>67</v>
      </c>
      <c r="L35" s="81">
        <v>59</v>
      </c>
      <c r="M35" s="81">
        <v>81</v>
      </c>
      <c r="N35" s="81">
        <v>79</v>
      </c>
      <c r="O35" s="81">
        <v>85</v>
      </c>
      <c r="P35" s="81">
        <v>66</v>
      </c>
      <c r="Q35" s="81">
        <v>86</v>
      </c>
      <c r="R35" s="81">
        <v>66</v>
      </c>
      <c r="S35" s="81">
        <v>73</v>
      </c>
      <c r="T35" s="81">
        <v>75</v>
      </c>
      <c r="U35" s="81">
        <v>43</v>
      </c>
      <c r="V35" s="81">
        <v>36</v>
      </c>
      <c r="W35" s="81">
        <v>4</v>
      </c>
      <c r="X35" s="82">
        <v>23</v>
      </c>
    </row>
    <row r="36" spans="1:24" ht="13.5" customHeight="1">
      <c r="A36" s="37"/>
      <c r="B36" s="79" t="s">
        <v>1041</v>
      </c>
      <c r="C36" s="86">
        <v>6</v>
      </c>
      <c r="D36" s="462">
        <v>1</v>
      </c>
      <c r="E36" s="81">
        <v>44</v>
      </c>
      <c r="F36" s="801">
        <f t="shared" si="8"/>
        <v>867</v>
      </c>
      <c r="G36" s="801">
        <f t="shared" si="9"/>
        <v>429</v>
      </c>
      <c r="H36" s="801">
        <f t="shared" si="10"/>
        <v>438</v>
      </c>
      <c r="I36" s="81">
        <v>51</v>
      </c>
      <c r="J36" s="81">
        <v>58</v>
      </c>
      <c r="K36" s="81">
        <v>75</v>
      </c>
      <c r="L36" s="81">
        <v>65</v>
      </c>
      <c r="M36" s="81">
        <v>71</v>
      </c>
      <c r="N36" s="81">
        <v>73</v>
      </c>
      <c r="O36" s="81">
        <v>74</v>
      </c>
      <c r="P36" s="81">
        <v>78</v>
      </c>
      <c r="Q36" s="81">
        <v>84</v>
      </c>
      <c r="R36" s="81">
        <v>76</v>
      </c>
      <c r="S36" s="81">
        <v>74</v>
      </c>
      <c r="T36" s="81">
        <v>88</v>
      </c>
      <c r="U36" s="81">
        <v>34</v>
      </c>
      <c r="V36" s="81">
        <v>35</v>
      </c>
      <c r="W36" s="81">
        <v>7</v>
      </c>
      <c r="X36" s="82">
        <v>15</v>
      </c>
    </row>
    <row r="37" spans="1:24" ht="13.5" customHeight="1">
      <c r="A37" s="37"/>
      <c r="B37" s="79" t="s">
        <v>1042</v>
      </c>
      <c r="C37" s="86">
        <v>8</v>
      </c>
      <c r="D37" s="462">
        <v>0</v>
      </c>
      <c r="E37" s="81">
        <v>53</v>
      </c>
      <c r="F37" s="801">
        <f t="shared" si="8"/>
        <v>923</v>
      </c>
      <c r="G37" s="801">
        <f t="shared" si="9"/>
        <v>484</v>
      </c>
      <c r="H37" s="801">
        <f t="shared" si="10"/>
        <v>439</v>
      </c>
      <c r="I37" s="81">
        <v>84</v>
      </c>
      <c r="J37" s="81">
        <v>56</v>
      </c>
      <c r="K37" s="81">
        <v>76</v>
      </c>
      <c r="L37" s="81">
        <v>73</v>
      </c>
      <c r="M37" s="81">
        <v>82</v>
      </c>
      <c r="N37" s="81">
        <v>72</v>
      </c>
      <c r="O37" s="81">
        <v>74</v>
      </c>
      <c r="P37" s="81">
        <v>80</v>
      </c>
      <c r="Q37" s="81">
        <v>91</v>
      </c>
      <c r="R37" s="81">
        <v>77</v>
      </c>
      <c r="S37" s="81">
        <v>77</v>
      </c>
      <c r="T37" s="81">
        <v>81</v>
      </c>
      <c r="U37" s="81">
        <v>44</v>
      </c>
      <c r="V37" s="81">
        <v>37</v>
      </c>
      <c r="W37" s="81">
        <v>4</v>
      </c>
      <c r="X37" s="82">
        <v>12</v>
      </c>
    </row>
    <row r="38" spans="1:24" ht="13.5" customHeight="1">
      <c r="A38" s="37"/>
      <c r="B38" s="79" t="s">
        <v>1044</v>
      </c>
      <c r="C38" s="86">
        <v>4</v>
      </c>
      <c r="D38" s="81">
        <v>4</v>
      </c>
      <c r="E38" s="81">
        <v>42</v>
      </c>
      <c r="F38" s="801">
        <f t="shared" si="8"/>
        <v>717</v>
      </c>
      <c r="G38" s="801">
        <f t="shared" si="9"/>
        <v>352</v>
      </c>
      <c r="H38" s="801">
        <f t="shared" si="10"/>
        <v>365</v>
      </c>
      <c r="I38" s="81">
        <v>58</v>
      </c>
      <c r="J38" s="81">
        <v>48</v>
      </c>
      <c r="K38" s="81">
        <v>59</v>
      </c>
      <c r="L38" s="81">
        <v>66</v>
      </c>
      <c r="M38" s="81">
        <v>65</v>
      </c>
      <c r="N38" s="81">
        <v>59</v>
      </c>
      <c r="O38" s="81">
        <v>58</v>
      </c>
      <c r="P38" s="81">
        <v>59</v>
      </c>
      <c r="Q38" s="81">
        <v>46</v>
      </c>
      <c r="R38" s="81">
        <v>67</v>
      </c>
      <c r="S38" s="81">
        <v>66</v>
      </c>
      <c r="T38" s="81">
        <v>66</v>
      </c>
      <c r="U38" s="81">
        <v>28</v>
      </c>
      <c r="V38" s="81">
        <v>31</v>
      </c>
      <c r="W38" s="81">
        <v>3</v>
      </c>
      <c r="X38" s="82">
        <v>4</v>
      </c>
    </row>
    <row r="39" spans="1:24" ht="13.5" customHeight="1">
      <c r="A39" s="37"/>
      <c r="B39" s="79" t="s">
        <v>1046</v>
      </c>
      <c r="C39" s="86">
        <v>8</v>
      </c>
      <c r="D39" s="462">
        <v>2</v>
      </c>
      <c r="E39" s="81">
        <v>59</v>
      </c>
      <c r="F39" s="801">
        <f t="shared" si="8"/>
        <v>1121</v>
      </c>
      <c r="G39" s="801">
        <f t="shared" si="9"/>
        <v>598</v>
      </c>
      <c r="H39" s="801">
        <f t="shared" si="10"/>
        <v>523</v>
      </c>
      <c r="I39" s="81">
        <v>91</v>
      </c>
      <c r="J39" s="81">
        <v>85</v>
      </c>
      <c r="K39" s="81">
        <v>108</v>
      </c>
      <c r="L39" s="81">
        <v>94</v>
      </c>
      <c r="M39" s="81">
        <v>94</v>
      </c>
      <c r="N39" s="81">
        <v>82</v>
      </c>
      <c r="O39" s="81">
        <v>101</v>
      </c>
      <c r="P39" s="81">
        <v>94</v>
      </c>
      <c r="Q39" s="81">
        <v>97</v>
      </c>
      <c r="R39" s="81">
        <v>89</v>
      </c>
      <c r="S39" s="81">
        <v>107</v>
      </c>
      <c r="T39" s="81">
        <v>79</v>
      </c>
      <c r="U39" s="81">
        <v>45</v>
      </c>
      <c r="V39" s="81">
        <v>43</v>
      </c>
      <c r="W39" s="81">
        <v>8</v>
      </c>
      <c r="X39" s="82">
        <v>4</v>
      </c>
    </row>
    <row r="40" spans="1:24" ht="13.5" customHeight="1">
      <c r="A40" s="37"/>
      <c r="B40" s="79" t="s">
        <v>1047</v>
      </c>
      <c r="C40" s="86">
        <v>4</v>
      </c>
      <c r="D40" s="462">
        <v>0</v>
      </c>
      <c r="E40" s="81">
        <v>31</v>
      </c>
      <c r="F40" s="801">
        <f t="shared" si="8"/>
        <v>641</v>
      </c>
      <c r="G40" s="801">
        <f t="shared" si="9"/>
        <v>346</v>
      </c>
      <c r="H40" s="801">
        <f t="shared" si="10"/>
        <v>295</v>
      </c>
      <c r="I40" s="81">
        <v>68</v>
      </c>
      <c r="J40" s="81">
        <v>39</v>
      </c>
      <c r="K40" s="81">
        <v>60</v>
      </c>
      <c r="L40" s="81">
        <v>44</v>
      </c>
      <c r="M40" s="81">
        <v>65</v>
      </c>
      <c r="N40" s="81">
        <v>53</v>
      </c>
      <c r="O40" s="81">
        <v>54</v>
      </c>
      <c r="P40" s="81">
        <v>57</v>
      </c>
      <c r="Q40" s="81">
        <v>46</v>
      </c>
      <c r="R40" s="81">
        <v>53</v>
      </c>
      <c r="S40" s="81">
        <v>53</v>
      </c>
      <c r="T40" s="81">
        <v>49</v>
      </c>
      <c r="U40" s="81">
        <v>21</v>
      </c>
      <c r="V40" s="81">
        <v>21</v>
      </c>
      <c r="W40" s="81">
        <v>3</v>
      </c>
      <c r="X40" s="82">
        <v>8</v>
      </c>
    </row>
    <row r="41" spans="1:24" ht="13.5" customHeight="1">
      <c r="A41" s="37"/>
      <c r="B41" s="79" t="s">
        <v>1048</v>
      </c>
      <c r="C41" s="86">
        <v>8</v>
      </c>
      <c r="D41" s="81">
        <v>1</v>
      </c>
      <c r="E41" s="81">
        <v>56</v>
      </c>
      <c r="F41" s="801">
        <f t="shared" si="8"/>
        <v>1071</v>
      </c>
      <c r="G41" s="801">
        <f t="shared" si="9"/>
        <v>541</v>
      </c>
      <c r="H41" s="801">
        <f t="shared" si="10"/>
        <v>530</v>
      </c>
      <c r="I41" s="81">
        <v>87</v>
      </c>
      <c r="J41" s="81">
        <v>77</v>
      </c>
      <c r="K41" s="81">
        <v>83</v>
      </c>
      <c r="L41" s="81">
        <v>93</v>
      </c>
      <c r="M41" s="81">
        <v>82</v>
      </c>
      <c r="N41" s="81">
        <v>85</v>
      </c>
      <c r="O41" s="81">
        <v>94</v>
      </c>
      <c r="P41" s="81">
        <v>90</v>
      </c>
      <c r="Q41" s="81">
        <v>95</v>
      </c>
      <c r="R41" s="81">
        <v>97</v>
      </c>
      <c r="S41" s="81">
        <v>100</v>
      </c>
      <c r="T41" s="81">
        <v>88</v>
      </c>
      <c r="U41" s="81">
        <v>51</v>
      </c>
      <c r="V41" s="81">
        <v>34</v>
      </c>
      <c r="W41" s="81">
        <v>6</v>
      </c>
      <c r="X41" s="82">
        <v>20</v>
      </c>
    </row>
    <row r="42" spans="1:24" ht="13.5" customHeight="1">
      <c r="A42" s="37"/>
      <c r="B42" s="79" t="s">
        <v>1050</v>
      </c>
      <c r="C42" s="86">
        <v>5</v>
      </c>
      <c r="D42" s="462">
        <v>1</v>
      </c>
      <c r="E42" s="81">
        <v>27</v>
      </c>
      <c r="F42" s="801">
        <f t="shared" si="8"/>
        <v>445</v>
      </c>
      <c r="G42" s="801">
        <f t="shared" si="9"/>
        <v>221</v>
      </c>
      <c r="H42" s="801">
        <f t="shared" si="10"/>
        <v>224</v>
      </c>
      <c r="I42" s="81">
        <v>45</v>
      </c>
      <c r="J42" s="81">
        <v>36</v>
      </c>
      <c r="K42" s="81">
        <v>27</v>
      </c>
      <c r="L42" s="81">
        <v>39</v>
      </c>
      <c r="M42" s="81">
        <v>33</v>
      </c>
      <c r="N42" s="81">
        <v>40</v>
      </c>
      <c r="O42" s="81">
        <v>42</v>
      </c>
      <c r="P42" s="81">
        <v>40</v>
      </c>
      <c r="Q42" s="81">
        <v>31</v>
      </c>
      <c r="R42" s="81">
        <v>37</v>
      </c>
      <c r="S42" s="81">
        <v>43</v>
      </c>
      <c r="T42" s="81">
        <v>32</v>
      </c>
      <c r="U42" s="81">
        <v>25</v>
      </c>
      <c r="V42" s="81">
        <v>19</v>
      </c>
      <c r="W42" s="81">
        <v>1</v>
      </c>
      <c r="X42" s="82">
        <v>16</v>
      </c>
    </row>
    <row r="43" spans="1:24" ht="13.5" customHeight="1">
      <c r="A43" s="37"/>
      <c r="B43" s="79" t="s">
        <v>1052</v>
      </c>
      <c r="C43" s="86">
        <v>4</v>
      </c>
      <c r="D43" s="81">
        <v>4</v>
      </c>
      <c r="E43" s="81">
        <v>35</v>
      </c>
      <c r="F43" s="801">
        <f t="shared" si="8"/>
        <v>567</v>
      </c>
      <c r="G43" s="801">
        <f t="shared" si="9"/>
        <v>291</v>
      </c>
      <c r="H43" s="801">
        <f t="shared" si="10"/>
        <v>276</v>
      </c>
      <c r="I43" s="81">
        <v>53</v>
      </c>
      <c r="J43" s="81">
        <v>47</v>
      </c>
      <c r="K43" s="81">
        <v>53</v>
      </c>
      <c r="L43" s="81">
        <v>29</v>
      </c>
      <c r="M43" s="81">
        <v>49</v>
      </c>
      <c r="N43" s="81">
        <v>44</v>
      </c>
      <c r="O43" s="81">
        <v>40</v>
      </c>
      <c r="P43" s="81">
        <v>53</v>
      </c>
      <c r="Q43" s="81">
        <v>54</v>
      </c>
      <c r="R43" s="81">
        <v>55</v>
      </c>
      <c r="S43" s="81">
        <v>42</v>
      </c>
      <c r="T43" s="81">
        <v>48</v>
      </c>
      <c r="U43" s="81">
        <v>30</v>
      </c>
      <c r="V43" s="81">
        <v>23</v>
      </c>
      <c r="W43" s="81">
        <v>2</v>
      </c>
      <c r="X43" s="82">
        <v>16</v>
      </c>
    </row>
    <row r="44" spans="1:24" ht="13.5" customHeight="1">
      <c r="A44" s="37"/>
      <c r="B44" s="79" t="s">
        <v>1054</v>
      </c>
      <c r="C44" s="86">
        <v>4</v>
      </c>
      <c r="D44" s="462">
        <v>4</v>
      </c>
      <c r="E44" s="81">
        <v>34</v>
      </c>
      <c r="F44" s="801">
        <f t="shared" si="8"/>
        <v>609</v>
      </c>
      <c r="G44" s="801">
        <f t="shared" si="9"/>
        <v>319</v>
      </c>
      <c r="H44" s="801">
        <f t="shared" si="10"/>
        <v>290</v>
      </c>
      <c r="I44" s="81">
        <v>53</v>
      </c>
      <c r="J44" s="81">
        <v>42</v>
      </c>
      <c r="K44" s="81">
        <v>47</v>
      </c>
      <c r="L44" s="81">
        <v>42</v>
      </c>
      <c r="M44" s="81">
        <v>52</v>
      </c>
      <c r="N44" s="81">
        <v>53</v>
      </c>
      <c r="O44" s="81">
        <v>62</v>
      </c>
      <c r="P44" s="81">
        <v>56</v>
      </c>
      <c r="Q44" s="81">
        <v>39</v>
      </c>
      <c r="R44" s="81">
        <v>59</v>
      </c>
      <c r="S44" s="81">
        <v>66</v>
      </c>
      <c r="T44" s="81">
        <v>38</v>
      </c>
      <c r="U44" s="81">
        <v>26</v>
      </c>
      <c r="V44" s="81">
        <v>24</v>
      </c>
      <c r="W44" s="81">
        <v>6</v>
      </c>
      <c r="X44" s="82">
        <v>11</v>
      </c>
    </row>
    <row r="45" spans="1:24" ht="13.5" customHeight="1">
      <c r="A45" s="37"/>
      <c r="B45" s="79" t="s">
        <v>1056</v>
      </c>
      <c r="C45" s="86">
        <v>7</v>
      </c>
      <c r="D45" s="81">
        <v>1</v>
      </c>
      <c r="E45" s="81">
        <v>82</v>
      </c>
      <c r="F45" s="801">
        <f t="shared" si="8"/>
        <v>2414</v>
      </c>
      <c r="G45" s="801">
        <f t="shared" si="9"/>
        <v>1253</v>
      </c>
      <c r="H45" s="801">
        <f t="shared" si="10"/>
        <v>1161</v>
      </c>
      <c r="I45" s="81">
        <v>194</v>
      </c>
      <c r="J45" s="81">
        <v>183</v>
      </c>
      <c r="K45" s="81">
        <v>181</v>
      </c>
      <c r="L45" s="81">
        <v>205</v>
      </c>
      <c r="M45" s="81">
        <v>224</v>
      </c>
      <c r="N45" s="81">
        <v>228</v>
      </c>
      <c r="O45" s="81">
        <v>206</v>
      </c>
      <c r="P45" s="81">
        <v>178</v>
      </c>
      <c r="Q45" s="81">
        <v>214</v>
      </c>
      <c r="R45" s="81">
        <v>187</v>
      </c>
      <c r="S45" s="81">
        <v>234</v>
      </c>
      <c r="T45" s="81">
        <v>180</v>
      </c>
      <c r="U45" s="81">
        <v>50</v>
      </c>
      <c r="V45" s="81">
        <v>63</v>
      </c>
      <c r="W45" s="81">
        <v>10</v>
      </c>
      <c r="X45" s="82">
        <v>25</v>
      </c>
    </row>
    <row r="46" spans="1:24" ht="13.5" customHeight="1">
      <c r="A46" s="37"/>
      <c r="B46" s="79" t="s">
        <v>1058</v>
      </c>
      <c r="C46" s="86">
        <v>8</v>
      </c>
      <c r="D46" s="462">
        <v>0</v>
      </c>
      <c r="E46" s="81">
        <v>70</v>
      </c>
      <c r="F46" s="801">
        <f t="shared" si="8"/>
        <v>1730</v>
      </c>
      <c r="G46" s="801">
        <f t="shared" si="9"/>
        <v>907</v>
      </c>
      <c r="H46" s="801">
        <f t="shared" si="10"/>
        <v>823</v>
      </c>
      <c r="I46" s="81">
        <v>142</v>
      </c>
      <c r="J46" s="81">
        <v>135</v>
      </c>
      <c r="K46" s="81">
        <v>160</v>
      </c>
      <c r="L46" s="81">
        <v>135</v>
      </c>
      <c r="M46" s="81">
        <v>133</v>
      </c>
      <c r="N46" s="81">
        <v>147</v>
      </c>
      <c r="O46" s="81">
        <v>159</v>
      </c>
      <c r="P46" s="81">
        <v>138</v>
      </c>
      <c r="Q46" s="81">
        <v>171</v>
      </c>
      <c r="R46" s="81">
        <v>138</v>
      </c>
      <c r="S46" s="81">
        <v>142</v>
      </c>
      <c r="T46" s="81">
        <v>130</v>
      </c>
      <c r="U46" s="81">
        <v>48</v>
      </c>
      <c r="V46" s="81">
        <v>55</v>
      </c>
      <c r="W46" s="81">
        <v>9</v>
      </c>
      <c r="X46" s="82">
        <v>25</v>
      </c>
    </row>
    <row r="47" spans="1:24" ht="13.5" customHeight="1">
      <c r="A47" s="37"/>
      <c r="B47" s="79" t="s">
        <v>1061</v>
      </c>
      <c r="C47" s="86">
        <v>8</v>
      </c>
      <c r="D47" s="81">
        <v>1</v>
      </c>
      <c r="E47" s="81">
        <v>48</v>
      </c>
      <c r="F47" s="801">
        <f t="shared" si="8"/>
        <v>822</v>
      </c>
      <c r="G47" s="801">
        <f t="shared" si="9"/>
        <v>411</v>
      </c>
      <c r="H47" s="801">
        <f t="shared" si="10"/>
        <v>411</v>
      </c>
      <c r="I47" s="81">
        <v>62</v>
      </c>
      <c r="J47" s="81">
        <v>68</v>
      </c>
      <c r="K47" s="81">
        <v>52</v>
      </c>
      <c r="L47" s="81">
        <v>87</v>
      </c>
      <c r="M47" s="81">
        <v>89</v>
      </c>
      <c r="N47" s="81">
        <v>72</v>
      </c>
      <c r="O47" s="81">
        <v>64</v>
      </c>
      <c r="P47" s="81">
        <v>51</v>
      </c>
      <c r="Q47" s="81">
        <v>74</v>
      </c>
      <c r="R47" s="81">
        <v>69</v>
      </c>
      <c r="S47" s="81">
        <v>70</v>
      </c>
      <c r="T47" s="81">
        <v>64</v>
      </c>
      <c r="U47" s="81">
        <v>39</v>
      </c>
      <c r="V47" s="81">
        <v>36</v>
      </c>
      <c r="W47" s="462">
        <v>0</v>
      </c>
      <c r="X47" s="82">
        <v>22</v>
      </c>
    </row>
    <row r="48" spans="1:24" ht="13.5" customHeight="1">
      <c r="A48" s="37"/>
      <c r="B48" s="79" t="s">
        <v>1063</v>
      </c>
      <c r="C48" s="86">
        <v>8</v>
      </c>
      <c r="D48" s="462">
        <v>1</v>
      </c>
      <c r="E48" s="81">
        <v>72</v>
      </c>
      <c r="F48" s="801">
        <f t="shared" si="8"/>
        <v>1390</v>
      </c>
      <c r="G48" s="801">
        <f t="shared" si="9"/>
        <v>691</v>
      </c>
      <c r="H48" s="801">
        <f t="shared" si="10"/>
        <v>699</v>
      </c>
      <c r="I48" s="81">
        <v>107</v>
      </c>
      <c r="J48" s="81">
        <v>113</v>
      </c>
      <c r="K48" s="81">
        <v>111</v>
      </c>
      <c r="L48" s="81">
        <v>117</v>
      </c>
      <c r="M48" s="81">
        <v>117</v>
      </c>
      <c r="N48" s="81">
        <v>110</v>
      </c>
      <c r="O48" s="81">
        <v>112</v>
      </c>
      <c r="P48" s="81">
        <v>133</v>
      </c>
      <c r="Q48" s="81">
        <v>118</v>
      </c>
      <c r="R48" s="81">
        <v>108</v>
      </c>
      <c r="S48" s="81">
        <v>126</v>
      </c>
      <c r="T48" s="81">
        <v>118</v>
      </c>
      <c r="U48" s="81">
        <v>49</v>
      </c>
      <c r="V48" s="81">
        <v>55</v>
      </c>
      <c r="W48" s="81">
        <v>0</v>
      </c>
      <c r="X48" s="82">
        <v>8</v>
      </c>
    </row>
    <row r="49" spans="1:24" ht="13.5" customHeight="1">
      <c r="A49" s="37"/>
      <c r="B49" s="79" t="s">
        <v>1064</v>
      </c>
      <c r="C49" s="86">
        <v>5</v>
      </c>
      <c r="D49" s="81">
        <v>2</v>
      </c>
      <c r="E49" s="81">
        <v>40</v>
      </c>
      <c r="F49" s="801">
        <f t="shared" si="8"/>
        <v>813</v>
      </c>
      <c r="G49" s="801">
        <f t="shared" si="9"/>
        <v>417</v>
      </c>
      <c r="H49" s="801">
        <f t="shared" si="10"/>
        <v>396</v>
      </c>
      <c r="I49" s="81">
        <v>87</v>
      </c>
      <c r="J49" s="81">
        <v>73</v>
      </c>
      <c r="K49" s="81">
        <v>71</v>
      </c>
      <c r="L49" s="81">
        <v>72</v>
      </c>
      <c r="M49" s="81">
        <v>62</v>
      </c>
      <c r="N49" s="81">
        <v>59</v>
      </c>
      <c r="O49" s="81">
        <v>78</v>
      </c>
      <c r="P49" s="81">
        <v>71</v>
      </c>
      <c r="Q49" s="81">
        <v>57</v>
      </c>
      <c r="R49" s="81">
        <v>57</v>
      </c>
      <c r="S49" s="81">
        <v>62</v>
      </c>
      <c r="T49" s="81">
        <v>64</v>
      </c>
      <c r="U49" s="81">
        <v>31</v>
      </c>
      <c r="V49" s="81">
        <v>28</v>
      </c>
      <c r="W49" s="81">
        <v>6</v>
      </c>
      <c r="X49" s="82">
        <v>8</v>
      </c>
    </row>
    <row r="50" spans="1:24" ht="13.5" customHeight="1">
      <c r="A50" s="37"/>
      <c r="B50" s="79" t="s">
        <v>1067</v>
      </c>
      <c r="C50" s="86">
        <v>4</v>
      </c>
      <c r="D50" s="462">
        <v>0</v>
      </c>
      <c r="E50" s="81">
        <v>28</v>
      </c>
      <c r="F50" s="801">
        <f t="shared" si="8"/>
        <v>643</v>
      </c>
      <c r="G50" s="801">
        <f t="shared" si="9"/>
        <v>339</v>
      </c>
      <c r="H50" s="801">
        <f t="shared" si="10"/>
        <v>304</v>
      </c>
      <c r="I50" s="81">
        <v>51</v>
      </c>
      <c r="J50" s="81">
        <v>47</v>
      </c>
      <c r="K50" s="81">
        <v>53</v>
      </c>
      <c r="L50" s="81">
        <v>56</v>
      </c>
      <c r="M50" s="81">
        <v>57</v>
      </c>
      <c r="N50" s="81">
        <v>53</v>
      </c>
      <c r="O50" s="81">
        <v>63</v>
      </c>
      <c r="P50" s="81">
        <v>48</v>
      </c>
      <c r="Q50" s="81">
        <v>46</v>
      </c>
      <c r="R50" s="81">
        <v>50</v>
      </c>
      <c r="S50" s="81">
        <v>69</v>
      </c>
      <c r="T50" s="81">
        <v>50</v>
      </c>
      <c r="U50" s="81">
        <v>21</v>
      </c>
      <c r="V50" s="81">
        <v>18</v>
      </c>
      <c r="W50" s="81">
        <v>5</v>
      </c>
      <c r="X50" s="82">
        <v>4</v>
      </c>
    </row>
    <row r="51" spans="1:24" ht="13.5" customHeight="1">
      <c r="A51" s="37"/>
      <c r="B51" s="79" t="s">
        <v>1069</v>
      </c>
      <c r="C51" s="86">
        <v>4</v>
      </c>
      <c r="D51" s="462">
        <v>0</v>
      </c>
      <c r="E51" s="81">
        <v>50</v>
      </c>
      <c r="F51" s="801">
        <f t="shared" si="8"/>
        <v>1572</v>
      </c>
      <c r="G51" s="801">
        <f t="shared" si="9"/>
        <v>830</v>
      </c>
      <c r="H51" s="801">
        <f t="shared" si="10"/>
        <v>742</v>
      </c>
      <c r="I51" s="81">
        <v>137</v>
      </c>
      <c r="J51" s="81">
        <v>108</v>
      </c>
      <c r="K51" s="81">
        <v>134</v>
      </c>
      <c r="L51" s="81">
        <v>129</v>
      </c>
      <c r="M51" s="81">
        <v>132</v>
      </c>
      <c r="N51" s="81">
        <v>127</v>
      </c>
      <c r="O51" s="81">
        <v>151</v>
      </c>
      <c r="P51" s="81">
        <v>135</v>
      </c>
      <c r="Q51" s="81">
        <v>133</v>
      </c>
      <c r="R51" s="81">
        <v>107</v>
      </c>
      <c r="S51" s="81">
        <v>143</v>
      </c>
      <c r="T51" s="81">
        <v>136</v>
      </c>
      <c r="U51" s="81">
        <v>32</v>
      </c>
      <c r="V51" s="81">
        <v>38</v>
      </c>
      <c r="W51" s="81">
        <v>4</v>
      </c>
      <c r="X51" s="82">
        <v>17</v>
      </c>
    </row>
    <row r="52" spans="1:24" ht="13.5" customHeight="1">
      <c r="A52" s="37"/>
      <c r="B52" s="79" t="s">
        <v>1071</v>
      </c>
      <c r="C52" s="86">
        <v>4</v>
      </c>
      <c r="D52" s="462">
        <v>0</v>
      </c>
      <c r="E52" s="81">
        <v>37</v>
      </c>
      <c r="F52" s="801">
        <f t="shared" si="8"/>
        <v>1112</v>
      </c>
      <c r="G52" s="801">
        <f t="shared" si="9"/>
        <v>581</v>
      </c>
      <c r="H52" s="801">
        <f t="shared" si="10"/>
        <v>531</v>
      </c>
      <c r="I52" s="81">
        <v>87</v>
      </c>
      <c r="J52" s="81">
        <v>89</v>
      </c>
      <c r="K52" s="81">
        <v>101</v>
      </c>
      <c r="L52" s="81">
        <v>87</v>
      </c>
      <c r="M52" s="81">
        <v>92</v>
      </c>
      <c r="N52" s="81">
        <v>96</v>
      </c>
      <c r="O52" s="81">
        <v>107</v>
      </c>
      <c r="P52" s="81">
        <v>91</v>
      </c>
      <c r="Q52" s="81">
        <v>100</v>
      </c>
      <c r="R52" s="81">
        <v>90</v>
      </c>
      <c r="S52" s="81">
        <v>94</v>
      </c>
      <c r="T52" s="81">
        <v>78</v>
      </c>
      <c r="U52" s="81">
        <v>26</v>
      </c>
      <c r="V52" s="81">
        <v>26</v>
      </c>
      <c r="W52" s="81">
        <v>4</v>
      </c>
      <c r="X52" s="82">
        <v>6</v>
      </c>
    </row>
    <row r="53" spans="1:24" ht="13.5" customHeight="1">
      <c r="A53" s="37"/>
      <c r="B53" s="79" t="s">
        <v>1072</v>
      </c>
      <c r="C53" s="86">
        <v>4</v>
      </c>
      <c r="D53" s="462">
        <v>1</v>
      </c>
      <c r="E53" s="81">
        <v>31</v>
      </c>
      <c r="F53" s="801">
        <f t="shared" si="8"/>
        <v>862</v>
      </c>
      <c r="G53" s="801">
        <f t="shared" si="9"/>
        <v>441</v>
      </c>
      <c r="H53" s="801">
        <f t="shared" si="10"/>
        <v>421</v>
      </c>
      <c r="I53" s="81">
        <v>63</v>
      </c>
      <c r="J53" s="81">
        <v>65</v>
      </c>
      <c r="K53" s="81">
        <v>69</v>
      </c>
      <c r="L53" s="81">
        <v>83</v>
      </c>
      <c r="M53" s="81">
        <v>72</v>
      </c>
      <c r="N53" s="81">
        <v>65</v>
      </c>
      <c r="O53" s="81">
        <v>77</v>
      </c>
      <c r="P53" s="81">
        <v>69</v>
      </c>
      <c r="Q53" s="81">
        <v>83</v>
      </c>
      <c r="R53" s="81">
        <v>66</v>
      </c>
      <c r="S53" s="81">
        <v>77</v>
      </c>
      <c r="T53" s="81">
        <v>73</v>
      </c>
      <c r="U53" s="81">
        <v>25</v>
      </c>
      <c r="V53" s="81">
        <v>20</v>
      </c>
      <c r="W53" s="81">
        <v>8</v>
      </c>
      <c r="X53" s="82">
        <v>19</v>
      </c>
    </row>
    <row r="54" spans="1:24" ht="13.5" customHeight="1">
      <c r="A54" s="37"/>
      <c r="B54" s="79" t="s">
        <v>1074</v>
      </c>
      <c r="C54" s="86">
        <v>3</v>
      </c>
      <c r="D54" s="81">
        <v>1</v>
      </c>
      <c r="E54" s="81">
        <v>29</v>
      </c>
      <c r="F54" s="801">
        <f t="shared" si="8"/>
        <v>788</v>
      </c>
      <c r="G54" s="801">
        <f t="shared" si="9"/>
        <v>391</v>
      </c>
      <c r="H54" s="801">
        <f t="shared" si="10"/>
        <v>397</v>
      </c>
      <c r="I54" s="81">
        <v>63</v>
      </c>
      <c r="J54" s="81">
        <v>80</v>
      </c>
      <c r="K54" s="81">
        <v>67</v>
      </c>
      <c r="L54" s="81">
        <v>54</v>
      </c>
      <c r="M54" s="81">
        <v>82</v>
      </c>
      <c r="N54" s="81">
        <v>56</v>
      </c>
      <c r="O54" s="81">
        <v>65</v>
      </c>
      <c r="P54" s="81">
        <v>70</v>
      </c>
      <c r="Q54" s="81">
        <v>55</v>
      </c>
      <c r="R54" s="81">
        <v>65</v>
      </c>
      <c r="S54" s="81">
        <v>59</v>
      </c>
      <c r="T54" s="81">
        <v>72</v>
      </c>
      <c r="U54" s="81">
        <v>18</v>
      </c>
      <c r="V54" s="81">
        <v>23</v>
      </c>
      <c r="W54" s="81">
        <v>3</v>
      </c>
      <c r="X54" s="82">
        <v>4</v>
      </c>
    </row>
    <row r="55" spans="1:24" ht="13.5" customHeight="1">
      <c r="A55" s="37"/>
      <c r="B55" s="79" t="s">
        <v>1076</v>
      </c>
      <c r="C55" s="86">
        <v>3</v>
      </c>
      <c r="D55" s="462">
        <v>0</v>
      </c>
      <c r="E55" s="81">
        <v>23</v>
      </c>
      <c r="F55" s="801">
        <f t="shared" si="8"/>
        <v>692</v>
      </c>
      <c r="G55" s="801">
        <f t="shared" si="9"/>
        <v>334</v>
      </c>
      <c r="H55" s="801">
        <f t="shared" si="10"/>
        <v>358</v>
      </c>
      <c r="I55" s="81">
        <v>50</v>
      </c>
      <c r="J55" s="81">
        <v>56</v>
      </c>
      <c r="K55" s="81">
        <v>60</v>
      </c>
      <c r="L55" s="81">
        <v>53</v>
      </c>
      <c r="M55" s="81">
        <v>46</v>
      </c>
      <c r="N55" s="81">
        <v>67</v>
      </c>
      <c r="O55" s="81">
        <v>49</v>
      </c>
      <c r="P55" s="81">
        <v>62</v>
      </c>
      <c r="Q55" s="81">
        <v>64</v>
      </c>
      <c r="R55" s="81">
        <v>57</v>
      </c>
      <c r="S55" s="81">
        <v>65</v>
      </c>
      <c r="T55" s="81">
        <v>63</v>
      </c>
      <c r="U55" s="81">
        <v>16</v>
      </c>
      <c r="V55" s="81">
        <v>17</v>
      </c>
      <c r="W55" s="81">
        <v>3</v>
      </c>
      <c r="X55" s="82">
        <v>9</v>
      </c>
    </row>
    <row r="56" spans="1:24" ht="13.5" customHeight="1">
      <c r="A56" s="37"/>
      <c r="B56" s="79" t="s">
        <v>1078</v>
      </c>
      <c r="C56" s="86">
        <v>3</v>
      </c>
      <c r="D56" s="81">
        <v>3</v>
      </c>
      <c r="E56" s="81">
        <v>25</v>
      </c>
      <c r="F56" s="801">
        <f t="shared" si="8"/>
        <v>520</v>
      </c>
      <c r="G56" s="801">
        <f t="shared" si="9"/>
        <v>272</v>
      </c>
      <c r="H56" s="801">
        <f t="shared" si="10"/>
        <v>248</v>
      </c>
      <c r="I56" s="81">
        <v>45</v>
      </c>
      <c r="J56" s="81">
        <v>46</v>
      </c>
      <c r="K56" s="81">
        <v>43</v>
      </c>
      <c r="L56" s="81">
        <v>45</v>
      </c>
      <c r="M56" s="81">
        <v>32</v>
      </c>
      <c r="N56" s="81">
        <v>46</v>
      </c>
      <c r="O56" s="81">
        <v>48</v>
      </c>
      <c r="P56" s="81">
        <v>42</v>
      </c>
      <c r="Q56" s="81">
        <v>60</v>
      </c>
      <c r="R56" s="81">
        <v>34</v>
      </c>
      <c r="S56" s="81">
        <v>44</v>
      </c>
      <c r="T56" s="81">
        <v>35</v>
      </c>
      <c r="U56" s="81">
        <v>19</v>
      </c>
      <c r="V56" s="81">
        <v>19</v>
      </c>
      <c r="W56" s="81">
        <v>3</v>
      </c>
      <c r="X56" s="82">
        <v>10</v>
      </c>
    </row>
    <row r="57" spans="1:24" ht="13.5" customHeight="1">
      <c r="A57" s="37"/>
      <c r="B57" s="79" t="s">
        <v>1081</v>
      </c>
      <c r="C57" s="86">
        <v>9</v>
      </c>
      <c r="D57" s="462">
        <v>0</v>
      </c>
      <c r="E57" s="81">
        <v>54</v>
      </c>
      <c r="F57" s="801">
        <f t="shared" si="8"/>
        <v>1012</v>
      </c>
      <c r="G57" s="801">
        <f t="shared" si="9"/>
        <v>534</v>
      </c>
      <c r="H57" s="801">
        <f t="shared" si="10"/>
        <v>478</v>
      </c>
      <c r="I57" s="81">
        <v>81</v>
      </c>
      <c r="J57" s="81">
        <v>67</v>
      </c>
      <c r="K57" s="81">
        <v>96</v>
      </c>
      <c r="L57" s="81">
        <v>62</v>
      </c>
      <c r="M57" s="81">
        <v>79</v>
      </c>
      <c r="N57" s="81">
        <v>98</v>
      </c>
      <c r="O57" s="81">
        <v>83</v>
      </c>
      <c r="P57" s="81">
        <v>81</v>
      </c>
      <c r="Q57" s="81">
        <v>102</v>
      </c>
      <c r="R57" s="81">
        <v>86</v>
      </c>
      <c r="S57" s="81">
        <v>93</v>
      </c>
      <c r="T57" s="81">
        <v>84</v>
      </c>
      <c r="U57" s="81">
        <v>47</v>
      </c>
      <c r="V57" s="81">
        <v>36</v>
      </c>
      <c r="W57" s="81">
        <v>5</v>
      </c>
      <c r="X57" s="82">
        <v>18</v>
      </c>
    </row>
    <row r="58" spans="1:24" ht="13.5" customHeight="1">
      <c r="A58" s="37"/>
      <c r="B58" s="79" t="s">
        <v>1083</v>
      </c>
      <c r="C58" s="86">
        <v>6</v>
      </c>
      <c r="D58" s="462">
        <v>0</v>
      </c>
      <c r="E58" s="81">
        <v>51</v>
      </c>
      <c r="F58" s="801">
        <f t="shared" si="8"/>
        <v>1545</v>
      </c>
      <c r="G58" s="801">
        <f t="shared" si="9"/>
        <v>773</v>
      </c>
      <c r="H58" s="801">
        <f t="shared" si="10"/>
        <v>772</v>
      </c>
      <c r="I58" s="81">
        <v>134</v>
      </c>
      <c r="J58" s="81">
        <v>112</v>
      </c>
      <c r="K58" s="81">
        <v>119</v>
      </c>
      <c r="L58" s="81">
        <v>119</v>
      </c>
      <c r="M58" s="81">
        <v>139</v>
      </c>
      <c r="N58" s="81">
        <v>117</v>
      </c>
      <c r="O58" s="81">
        <v>109</v>
      </c>
      <c r="P58" s="81">
        <v>140</v>
      </c>
      <c r="Q58" s="81">
        <v>143</v>
      </c>
      <c r="R58" s="81">
        <v>149</v>
      </c>
      <c r="S58" s="81">
        <v>129</v>
      </c>
      <c r="T58" s="81">
        <v>135</v>
      </c>
      <c r="U58" s="81">
        <v>37</v>
      </c>
      <c r="V58" s="81">
        <v>37</v>
      </c>
      <c r="W58" s="81">
        <v>6</v>
      </c>
      <c r="X58" s="82">
        <v>17</v>
      </c>
    </row>
    <row r="59" spans="1:24" ht="13.5" customHeight="1">
      <c r="A59" s="37"/>
      <c r="B59" s="79" t="s">
        <v>1085</v>
      </c>
      <c r="C59" s="86">
        <v>4</v>
      </c>
      <c r="D59" s="462">
        <v>0</v>
      </c>
      <c r="E59" s="81">
        <v>31</v>
      </c>
      <c r="F59" s="801">
        <f t="shared" si="8"/>
        <v>678</v>
      </c>
      <c r="G59" s="801">
        <f t="shared" si="9"/>
        <v>341</v>
      </c>
      <c r="H59" s="801">
        <f t="shared" si="10"/>
        <v>337</v>
      </c>
      <c r="I59" s="81">
        <v>57</v>
      </c>
      <c r="J59" s="81">
        <v>40</v>
      </c>
      <c r="K59" s="81">
        <v>51</v>
      </c>
      <c r="L59" s="81">
        <v>51</v>
      </c>
      <c r="M59" s="81">
        <v>57</v>
      </c>
      <c r="N59" s="81">
        <v>50</v>
      </c>
      <c r="O59" s="81">
        <v>56</v>
      </c>
      <c r="P59" s="81">
        <v>68</v>
      </c>
      <c r="Q59" s="81">
        <v>50</v>
      </c>
      <c r="R59" s="81">
        <v>71</v>
      </c>
      <c r="S59" s="81">
        <v>70</v>
      </c>
      <c r="T59" s="81">
        <v>57</v>
      </c>
      <c r="U59" s="81">
        <v>21</v>
      </c>
      <c r="V59" s="81">
        <v>24</v>
      </c>
      <c r="W59" s="81">
        <v>3</v>
      </c>
      <c r="X59" s="82">
        <v>9</v>
      </c>
    </row>
    <row r="60" spans="1:24" ht="13.5" customHeight="1">
      <c r="A60" s="37"/>
      <c r="B60" s="79" t="s">
        <v>1086</v>
      </c>
      <c r="C60" s="86">
        <v>3</v>
      </c>
      <c r="D60" s="462">
        <v>0</v>
      </c>
      <c r="E60" s="81">
        <v>30</v>
      </c>
      <c r="F60" s="801">
        <f t="shared" si="8"/>
        <v>445</v>
      </c>
      <c r="G60" s="801">
        <f t="shared" si="9"/>
        <v>224</v>
      </c>
      <c r="H60" s="801">
        <f t="shared" si="10"/>
        <v>221</v>
      </c>
      <c r="I60" s="81">
        <v>37</v>
      </c>
      <c r="J60" s="81">
        <v>34</v>
      </c>
      <c r="K60" s="81">
        <v>45</v>
      </c>
      <c r="L60" s="81">
        <v>40</v>
      </c>
      <c r="M60" s="81">
        <v>26</v>
      </c>
      <c r="N60" s="81">
        <v>32</v>
      </c>
      <c r="O60" s="81">
        <v>52</v>
      </c>
      <c r="P60" s="81">
        <v>43</v>
      </c>
      <c r="Q60" s="81">
        <v>26</v>
      </c>
      <c r="R60" s="81">
        <v>30</v>
      </c>
      <c r="S60" s="81">
        <v>38</v>
      </c>
      <c r="T60" s="81">
        <v>42</v>
      </c>
      <c r="U60" s="81">
        <v>15</v>
      </c>
      <c r="V60" s="81">
        <v>13</v>
      </c>
      <c r="W60" s="81">
        <v>3</v>
      </c>
      <c r="X60" s="82">
        <v>6</v>
      </c>
    </row>
    <row r="61" spans="1:24" ht="13.5" customHeight="1">
      <c r="A61" s="156"/>
      <c r="B61" s="88" t="s">
        <v>1088</v>
      </c>
      <c r="C61" s="1139">
        <v>3</v>
      </c>
      <c r="D61" s="471">
        <v>0</v>
      </c>
      <c r="E61" s="90">
        <v>25</v>
      </c>
      <c r="F61" s="808">
        <f t="shared" si="8"/>
        <v>667</v>
      </c>
      <c r="G61" s="808">
        <f t="shared" si="9"/>
        <v>327</v>
      </c>
      <c r="H61" s="808">
        <f t="shared" si="10"/>
        <v>340</v>
      </c>
      <c r="I61" s="90">
        <v>49</v>
      </c>
      <c r="J61" s="90">
        <v>55</v>
      </c>
      <c r="K61" s="90">
        <v>55</v>
      </c>
      <c r="L61" s="90">
        <v>55</v>
      </c>
      <c r="M61" s="90">
        <v>64</v>
      </c>
      <c r="N61" s="90">
        <v>57</v>
      </c>
      <c r="O61" s="90">
        <v>44</v>
      </c>
      <c r="P61" s="90">
        <v>54</v>
      </c>
      <c r="Q61" s="90">
        <v>57</v>
      </c>
      <c r="R61" s="90">
        <v>69</v>
      </c>
      <c r="S61" s="90">
        <v>58</v>
      </c>
      <c r="T61" s="90">
        <v>50</v>
      </c>
      <c r="U61" s="90">
        <v>17</v>
      </c>
      <c r="V61" s="90">
        <v>18</v>
      </c>
      <c r="W61" s="90">
        <v>2</v>
      </c>
      <c r="X61" s="507">
        <v>4</v>
      </c>
    </row>
    <row r="62" spans="1:14" ht="12" customHeight="1">
      <c r="A62" s="17" t="s">
        <v>915</v>
      </c>
      <c r="E62" s="1125"/>
      <c r="F62" s="1125"/>
      <c r="I62" s="1140"/>
      <c r="J62" s="1140"/>
      <c r="K62" s="1140"/>
      <c r="L62" s="1140"/>
      <c r="M62" s="1140"/>
      <c r="N62" s="1140"/>
    </row>
    <row r="63" spans="5:14" ht="12">
      <c r="E63" s="1125"/>
      <c r="F63" s="1125"/>
      <c r="I63" s="1140"/>
      <c r="J63" s="1140"/>
      <c r="K63" s="1140"/>
      <c r="L63" s="1140"/>
      <c r="M63" s="1140"/>
      <c r="N63" s="1140"/>
    </row>
    <row r="64" spans="9:14" ht="12">
      <c r="I64" s="1140"/>
      <c r="J64" s="1140"/>
      <c r="K64" s="1140"/>
      <c r="L64" s="1140"/>
      <c r="M64" s="1140"/>
      <c r="N64" s="1140"/>
    </row>
    <row r="65" spans="9:14" ht="12">
      <c r="I65" s="1140"/>
      <c r="J65" s="1140"/>
      <c r="K65" s="1140"/>
      <c r="L65" s="1140"/>
      <c r="M65" s="1140"/>
      <c r="N65" s="1140"/>
    </row>
    <row r="66" spans="9:14" ht="12">
      <c r="I66" s="1140"/>
      <c r="J66" s="1140"/>
      <c r="K66" s="1140"/>
      <c r="L66" s="1140"/>
      <c r="M66" s="1140"/>
      <c r="N66" s="1140"/>
    </row>
    <row r="67" spans="9:14" ht="12">
      <c r="I67" s="1140"/>
      <c r="J67" s="1140"/>
      <c r="K67" s="1140"/>
      <c r="L67" s="1140"/>
      <c r="M67" s="1140"/>
      <c r="N67" s="1140"/>
    </row>
    <row r="68" spans="9:14" ht="12">
      <c r="I68" s="1140"/>
      <c r="J68" s="1140"/>
      <c r="K68" s="1140"/>
      <c r="L68" s="1140"/>
      <c r="M68" s="1140"/>
      <c r="N68" s="1140"/>
    </row>
    <row r="69" spans="9:14" ht="12">
      <c r="I69" s="1140"/>
      <c r="J69" s="1140"/>
      <c r="K69" s="1140"/>
      <c r="L69" s="1140"/>
      <c r="M69" s="1140"/>
      <c r="N69" s="1140"/>
    </row>
    <row r="70" spans="9:14" ht="12">
      <c r="I70" s="1140"/>
      <c r="J70" s="1140"/>
      <c r="K70" s="1140"/>
      <c r="L70" s="1140"/>
      <c r="M70" s="1140"/>
      <c r="N70" s="1140"/>
    </row>
    <row r="71" spans="9:14" ht="12">
      <c r="I71" s="1140"/>
      <c r="J71" s="1140"/>
      <c r="K71" s="1140"/>
      <c r="L71" s="1140"/>
      <c r="M71" s="1140"/>
      <c r="N71" s="1140"/>
    </row>
    <row r="72" spans="9:14" ht="12">
      <c r="I72" s="1140"/>
      <c r="J72" s="1140"/>
      <c r="K72" s="1140"/>
      <c r="L72" s="1140"/>
      <c r="M72" s="1140"/>
      <c r="N72" s="1140"/>
    </row>
    <row r="73" spans="9:14" ht="12">
      <c r="I73" s="1140"/>
      <c r="J73" s="1140"/>
      <c r="K73" s="1140"/>
      <c r="L73" s="1140"/>
      <c r="M73" s="1140"/>
      <c r="N73" s="1140"/>
    </row>
    <row r="74" spans="9:14" ht="12">
      <c r="I74" s="1140"/>
      <c r="J74" s="1140"/>
      <c r="K74" s="1140"/>
      <c r="L74" s="1140"/>
      <c r="M74" s="1140"/>
      <c r="N74" s="1140"/>
    </row>
    <row r="75" spans="9:14" ht="12">
      <c r="I75" s="1140"/>
      <c r="J75" s="1140"/>
      <c r="K75" s="1140"/>
      <c r="L75" s="1140"/>
      <c r="M75" s="1140"/>
      <c r="N75" s="1140"/>
    </row>
    <row r="76" spans="9:14" ht="12">
      <c r="I76" s="1140"/>
      <c r="J76" s="1140"/>
      <c r="K76" s="1140"/>
      <c r="L76" s="1140"/>
      <c r="M76" s="1140"/>
      <c r="N76" s="1140"/>
    </row>
    <row r="77" spans="9:14" ht="12">
      <c r="I77" s="1140"/>
      <c r="J77" s="1140"/>
      <c r="K77" s="1140"/>
      <c r="L77" s="1140"/>
      <c r="M77" s="1140"/>
      <c r="N77" s="1140"/>
    </row>
    <row r="78" spans="9:14" ht="12">
      <c r="I78" s="1140"/>
      <c r="J78" s="1140"/>
      <c r="K78" s="1140"/>
      <c r="L78" s="1140"/>
      <c r="M78" s="1140"/>
      <c r="N78" s="1140"/>
    </row>
    <row r="79" spans="9:14" ht="12">
      <c r="I79" s="1140"/>
      <c r="J79" s="1140"/>
      <c r="K79" s="1140"/>
      <c r="L79" s="1140"/>
      <c r="M79" s="1140"/>
      <c r="N79" s="1140"/>
    </row>
    <row r="80" spans="9:14" ht="12">
      <c r="I80" s="1140"/>
      <c r="J80" s="1140"/>
      <c r="K80" s="1140"/>
      <c r="L80" s="1140"/>
      <c r="M80" s="1140"/>
      <c r="N80" s="1140"/>
    </row>
    <row r="81" spans="9:14" ht="12">
      <c r="I81" s="1140"/>
      <c r="J81" s="1140"/>
      <c r="K81" s="1140"/>
      <c r="L81" s="1140"/>
      <c r="M81" s="1140"/>
      <c r="N81" s="1140"/>
    </row>
    <row r="82" spans="9:14" ht="12">
      <c r="I82" s="1140"/>
      <c r="J82" s="1140"/>
      <c r="K82" s="1140"/>
      <c r="L82" s="1140"/>
      <c r="M82" s="1140"/>
      <c r="N82" s="1140"/>
    </row>
    <row r="83" spans="9:14" ht="12">
      <c r="I83" s="1140"/>
      <c r="J83" s="1140"/>
      <c r="K83" s="1140"/>
      <c r="L83" s="1140"/>
      <c r="M83" s="1140"/>
      <c r="N83" s="1140"/>
    </row>
    <row r="84" spans="9:14" ht="12">
      <c r="I84" s="1140"/>
      <c r="J84" s="1140"/>
      <c r="K84" s="1140"/>
      <c r="L84" s="1140"/>
      <c r="M84" s="1140"/>
      <c r="N84" s="1140"/>
    </row>
    <row r="85" spans="9:14" ht="12">
      <c r="I85" s="1140"/>
      <c r="J85" s="1140"/>
      <c r="K85" s="1140"/>
      <c r="L85" s="1140"/>
      <c r="M85" s="1140"/>
      <c r="N85" s="1140"/>
    </row>
    <row r="86" spans="9:14" ht="12">
      <c r="I86" s="1140"/>
      <c r="J86" s="1140"/>
      <c r="K86" s="1140"/>
      <c r="L86" s="1140"/>
      <c r="M86" s="1140"/>
      <c r="N86" s="1140"/>
    </row>
    <row r="87" spans="9:14" ht="12">
      <c r="I87" s="1140"/>
      <c r="J87" s="1140"/>
      <c r="K87" s="1140"/>
      <c r="L87" s="1140"/>
      <c r="M87" s="1140"/>
      <c r="N87" s="1140"/>
    </row>
    <row r="88" spans="9:14" ht="12">
      <c r="I88" s="1140"/>
      <c r="J88" s="1140"/>
      <c r="K88" s="1140"/>
      <c r="L88" s="1140"/>
      <c r="M88" s="1140"/>
      <c r="N88" s="1140"/>
    </row>
    <row r="89" spans="9:14" ht="12">
      <c r="I89" s="1140"/>
      <c r="J89" s="1140"/>
      <c r="K89" s="1140"/>
      <c r="L89" s="1140"/>
      <c r="M89" s="1140"/>
      <c r="N89" s="1140"/>
    </row>
    <row r="90" spans="9:14" ht="12">
      <c r="I90" s="1140"/>
      <c r="J90" s="1140"/>
      <c r="K90" s="1140"/>
      <c r="L90" s="1140"/>
      <c r="M90" s="1140"/>
      <c r="N90" s="1140"/>
    </row>
    <row r="91" spans="9:14" ht="12">
      <c r="I91" s="1140"/>
      <c r="J91" s="1140"/>
      <c r="K91" s="1140"/>
      <c r="L91" s="1140"/>
      <c r="M91" s="1140"/>
      <c r="N91" s="1140"/>
    </row>
    <row r="92" spans="9:14" ht="12">
      <c r="I92" s="1140"/>
      <c r="J92" s="1140"/>
      <c r="K92" s="1140"/>
      <c r="L92" s="1140"/>
      <c r="M92" s="1140"/>
      <c r="N92" s="1140"/>
    </row>
    <row r="93" spans="9:14" ht="12">
      <c r="I93" s="1140"/>
      <c r="J93" s="1140"/>
      <c r="K93" s="1140"/>
      <c r="L93" s="1140"/>
      <c r="M93" s="1140"/>
      <c r="N93" s="1140"/>
    </row>
    <row r="94" spans="9:14" ht="12">
      <c r="I94" s="1140"/>
      <c r="J94" s="1140"/>
      <c r="K94" s="1140"/>
      <c r="L94" s="1140"/>
      <c r="M94" s="1140"/>
      <c r="N94" s="1140"/>
    </row>
    <row r="95" spans="9:14" ht="12">
      <c r="I95" s="1140"/>
      <c r="J95" s="1140"/>
      <c r="K95" s="1140"/>
      <c r="L95" s="1140"/>
      <c r="M95" s="1140"/>
      <c r="N95" s="1140"/>
    </row>
    <row r="96" spans="9:14" ht="12">
      <c r="I96" s="1140"/>
      <c r="J96" s="1140"/>
      <c r="K96" s="1140"/>
      <c r="L96" s="1140"/>
      <c r="M96" s="1140"/>
      <c r="N96" s="1140"/>
    </row>
    <row r="97" spans="9:14" ht="12">
      <c r="I97" s="1140"/>
      <c r="J97" s="1140"/>
      <c r="K97" s="1140"/>
      <c r="L97" s="1140"/>
      <c r="M97" s="1140"/>
      <c r="N97" s="1140"/>
    </row>
    <row r="98" spans="9:14" ht="12">
      <c r="I98" s="1140"/>
      <c r="J98" s="1140"/>
      <c r="K98" s="1140"/>
      <c r="L98" s="1140"/>
      <c r="M98" s="1140"/>
      <c r="N98" s="1140"/>
    </row>
    <row r="99" spans="9:14" ht="12">
      <c r="I99" s="1140"/>
      <c r="J99" s="1140"/>
      <c r="K99" s="1140"/>
      <c r="L99" s="1140"/>
      <c r="M99" s="1140"/>
      <c r="N99" s="1140"/>
    </row>
    <row r="100" spans="9:14" ht="12">
      <c r="I100" s="1140"/>
      <c r="J100" s="1140"/>
      <c r="K100" s="1140"/>
      <c r="L100" s="1140"/>
      <c r="M100" s="1140"/>
      <c r="N100" s="1140"/>
    </row>
    <row r="101" spans="9:14" ht="12">
      <c r="I101" s="1140"/>
      <c r="J101" s="1140"/>
      <c r="K101" s="1140"/>
      <c r="L101" s="1140"/>
      <c r="M101" s="1140"/>
      <c r="N101" s="1140"/>
    </row>
    <row r="102" spans="9:14" ht="12">
      <c r="I102" s="1140"/>
      <c r="J102" s="1140"/>
      <c r="K102" s="1140"/>
      <c r="L102" s="1140"/>
      <c r="M102" s="1140"/>
      <c r="N102" s="1140"/>
    </row>
    <row r="103" spans="9:14" ht="12">
      <c r="I103" s="1140"/>
      <c r="J103" s="1140"/>
      <c r="K103" s="1140"/>
      <c r="L103" s="1140"/>
      <c r="M103" s="1140"/>
      <c r="N103" s="1140"/>
    </row>
    <row r="104" spans="9:14" ht="12">
      <c r="I104" s="1140"/>
      <c r="J104" s="1140"/>
      <c r="K104" s="1140"/>
      <c r="L104" s="1140"/>
      <c r="M104" s="1140"/>
      <c r="N104" s="1140"/>
    </row>
    <row r="105" spans="9:14" ht="12">
      <c r="I105" s="1140"/>
      <c r="J105" s="1140"/>
      <c r="K105" s="1140"/>
      <c r="L105" s="1140"/>
      <c r="M105" s="1140"/>
      <c r="N105" s="1140"/>
    </row>
    <row r="106" spans="9:14" ht="12">
      <c r="I106" s="1140"/>
      <c r="J106" s="1140"/>
      <c r="K106" s="1140"/>
      <c r="L106" s="1140"/>
      <c r="M106" s="1140"/>
      <c r="N106" s="1140"/>
    </row>
    <row r="107" spans="9:14" ht="12">
      <c r="I107" s="1140"/>
      <c r="J107" s="1140"/>
      <c r="K107" s="1140"/>
      <c r="L107" s="1140"/>
      <c r="M107" s="1140"/>
      <c r="N107" s="1140"/>
    </row>
    <row r="108" spans="9:14" ht="12">
      <c r="I108" s="1140"/>
      <c r="J108" s="1140"/>
      <c r="K108" s="1140"/>
      <c r="L108" s="1140"/>
      <c r="M108" s="1140"/>
      <c r="N108" s="1140"/>
    </row>
    <row r="109" spans="9:14" ht="12">
      <c r="I109" s="1140"/>
      <c r="J109" s="1140"/>
      <c r="K109" s="1140"/>
      <c r="L109" s="1140"/>
      <c r="M109" s="1140"/>
      <c r="N109" s="1140"/>
    </row>
    <row r="110" spans="9:14" ht="12">
      <c r="I110" s="1140"/>
      <c r="J110" s="1140"/>
      <c r="K110" s="1140"/>
      <c r="L110" s="1140"/>
      <c r="M110" s="1140"/>
      <c r="N110" s="1140"/>
    </row>
    <row r="111" spans="9:14" ht="12">
      <c r="I111" s="1140"/>
      <c r="J111" s="1140"/>
      <c r="K111" s="1140"/>
      <c r="L111" s="1140"/>
      <c r="M111" s="1140"/>
      <c r="N111" s="1140"/>
    </row>
    <row r="112" spans="9:14" ht="12">
      <c r="I112" s="1140"/>
      <c r="J112" s="1140"/>
      <c r="K112" s="1140"/>
      <c r="L112" s="1140"/>
      <c r="M112" s="1140"/>
      <c r="N112" s="1140"/>
    </row>
    <row r="113" spans="9:14" ht="12">
      <c r="I113" s="1140"/>
      <c r="J113" s="1140"/>
      <c r="K113" s="1140"/>
      <c r="L113" s="1140"/>
      <c r="M113" s="1140"/>
      <c r="N113" s="1140"/>
    </row>
    <row r="114" spans="9:14" ht="12">
      <c r="I114" s="1140"/>
      <c r="J114" s="1140"/>
      <c r="K114" s="1140"/>
      <c r="L114" s="1140"/>
      <c r="M114" s="1140"/>
      <c r="N114" s="1140"/>
    </row>
    <row r="115" spans="9:14" ht="12">
      <c r="I115" s="1140"/>
      <c r="J115" s="1140"/>
      <c r="K115" s="1140"/>
      <c r="L115" s="1140"/>
      <c r="M115" s="1140"/>
      <c r="N115" s="1140"/>
    </row>
    <row r="116" spans="9:14" ht="12">
      <c r="I116" s="1140"/>
      <c r="J116" s="1140"/>
      <c r="K116" s="1140"/>
      <c r="L116" s="1140"/>
      <c r="M116" s="1140"/>
      <c r="N116" s="1140"/>
    </row>
    <row r="117" spans="9:14" ht="12">
      <c r="I117" s="1140"/>
      <c r="J117" s="1140"/>
      <c r="K117" s="1140"/>
      <c r="L117" s="1140"/>
      <c r="M117" s="1140"/>
      <c r="N117" s="1140"/>
    </row>
    <row r="118" spans="9:14" ht="12">
      <c r="I118" s="1140"/>
      <c r="J118" s="1140"/>
      <c r="K118" s="1140"/>
      <c r="L118" s="1140"/>
      <c r="M118" s="1140"/>
      <c r="N118" s="1140"/>
    </row>
    <row r="119" spans="9:14" ht="12">
      <c r="I119" s="1140"/>
      <c r="J119" s="1140"/>
      <c r="K119" s="1140"/>
      <c r="L119" s="1140"/>
      <c r="M119" s="1140"/>
      <c r="N119" s="1140"/>
    </row>
    <row r="120" spans="9:14" ht="12">
      <c r="I120" s="1140"/>
      <c r="J120" s="1140"/>
      <c r="K120" s="1140"/>
      <c r="L120" s="1140"/>
      <c r="M120" s="1140"/>
      <c r="N120" s="1140"/>
    </row>
    <row r="121" spans="9:14" ht="12">
      <c r="I121" s="1140"/>
      <c r="J121" s="1140"/>
      <c r="K121" s="1140"/>
      <c r="L121" s="1140"/>
      <c r="M121" s="1140"/>
      <c r="N121" s="1140"/>
    </row>
    <row r="122" spans="9:14" ht="12">
      <c r="I122" s="1140"/>
      <c r="J122" s="1140"/>
      <c r="K122" s="1140"/>
      <c r="L122" s="1140"/>
      <c r="M122" s="1140"/>
      <c r="N122" s="1140"/>
    </row>
    <row r="123" spans="9:14" ht="12">
      <c r="I123" s="1140"/>
      <c r="J123" s="1140"/>
      <c r="K123" s="1140"/>
      <c r="L123" s="1140"/>
      <c r="M123" s="1140"/>
      <c r="N123" s="1140"/>
    </row>
    <row r="124" spans="9:14" ht="12">
      <c r="I124" s="1140"/>
      <c r="J124" s="1140"/>
      <c r="K124" s="1140"/>
      <c r="L124" s="1140"/>
      <c r="M124" s="1140"/>
      <c r="N124" s="1140"/>
    </row>
    <row r="125" spans="9:14" ht="12">
      <c r="I125" s="1140"/>
      <c r="J125" s="1140"/>
      <c r="K125" s="1140"/>
      <c r="L125" s="1140"/>
      <c r="M125" s="1140"/>
      <c r="N125" s="1140"/>
    </row>
    <row r="126" spans="9:14" ht="12">
      <c r="I126" s="1140"/>
      <c r="J126" s="1140"/>
      <c r="K126" s="1140"/>
      <c r="L126" s="1140"/>
      <c r="M126" s="1140"/>
      <c r="N126" s="1140"/>
    </row>
    <row r="127" spans="9:14" ht="12">
      <c r="I127" s="1140"/>
      <c r="J127" s="1140"/>
      <c r="K127" s="1140"/>
      <c r="L127" s="1140"/>
      <c r="M127" s="1140"/>
      <c r="N127" s="1140"/>
    </row>
    <row r="128" spans="9:14" ht="12">
      <c r="I128" s="1140"/>
      <c r="J128" s="1140"/>
      <c r="K128" s="1140"/>
      <c r="L128" s="1140"/>
      <c r="M128" s="1140"/>
      <c r="N128" s="1140"/>
    </row>
    <row r="129" spans="9:14" ht="12">
      <c r="I129" s="1140"/>
      <c r="J129" s="1140"/>
      <c r="K129" s="1140"/>
      <c r="L129" s="1140"/>
      <c r="M129" s="1140"/>
      <c r="N129" s="1140"/>
    </row>
    <row r="130" spans="9:14" ht="12">
      <c r="I130" s="1140"/>
      <c r="J130" s="1140"/>
      <c r="K130" s="1140"/>
      <c r="L130" s="1140"/>
      <c r="M130" s="1140"/>
      <c r="N130" s="1140"/>
    </row>
    <row r="131" spans="9:14" ht="12">
      <c r="I131" s="1140"/>
      <c r="J131" s="1140"/>
      <c r="K131" s="1140"/>
      <c r="L131" s="1140"/>
      <c r="M131" s="1140"/>
      <c r="N131" s="1140"/>
    </row>
    <row r="132" spans="9:14" ht="12">
      <c r="I132" s="1140"/>
      <c r="J132" s="1140"/>
      <c r="K132" s="1140"/>
      <c r="L132" s="1140"/>
      <c r="M132" s="1140"/>
      <c r="N132" s="1140"/>
    </row>
    <row r="133" spans="9:14" ht="12">
      <c r="I133" s="1140"/>
      <c r="J133" s="1140"/>
      <c r="K133" s="1140"/>
      <c r="L133" s="1140"/>
      <c r="M133" s="1140"/>
      <c r="N133" s="1140"/>
    </row>
    <row r="134" spans="9:14" ht="12">
      <c r="I134" s="1140"/>
      <c r="J134" s="1140"/>
      <c r="K134" s="1140"/>
      <c r="L134" s="1140"/>
      <c r="M134" s="1140"/>
      <c r="N134" s="1140"/>
    </row>
    <row r="135" spans="9:14" ht="12">
      <c r="I135" s="1140"/>
      <c r="J135" s="1140"/>
      <c r="K135" s="1140"/>
      <c r="L135" s="1140"/>
      <c r="M135" s="1140"/>
      <c r="N135" s="1140"/>
    </row>
    <row r="136" spans="9:14" ht="12">
      <c r="I136" s="1140"/>
      <c r="J136" s="1140"/>
      <c r="K136" s="1140"/>
      <c r="L136" s="1140"/>
      <c r="M136" s="1140"/>
      <c r="N136" s="1140"/>
    </row>
    <row r="137" spans="9:14" ht="12">
      <c r="I137" s="1140"/>
      <c r="J137" s="1140"/>
      <c r="K137" s="1140"/>
      <c r="L137" s="1140"/>
      <c r="M137" s="1140"/>
      <c r="N137" s="1140"/>
    </row>
    <row r="138" spans="9:14" ht="12">
      <c r="I138" s="1140"/>
      <c r="J138" s="1140"/>
      <c r="K138" s="1140"/>
      <c r="L138" s="1140"/>
      <c r="M138" s="1140"/>
      <c r="N138" s="1140"/>
    </row>
    <row r="139" spans="9:14" ht="12">
      <c r="I139" s="1140"/>
      <c r="J139" s="1140"/>
      <c r="K139" s="1140"/>
      <c r="L139" s="1140"/>
      <c r="M139" s="1140"/>
      <c r="N139" s="1140"/>
    </row>
    <row r="140" spans="9:14" ht="12">
      <c r="I140" s="1140"/>
      <c r="J140" s="1140"/>
      <c r="K140" s="1140"/>
      <c r="L140" s="1140"/>
      <c r="M140" s="1140"/>
      <c r="N140" s="1140"/>
    </row>
    <row r="141" spans="9:14" ht="12">
      <c r="I141" s="1140"/>
      <c r="J141" s="1140"/>
      <c r="K141" s="1140"/>
      <c r="L141" s="1140"/>
      <c r="M141" s="1140"/>
      <c r="N141" s="1140"/>
    </row>
    <row r="142" spans="9:14" ht="12">
      <c r="I142" s="1140"/>
      <c r="J142" s="1140"/>
      <c r="K142" s="1140"/>
      <c r="L142" s="1140"/>
      <c r="M142" s="1140"/>
      <c r="N142" s="1140"/>
    </row>
    <row r="143" spans="9:14" ht="12">
      <c r="I143" s="1140"/>
      <c r="J143" s="1140"/>
      <c r="K143" s="1140"/>
      <c r="L143" s="1140"/>
      <c r="M143" s="1140"/>
      <c r="N143" s="1140"/>
    </row>
    <row r="144" spans="9:14" ht="12">
      <c r="I144" s="1140"/>
      <c r="J144" s="1140"/>
      <c r="K144" s="1140"/>
      <c r="L144" s="1140"/>
      <c r="M144" s="1140"/>
      <c r="N144" s="1140"/>
    </row>
    <row r="145" spans="9:14" ht="12">
      <c r="I145" s="1140"/>
      <c r="J145" s="1140"/>
      <c r="K145" s="1140"/>
      <c r="L145" s="1140"/>
      <c r="M145" s="1140"/>
      <c r="N145" s="1140"/>
    </row>
    <row r="146" spans="9:14" ht="12">
      <c r="I146" s="1140"/>
      <c r="J146" s="1140"/>
      <c r="K146" s="1140"/>
      <c r="L146" s="1140"/>
      <c r="M146" s="1140"/>
      <c r="N146" s="1140"/>
    </row>
    <row r="147" spans="9:14" ht="12">
      <c r="I147" s="1140"/>
      <c r="J147" s="1140"/>
      <c r="K147" s="1140"/>
      <c r="L147" s="1140"/>
      <c r="M147" s="1140"/>
      <c r="N147" s="1140"/>
    </row>
    <row r="148" spans="9:14" ht="12">
      <c r="I148" s="1140"/>
      <c r="J148" s="1140"/>
      <c r="K148" s="1140"/>
      <c r="L148" s="1140"/>
      <c r="M148" s="1140"/>
      <c r="N148" s="1140"/>
    </row>
  </sheetData>
  <mergeCells count="23">
    <mergeCell ref="W4:X4"/>
    <mergeCell ref="U3:V3"/>
    <mergeCell ref="W3:X3"/>
    <mergeCell ref="S4:T4"/>
    <mergeCell ref="U4:V4"/>
    <mergeCell ref="A15:B15"/>
    <mergeCell ref="M4:N4"/>
    <mergeCell ref="A7:B7"/>
    <mergeCell ref="A12:B12"/>
    <mergeCell ref="A9:B9"/>
    <mergeCell ref="A10:B10"/>
    <mergeCell ref="A6:B6"/>
    <mergeCell ref="E3:E5"/>
    <mergeCell ref="C3:D4"/>
    <mergeCell ref="K4:L4"/>
    <mergeCell ref="A3:B5"/>
    <mergeCell ref="I4:J4"/>
    <mergeCell ref="A13:B13"/>
    <mergeCell ref="A14:B14"/>
    <mergeCell ref="F4:H4"/>
    <mergeCell ref="F3:T3"/>
    <mergeCell ref="O4:P4"/>
    <mergeCell ref="Q4:R4"/>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24" max="65" man="1"/>
  </colBreaks>
</worksheet>
</file>

<file path=xl/worksheets/sheet34.xml><?xml version="1.0" encoding="utf-8"?>
<worksheet xmlns="http://schemas.openxmlformats.org/spreadsheetml/2006/main" xmlns:r="http://schemas.openxmlformats.org/officeDocument/2006/relationships">
  <dimension ref="A1:O63"/>
  <sheetViews>
    <sheetView workbookViewId="0" topLeftCell="A1">
      <selection activeCell="A1" sqref="A1"/>
    </sheetView>
  </sheetViews>
  <sheetFormatPr defaultColWidth="9.00390625" defaultRowHeight="13.5"/>
  <cols>
    <col min="1" max="1" width="10.125" style="1144" customWidth="1"/>
    <col min="2" max="2" width="6.25390625" style="1144" customWidth="1"/>
    <col min="3" max="3" width="4.75390625" style="1144" customWidth="1"/>
    <col min="4" max="4" width="7.625" style="1144" bestFit="1" customWidth="1"/>
    <col min="5" max="15" width="7.625" style="1144" customWidth="1"/>
    <col min="16" max="16384" width="9.00390625" style="1144" customWidth="1"/>
  </cols>
  <sheetData>
    <row r="1" spans="1:10" s="687" customFormat="1" ht="14.25">
      <c r="A1" s="18" t="s">
        <v>929</v>
      </c>
      <c r="B1" s="1141"/>
      <c r="J1" s="32"/>
    </row>
    <row r="2" spans="1:15" s="687" customFormat="1" ht="12" thickBot="1">
      <c r="A2" s="32"/>
      <c r="B2" s="32"/>
      <c r="C2" s="32"/>
      <c r="D2" s="32"/>
      <c r="E2" s="32"/>
      <c r="F2" s="32"/>
      <c r="G2" s="32"/>
      <c r="H2" s="32"/>
      <c r="I2" s="32"/>
      <c r="J2" s="32"/>
      <c r="K2" s="32"/>
      <c r="L2" s="32"/>
      <c r="M2" s="32"/>
      <c r="N2" s="1142"/>
      <c r="O2" s="1143" t="s">
        <v>924</v>
      </c>
    </row>
    <row r="3" spans="1:15" ht="13.5" customHeight="1" thickTop="1">
      <c r="A3" s="1632" t="s">
        <v>925</v>
      </c>
      <c r="B3" s="1635" t="s">
        <v>917</v>
      </c>
      <c r="C3" s="1636"/>
      <c r="D3" s="1554" t="s">
        <v>918</v>
      </c>
      <c r="E3" s="1330" t="s">
        <v>926</v>
      </c>
      <c r="F3" s="1641"/>
      <c r="G3" s="1641"/>
      <c r="H3" s="1641"/>
      <c r="I3" s="1641"/>
      <c r="J3" s="1641"/>
      <c r="K3" s="1641"/>
      <c r="L3" s="1641"/>
      <c r="M3" s="1642"/>
      <c r="N3" s="1024" t="s">
        <v>919</v>
      </c>
      <c r="O3" s="1024" t="s">
        <v>920</v>
      </c>
    </row>
    <row r="4" spans="1:15" ht="13.5" customHeight="1">
      <c r="A4" s="1633"/>
      <c r="B4" s="1637" t="s">
        <v>921</v>
      </c>
      <c r="C4" s="1637" t="s">
        <v>922</v>
      </c>
      <c r="D4" s="1540"/>
      <c r="E4" s="1615" t="s">
        <v>927</v>
      </c>
      <c r="F4" s="1639"/>
      <c r="G4" s="1640"/>
      <c r="H4" s="1311" t="s">
        <v>910</v>
      </c>
      <c r="I4" s="1631"/>
      <c r="J4" s="1615">
        <v>2</v>
      </c>
      <c r="K4" s="1643"/>
      <c r="L4" s="1615">
        <v>3</v>
      </c>
      <c r="M4" s="1643"/>
      <c r="N4" s="1145" t="s">
        <v>923</v>
      </c>
      <c r="O4" s="1145" t="s">
        <v>923</v>
      </c>
    </row>
    <row r="5" spans="1:15" ht="13.5" customHeight="1">
      <c r="A5" s="1634"/>
      <c r="B5" s="1638"/>
      <c r="C5" s="1638"/>
      <c r="D5" s="1541"/>
      <c r="E5" s="1146" t="s">
        <v>1119</v>
      </c>
      <c r="F5" s="1147" t="s">
        <v>763</v>
      </c>
      <c r="G5" s="1147" t="s">
        <v>764</v>
      </c>
      <c r="H5" s="1147" t="s">
        <v>763</v>
      </c>
      <c r="I5" s="1147" t="s">
        <v>764</v>
      </c>
      <c r="J5" s="1147" t="s">
        <v>763</v>
      </c>
      <c r="K5" s="1147" t="s">
        <v>764</v>
      </c>
      <c r="L5" s="1147" t="s">
        <v>763</v>
      </c>
      <c r="M5" s="1147" t="s">
        <v>764</v>
      </c>
      <c r="N5" s="1148"/>
      <c r="O5" s="1148"/>
    </row>
    <row r="6" spans="1:15" s="1151" customFormat="1" ht="15" customHeight="1">
      <c r="A6" s="1150" t="s">
        <v>914</v>
      </c>
      <c r="B6" s="1129">
        <v>144</v>
      </c>
      <c r="C6" s="1037">
        <v>3</v>
      </c>
      <c r="D6" s="1037">
        <v>1511</v>
      </c>
      <c r="E6" s="1037">
        <f>SUM(F6:G6)</f>
        <v>54944</v>
      </c>
      <c r="F6" s="81">
        <f>SUM(H6,J6,L6)</f>
        <v>27931</v>
      </c>
      <c r="G6" s="81">
        <v>27013</v>
      </c>
      <c r="H6" s="1037">
        <v>9418</v>
      </c>
      <c r="I6" s="1037">
        <v>9036</v>
      </c>
      <c r="J6" s="1037">
        <v>9334</v>
      </c>
      <c r="K6" s="1037">
        <v>9072</v>
      </c>
      <c r="L6" s="1037">
        <v>9179</v>
      </c>
      <c r="M6" s="1037">
        <v>8904</v>
      </c>
      <c r="N6" s="1037">
        <v>2872</v>
      </c>
      <c r="O6" s="1039">
        <v>425</v>
      </c>
    </row>
    <row r="7" spans="1:15" s="1155" customFormat="1" ht="15" customHeight="1">
      <c r="A7" s="1152">
        <v>63</v>
      </c>
      <c r="B7" s="1153">
        <f aca="true" t="shared" si="0" ref="B7:O7">SUM(B12:B15)</f>
        <v>144</v>
      </c>
      <c r="C7" s="1132">
        <f t="shared" si="0"/>
        <v>3</v>
      </c>
      <c r="D7" s="1132">
        <f t="shared" si="0"/>
        <v>1510</v>
      </c>
      <c r="E7" s="1132">
        <f t="shared" si="0"/>
        <v>54362</v>
      </c>
      <c r="F7" s="1132">
        <f t="shared" si="0"/>
        <v>27671</v>
      </c>
      <c r="G7" s="1132">
        <f t="shared" si="0"/>
        <v>26691</v>
      </c>
      <c r="H7" s="1132">
        <f t="shared" si="0"/>
        <v>8959</v>
      </c>
      <c r="I7" s="1132">
        <f t="shared" si="0"/>
        <v>8626</v>
      </c>
      <c r="J7" s="1132">
        <f t="shared" si="0"/>
        <v>9390</v>
      </c>
      <c r="K7" s="1132">
        <f t="shared" si="0"/>
        <v>9020</v>
      </c>
      <c r="L7" s="1132">
        <f t="shared" si="0"/>
        <v>9322</v>
      </c>
      <c r="M7" s="1132">
        <f t="shared" si="0"/>
        <v>9045</v>
      </c>
      <c r="N7" s="1132">
        <f t="shared" si="0"/>
        <v>2894</v>
      </c>
      <c r="O7" s="1154">
        <f t="shared" si="0"/>
        <v>419</v>
      </c>
    </row>
    <row r="8" spans="1:15" ht="15" customHeight="1">
      <c r="A8" s="1149"/>
      <c r="B8" s="1156"/>
      <c r="C8" s="1137"/>
      <c r="D8" s="1137"/>
      <c r="E8" s="1137"/>
      <c r="F8" s="1137"/>
      <c r="G8" s="1137"/>
      <c r="H8" s="1137"/>
      <c r="I8" s="1137"/>
      <c r="J8" s="1137"/>
      <c r="K8" s="1137"/>
      <c r="L8" s="1137"/>
      <c r="M8" s="1137"/>
      <c r="N8" s="1137"/>
      <c r="O8" s="1138"/>
    </row>
    <row r="9" spans="1:15" ht="15" customHeight="1">
      <c r="A9" s="1152" t="s">
        <v>1120</v>
      </c>
      <c r="B9" s="1153">
        <f>SUM(B18:B30)</f>
        <v>81</v>
      </c>
      <c r="C9" s="1132">
        <f>SUM(C18:C30)</f>
        <v>3</v>
      </c>
      <c r="D9" s="1132">
        <f>SUM(D18:D30)</f>
        <v>1037</v>
      </c>
      <c r="E9" s="1132">
        <f>SUM(E18:E30)</f>
        <v>39136</v>
      </c>
      <c r="F9" s="1132">
        <f>SUM(H9,J9,L9)</f>
        <v>19984</v>
      </c>
      <c r="G9" s="1132">
        <f>SUM(I9,K9,M9)</f>
        <v>19152</v>
      </c>
      <c r="H9" s="1132">
        <f aca="true" t="shared" si="1" ref="H9:O9">SUM(H18:H30)</f>
        <v>6386</v>
      </c>
      <c r="I9" s="1132">
        <f t="shared" si="1"/>
        <v>6095</v>
      </c>
      <c r="J9" s="1132">
        <f t="shared" si="1"/>
        <v>6827</v>
      </c>
      <c r="K9" s="1132">
        <f t="shared" si="1"/>
        <v>6490</v>
      </c>
      <c r="L9" s="1132">
        <f t="shared" si="1"/>
        <v>6771</v>
      </c>
      <c r="M9" s="1132">
        <f t="shared" si="1"/>
        <v>6567</v>
      </c>
      <c r="N9" s="1132">
        <f t="shared" si="1"/>
        <v>1932</v>
      </c>
      <c r="O9" s="1154">
        <f t="shared" si="1"/>
        <v>250</v>
      </c>
    </row>
    <row r="10" spans="1:15" ht="15" customHeight="1">
      <c r="A10" s="1152" t="s">
        <v>1179</v>
      </c>
      <c r="B10" s="1153">
        <f>SUM(B31:B61)</f>
        <v>63</v>
      </c>
      <c r="C10" s="1132">
        <f>SUM(C31:C61)</f>
        <v>0</v>
      </c>
      <c r="D10" s="1132">
        <f>SUM(D31:D61)</f>
        <v>473</v>
      </c>
      <c r="E10" s="1132">
        <f>SUM(E31:E61)</f>
        <v>15226</v>
      </c>
      <c r="F10" s="1132">
        <f>SUM(H10,J10,L10)</f>
        <v>7687</v>
      </c>
      <c r="G10" s="1132">
        <f>SUM(I10,K10,M10)</f>
        <v>7539</v>
      </c>
      <c r="H10" s="1132">
        <f aca="true" t="shared" si="2" ref="H10:O10">SUM(H31:H61)</f>
        <v>2573</v>
      </c>
      <c r="I10" s="1132">
        <f t="shared" si="2"/>
        <v>2531</v>
      </c>
      <c r="J10" s="1132">
        <f t="shared" si="2"/>
        <v>2563</v>
      </c>
      <c r="K10" s="1132">
        <f t="shared" si="2"/>
        <v>2530</v>
      </c>
      <c r="L10" s="1132">
        <f t="shared" si="2"/>
        <v>2551</v>
      </c>
      <c r="M10" s="1132">
        <f t="shared" si="2"/>
        <v>2478</v>
      </c>
      <c r="N10" s="1132">
        <f t="shared" si="2"/>
        <v>962</v>
      </c>
      <c r="O10" s="1154">
        <f t="shared" si="2"/>
        <v>169</v>
      </c>
    </row>
    <row r="11" spans="1:15" ht="15" customHeight="1">
      <c r="A11" s="1149"/>
      <c r="B11" s="1156"/>
      <c r="C11" s="1137"/>
      <c r="D11" s="1137"/>
      <c r="E11" s="1137"/>
      <c r="F11" s="1137"/>
      <c r="G11" s="1137"/>
      <c r="H11" s="1137"/>
      <c r="I11" s="1137"/>
      <c r="J11" s="1137"/>
      <c r="K11" s="1137"/>
      <c r="L11" s="1137"/>
      <c r="M11" s="1137"/>
      <c r="N11" s="1137"/>
      <c r="O11" s="1138"/>
    </row>
    <row r="12" spans="1:15" s="1155" customFormat="1" ht="15" customHeight="1">
      <c r="A12" s="1152" t="s">
        <v>1049</v>
      </c>
      <c r="B12" s="1153">
        <f aca="true" t="shared" si="3" ref="B12:O12">SUM(B18,B23:B25,B27:B29,B31:B37)</f>
        <v>54</v>
      </c>
      <c r="C12" s="1132">
        <f t="shared" si="3"/>
        <v>0</v>
      </c>
      <c r="D12" s="1132">
        <f t="shared" si="3"/>
        <v>657</v>
      </c>
      <c r="E12" s="1132">
        <f t="shared" si="3"/>
        <v>24781</v>
      </c>
      <c r="F12" s="1132">
        <f t="shared" si="3"/>
        <v>12552</v>
      </c>
      <c r="G12" s="1132">
        <f t="shared" si="3"/>
        <v>12229</v>
      </c>
      <c r="H12" s="1132">
        <f t="shared" si="3"/>
        <v>4009</v>
      </c>
      <c r="I12" s="1132">
        <f t="shared" si="3"/>
        <v>3892</v>
      </c>
      <c r="J12" s="1132">
        <f t="shared" si="3"/>
        <v>4294</v>
      </c>
      <c r="K12" s="1132">
        <f t="shared" si="3"/>
        <v>4188</v>
      </c>
      <c r="L12" s="1132">
        <f t="shared" si="3"/>
        <v>4249</v>
      </c>
      <c r="M12" s="1132">
        <f t="shared" si="3"/>
        <v>4149</v>
      </c>
      <c r="N12" s="1132">
        <f t="shared" si="3"/>
        <v>1231</v>
      </c>
      <c r="O12" s="1154">
        <f t="shared" si="3"/>
        <v>150</v>
      </c>
    </row>
    <row r="13" spans="1:15" s="1155" customFormat="1" ht="15" customHeight="1">
      <c r="A13" s="1152" t="s">
        <v>1051</v>
      </c>
      <c r="B13" s="1153">
        <f aca="true" t="shared" si="4" ref="B13:O13">SUM(B22,B38:B44)</f>
        <v>18</v>
      </c>
      <c r="C13" s="1132">
        <f t="shared" si="4"/>
        <v>0</v>
      </c>
      <c r="D13" s="1132">
        <f t="shared" si="4"/>
        <v>140</v>
      </c>
      <c r="E13" s="1132">
        <f t="shared" si="4"/>
        <v>4515</v>
      </c>
      <c r="F13" s="1132">
        <f t="shared" si="4"/>
        <v>2329</v>
      </c>
      <c r="G13" s="1132">
        <f t="shared" si="4"/>
        <v>2186</v>
      </c>
      <c r="H13" s="1132">
        <f t="shared" si="4"/>
        <v>798</v>
      </c>
      <c r="I13" s="1132">
        <f t="shared" si="4"/>
        <v>757</v>
      </c>
      <c r="J13" s="1132">
        <f t="shared" si="4"/>
        <v>763</v>
      </c>
      <c r="K13" s="1132">
        <f t="shared" si="4"/>
        <v>705</v>
      </c>
      <c r="L13" s="1132">
        <f t="shared" si="4"/>
        <v>768</v>
      </c>
      <c r="M13" s="1132">
        <f t="shared" si="4"/>
        <v>724</v>
      </c>
      <c r="N13" s="1132">
        <f t="shared" si="4"/>
        <v>292</v>
      </c>
      <c r="O13" s="1154">
        <f t="shared" si="4"/>
        <v>50</v>
      </c>
    </row>
    <row r="14" spans="1:15" s="1155" customFormat="1" ht="15" customHeight="1">
      <c r="A14" s="1152" t="s">
        <v>1053</v>
      </c>
      <c r="B14" s="1153">
        <f aca="true" t="shared" si="5" ref="B14:O14">SUM(B19,B26,B30,B45:B49)</f>
        <v>36</v>
      </c>
      <c r="C14" s="1132">
        <f t="shared" si="5"/>
        <v>2</v>
      </c>
      <c r="D14" s="1132">
        <f t="shared" si="5"/>
        <v>312</v>
      </c>
      <c r="E14" s="1132">
        <f t="shared" si="5"/>
        <v>10643</v>
      </c>
      <c r="F14" s="1132">
        <f t="shared" si="5"/>
        <v>5452</v>
      </c>
      <c r="G14" s="1132">
        <f t="shared" si="5"/>
        <v>5191</v>
      </c>
      <c r="H14" s="1132">
        <f t="shared" si="5"/>
        <v>1769</v>
      </c>
      <c r="I14" s="1132">
        <f t="shared" si="5"/>
        <v>1663</v>
      </c>
      <c r="J14" s="1132">
        <f t="shared" si="5"/>
        <v>1897</v>
      </c>
      <c r="K14" s="1132">
        <f t="shared" si="5"/>
        <v>1788</v>
      </c>
      <c r="L14" s="1132">
        <f t="shared" si="5"/>
        <v>1786</v>
      </c>
      <c r="M14" s="1132">
        <f t="shared" si="5"/>
        <v>1740</v>
      </c>
      <c r="N14" s="1132">
        <f t="shared" si="5"/>
        <v>618</v>
      </c>
      <c r="O14" s="1154">
        <f t="shared" si="5"/>
        <v>84</v>
      </c>
    </row>
    <row r="15" spans="1:15" s="1155" customFormat="1" ht="15" customHeight="1">
      <c r="A15" s="1152" t="s">
        <v>1055</v>
      </c>
      <c r="B15" s="1153">
        <f aca="true" t="shared" si="6" ref="B15:O15">SUM(B20:B21,B50:B61)</f>
        <v>36</v>
      </c>
      <c r="C15" s="1132">
        <f t="shared" si="6"/>
        <v>1</v>
      </c>
      <c r="D15" s="1132">
        <f t="shared" si="6"/>
        <v>401</v>
      </c>
      <c r="E15" s="1132">
        <f t="shared" si="6"/>
        <v>14423</v>
      </c>
      <c r="F15" s="1132">
        <f t="shared" si="6"/>
        <v>7338</v>
      </c>
      <c r="G15" s="1132">
        <f t="shared" si="6"/>
        <v>7085</v>
      </c>
      <c r="H15" s="1132">
        <f t="shared" si="6"/>
        <v>2383</v>
      </c>
      <c r="I15" s="1132">
        <f t="shared" si="6"/>
        <v>2314</v>
      </c>
      <c r="J15" s="1132">
        <f t="shared" si="6"/>
        <v>2436</v>
      </c>
      <c r="K15" s="1132">
        <f t="shared" si="6"/>
        <v>2339</v>
      </c>
      <c r="L15" s="1132">
        <f t="shared" si="6"/>
        <v>2519</v>
      </c>
      <c r="M15" s="1132">
        <f t="shared" si="6"/>
        <v>2432</v>
      </c>
      <c r="N15" s="1132">
        <f t="shared" si="6"/>
        <v>753</v>
      </c>
      <c r="O15" s="1154">
        <f t="shared" si="6"/>
        <v>135</v>
      </c>
    </row>
    <row r="16" spans="1:15" ht="6" customHeight="1">
      <c r="A16" s="1157"/>
      <c r="B16" s="1156"/>
      <c r="C16" s="1137"/>
      <c r="D16" s="1137"/>
      <c r="E16" s="1137"/>
      <c r="F16" s="1137"/>
      <c r="G16" s="1137"/>
      <c r="H16" s="1137"/>
      <c r="I16" s="1137"/>
      <c r="J16" s="1137"/>
      <c r="K16" s="1137"/>
      <c r="L16" s="1137"/>
      <c r="M16" s="1137"/>
      <c r="N16" s="1137"/>
      <c r="O16" s="1138"/>
    </row>
    <row r="17" spans="1:15" s="1155" customFormat="1" ht="6" customHeight="1">
      <c r="A17" s="1157"/>
      <c r="B17" s="1153"/>
      <c r="C17" s="1132"/>
      <c r="D17" s="1132"/>
      <c r="E17" s="1132"/>
      <c r="F17" s="1132"/>
      <c r="G17" s="1132"/>
      <c r="H17" s="1132"/>
      <c r="I17" s="1132"/>
      <c r="J17" s="1132"/>
      <c r="K17" s="1132"/>
      <c r="L17" s="1132"/>
      <c r="M17" s="1132"/>
      <c r="N17" s="1132"/>
      <c r="O17" s="467"/>
    </row>
    <row r="18" spans="1:15" s="1151" customFormat="1" ht="12" customHeight="1">
      <c r="A18" s="1150" t="s">
        <v>1057</v>
      </c>
      <c r="B18" s="86">
        <v>16</v>
      </c>
      <c r="C18" s="81">
        <v>0</v>
      </c>
      <c r="D18" s="462">
        <v>275</v>
      </c>
      <c r="E18" s="81">
        <f aca="true" t="shared" si="7" ref="E18:E61">SUM(F18:G18)</f>
        <v>11175</v>
      </c>
      <c r="F18" s="81">
        <f aca="true" t="shared" si="8" ref="F18:F61">SUM(H18,J18,L18)</f>
        <v>5666</v>
      </c>
      <c r="G18" s="81">
        <f aca="true" t="shared" si="9" ref="G18:G61">SUM(I18,K18,M18)</f>
        <v>5509</v>
      </c>
      <c r="H18" s="81">
        <v>1800</v>
      </c>
      <c r="I18" s="81">
        <v>1743</v>
      </c>
      <c r="J18" s="81">
        <v>1941</v>
      </c>
      <c r="K18" s="81">
        <v>1864</v>
      </c>
      <c r="L18" s="81">
        <v>1925</v>
      </c>
      <c r="M18" s="81">
        <v>1902</v>
      </c>
      <c r="N18" s="81">
        <v>494</v>
      </c>
      <c r="O18" s="82">
        <v>48</v>
      </c>
    </row>
    <row r="19" spans="1:15" s="1151" customFormat="1" ht="12" customHeight="1">
      <c r="A19" s="1150" t="s">
        <v>1059</v>
      </c>
      <c r="B19" s="86">
        <v>8</v>
      </c>
      <c r="C19" s="81">
        <v>2</v>
      </c>
      <c r="D19" s="81">
        <v>107</v>
      </c>
      <c r="E19" s="81">
        <f t="shared" si="7"/>
        <v>4006</v>
      </c>
      <c r="F19" s="81">
        <f t="shared" si="8"/>
        <v>2083</v>
      </c>
      <c r="G19" s="81">
        <f t="shared" si="9"/>
        <v>1923</v>
      </c>
      <c r="H19" s="81">
        <v>653</v>
      </c>
      <c r="I19" s="81">
        <v>608</v>
      </c>
      <c r="J19" s="81">
        <v>708</v>
      </c>
      <c r="K19" s="81">
        <v>676</v>
      </c>
      <c r="L19" s="81">
        <v>722</v>
      </c>
      <c r="M19" s="81">
        <v>639</v>
      </c>
      <c r="N19" s="81">
        <v>202</v>
      </c>
      <c r="O19" s="82">
        <v>30</v>
      </c>
    </row>
    <row r="20" spans="1:15" s="1151" customFormat="1" ht="12" customHeight="1">
      <c r="A20" s="1150" t="s">
        <v>1060</v>
      </c>
      <c r="B20" s="86">
        <v>8</v>
      </c>
      <c r="C20" s="81">
        <v>1</v>
      </c>
      <c r="D20" s="81">
        <v>121</v>
      </c>
      <c r="E20" s="81">
        <f t="shared" si="7"/>
        <v>4336</v>
      </c>
      <c r="F20" s="81">
        <f t="shared" si="8"/>
        <v>2185</v>
      </c>
      <c r="G20" s="81">
        <f t="shared" si="9"/>
        <v>2151</v>
      </c>
      <c r="H20" s="81">
        <v>689</v>
      </c>
      <c r="I20" s="81">
        <v>709</v>
      </c>
      <c r="J20" s="81">
        <v>734</v>
      </c>
      <c r="K20" s="81">
        <v>705</v>
      </c>
      <c r="L20" s="81">
        <v>762</v>
      </c>
      <c r="M20" s="81">
        <v>737</v>
      </c>
      <c r="N20" s="81">
        <v>218</v>
      </c>
      <c r="O20" s="82">
        <v>34</v>
      </c>
    </row>
    <row r="21" spans="1:15" s="1151" customFormat="1" ht="12" customHeight="1">
      <c r="A21" s="1150" t="s">
        <v>1062</v>
      </c>
      <c r="B21" s="86">
        <v>9</v>
      </c>
      <c r="C21" s="81">
        <v>0</v>
      </c>
      <c r="D21" s="462">
        <v>123</v>
      </c>
      <c r="E21" s="81">
        <f t="shared" si="7"/>
        <v>4676</v>
      </c>
      <c r="F21" s="81">
        <f t="shared" si="8"/>
        <v>2427</v>
      </c>
      <c r="G21" s="81">
        <f t="shared" si="9"/>
        <v>2249</v>
      </c>
      <c r="H21" s="81">
        <v>804</v>
      </c>
      <c r="I21" s="81">
        <v>717</v>
      </c>
      <c r="J21" s="81">
        <v>818</v>
      </c>
      <c r="K21" s="81">
        <v>748</v>
      </c>
      <c r="L21" s="81">
        <v>805</v>
      </c>
      <c r="M21" s="81">
        <v>784</v>
      </c>
      <c r="N21" s="81">
        <v>224</v>
      </c>
      <c r="O21" s="82">
        <v>24</v>
      </c>
    </row>
    <row r="22" spans="1:15" s="1151" customFormat="1" ht="12" customHeight="1">
      <c r="A22" s="1150" t="s">
        <v>1065</v>
      </c>
      <c r="B22" s="86">
        <v>5</v>
      </c>
      <c r="C22" s="81">
        <v>0</v>
      </c>
      <c r="D22" s="462">
        <v>55</v>
      </c>
      <c r="E22" s="81">
        <f t="shared" si="7"/>
        <v>1936</v>
      </c>
      <c r="F22" s="81">
        <f t="shared" si="8"/>
        <v>985</v>
      </c>
      <c r="G22" s="81">
        <f t="shared" si="9"/>
        <v>951</v>
      </c>
      <c r="H22" s="81">
        <v>330</v>
      </c>
      <c r="I22" s="81">
        <v>326</v>
      </c>
      <c r="J22" s="81">
        <v>318</v>
      </c>
      <c r="K22" s="81">
        <v>297</v>
      </c>
      <c r="L22" s="81">
        <v>337</v>
      </c>
      <c r="M22" s="81">
        <v>328</v>
      </c>
      <c r="N22" s="81">
        <v>109</v>
      </c>
      <c r="O22" s="82">
        <v>13</v>
      </c>
    </row>
    <row r="23" spans="1:15" s="1151" customFormat="1" ht="12" customHeight="1">
      <c r="A23" s="1150" t="s">
        <v>1066</v>
      </c>
      <c r="B23" s="86">
        <v>3</v>
      </c>
      <c r="C23" s="81">
        <v>0</v>
      </c>
      <c r="D23" s="462">
        <v>48</v>
      </c>
      <c r="E23" s="81">
        <f t="shared" si="7"/>
        <v>1805</v>
      </c>
      <c r="F23" s="81">
        <f t="shared" si="8"/>
        <v>943</v>
      </c>
      <c r="G23" s="81">
        <f t="shared" si="9"/>
        <v>862</v>
      </c>
      <c r="H23" s="81">
        <v>282</v>
      </c>
      <c r="I23" s="81">
        <v>292</v>
      </c>
      <c r="J23" s="81">
        <v>325</v>
      </c>
      <c r="K23" s="81">
        <v>287</v>
      </c>
      <c r="L23" s="81">
        <v>336</v>
      </c>
      <c r="M23" s="81">
        <v>283</v>
      </c>
      <c r="N23" s="81">
        <v>87</v>
      </c>
      <c r="O23" s="82">
        <v>9</v>
      </c>
    </row>
    <row r="24" spans="1:15" s="1151" customFormat="1" ht="12" customHeight="1">
      <c r="A24" s="1150" t="s">
        <v>1068</v>
      </c>
      <c r="B24" s="86">
        <v>4</v>
      </c>
      <c r="C24" s="81">
        <v>0</v>
      </c>
      <c r="D24" s="462">
        <v>46</v>
      </c>
      <c r="E24" s="81">
        <f t="shared" si="7"/>
        <v>1632</v>
      </c>
      <c r="F24" s="81">
        <f t="shared" si="8"/>
        <v>841</v>
      </c>
      <c r="G24" s="81">
        <f t="shared" si="9"/>
        <v>791</v>
      </c>
      <c r="H24" s="81">
        <v>271</v>
      </c>
      <c r="I24" s="81">
        <v>235</v>
      </c>
      <c r="J24" s="81">
        <v>277</v>
      </c>
      <c r="K24" s="81">
        <v>264</v>
      </c>
      <c r="L24" s="81">
        <v>293</v>
      </c>
      <c r="M24" s="81">
        <v>292</v>
      </c>
      <c r="N24" s="81">
        <v>85</v>
      </c>
      <c r="O24" s="82">
        <v>11</v>
      </c>
    </row>
    <row r="25" spans="1:15" s="1151" customFormat="1" ht="12" customHeight="1">
      <c r="A25" s="1150" t="s">
        <v>1070</v>
      </c>
      <c r="B25" s="86">
        <v>6</v>
      </c>
      <c r="C25" s="81">
        <v>0</v>
      </c>
      <c r="D25" s="462">
        <v>38</v>
      </c>
      <c r="E25" s="81">
        <f t="shared" si="7"/>
        <v>1262</v>
      </c>
      <c r="F25" s="81">
        <f t="shared" si="8"/>
        <v>644</v>
      </c>
      <c r="G25" s="81">
        <f t="shared" si="9"/>
        <v>618</v>
      </c>
      <c r="H25" s="81">
        <v>208</v>
      </c>
      <c r="I25" s="81">
        <v>202</v>
      </c>
      <c r="J25" s="81">
        <v>230</v>
      </c>
      <c r="K25" s="81">
        <v>203</v>
      </c>
      <c r="L25" s="81">
        <v>206</v>
      </c>
      <c r="M25" s="81">
        <v>213</v>
      </c>
      <c r="N25" s="81">
        <v>82</v>
      </c>
      <c r="O25" s="82">
        <v>16</v>
      </c>
    </row>
    <row r="26" spans="1:15" s="1151" customFormat="1" ht="12" customHeight="1">
      <c r="A26" s="1150" t="s">
        <v>1073</v>
      </c>
      <c r="B26" s="86">
        <v>2</v>
      </c>
      <c r="C26" s="81">
        <v>0</v>
      </c>
      <c r="D26" s="462">
        <v>36</v>
      </c>
      <c r="E26" s="81">
        <f t="shared" si="7"/>
        <v>1401</v>
      </c>
      <c r="F26" s="81">
        <f t="shared" si="8"/>
        <v>719</v>
      </c>
      <c r="G26" s="81">
        <f t="shared" si="9"/>
        <v>682</v>
      </c>
      <c r="H26" s="81">
        <v>218</v>
      </c>
      <c r="I26" s="81">
        <v>221</v>
      </c>
      <c r="J26" s="81">
        <v>266</v>
      </c>
      <c r="K26" s="81">
        <v>241</v>
      </c>
      <c r="L26" s="81">
        <v>235</v>
      </c>
      <c r="M26" s="81">
        <v>220</v>
      </c>
      <c r="N26" s="81">
        <v>67</v>
      </c>
      <c r="O26" s="82">
        <v>8</v>
      </c>
    </row>
    <row r="27" spans="1:15" s="1151" customFormat="1" ht="12" customHeight="1">
      <c r="A27" s="1150" t="s">
        <v>1075</v>
      </c>
      <c r="B27" s="86">
        <v>3</v>
      </c>
      <c r="C27" s="81">
        <v>0</v>
      </c>
      <c r="D27" s="462">
        <v>65</v>
      </c>
      <c r="E27" s="81">
        <f t="shared" si="7"/>
        <v>2549</v>
      </c>
      <c r="F27" s="81">
        <f t="shared" si="8"/>
        <v>1290</v>
      </c>
      <c r="G27" s="81">
        <f t="shared" si="9"/>
        <v>1259</v>
      </c>
      <c r="H27" s="81">
        <v>414</v>
      </c>
      <c r="I27" s="81">
        <v>374</v>
      </c>
      <c r="J27" s="81">
        <v>428</v>
      </c>
      <c r="K27" s="81">
        <v>442</v>
      </c>
      <c r="L27" s="81">
        <v>448</v>
      </c>
      <c r="M27" s="81">
        <v>443</v>
      </c>
      <c r="N27" s="81">
        <v>117</v>
      </c>
      <c r="O27" s="82">
        <v>14</v>
      </c>
    </row>
    <row r="28" spans="1:15" s="1151" customFormat="1" ht="12" customHeight="1">
      <c r="A28" s="1150" t="s">
        <v>1077</v>
      </c>
      <c r="B28" s="86">
        <v>4</v>
      </c>
      <c r="C28" s="81">
        <v>0</v>
      </c>
      <c r="D28" s="462">
        <v>47</v>
      </c>
      <c r="E28" s="81">
        <f t="shared" si="7"/>
        <v>1784</v>
      </c>
      <c r="F28" s="81">
        <f t="shared" si="8"/>
        <v>901</v>
      </c>
      <c r="G28" s="81">
        <f t="shared" si="9"/>
        <v>883</v>
      </c>
      <c r="H28" s="81">
        <v>292</v>
      </c>
      <c r="I28" s="81">
        <v>278</v>
      </c>
      <c r="J28" s="81">
        <v>326</v>
      </c>
      <c r="K28" s="81">
        <v>330</v>
      </c>
      <c r="L28" s="81">
        <v>283</v>
      </c>
      <c r="M28" s="81">
        <v>275</v>
      </c>
      <c r="N28" s="81">
        <v>85</v>
      </c>
      <c r="O28" s="82">
        <v>14</v>
      </c>
    </row>
    <row r="29" spans="1:15" s="1151" customFormat="1" ht="12" customHeight="1">
      <c r="A29" s="1150" t="s">
        <v>1079</v>
      </c>
      <c r="B29" s="86">
        <v>6</v>
      </c>
      <c r="C29" s="81">
        <v>0</v>
      </c>
      <c r="D29" s="462">
        <v>29</v>
      </c>
      <c r="E29" s="81">
        <f t="shared" si="7"/>
        <v>964</v>
      </c>
      <c r="F29" s="81">
        <f t="shared" si="8"/>
        <v>481</v>
      </c>
      <c r="G29" s="81">
        <f t="shared" si="9"/>
        <v>483</v>
      </c>
      <c r="H29" s="81">
        <v>158</v>
      </c>
      <c r="I29" s="81">
        <v>158</v>
      </c>
      <c r="J29" s="81">
        <v>176</v>
      </c>
      <c r="K29" s="81">
        <v>174</v>
      </c>
      <c r="L29" s="81">
        <v>147</v>
      </c>
      <c r="M29" s="81">
        <v>151</v>
      </c>
      <c r="N29" s="81">
        <v>67</v>
      </c>
      <c r="O29" s="82">
        <v>12</v>
      </c>
    </row>
    <row r="30" spans="1:15" s="1151" customFormat="1" ht="12" customHeight="1">
      <c r="A30" s="1150" t="s">
        <v>1080</v>
      </c>
      <c r="B30" s="86">
        <v>7</v>
      </c>
      <c r="C30" s="81">
        <v>0</v>
      </c>
      <c r="D30" s="462">
        <v>47</v>
      </c>
      <c r="E30" s="81">
        <f t="shared" si="7"/>
        <v>1610</v>
      </c>
      <c r="F30" s="81">
        <f t="shared" si="8"/>
        <v>819</v>
      </c>
      <c r="G30" s="81">
        <f t="shared" si="9"/>
        <v>791</v>
      </c>
      <c r="H30" s="81">
        <v>267</v>
      </c>
      <c r="I30" s="81">
        <v>232</v>
      </c>
      <c r="J30" s="81">
        <v>280</v>
      </c>
      <c r="K30" s="81">
        <v>259</v>
      </c>
      <c r="L30" s="81">
        <v>272</v>
      </c>
      <c r="M30" s="81">
        <v>300</v>
      </c>
      <c r="N30" s="81">
        <v>95</v>
      </c>
      <c r="O30" s="82">
        <v>17</v>
      </c>
    </row>
    <row r="31" spans="1:15" s="1151" customFormat="1" ht="12" customHeight="1">
      <c r="A31" s="1150" t="s">
        <v>1082</v>
      </c>
      <c r="B31" s="86">
        <v>3</v>
      </c>
      <c r="C31" s="81">
        <v>0</v>
      </c>
      <c r="D31" s="462">
        <v>21</v>
      </c>
      <c r="E31" s="81">
        <f t="shared" si="7"/>
        <v>665</v>
      </c>
      <c r="F31" s="81">
        <f t="shared" si="8"/>
        <v>342</v>
      </c>
      <c r="G31" s="81">
        <f t="shared" si="9"/>
        <v>323</v>
      </c>
      <c r="H31" s="81">
        <v>103</v>
      </c>
      <c r="I31" s="81">
        <v>105</v>
      </c>
      <c r="J31" s="81">
        <v>120</v>
      </c>
      <c r="K31" s="81">
        <v>109</v>
      </c>
      <c r="L31" s="81">
        <v>119</v>
      </c>
      <c r="M31" s="81">
        <v>109</v>
      </c>
      <c r="N31" s="81">
        <v>41</v>
      </c>
      <c r="O31" s="82">
        <v>3</v>
      </c>
    </row>
    <row r="32" spans="1:15" s="1151" customFormat="1" ht="12" customHeight="1">
      <c r="A32" s="1150" t="s">
        <v>1084</v>
      </c>
      <c r="B32" s="86">
        <v>1</v>
      </c>
      <c r="C32" s="81">
        <v>0</v>
      </c>
      <c r="D32" s="462">
        <v>13</v>
      </c>
      <c r="E32" s="81">
        <f t="shared" si="7"/>
        <v>452</v>
      </c>
      <c r="F32" s="81">
        <f t="shared" si="8"/>
        <v>224</v>
      </c>
      <c r="G32" s="81">
        <f t="shared" si="9"/>
        <v>228</v>
      </c>
      <c r="H32" s="81">
        <v>79</v>
      </c>
      <c r="I32" s="81">
        <v>71</v>
      </c>
      <c r="J32" s="81">
        <v>71</v>
      </c>
      <c r="K32" s="81">
        <v>76</v>
      </c>
      <c r="L32" s="81">
        <v>74</v>
      </c>
      <c r="M32" s="81">
        <v>81</v>
      </c>
      <c r="N32" s="81">
        <v>24</v>
      </c>
      <c r="O32" s="82">
        <v>4</v>
      </c>
    </row>
    <row r="33" spans="1:15" s="1151" customFormat="1" ht="12" customHeight="1">
      <c r="A33" s="1150" t="s">
        <v>1087</v>
      </c>
      <c r="B33" s="86">
        <v>1</v>
      </c>
      <c r="C33" s="81">
        <v>0</v>
      </c>
      <c r="D33" s="462">
        <v>22</v>
      </c>
      <c r="E33" s="81">
        <f t="shared" si="7"/>
        <v>859</v>
      </c>
      <c r="F33" s="81">
        <f t="shared" si="8"/>
        <v>429</v>
      </c>
      <c r="G33" s="81">
        <f t="shared" si="9"/>
        <v>430</v>
      </c>
      <c r="H33" s="81">
        <v>149</v>
      </c>
      <c r="I33" s="81">
        <v>149</v>
      </c>
      <c r="J33" s="81">
        <v>137</v>
      </c>
      <c r="K33" s="81">
        <v>147</v>
      </c>
      <c r="L33" s="81">
        <v>143</v>
      </c>
      <c r="M33" s="81">
        <v>134</v>
      </c>
      <c r="N33" s="81">
        <v>38</v>
      </c>
      <c r="O33" s="82">
        <v>3</v>
      </c>
    </row>
    <row r="34" spans="1:15" s="1151" customFormat="1" ht="12" customHeight="1">
      <c r="A34" s="1150" t="s">
        <v>1089</v>
      </c>
      <c r="B34" s="86">
        <v>3</v>
      </c>
      <c r="C34" s="81">
        <v>0</v>
      </c>
      <c r="D34" s="462">
        <v>15</v>
      </c>
      <c r="E34" s="81">
        <f t="shared" si="7"/>
        <v>332</v>
      </c>
      <c r="F34" s="81">
        <f t="shared" si="8"/>
        <v>162</v>
      </c>
      <c r="G34" s="81">
        <f t="shared" si="9"/>
        <v>170</v>
      </c>
      <c r="H34" s="81">
        <v>59</v>
      </c>
      <c r="I34" s="81">
        <v>69</v>
      </c>
      <c r="J34" s="81">
        <v>63</v>
      </c>
      <c r="K34" s="81">
        <v>61</v>
      </c>
      <c r="L34" s="81">
        <v>40</v>
      </c>
      <c r="M34" s="81">
        <v>40</v>
      </c>
      <c r="N34" s="81">
        <v>36</v>
      </c>
      <c r="O34" s="82">
        <v>3</v>
      </c>
    </row>
    <row r="35" spans="1:15" s="1151" customFormat="1" ht="12" customHeight="1">
      <c r="A35" s="1150" t="s">
        <v>1090</v>
      </c>
      <c r="B35" s="86">
        <v>1</v>
      </c>
      <c r="C35" s="81">
        <v>0</v>
      </c>
      <c r="D35" s="462">
        <v>13</v>
      </c>
      <c r="E35" s="81">
        <f t="shared" si="7"/>
        <v>436</v>
      </c>
      <c r="F35" s="81">
        <f t="shared" si="8"/>
        <v>223</v>
      </c>
      <c r="G35" s="81">
        <f t="shared" si="9"/>
        <v>213</v>
      </c>
      <c r="H35" s="81">
        <v>76</v>
      </c>
      <c r="I35" s="81">
        <v>64</v>
      </c>
      <c r="J35" s="81">
        <v>74</v>
      </c>
      <c r="K35" s="81">
        <v>75</v>
      </c>
      <c r="L35" s="81">
        <v>73</v>
      </c>
      <c r="M35" s="81">
        <v>74</v>
      </c>
      <c r="N35" s="81">
        <v>24</v>
      </c>
      <c r="O35" s="82">
        <v>4</v>
      </c>
    </row>
    <row r="36" spans="1:15" s="1151" customFormat="1" ht="12" customHeight="1">
      <c r="A36" s="1150" t="s">
        <v>1041</v>
      </c>
      <c r="B36" s="86">
        <v>1</v>
      </c>
      <c r="C36" s="81">
        <v>0</v>
      </c>
      <c r="D36" s="462">
        <v>12</v>
      </c>
      <c r="E36" s="81">
        <f t="shared" si="7"/>
        <v>434</v>
      </c>
      <c r="F36" s="81">
        <f t="shared" si="8"/>
        <v>200</v>
      </c>
      <c r="G36" s="81">
        <f t="shared" si="9"/>
        <v>234</v>
      </c>
      <c r="H36" s="81">
        <v>55</v>
      </c>
      <c r="I36" s="81">
        <v>73</v>
      </c>
      <c r="J36" s="81">
        <v>64</v>
      </c>
      <c r="K36" s="81">
        <v>87</v>
      </c>
      <c r="L36" s="81">
        <v>81</v>
      </c>
      <c r="M36" s="81">
        <v>74</v>
      </c>
      <c r="N36" s="81">
        <v>24</v>
      </c>
      <c r="O36" s="82">
        <v>5</v>
      </c>
    </row>
    <row r="37" spans="1:15" s="1151" customFormat="1" ht="12" customHeight="1">
      <c r="A37" s="1150" t="s">
        <v>1042</v>
      </c>
      <c r="B37" s="86">
        <v>2</v>
      </c>
      <c r="C37" s="81">
        <v>0</v>
      </c>
      <c r="D37" s="462">
        <v>13</v>
      </c>
      <c r="E37" s="81">
        <f t="shared" si="7"/>
        <v>432</v>
      </c>
      <c r="F37" s="81">
        <f t="shared" si="8"/>
        <v>206</v>
      </c>
      <c r="G37" s="81">
        <f t="shared" si="9"/>
        <v>226</v>
      </c>
      <c r="H37" s="81">
        <v>63</v>
      </c>
      <c r="I37" s="81">
        <v>79</v>
      </c>
      <c r="J37" s="81">
        <v>62</v>
      </c>
      <c r="K37" s="81">
        <v>69</v>
      </c>
      <c r="L37" s="81">
        <v>81</v>
      </c>
      <c r="M37" s="81">
        <v>78</v>
      </c>
      <c r="N37" s="81">
        <v>27</v>
      </c>
      <c r="O37" s="82">
        <v>4</v>
      </c>
    </row>
    <row r="38" spans="1:15" s="1151" customFormat="1" ht="12" customHeight="1">
      <c r="A38" s="1150" t="s">
        <v>1044</v>
      </c>
      <c r="B38" s="86">
        <v>1</v>
      </c>
      <c r="C38" s="81">
        <v>0</v>
      </c>
      <c r="D38" s="462">
        <v>9</v>
      </c>
      <c r="E38" s="81">
        <f t="shared" si="7"/>
        <v>339</v>
      </c>
      <c r="F38" s="81">
        <f t="shared" si="8"/>
        <v>181</v>
      </c>
      <c r="G38" s="81">
        <f t="shared" si="9"/>
        <v>158</v>
      </c>
      <c r="H38" s="81">
        <v>63</v>
      </c>
      <c r="I38" s="81">
        <v>59</v>
      </c>
      <c r="J38" s="81">
        <v>74</v>
      </c>
      <c r="K38" s="81">
        <v>55</v>
      </c>
      <c r="L38" s="81">
        <v>44</v>
      </c>
      <c r="M38" s="81">
        <v>44</v>
      </c>
      <c r="N38" s="81">
        <v>20</v>
      </c>
      <c r="O38" s="82">
        <v>3</v>
      </c>
    </row>
    <row r="39" spans="1:15" s="1151" customFormat="1" ht="12" customHeight="1">
      <c r="A39" s="1150" t="s">
        <v>1046</v>
      </c>
      <c r="B39" s="86">
        <v>1</v>
      </c>
      <c r="C39" s="81">
        <v>0</v>
      </c>
      <c r="D39" s="462">
        <v>13</v>
      </c>
      <c r="E39" s="81">
        <f t="shared" si="7"/>
        <v>519</v>
      </c>
      <c r="F39" s="81">
        <f t="shared" si="8"/>
        <v>260</v>
      </c>
      <c r="G39" s="81">
        <f t="shared" si="9"/>
        <v>259</v>
      </c>
      <c r="H39" s="81">
        <v>84</v>
      </c>
      <c r="I39" s="81">
        <v>91</v>
      </c>
      <c r="J39" s="81">
        <v>84</v>
      </c>
      <c r="K39" s="81">
        <v>86</v>
      </c>
      <c r="L39" s="81">
        <v>92</v>
      </c>
      <c r="M39" s="81">
        <v>82</v>
      </c>
      <c r="N39" s="81">
        <v>25</v>
      </c>
      <c r="O39" s="82">
        <v>4</v>
      </c>
    </row>
    <row r="40" spans="1:15" s="1151" customFormat="1" ht="12" customHeight="1">
      <c r="A40" s="1150" t="s">
        <v>1047</v>
      </c>
      <c r="B40" s="86">
        <v>2</v>
      </c>
      <c r="C40" s="81">
        <v>0</v>
      </c>
      <c r="D40" s="462">
        <v>13</v>
      </c>
      <c r="E40" s="81">
        <f t="shared" si="7"/>
        <v>345</v>
      </c>
      <c r="F40" s="81">
        <f t="shared" si="8"/>
        <v>184</v>
      </c>
      <c r="G40" s="81">
        <f t="shared" si="9"/>
        <v>161</v>
      </c>
      <c r="H40" s="81">
        <v>58</v>
      </c>
      <c r="I40" s="81">
        <v>52</v>
      </c>
      <c r="J40" s="81">
        <v>66</v>
      </c>
      <c r="K40" s="81">
        <v>59</v>
      </c>
      <c r="L40" s="81">
        <v>60</v>
      </c>
      <c r="M40" s="81">
        <v>50</v>
      </c>
      <c r="N40" s="81">
        <v>26</v>
      </c>
      <c r="O40" s="82">
        <v>6</v>
      </c>
    </row>
    <row r="41" spans="1:15" s="1151" customFormat="1" ht="12" customHeight="1">
      <c r="A41" s="1150" t="s">
        <v>1048</v>
      </c>
      <c r="B41" s="86">
        <v>2</v>
      </c>
      <c r="C41" s="81">
        <v>0</v>
      </c>
      <c r="D41" s="462">
        <v>16</v>
      </c>
      <c r="E41" s="81">
        <f t="shared" si="7"/>
        <v>525</v>
      </c>
      <c r="F41" s="81">
        <f t="shared" si="8"/>
        <v>253</v>
      </c>
      <c r="G41" s="81">
        <f t="shared" si="9"/>
        <v>272</v>
      </c>
      <c r="H41" s="81">
        <v>86</v>
      </c>
      <c r="I41" s="81">
        <v>96</v>
      </c>
      <c r="J41" s="81">
        <v>86</v>
      </c>
      <c r="K41" s="81">
        <v>79</v>
      </c>
      <c r="L41" s="81">
        <v>81</v>
      </c>
      <c r="M41" s="81">
        <v>97</v>
      </c>
      <c r="N41" s="81">
        <v>35</v>
      </c>
      <c r="O41" s="82">
        <v>5</v>
      </c>
    </row>
    <row r="42" spans="1:15" s="1151" customFormat="1" ht="12" customHeight="1">
      <c r="A42" s="1150" t="s">
        <v>1050</v>
      </c>
      <c r="B42" s="86">
        <v>3</v>
      </c>
      <c r="C42" s="81">
        <v>0</v>
      </c>
      <c r="D42" s="462">
        <v>13</v>
      </c>
      <c r="E42" s="81">
        <f t="shared" si="7"/>
        <v>244</v>
      </c>
      <c r="F42" s="81">
        <f t="shared" si="8"/>
        <v>139</v>
      </c>
      <c r="G42" s="81">
        <f t="shared" si="9"/>
        <v>105</v>
      </c>
      <c r="H42" s="81">
        <v>49</v>
      </c>
      <c r="I42" s="81">
        <v>38</v>
      </c>
      <c r="J42" s="81">
        <v>40</v>
      </c>
      <c r="K42" s="81">
        <v>31</v>
      </c>
      <c r="L42" s="81">
        <v>50</v>
      </c>
      <c r="M42" s="81">
        <v>36</v>
      </c>
      <c r="N42" s="81">
        <v>28</v>
      </c>
      <c r="O42" s="82">
        <v>5</v>
      </c>
    </row>
    <row r="43" spans="1:15" s="1151" customFormat="1" ht="12" customHeight="1">
      <c r="A43" s="1150" t="s">
        <v>1052</v>
      </c>
      <c r="B43" s="86">
        <v>2</v>
      </c>
      <c r="C43" s="81">
        <v>0</v>
      </c>
      <c r="D43" s="462">
        <v>10</v>
      </c>
      <c r="E43" s="81">
        <f t="shared" si="7"/>
        <v>274</v>
      </c>
      <c r="F43" s="81">
        <f t="shared" si="8"/>
        <v>149</v>
      </c>
      <c r="G43" s="81">
        <f t="shared" si="9"/>
        <v>125</v>
      </c>
      <c r="H43" s="81">
        <v>54</v>
      </c>
      <c r="I43" s="81">
        <v>40</v>
      </c>
      <c r="J43" s="81">
        <v>43</v>
      </c>
      <c r="K43" s="81">
        <v>47</v>
      </c>
      <c r="L43" s="81">
        <v>52</v>
      </c>
      <c r="M43" s="81">
        <v>38</v>
      </c>
      <c r="N43" s="81">
        <v>23</v>
      </c>
      <c r="O43" s="82">
        <v>8</v>
      </c>
    </row>
    <row r="44" spans="1:15" s="1151" customFormat="1" ht="12" customHeight="1">
      <c r="A44" s="1150" t="s">
        <v>1054</v>
      </c>
      <c r="B44" s="86">
        <v>2</v>
      </c>
      <c r="C44" s="81">
        <v>0</v>
      </c>
      <c r="D44" s="462">
        <v>11</v>
      </c>
      <c r="E44" s="81">
        <f t="shared" si="7"/>
        <v>333</v>
      </c>
      <c r="F44" s="81">
        <f t="shared" si="8"/>
        <v>178</v>
      </c>
      <c r="G44" s="81">
        <f t="shared" si="9"/>
        <v>155</v>
      </c>
      <c r="H44" s="81">
        <v>74</v>
      </c>
      <c r="I44" s="81">
        <v>55</v>
      </c>
      <c r="J44" s="81">
        <v>52</v>
      </c>
      <c r="K44" s="81">
        <v>51</v>
      </c>
      <c r="L44" s="81">
        <v>52</v>
      </c>
      <c r="M44" s="81">
        <v>49</v>
      </c>
      <c r="N44" s="81">
        <v>26</v>
      </c>
      <c r="O44" s="82">
        <v>6</v>
      </c>
    </row>
    <row r="45" spans="1:15" s="1151" customFormat="1" ht="12" customHeight="1">
      <c r="A45" s="1150" t="s">
        <v>1056</v>
      </c>
      <c r="B45" s="86">
        <v>4</v>
      </c>
      <c r="C45" s="81">
        <v>0</v>
      </c>
      <c r="D45" s="462">
        <v>37</v>
      </c>
      <c r="E45" s="81">
        <f t="shared" si="7"/>
        <v>1234</v>
      </c>
      <c r="F45" s="81">
        <f t="shared" si="8"/>
        <v>637</v>
      </c>
      <c r="G45" s="81">
        <f t="shared" si="9"/>
        <v>597</v>
      </c>
      <c r="H45" s="81">
        <v>196</v>
      </c>
      <c r="I45" s="81">
        <v>221</v>
      </c>
      <c r="J45" s="81">
        <v>226</v>
      </c>
      <c r="K45" s="81">
        <v>203</v>
      </c>
      <c r="L45" s="81">
        <v>215</v>
      </c>
      <c r="M45" s="81">
        <v>173</v>
      </c>
      <c r="N45" s="81">
        <v>73</v>
      </c>
      <c r="O45" s="82">
        <v>8</v>
      </c>
    </row>
    <row r="46" spans="1:15" s="1151" customFormat="1" ht="12" customHeight="1">
      <c r="A46" s="1150" t="s">
        <v>1058</v>
      </c>
      <c r="B46" s="86">
        <v>5</v>
      </c>
      <c r="C46" s="81">
        <v>0</v>
      </c>
      <c r="D46" s="462">
        <v>30</v>
      </c>
      <c r="E46" s="81">
        <f t="shared" si="7"/>
        <v>866</v>
      </c>
      <c r="F46" s="81">
        <f t="shared" si="8"/>
        <v>429</v>
      </c>
      <c r="G46" s="81">
        <f t="shared" si="9"/>
        <v>437</v>
      </c>
      <c r="H46" s="81">
        <v>158</v>
      </c>
      <c r="I46" s="81">
        <v>143</v>
      </c>
      <c r="J46" s="81">
        <v>159</v>
      </c>
      <c r="K46" s="81">
        <v>129</v>
      </c>
      <c r="L46" s="81">
        <v>112</v>
      </c>
      <c r="M46" s="81">
        <v>165</v>
      </c>
      <c r="N46" s="81">
        <v>63</v>
      </c>
      <c r="O46" s="82">
        <v>9</v>
      </c>
    </row>
    <row r="47" spans="1:15" s="1151" customFormat="1" ht="12" customHeight="1">
      <c r="A47" s="1150" t="s">
        <v>1061</v>
      </c>
      <c r="B47" s="86">
        <v>6</v>
      </c>
      <c r="C47" s="81">
        <v>0</v>
      </c>
      <c r="D47" s="462">
        <v>22</v>
      </c>
      <c r="E47" s="81">
        <f t="shared" si="7"/>
        <v>441</v>
      </c>
      <c r="F47" s="81">
        <f t="shared" si="8"/>
        <v>220</v>
      </c>
      <c r="G47" s="81">
        <f t="shared" si="9"/>
        <v>221</v>
      </c>
      <c r="H47" s="81">
        <v>69</v>
      </c>
      <c r="I47" s="81">
        <v>72</v>
      </c>
      <c r="J47" s="81">
        <v>82</v>
      </c>
      <c r="K47" s="81">
        <v>79</v>
      </c>
      <c r="L47" s="81">
        <v>69</v>
      </c>
      <c r="M47" s="81">
        <v>70</v>
      </c>
      <c r="N47" s="81">
        <v>53</v>
      </c>
      <c r="O47" s="82">
        <v>2</v>
      </c>
    </row>
    <row r="48" spans="1:15" s="1151" customFormat="1" ht="12" customHeight="1">
      <c r="A48" s="1150" t="s">
        <v>1063</v>
      </c>
      <c r="B48" s="86">
        <v>2</v>
      </c>
      <c r="C48" s="81">
        <v>0</v>
      </c>
      <c r="D48" s="462">
        <v>21</v>
      </c>
      <c r="E48" s="81">
        <f t="shared" si="7"/>
        <v>730</v>
      </c>
      <c r="F48" s="81">
        <f t="shared" si="8"/>
        <v>369</v>
      </c>
      <c r="G48" s="81">
        <f t="shared" si="9"/>
        <v>361</v>
      </c>
      <c r="H48" s="81">
        <v>144</v>
      </c>
      <c r="I48" s="81">
        <v>110</v>
      </c>
      <c r="J48" s="81">
        <v>116</v>
      </c>
      <c r="K48" s="81">
        <v>134</v>
      </c>
      <c r="L48" s="81">
        <v>109</v>
      </c>
      <c r="M48" s="81">
        <v>117</v>
      </c>
      <c r="N48" s="81">
        <v>38</v>
      </c>
      <c r="O48" s="82">
        <v>4</v>
      </c>
    </row>
    <row r="49" spans="1:15" s="1151" customFormat="1" ht="12" customHeight="1">
      <c r="A49" s="1150" t="s">
        <v>1064</v>
      </c>
      <c r="B49" s="86">
        <v>2</v>
      </c>
      <c r="C49" s="81">
        <v>0</v>
      </c>
      <c r="D49" s="462">
        <v>12</v>
      </c>
      <c r="E49" s="81">
        <f t="shared" si="7"/>
        <v>355</v>
      </c>
      <c r="F49" s="81">
        <f t="shared" si="8"/>
        <v>176</v>
      </c>
      <c r="G49" s="81">
        <f t="shared" si="9"/>
        <v>179</v>
      </c>
      <c r="H49" s="81">
        <v>64</v>
      </c>
      <c r="I49" s="81">
        <v>56</v>
      </c>
      <c r="J49" s="81">
        <v>60</v>
      </c>
      <c r="K49" s="81">
        <v>67</v>
      </c>
      <c r="L49" s="81">
        <v>52</v>
      </c>
      <c r="M49" s="81">
        <v>56</v>
      </c>
      <c r="N49" s="81">
        <v>27</v>
      </c>
      <c r="O49" s="82">
        <v>6</v>
      </c>
    </row>
    <row r="50" spans="1:15" s="1151" customFormat="1" ht="12" customHeight="1">
      <c r="A50" s="1150" t="s">
        <v>1067</v>
      </c>
      <c r="B50" s="86">
        <v>1</v>
      </c>
      <c r="C50" s="81">
        <v>0</v>
      </c>
      <c r="D50" s="462">
        <v>9</v>
      </c>
      <c r="E50" s="81">
        <f t="shared" si="7"/>
        <v>326</v>
      </c>
      <c r="F50" s="81">
        <f t="shared" si="8"/>
        <v>155</v>
      </c>
      <c r="G50" s="81">
        <f t="shared" si="9"/>
        <v>171</v>
      </c>
      <c r="H50" s="81">
        <v>54</v>
      </c>
      <c r="I50" s="81">
        <v>62</v>
      </c>
      <c r="J50" s="81">
        <v>44</v>
      </c>
      <c r="K50" s="81">
        <v>53</v>
      </c>
      <c r="L50" s="81">
        <v>57</v>
      </c>
      <c r="M50" s="81">
        <v>56</v>
      </c>
      <c r="N50" s="81">
        <v>17</v>
      </c>
      <c r="O50" s="82">
        <v>2</v>
      </c>
    </row>
    <row r="51" spans="1:15" s="1151" customFormat="1" ht="12" customHeight="1">
      <c r="A51" s="1150" t="s">
        <v>1069</v>
      </c>
      <c r="B51" s="86">
        <v>1</v>
      </c>
      <c r="C51" s="81">
        <v>0</v>
      </c>
      <c r="D51" s="462">
        <v>22</v>
      </c>
      <c r="E51" s="81">
        <f t="shared" si="7"/>
        <v>828</v>
      </c>
      <c r="F51" s="81">
        <f t="shared" si="8"/>
        <v>445</v>
      </c>
      <c r="G51" s="81">
        <f t="shared" si="9"/>
        <v>383</v>
      </c>
      <c r="H51" s="81">
        <v>131</v>
      </c>
      <c r="I51" s="81">
        <v>127</v>
      </c>
      <c r="J51" s="81">
        <v>163</v>
      </c>
      <c r="K51" s="81">
        <v>133</v>
      </c>
      <c r="L51" s="81">
        <v>151</v>
      </c>
      <c r="M51" s="81">
        <v>123</v>
      </c>
      <c r="N51" s="81">
        <v>38</v>
      </c>
      <c r="O51" s="82">
        <v>6</v>
      </c>
    </row>
    <row r="52" spans="1:15" s="1151" customFormat="1" ht="12" customHeight="1">
      <c r="A52" s="1150" t="s">
        <v>1071</v>
      </c>
      <c r="B52" s="86">
        <v>1</v>
      </c>
      <c r="C52" s="81">
        <v>0</v>
      </c>
      <c r="D52" s="462">
        <v>15</v>
      </c>
      <c r="E52" s="81">
        <f t="shared" si="7"/>
        <v>596</v>
      </c>
      <c r="F52" s="81">
        <f t="shared" si="8"/>
        <v>303</v>
      </c>
      <c r="G52" s="81">
        <f t="shared" si="9"/>
        <v>293</v>
      </c>
      <c r="H52" s="81">
        <v>102</v>
      </c>
      <c r="I52" s="81">
        <v>96</v>
      </c>
      <c r="J52" s="81">
        <v>100</v>
      </c>
      <c r="K52" s="81">
        <v>94</v>
      </c>
      <c r="L52" s="81">
        <v>101</v>
      </c>
      <c r="M52" s="81">
        <v>103</v>
      </c>
      <c r="N52" s="81">
        <v>25</v>
      </c>
      <c r="O52" s="82">
        <v>5</v>
      </c>
    </row>
    <row r="53" spans="1:15" s="1151" customFormat="1" ht="12" customHeight="1">
      <c r="A53" s="1150" t="s">
        <v>1072</v>
      </c>
      <c r="B53" s="86">
        <v>1</v>
      </c>
      <c r="C53" s="81">
        <v>0</v>
      </c>
      <c r="D53" s="462">
        <v>11</v>
      </c>
      <c r="E53" s="81">
        <f t="shared" si="7"/>
        <v>409</v>
      </c>
      <c r="F53" s="81">
        <f t="shared" si="8"/>
        <v>206</v>
      </c>
      <c r="G53" s="81">
        <f t="shared" si="9"/>
        <v>203</v>
      </c>
      <c r="H53" s="81">
        <v>71</v>
      </c>
      <c r="I53" s="81">
        <v>64</v>
      </c>
      <c r="J53" s="81">
        <v>59</v>
      </c>
      <c r="K53" s="81">
        <v>66</v>
      </c>
      <c r="L53" s="81">
        <v>76</v>
      </c>
      <c r="M53" s="81">
        <v>73</v>
      </c>
      <c r="N53" s="81">
        <v>20</v>
      </c>
      <c r="O53" s="82">
        <v>9</v>
      </c>
    </row>
    <row r="54" spans="1:15" s="1151" customFormat="1" ht="12" customHeight="1">
      <c r="A54" s="1150" t="s">
        <v>1074</v>
      </c>
      <c r="B54" s="86">
        <v>1</v>
      </c>
      <c r="C54" s="81">
        <v>0</v>
      </c>
      <c r="D54" s="462">
        <v>9</v>
      </c>
      <c r="E54" s="81">
        <f t="shared" si="7"/>
        <v>356</v>
      </c>
      <c r="F54" s="81">
        <f t="shared" si="8"/>
        <v>177</v>
      </c>
      <c r="G54" s="81">
        <f t="shared" si="9"/>
        <v>179</v>
      </c>
      <c r="H54" s="81">
        <v>65</v>
      </c>
      <c r="I54" s="81">
        <v>61</v>
      </c>
      <c r="J54" s="81">
        <v>53</v>
      </c>
      <c r="K54" s="81">
        <v>63</v>
      </c>
      <c r="L54" s="81">
        <v>59</v>
      </c>
      <c r="M54" s="81">
        <v>55</v>
      </c>
      <c r="N54" s="81">
        <v>17</v>
      </c>
      <c r="O54" s="82">
        <v>3</v>
      </c>
    </row>
    <row r="55" spans="1:15" s="1151" customFormat="1" ht="12" customHeight="1">
      <c r="A55" s="1150" t="s">
        <v>1076</v>
      </c>
      <c r="B55" s="86">
        <v>1</v>
      </c>
      <c r="C55" s="81">
        <v>0</v>
      </c>
      <c r="D55" s="462">
        <v>9</v>
      </c>
      <c r="E55" s="81">
        <f t="shared" si="7"/>
        <v>319</v>
      </c>
      <c r="F55" s="81">
        <f t="shared" si="8"/>
        <v>145</v>
      </c>
      <c r="G55" s="81">
        <f t="shared" si="9"/>
        <v>174</v>
      </c>
      <c r="H55" s="81">
        <v>47</v>
      </c>
      <c r="I55" s="81">
        <v>65</v>
      </c>
      <c r="J55" s="81">
        <v>53</v>
      </c>
      <c r="K55" s="81">
        <v>52</v>
      </c>
      <c r="L55" s="81">
        <v>45</v>
      </c>
      <c r="M55" s="81">
        <v>57</v>
      </c>
      <c r="N55" s="81">
        <v>20</v>
      </c>
      <c r="O55" s="82">
        <v>8</v>
      </c>
    </row>
    <row r="56" spans="1:15" s="1151" customFormat="1" ht="12" customHeight="1">
      <c r="A56" s="1150" t="s">
        <v>1078</v>
      </c>
      <c r="B56" s="86">
        <v>1</v>
      </c>
      <c r="C56" s="81">
        <v>0</v>
      </c>
      <c r="D56" s="462">
        <v>7</v>
      </c>
      <c r="E56" s="81">
        <f t="shared" si="7"/>
        <v>245</v>
      </c>
      <c r="F56" s="81">
        <f t="shared" si="8"/>
        <v>127</v>
      </c>
      <c r="G56" s="81">
        <f t="shared" si="9"/>
        <v>118</v>
      </c>
      <c r="H56" s="81">
        <v>46</v>
      </c>
      <c r="I56" s="81">
        <v>38</v>
      </c>
      <c r="J56" s="81">
        <v>37</v>
      </c>
      <c r="K56" s="81">
        <v>48</v>
      </c>
      <c r="L56" s="81">
        <v>44</v>
      </c>
      <c r="M56" s="81">
        <v>32</v>
      </c>
      <c r="N56" s="81">
        <v>15</v>
      </c>
      <c r="O56" s="82">
        <v>5</v>
      </c>
    </row>
    <row r="57" spans="1:15" s="1151" customFormat="1" ht="12" customHeight="1">
      <c r="A57" s="1150" t="s">
        <v>1081</v>
      </c>
      <c r="B57" s="86">
        <v>6</v>
      </c>
      <c r="C57" s="81">
        <v>0</v>
      </c>
      <c r="D57" s="462">
        <v>25</v>
      </c>
      <c r="E57" s="81">
        <f t="shared" si="7"/>
        <v>598</v>
      </c>
      <c r="F57" s="81">
        <f t="shared" si="8"/>
        <v>306</v>
      </c>
      <c r="G57" s="81">
        <f t="shared" si="9"/>
        <v>292</v>
      </c>
      <c r="H57" s="81">
        <v>98</v>
      </c>
      <c r="I57" s="81">
        <v>92</v>
      </c>
      <c r="J57" s="81">
        <v>86</v>
      </c>
      <c r="K57" s="81">
        <v>95</v>
      </c>
      <c r="L57" s="81">
        <v>122</v>
      </c>
      <c r="M57" s="81">
        <v>105</v>
      </c>
      <c r="N57" s="81">
        <v>61</v>
      </c>
      <c r="O57" s="82">
        <v>9</v>
      </c>
    </row>
    <row r="58" spans="1:15" s="1151" customFormat="1" ht="12" customHeight="1">
      <c r="A58" s="1150" t="s">
        <v>1083</v>
      </c>
      <c r="B58" s="86">
        <v>3</v>
      </c>
      <c r="C58" s="81">
        <v>0</v>
      </c>
      <c r="D58" s="462">
        <v>22</v>
      </c>
      <c r="E58" s="81">
        <f t="shared" si="7"/>
        <v>836</v>
      </c>
      <c r="F58" s="81">
        <f t="shared" si="8"/>
        <v>416</v>
      </c>
      <c r="G58" s="81">
        <f t="shared" si="9"/>
        <v>420</v>
      </c>
      <c r="H58" s="81">
        <v>134</v>
      </c>
      <c r="I58" s="81">
        <v>122</v>
      </c>
      <c r="J58" s="81">
        <v>147</v>
      </c>
      <c r="K58" s="81">
        <v>140</v>
      </c>
      <c r="L58" s="81">
        <v>135</v>
      </c>
      <c r="M58" s="81">
        <v>158</v>
      </c>
      <c r="N58" s="81">
        <v>43</v>
      </c>
      <c r="O58" s="82">
        <v>18</v>
      </c>
    </row>
    <row r="59" spans="1:15" s="1151" customFormat="1" ht="12" customHeight="1">
      <c r="A59" s="1150" t="s">
        <v>1085</v>
      </c>
      <c r="B59" s="86">
        <v>1</v>
      </c>
      <c r="C59" s="81">
        <v>0</v>
      </c>
      <c r="D59" s="462">
        <v>10</v>
      </c>
      <c r="E59" s="81">
        <f t="shared" si="7"/>
        <v>325</v>
      </c>
      <c r="F59" s="81">
        <f t="shared" si="8"/>
        <v>165</v>
      </c>
      <c r="G59" s="81">
        <f t="shared" si="9"/>
        <v>160</v>
      </c>
      <c r="H59" s="81">
        <v>53</v>
      </c>
      <c r="I59" s="81">
        <v>55</v>
      </c>
      <c r="J59" s="81">
        <v>48</v>
      </c>
      <c r="K59" s="81">
        <v>50</v>
      </c>
      <c r="L59" s="81">
        <v>64</v>
      </c>
      <c r="M59" s="81">
        <v>55</v>
      </c>
      <c r="N59" s="81">
        <v>19</v>
      </c>
      <c r="O59" s="82">
        <v>5</v>
      </c>
    </row>
    <row r="60" spans="1:15" s="1151" customFormat="1" ht="12" customHeight="1">
      <c r="A60" s="1150" t="s">
        <v>1086</v>
      </c>
      <c r="B60" s="86">
        <v>1</v>
      </c>
      <c r="C60" s="81">
        <v>0</v>
      </c>
      <c r="D60" s="462">
        <v>8</v>
      </c>
      <c r="E60" s="81">
        <f t="shared" si="7"/>
        <v>248</v>
      </c>
      <c r="F60" s="81">
        <f t="shared" si="8"/>
        <v>123</v>
      </c>
      <c r="G60" s="81">
        <f t="shared" si="9"/>
        <v>125</v>
      </c>
      <c r="H60" s="81">
        <v>41</v>
      </c>
      <c r="I60" s="81">
        <v>39</v>
      </c>
      <c r="J60" s="81">
        <v>36</v>
      </c>
      <c r="K60" s="81">
        <v>36</v>
      </c>
      <c r="L60" s="81">
        <v>46</v>
      </c>
      <c r="M60" s="81">
        <v>50</v>
      </c>
      <c r="N60" s="81">
        <v>16</v>
      </c>
      <c r="O60" s="82">
        <v>4</v>
      </c>
    </row>
    <row r="61" spans="1:15" s="1151" customFormat="1" ht="12" customHeight="1">
      <c r="A61" s="1158" t="s">
        <v>1088</v>
      </c>
      <c r="B61" s="1139">
        <v>1</v>
      </c>
      <c r="C61" s="90">
        <v>0</v>
      </c>
      <c r="D61" s="471">
        <v>10</v>
      </c>
      <c r="E61" s="90">
        <f t="shared" si="7"/>
        <v>325</v>
      </c>
      <c r="F61" s="90">
        <f t="shared" si="8"/>
        <v>158</v>
      </c>
      <c r="G61" s="90">
        <f t="shared" si="9"/>
        <v>167</v>
      </c>
      <c r="H61" s="90">
        <v>48</v>
      </c>
      <c r="I61" s="90">
        <v>67</v>
      </c>
      <c r="J61" s="90">
        <v>58</v>
      </c>
      <c r="K61" s="90">
        <v>56</v>
      </c>
      <c r="L61" s="90">
        <v>52</v>
      </c>
      <c r="M61" s="90">
        <v>44</v>
      </c>
      <c r="N61" s="90">
        <v>20</v>
      </c>
      <c r="O61" s="507">
        <v>3</v>
      </c>
    </row>
    <row r="62" ht="12" customHeight="1">
      <c r="A62" s="687" t="s">
        <v>928</v>
      </c>
    </row>
    <row r="63" ht="12" customHeight="1">
      <c r="A63" s="17"/>
    </row>
  </sheetData>
  <mergeCells count="10">
    <mergeCell ref="D3:D5"/>
    <mergeCell ref="H4:I4"/>
    <mergeCell ref="A3:A5"/>
    <mergeCell ref="B3:C3"/>
    <mergeCell ref="B4:B5"/>
    <mergeCell ref="C4:C5"/>
    <mergeCell ref="E4:G4"/>
    <mergeCell ref="E3:M3"/>
    <mergeCell ref="J4:K4"/>
    <mergeCell ref="L4:M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5"/>
  <sheetViews>
    <sheetView workbookViewId="0" topLeftCell="A1">
      <selection activeCell="A1" sqref="A1"/>
    </sheetView>
  </sheetViews>
  <sheetFormatPr defaultColWidth="9.00390625" defaultRowHeight="13.5"/>
  <cols>
    <col min="1" max="1" width="3.625" style="17" customWidth="1"/>
    <col min="2" max="3" width="10.625" style="17" customWidth="1"/>
    <col min="4" max="5" width="9.00390625" style="17" customWidth="1"/>
    <col min="6" max="6" width="10.125" style="17" customWidth="1"/>
    <col min="7" max="8" width="9.00390625" style="17" customWidth="1"/>
    <col min="9" max="9" width="10.125" style="17" customWidth="1"/>
    <col min="10" max="16384" width="9.00390625" style="17" customWidth="1"/>
  </cols>
  <sheetData>
    <row r="1" spans="2:8" ht="14.25">
      <c r="B1" s="1159" t="s">
        <v>944</v>
      </c>
      <c r="F1" s="1160"/>
      <c r="G1" s="1160"/>
      <c r="H1" s="1160"/>
    </row>
    <row r="3" spans="2:11" ht="12.75" thickBot="1">
      <c r="B3" s="345" t="s">
        <v>937</v>
      </c>
      <c r="C3" s="20"/>
      <c r="G3" s="345"/>
      <c r="H3" s="345"/>
      <c r="I3" s="345"/>
      <c r="J3" s="345"/>
      <c r="K3" s="345" t="s">
        <v>938</v>
      </c>
    </row>
    <row r="4" spans="2:11" ht="20.25" customHeight="1" thickTop="1">
      <c r="B4" s="1540" t="s">
        <v>930</v>
      </c>
      <c r="C4" s="1635" t="s">
        <v>931</v>
      </c>
      <c r="D4" s="1635"/>
      <c r="E4" s="1635"/>
      <c r="F4" s="1644" t="s">
        <v>939</v>
      </c>
      <c r="G4" s="1644"/>
      <c r="H4" s="1644"/>
      <c r="I4" s="1644" t="s">
        <v>940</v>
      </c>
      <c r="J4" s="1644"/>
      <c r="K4" s="1644"/>
    </row>
    <row r="5" spans="2:11" ht="22.5" customHeight="1">
      <c r="B5" s="1541"/>
      <c r="C5" s="1161" t="s">
        <v>941</v>
      </c>
      <c r="D5" s="1161">
        <v>62</v>
      </c>
      <c r="E5" s="1161">
        <v>63</v>
      </c>
      <c r="F5" s="1161">
        <v>61</v>
      </c>
      <c r="G5" s="1161">
        <v>62</v>
      </c>
      <c r="H5" s="1161">
        <v>63</v>
      </c>
      <c r="I5" s="1161">
        <v>61</v>
      </c>
      <c r="J5" s="1161">
        <v>62</v>
      </c>
      <c r="K5" s="1161">
        <v>63</v>
      </c>
    </row>
    <row r="6" spans="2:11" s="687" customFormat="1" ht="28.5" customHeight="1">
      <c r="B6" s="152" t="s">
        <v>1040</v>
      </c>
      <c r="C6" s="76">
        <f aca="true" t="shared" si="0" ref="C6:K6">SUM(C7:C14)</f>
        <v>334688</v>
      </c>
      <c r="D6" s="34">
        <f t="shared" si="0"/>
        <v>347443</v>
      </c>
      <c r="E6" s="34">
        <f t="shared" si="0"/>
        <v>352004</v>
      </c>
      <c r="F6" s="34">
        <f t="shared" si="0"/>
        <v>179396</v>
      </c>
      <c r="G6" s="34">
        <f t="shared" si="0"/>
        <v>181435</v>
      </c>
      <c r="H6" s="34">
        <f t="shared" si="0"/>
        <v>185312</v>
      </c>
      <c r="I6" s="34">
        <f t="shared" si="0"/>
        <v>155292</v>
      </c>
      <c r="J6" s="34">
        <f t="shared" si="0"/>
        <v>166008</v>
      </c>
      <c r="K6" s="1088">
        <f t="shared" si="0"/>
        <v>166692</v>
      </c>
    </row>
    <row r="7" spans="2:11" ht="19.5" customHeight="1">
      <c r="B7" s="28" t="s">
        <v>932</v>
      </c>
      <c r="C7" s="621">
        <v>12701</v>
      </c>
      <c r="D7" s="38">
        <v>11495</v>
      </c>
      <c r="E7" s="38">
        <v>11969</v>
      </c>
      <c r="F7" s="38">
        <v>6705</v>
      </c>
      <c r="G7" s="38">
        <v>6095</v>
      </c>
      <c r="H7" s="38">
        <v>6137</v>
      </c>
      <c r="I7" s="38">
        <v>5996</v>
      </c>
      <c r="J7" s="38">
        <v>5400</v>
      </c>
      <c r="K7" s="1097">
        <v>5832</v>
      </c>
    </row>
    <row r="8" spans="2:11" ht="19.5" customHeight="1">
      <c r="B8" s="28" t="s">
        <v>933</v>
      </c>
      <c r="C8" s="621">
        <v>94342</v>
      </c>
      <c r="D8" s="38">
        <v>97140</v>
      </c>
      <c r="E8" s="38">
        <v>101754</v>
      </c>
      <c r="F8" s="38">
        <v>48996</v>
      </c>
      <c r="G8" s="38">
        <v>48696</v>
      </c>
      <c r="H8" s="38">
        <v>51339</v>
      </c>
      <c r="I8" s="38">
        <v>45346</v>
      </c>
      <c r="J8" s="38">
        <v>48444</v>
      </c>
      <c r="K8" s="1097">
        <v>50415</v>
      </c>
    </row>
    <row r="9" spans="2:11" ht="19.5" customHeight="1">
      <c r="B9" s="28" t="s">
        <v>934</v>
      </c>
      <c r="C9" s="621">
        <v>25825</v>
      </c>
      <c r="D9" s="38">
        <v>26119</v>
      </c>
      <c r="E9" s="38">
        <v>30773</v>
      </c>
      <c r="F9" s="38">
        <v>11105</v>
      </c>
      <c r="G9" s="38">
        <v>11801</v>
      </c>
      <c r="H9" s="38">
        <v>13438</v>
      </c>
      <c r="I9" s="38">
        <v>14720</v>
      </c>
      <c r="J9" s="38">
        <v>14318</v>
      </c>
      <c r="K9" s="1097">
        <v>17335</v>
      </c>
    </row>
    <row r="10" spans="2:11" ht="19.5" customHeight="1">
      <c r="B10" s="28" t="s">
        <v>935</v>
      </c>
      <c r="C10" s="621">
        <v>15700</v>
      </c>
      <c r="D10" s="38">
        <v>12948</v>
      </c>
      <c r="E10" s="38">
        <v>19857</v>
      </c>
      <c r="F10" s="38">
        <v>12343</v>
      </c>
      <c r="G10" s="38">
        <v>10195</v>
      </c>
      <c r="H10" s="38">
        <v>15044</v>
      </c>
      <c r="I10" s="38">
        <v>3357</v>
      </c>
      <c r="J10" s="38">
        <v>2753</v>
      </c>
      <c r="K10" s="1097">
        <v>4813</v>
      </c>
    </row>
    <row r="11" spans="2:11" ht="19.5" customHeight="1">
      <c r="B11" s="28"/>
      <c r="C11" s="37"/>
      <c r="D11" s="20"/>
      <c r="E11" s="20"/>
      <c r="F11" s="19"/>
      <c r="G11" s="19"/>
      <c r="H11" s="19"/>
      <c r="I11" s="38"/>
      <c r="J11" s="38"/>
      <c r="K11" s="1097"/>
    </row>
    <row r="12" spans="2:11" ht="19.5" customHeight="1">
      <c r="B12" s="28" t="s">
        <v>936</v>
      </c>
      <c r="C12" s="37">
        <v>120359</v>
      </c>
      <c r="D12" s="20">
        <v>133076</v>
      </c>
      <c r="E12" s="20">
        <v>123653</v>
      </c>
      <c r="F12" s="38">
        <v>67287</v>
      </c>
      <c r="G12" s="38">
        <v>71916</v>
      </c>
      <c r="H12" s="38">
        <v>67638</v>
      </c>
      <c r="I12" s="38">
        <v>53072</v>
      </c>
      <c r="J12" s="38">
        <v>61160</v>
      </c>
      <c r="K12" s="1097">
        <v>56015</v>
      </c>
    </row>
    <row r="13" spans="2:11" ht="19.5" customHeight="1">
      <c r="B13" s="28" t="s">
        <v>942</v>
      </c>
      <c r="C13" s="621">
        <v>33505</v>
      </c>
      <c r="D13" s="38">
        <v>32961</v>
      </c>
      <c r="E13" s="38">
        <v>31267</v>
      </c>
      <c r="F13" s="38">
        <v>15296</v>
      </c>
      <c r="G13" s="38">
        <v>13562</v>
      </c>
      <c r="H13" s="38">
        <v>13125</v>
      </c>
      <c r="I13" s="38">
        <v>18209</v>
      </c>
      <c r="J13" s="38">
        <v>19399</v>
      </c>
      <c r="K13" s="1097">
        <v>18142</v>
      </c>
    </row>
    <row r="14" spans="2:11" ht="19.5" customHeight="1">
      <c r="B14" s="138" t="s">
        <v>687</v>
      </c>
      <c r="C14" s="41">
        <v>32256</v>
      </c>
      <c r="D14" s="131">
        <v>33704</v>
      </c>
      <c r="E14" s="131">
        <v>32731</v>
      </c>
      <c r="F14" s="131">
        <v>17664</v>
      </c>
      <c r="G14" s="131">
        <v>19170</v>
      </c>
      <c r="H14" s="131">
        <v>18591</v>
      </c>
      <c r="I14" s="131">
        <v>14592</v>
      </c>
      <c r="J14" s="131">
        <v>14534</v>
      </c>
      <c r="K14" s="1162">
        <v>14140</v>
      </c>
    </row>
    <row r="15" spans="2:8" ht="19.5" customHeight="1">
      <c r="B15" s="17" t="s">
        <v>943</v>
      </c>
      <c r="H15" s="1163"/>
    </row>
  </sheetData>
  <mergeCells count="4">
    <mergeCell ref="B4:B5"/>
    <mergeCell ref="C4:E4"/>
    <mergeCell ref="F4:H4"/>
    <mergeCell ref="I4:K4"/>
  </mergeCells>
  <printOptions/>
  <pageMargins left="0.75" right="0.75" top="1" bottom="1" header="0.512" footer="0.512"/>
  <pageSetup orientation="portrait" paperSize="8" r:id="rId1"/>
</worksheet>
</file>

<file path=xl/worksheets/sheet36.xml><?xml version="1.0" encoding="utf-8"?>
<worksheet xmlns="http://schemas.openxmlformats.org/spreadsheetml/2006/main" xmlns:r="http://schemas.openxmlformats.org/officeDocument/2006/relationships">
  <dimension ref="A1:S48"/>
  <sheetViews>
    <sheetView workbookViewId="0" topLeftCell="A1">
      <selection activeCell="A1" sqref="A1"/>
    </sheetView>
  </sheetViews>
  <sheetFormatPr defaultColWidth="9.00390625" defaultRowHeight="13.5"/>
  <cols>
    <col min="1" max="16" width="6.625" style="687" customWidth="1"/>
    <col min="17" max="18" width="7.125" style="687" customWidth="1"/>
    <col min="19" max="23" width="6.625" style="687" customWidth="1"/>
    <col min="24" max="25" width="13.25390625" style="687" customWidth="1"/>
    <col min="26" max="26" width="13.375" style="687" customWidth="1"/>
    <col min="27" max="27" width="13.00390625" style="687" customWidth="1"/>
    <col min="28" max="28" width="7.875" style="687" customWidth="1"/>
    <col min="29" max="29" width="6.625" style="687" customWidth="1"/>
    <col min="30" max="31" width="7.50390625" style="687" customWidth="1"/>
    <col min="32" max="32" width="7.625" style="687" customWidth="1"/>
    <col min="33" max="16384" width="6.625" style="687" customWidth="1"/>
  </cols>
  <sheetData>
    <row r="1" ht="14.25">
      <c r="A1" s="18" t="s">
        <v>995</v>
      </c>
    </row>
    <row r="2" spans="8:17" ht="15.75" customHeight="1">
      <c r="H2" s="1164"/>
      <c r="I2" s="1164"/>
      <c r="J2" s="1164"/>
      <c r="K2" s="1164"/>
      <c r="L2" s="1164"/>
      <c r="O2" s="1646" t="s">
        <v>966</v>
      </c>
      <c r="Q2" s="1165" t="s">
        <v>967</v>
      </c>
    </row>
    <row r="3" spans="1:18" ht="15.75" customHeight="1" thickBot="1">
      <c r="A3" s="687" t="s">
        <v>968</v>
      </c>
      <c r="O3" s="1647"/>
      <c r="P3" s="1648" t="s">
        <v>969</v>
      </c>
      <c r="Q3" s="1648"/>
      <c r="R3" s="1648"/>
    </row>
    <row r="4" spans="1:18" s="17" customFormat="1" ht="15.75" customHeight="1" thickTop="1">
      <c r="A4" s="1413" t="s">
        <v>970</v>
      </c>
      <c r="B4" s="1510" t="s">
        <v>971</v>
      </c>
      <c r="C4" s="1511"/>
      <c r="D4" s="1511"/>
      <c r="E4" s="1511"/>
      <c r="F4" s="1511"/>
      <c r="G4" s="1511"/>
      <c r="H4" s="1512"/>
      <c r="I4" s="1510" t="s">
        <v>972</v>
      </c>
      <c r="J4" s="1511"/>
      <c r="K4" s="1511"/>
      <c r="L4" s="1512"/>
      <c r="M4" s="1510" t="s">
        <v>973</v>
      </c>
      <c r="N4" s="1512"/>
      <c r="O4" s="1651" t="s">
        <v>974</v>
      </c>
      <c r="P4" s="1413" t="s">
        <v>975</v>
      </c>
      <c r="Q4" s="1652" t="s">
        <v>976</v>
      </c>
      <c r="R4" s="1653"/>
    </row>
    <row r="5" spans="1:18" s="17" customFormat="1" ht="15.75" customHeight="1">
      <c r="A5" s="1649"/>
      <c r="B5" s="1637" t="s">
        <v>1040</v>
      </c>
      <c r="C5" s="1637" t="s">
        <v>945</v>
      </c>
      <c r="D5" s="1637" t="s">
        <v>946</v>
      </c>
      <c r="E5" s="1637" t="s">
        <v>947</v>
      </c>
      <c r="F5" s="1637" t="s">
        <v>948</v>
      </c>
      <c r="G5" s="1637" t="s">
        <v>949</v>
      </c>
      <c r="H5" s="1637" t="s">
        <v>687</v>
      </c>
      <c r="I5" s="1637" t="s">
        <v>1040</v>
      </c>
      <c r="J5" s="1637" t="s">
        <v>977</v>
      </c>
      <c r="K5" s="1637" t="s">
        <v>978</v>
      </c>
      <c r="L5" s="1637" t="s">
        <v>979</v>
      </c>
      <c r="M5" s="1637" t="s">
        <v>945</v>
      </c>
      <c r="N5" s="1637" t="s">
        <v>946</v>
      </c>
      <c r="O5" s="1532"/>
      <c r="P5" s="1538"/>
      <c r="Q5" s="1637" t="s">
        <v>980</v>
      </c>
      <c r="R5" s="1645" t="s">
        <v>981</v>
      </c>
    </row>
    <row r="6" spans="1:18" s="17" customFormat="1" ht="15.75" customHeight="1">
      <c r="A6" s="1650"/>
      <c r="B6" s="1541"/>
      <c r="C6" s="1541"/>
      <c r="D6" s="1541"/>
      <c r="E6" s="1541"/>
      <c r="F6" s="1541"/>
      <c r="G6" s="1541"/>
      <c r="H6" s="1541"/>
      <c r="I6" s="1541"/>
      <c r="J6" s="1541"/>
      <c r="K6" s="1541"/>
      <c r="L6" s="1541"/>
      <c r="M6" s="1541"/>
      <c r="N6" s="1541"/>
      <c r="O6" s="1533"/>
      <c r="P6" s="1539"/>
      <c r="Q6" s="1541"/>
      <c r="R6" s="1626"/>
    </row>
    <row r="7" spans="1:18" s="17" customFormat="1" ht="15.75" customHeight="1">
      <c r="A7" s="28"/>
      <c r="B7" s="352"/>
      <c r="C7" s="353"/>
      <c r="D7" s="353"/>
      <c r="E7" s="353"/>
      <c r="F7" s="353"/>
      <c r="G7" s="353"/>
      <c r="H7" s="353"/>
      <c r="I7" s="353"/>
      <c r="J7" s="353"/>
      <c r="K7" s="353"/>
      <c r="L7" s="353"/>
      <c r="M7" s="353"/>
      <c r="N7" s="353"/>
      <c r="O7" s="353"/>
      <c r="P7" s="353"/>
      <c r="Q7" s="353"/>
      <c r="R7" s="356"/>
    </row>
    <row r="8" spans="1:18" s="17" customFormat="1" ht="16.5" customHeight="1">
      <c r="A8" s="935" t="s">
        <v>369</v>
      </c>
      <c r="B8" s="37">
        <f>SUM(C8:H8)</f>
        <v>685</v>
      </c>
      <c r="C8" s="20">
        <v>428</v>
      </c>
      <c r="D8" s="20">
        <v>85</v>
      </c>
      <c r="E8" s="20">
        <v>35</v>
      </c>
      <c r="F8" s="111" t="s">
        <v>608</v>
      </c>
      <c r="G8" s="111" t="s">
        <v>608</v>
      </c>
      <c r="H8" s="20">
        <v>137</v>
      </c>
      <c r="I8" s="20">
        <f>SUM(J8:L8)</f>
        <v>624</v>
      </c>
      <c r="J8" s="20">
        <v>209</v>
      </c>
      <c r="K8" s="20">
        <v>61</v>
      </c>
      <c r="L8" s="20">
        <v>354</v>
      </c>
      <c r="M8" s="20">
        <v>30845</v>
      </c>
      <c r="N8" s="20">
        <v>7834</v>
      </c>
      <c r="O8" s="20">
        <v>52</v>
      </c>
      <c r="P8" s="34" t="s">
        <v>608</v>
      </c>
      <c r="Q8" s="20">
        <v>23</v>
      </c>
      <c r="R8" s="27">
        <v>98</v>
      </c>
    </row>
    <row r="9" spans="1:18" s="17" customFormat="1" ht="16.5" customHeight="1">
      <c r="A9" s="28"/>
      <c r="B9" s="37"/>
      <c r="C9" s="20"/>
      <c r="D9" s="20"/>
      <c r="E9" s="20"/>
      <c r="F9" s="20"/>
      <c r="G9" s="38"/>
      <c r="H9" s="20"/>
      <c r="I9" s="20"/>
      <c r="J9" s="20"/>
      <c r="K9" s="20"/>
      <c r="L9" s="20"/>
      <c r="M9" s="20"/>
      <c r="N9" s="20"/>
      <c r="O9" s="20"/>
      <c r="P9" s="20"/>
      <c r="Q9" s="20"/>
      <c r="R9" s="27"/>
    </row>
    <row r="10" spans="1:18" s="139" customFormat="1" ht="16.5" customHeight="1">
      <c r="A10" s="1166">
        <v>63</v>
      </c>
      <c r="B10" s="37">
        <f>SUM(C10:H10)</f>
        <v>503</v>
      </c>
      <c r="C10" s="149">
        <v>397</v>
      </c>
      <c r="D10" s="149">
        <v>16</v>
      </c>
      <c r="E10" s="149">
        <v>29</v>
      </c>
      <c r="F10" s="34" t="s">
        <v>608</v>
      </c>
      <c r="G10" s="34" t="s">
        <v>608</v>
      </c>
      <c r="H10" s="149">
        <v>61</v>
      </c>
      <c r="I10" s="149">
        <f>SUM(J10:L10)</f>
        <v>493</v>
      </c>
      <c r="J10" s="149">
        <v>142</v>
      </c>
      <c r="K10" s="149">
        <v>41</v>
      </c>
      <c r="L10" s="149">
        <v>310</v>
      </c>
      <c r="M10" s="149">
        <v>28538</v>
      </c>
      <c r="N10" s="149">
        <v>150</v>
      </c>
      <c r="O10" s="149">
        <v>39</v>
      </c>
      <c r="P10" s="34" t="s">
        <v>608</v>
      </c>
      <c r="Q10" s="149">
        <v>35</v>
      </c>
      <c r="R10" s="851">
        <v>85</v>
      </c>
    </row>
    <row r="11" spans="1:18" s="17" customFormat="1" ht="16.5" customHeight="1">
      <c r="A11" s="28"/>
      <c r="B11" s="621"/>
      <c r="C11" s="38"/>
      <c r="D11" s="38"/>
      <c r="E11" s="38"/>
      <c r="F11" s="38"/>
      <c r="G11" s="38"/>
      <c r="H11" s="38"/>
      <c r="I11" s="38"/>
      <c r="J11" s="38"/>
      <c r="K11" s="38"/>
      <c r="L11" s="38"/>
      <c r="M11" s="38"/>
      <c r="N11" s="38"/>
      <c r="O11" s="38"/>
      <c r="P11" s="38"/>
      <c r="Q11" s="38"/>
      <c r="R11" s="1097"/>
    </row>
    <row r="12" spans="1:18" s="17" customFormat="1" ht="16.5" customHeight="1">
      <c r="A12" s="1167" t="s">
        <v>950</v>
      </c>
      <c r="B12" s="37">
        <f aca="true" t="shared" si="0" ref="B12:B17">SUM(C12:H12)</f>
        <v>40</v>
      </c>
      <c r="C12" s="38">
        <v>35</v>
      </c>
      <c r="D12" s="111" t="s">
        <v>608</v>
      </c>
      <c r="E12" s="111" t="s">
        <v>608</v>
      </c>
      <c r="F12" s="111" t="s">
        <v>608</v>
      </c>
      <c r="G12" s="111" t="s">
        <v>608</v>
      </c>
      <c r="H12" s="38">
        <v>5</v>
      </c>
      <c r="I12" s="20">
        <f aca="true" t="shared" si="1" ref="I12:I17">SUM(J12:L12)</f>
        <v>40</v>
      </c>
      <c r="J12" s="38">
        <v>8</v>
      </c>
      <c r="K12" s="38">
        <v>2</v>
      </c>
      <c r="L12" s="38">
        <v>30</v>
      </c>
      <c r="M12" s="38">
        <v>1062</v>
      </c>
      <c r="N12" s="111" t="s">
        <v>608</v>
      </c>
      <c r="O12" s="111" t="s">
        <v>608</v>
      </c>
      <c r="P12" s="111" t="s">
        <v>608</v>
      </c>
      <c r="Q12" s="20">
        <v>2</v>
      </c>
      <c r="R12" s="1097">
        <v>2</v>
      </c>
    </row>
    <row r="13" spans="1:18" s="17" customFormat="1" ht="16.5" customHeight="1">
      <c r="A13" s="1168" t="s">
        <v>951</v>
      </c>
      <c r="B13" s="37">
        <f t="shared" si="0"/>
        <v>40</v>
      </c>
      <c r="C13" s="38">
        <v>33</v>
      </c>
      <c r="D13" s="111" t="s">
        <v>608</v>
      </c>
      <c r="E13" s="38">
        <v>2</v>
      </c>
      <c r="F13" s="111" t="s">
        <v>608</v>
      </c>
      <c r="G13" s="111" t="s">
        <v>608</v>
      </c>
      <c r="H13" s="38">
        <v>5</v>
      </c>
      <c r="I13" s="20">
        <f t="shared" si="1"/>
        <v>42</v>
      </c>
      <c r="J13" s="38">
        <v>11</v>
      </c>
      <c r="K13" s="38">
        <v>5</v>
      </c>
      <c r="L13" s="38">
        <v>26</v>
      </c>
      <c r="M13" s="38">
        <v>2587</v>
      </c>
      <c r="N13" s="111" t="s">
        <v>608</v>
      </c>
      <c r="O13" s="38">
        <v>3</v>
      </c>
      <c r="P13" s="111" t="s">
        <v>608</v>
      </c>
      <c r="Q13" s="20">
        <v>3</v>
      </c>
      <c r="R13" s="1097">
        <v>9</v>
      </c>
    </row>
    <row r="14" spans="1:18" s="17" customFormat="1" ht="16.5" customHeight="1">
      <c r="A14" s="1168" t="s">
        <v>952</v>
      </c>
      <c r="B14" s="37">
        <f t="shared" si="0"/>
        <v>47</v>
      </c>
      <c r="C14" s="38">
        <v>39</v>
      </c>
      <c r="D14" s="38">
        <v>1</v>
      </c>
      <c r="E14" s="38">
        <v>2</v>
      </c>
      <c r="F14" s="111" t="s">
        <v>608</v>
      </c>
      <c r="G14" s="111" t="s">
        <v>608</v>
      </c>
      <c r="H14" s="38">
        <v>5</v>
      </c>
      <c r="I14" s="20">
        <f t="shared" si="1"/>
        <v>48</v>
      </c>
      <c r="J14" s="38">
        <v>11</v>
      </c>
      <c r="K14" s="38">
        <v>6</v>
      </c>
      <c r="L14" s="38">
        <v>31</v>
      </c>
      <c r="M14" s="38">
        <v>2438</v>
      </c>
      <c r="N14" s="38">
        <v>7</v>
      </c>
      <c r="O14" s="38">
        <v>8</v>
      </c>
      <c r="P14" s="111" t="s">
        <v>608</v>
      </c>
      <c r="Q14" s="38">
        <v>3</v>
      </c>
      <c r="R14" s="1097">
        <v>12</v>
      </c>
    </row>
    <row r="15" spans="1:18" s="17" customFormat="1" ht="16.5" customHeight="1">
      <c r="A15" s="1168" t="s">
        <v>953</v>
      </c>
      <c r="B15" s="37">
        <f t="shared" si="0"/>
        <v>77</v>
      </c>
      <c r="C15" s="38">
        <v>48</v>
      </c>
      <c r="D15" s="38">
        <v>7</v>
      </c>
      <c r="E15" s="38">
        <v>5</v>
      </c>
      <c r="F15" s="111" t="s">
        <v>608</v>
      </c>
      <c r="G15" s="111" t="s">
        <v>608</v>
      </c>
      <c r="H15" s="38">
        <v>17</v>
      </c>
      <c r="I15" s="20">
        <f t="shared" si="1"/>
        <v>72</v>
      </c>
      <c r="J15" s="38">
        <v>28</v>
      </c>
      <c r="K15" s="38">
        <v>5</v>
      </c>
      <c r="L15" s="38">
        <v>39</v>
      </c>
      <c r="M15" s="38">
        <v>4354</v>
      </c>
      <c r="N15" s="38">
        <v>99</v>
      </c>
      <c r="O15" s="38">
        <v>5</v>
      </c>
      <c r="P15" s="111" t="s">
        <v>608</v>
      </c>
      <c r="Q15" s="20">
        <v>5</v>
      </c>
      <c r="R15" s="1097">
        <v>16</v>
      </c>
    </row>
    <row r="16" spans="1:18" s="17" customFormat="1" ht="16.5" customHeight="1">
      <c r="A16" s="1168" t="s">
        <v>954</v>
      </c>
      <c r="B16" s="37">
        <f t="shared" si="0"/>
        <v>50</v>
      </c>
      <c r="C16" s="38">
        <v>35</v>
      </c>
      <c r="D16" s="38">
        <v>4</v>
      </c>
      <c r="E16" s="38">
        <v>5</v>
      </c>
      <c r="F16" s="111" t="s">
        <v>608</v>
      </c>
      <c r="G16" s="111" t="s">
        <v>608</v>
      </c>
      <c r="H16" s="38">
        <v>6</v>
      </c>
      <c r="I16" s="20">
        <f t="shared" si="1"/>
        <v>39</v>
      </c>
      <c r="J16" s="38">
        <v>7</v>
      </c>
      <c r="K16" s="38">
        <v>3</v>
      </c>
      <c r="L16" s="38">
        <v>29</v>
      </c>
      <c r="M16" s="38">
        <v>824</v>
      </c>
      <c r="N16" s="38">
        <v>9</v>
      </c>
      <c r="O16" s="38">
        <v>5</v>
      </c>
      <c r="P16" s="111" t="s">
        <v>608</v>
      </c>
      <c r="Q16" s="20">
        <v>4</v>
      </c>
      <c r="R16" s="1097">
        <v>4</v>
      </c>
    </row>
    <row r="17" spans="1:18" s="17" customFormat="1" ht="15.75" customHeight="1">
      <c r="A17" s="1168" t="s">
        <v>955</v>
      </c>
      <c r="B17" s="37">
        <f t="shared" si="0"/>
        <v>40</v>
      </c>
      <c r="C17" s="38">
        <v>32</v>
      </c>
      <c r="D17" s="111" t="s">
        <v>608</v>
      </c>
      <c r="E17" s="38">
        <v>1</v>
      </c>
      <c r="F17" s="111" t="s">
        <v>608</v>
      </c>
      <c r="G17" s="111" t="s">
        <v>608</v>
      </c>
      <c r="H17" s="38">
        <v>7</v>
      </c>
      <c r="I17" s="20">
        <f t="shared" si="1"/>
        <v>36</v>
      </c>
      <c r="J17" s="38">
        <v>6</v>
      </c>
      <c r="K17" s="38">
        <v>4</v>
      </c>
      <c r="L17" s="38">
        <v>26</v>
      </c>
      <c r="M17" s="38">
        <v>1367</v>
      </c>
      <c r="N17" s="111" t="s">
        <v>608</v>
      </c>
      <c r="O17" s="38">
        <v>1</v>
      </c>
      <c r="P17" s="111" t="s">
        <v>608</v>
      </c>
      <c r="Q17" s="38">
        <v>4</v>
      </c>
      <c r="R17" s="1097">
        <v>4</v>
      </c>
    </row>
    <row r="18" spans="1:18" s="17" customFormat="1" ht="15.75" customHeight="1">
      <c r="A18" s="1167"/>
      <c r="B18" s="37"/>
      <c r="C18" s="38"/>
      <c r="D18" s="38"/>
      <c r="E18" s="38"/>
      <c r="F18" s="38"/>
      <c r="G18" s="38"/>
      <c r="H18" s="38"/>
      <c r="I18" s="38"/>
      <c r="J18" s="38"/>
      <c r="K18" s="38"/>
      <c r="L18" s="38"/>
      <c r="M18" s="38"/>
      <c r="N18" s="38"/>
      <c r="O18" s="38"/>
      <c r="P18" s="38"/>
      <c r="Q18" s="20"/>
      <c r="R18" s="1097"/>
    </row>
    <row r="19" spans="1:18" s="17" customFormat="1" ht="15.75" customHeight="1">
      <c r="A19" s="1168" t="s">
        <v>956</v>
      </c>
      <c r="B19" s="37">
        <f>SUM(C19:H19)</f>
        <v>29</v>
      </c>
      <c r="C19" s="38">
        <v>24</v>
      </c>
      <c r="D19" s="111" t="s">
        <v>608</v>
      </c>
      <c r="E19" s="38">
        <v>4</v>
      </c>
      <c r="F19" s="111" t="s">
        <v>608</v>
      </c>
      <c r="G19" s="111" t="s">
        <v>608</v>
      </c>
      <c r="H19" s="38">
        <v>1</v>
      </c>
      <c r="I19" s="20">
        <f aca="true" t="shared" si="2" ref="I19:I24">SUM(J19:L19)</f>
        <v>28</v>
      </c>
      <c r="J19" s="38">
        <v>8</v>
      </c>
      <c r="K19" s="38">
        <v>3</v>
      </c>
      <c r="L19" s="38">
        <v>17</v>
      </c>
      <c r="M19" s="38">
        <v>1369</v>
      </c>
      <c r="N19" s="111" t="s">
        <v>608</v>
      </c>
      <c r="O19" s="38">
        <v>6</v>
      </c>
      <c r="P19" s="111" t="s">
        <v>608</v>
      </c>
      <c r="Q19" s="38">
        <v>4</v>
      </c>
      <c r="R19" s="1097">
        <v>4</v>
      </c>
    </row>
    <row r="20" spans="1:18" s="17" customFormat="1" ht="15.75" customHeight="1">
      <c r="A20" s="1168" t="s">
        <v>957</v>
      </c>
      <c r="B20" s="37">
        <f>SUM(C20:H20)</f>
        <v>35</v>
      </c>
      <c r="C20" s="38">
        <v>27</v>
      </c>
      <c r="D20" s="38">
        <v>4</v>
      </c>
      <c r="E20" s="38">
        <v>2</v>
      </c>
      <c r="F20" s="111" t="s">
        <v>608</v>
      </c>
      <c r="G20" s="111" t="s">
        <v>608</v>
      </c>
      <c r="H20" s="38">
        <v>2</v>
      </c>
      <c r="I20" s="20">
        <f t="shared" si="2"/>
        <v>30</v>
      </c>
      <c r="J20" s="38">
        <v>12</v>
      </c>
      <c r="K20" s="38">
        <v>1</v>
      </c>
      <c r="L20" s="38">
        <v>17</v>
      </c>
      <c r="M20" s="38">
        <v>1799</v>
      </c>
      <c r="N20" s="38">
        <v>35</v>
      </c>
      <c r="O20" s="38">
        <v>2</v>
      </c>
      <c r="P20" s="111" t="s">
        <v>608</v>
      </c>
      <c r="Q20" s="38">
        <v>2</v>
      </c>
      <c r="R20" s="1097">
        <v>7</v>
      </c>
    </row>
    <row r="21" spans="1:18" s="17" customFormat="1" ht="15.75" customHeight="1">
      <c r="A21" s="1168" t="s">
        <v>958</v>
      </c>
      <c r="B21" s="37">
        <f>SUM(C21:H21)</f>
        <v>31</v>
      </c>
      <c r="C21" s="38">
        <v>26</v>
      </c>
      <c r="D21" s="111" t="s">
        <v>608</v>
      </c>
      <c r="E21" s="38">
        <v>1</v>
      </c>
      <c r="F21" s="111" t="s">
        <v>608</v>
      </c>
      <c r="G21" s="111" t="s">
        <v>608</v>
      </c>
      <c r="H21" s="38">
        <v>4</v>
      </c>
      <c r="I21" s="20">
        <f t="shared" si="2"/>
        <v>29</v>
      </c>
      <c r="J21" s="38">
        <v>10</v>
      </c>
      <c r="K21" s="38">
        <v>3</v>
      </c>
      <c r="L21" s="38">
        <v>16</v>
      </c>
      <c r="M21" s="38">
        <v>2024</v>
      </c>
      <c r="N21" s="111" t="s">
        <v>608</v>
      </c>
      <c r="O21" s="38">
        <v>1</v>
      </c>
      <c r="P21" s="111" t="s">
        <v>608</v>
      </c>
      <c r="Q21" s="38">
        <v>1</v>
      </c>
      <c r="R21" s="1097">
        <v>4</v>
      </c>
    </row>
    <row r="22" spans="1:18" s="17" customFormat="1" ht="15.75" customHeight="1">
      <c r="A22" s="1168" t="s">
        <v>959</v>
      </c>
      <c r="B22" s="37">
        <f>SUM(C22:H22)</f>
        <v>39</v>
      </c>
      <c r="C22" s="38">
        <v>35</v>
      </c>
      <c r="D22" s="111" t="s">
        <v>608</v>
      </c>
      <c r="E22" s="38">
        <v>2</v>
      </c>
      <c r="F22" s="111" t="s">
        <v>608</v>
      </c>
      <c r="G22" s="111" t="s">
        <v>608</v>
      </c>
      <c r="H22" s="38">
        <v>2</v>
      </c>
      <c r="I22" s="20">
        <f t="shared" si="2"/>
        <v>50</v>
      </c>
      <c r="J22" s="38">
        <v>19</v>
      </c>
      <c r="K22" s="38">
        <v>4</v>
      </c>
      <c r="L22" s="38">
        <v>27</v>
      </c>
      <c r="M22" s="38">
        <v>6702</v>
      </c>
      <c r="N22" s="111" t="s">
        <v>608</v>
      </c>
      <c r="O22" s="38">
        <v>3</v>
      </c>
      <c r="P22" s="111" t="s">
        <v>608</v>
      </c>
      <c r="Q22" s="38">
        <v>3</v>
      </c>
      <c r="R22" s="1097">
        <v>10</v>
      </c>
    </row>
    <row r="23" spans="1:18" s="17" customFormat="1" ht="15.75" customHeight="1">
      <c r="A23" s="1168" t="s">
        <v>960</v>
      </c>
      <c r="B23" s="37">
        <f>SUM(C23:H23)</f>
        <v>36</v>
      </c>
      <c r="C23" s="38">
        <v>30</v>
      </c>
      <c r="D23" s="111" t="s">
        <v>608</v>
      </c>
      <c r="E23" s="38">
        <v>1</v>
      </c>
      <c r="F23" s="111" t="s">
        <v>608</v>
      </c>
      <c r="G23" s="111" t="s">
        <v>608</v>
      </c>
      <c r="H23" s="38">
        <v>5</v>
      </c>
      <c r="I23" s="20">
        <f t="shared" si="2"/>
        <v>39</v>
      </c>
      <c r="J23" s="38">
        <v>14</v>
      </c>
      <c r="K23" s="38">
        <v>2</v>
      </c>
      <c r="L23" s="38">
        <v>23</v>
      </c>
      <c r="M23" s="38">
        <v>2193</v>
      </c>
      <c r="N23" s="111" t="s">
        <v>608</v>
      </c>
      <c r="O23" s="38">
        <v>1</v>
      </c>
      <c r="P23" s="111" t="s">
        <v>608</v>
      </c>
      <c r="Q23" s="20">
        <v>1</v>
      </c>
      <c r="R23" s="1097">
        <v>4</v>
      </c>
    </row>
    <row r="24" spans="1:18" s="17" customFormat="1" ht="15.75" customHeight="1">
      <c r="A24" s="1168" t="s">
        <v>961</v>
      </c>
      <c r="B24" s="37">
        <v>39</v>
      </c>
      <c r="C24" s="38">
        <v>33</v>
      </c>
      <c r="D24" s="111" t="s">
        <v>608</v>
      </c>
      <c r="E24" s="38">
        <v>4</v>
      </c>
      <c r="F24" s="111" t="s">
        <v>608</v>
      </c>
      <c r="G24" s="111" t="s">
        <v>608</v>
      </c>
      <c r="H24" s="38">
        <v>2</v>
      </c>
      <c r="I24" s="20">
        <f t="shared" si="2"/>
        <v>40</v>
      </c>
      <c r="J24" s="38">
        <v>8</v>
      </c>
      <c r="K24" s="38">
        <v>3</v>
      </c>
      <c r="L24" s="38">
        <v>29</v>
      </c>
      <c r="M24" s="38">
        <v>1819</v>
      </c>
      <c r="N24" s="111" t="s">
        <v>608</v>
      </c>
      <c r="O24" s="38">
        <v>4</v>
      </c>
      <c r="P24" s="111" t="s">
        <v>608</v>
      </c>
      <c r="Q24" s="38">
        <v>3</v>
      </c>
      <c r="R24" s="1097">
        <v>9</v>
      </c>
    </row>
    <row r="25" spans="1:18" s="17" customFormat="1" ht="15.75" customHeight="1" thickBot="1">
      <c r="A25" s="138"/>
      <c r="B25" s="1169"/>
      <c r="C25" s="1080"/>
      <c r="D25" s="1080"/>
      <c r="E25" s="1080"/>
      <c r="F25" s="1080"/>
      <c r="G25" s="38"/>
      <c r="H25" s="38"/>
      <c r="I25" s="38"/>
      <c r="J25" s="38"/>
      <c r="K25" s="38"/>
      <c r="L25" s="38"/>
      <c r="M25" s="38"/>
      <c r="N25" s="38"/>
      <c r="O25" s="38"/>
      <c r="P25" s="38"/>
      <c r="Q25" s="38"/>
      <c r="R25" s="1097"/>
    </row>
    <row r="26" spans="1:19" s="17" customFormat="1" ht="15.75" customHeight="1" thickTop="1">
      <c r="A26" s="1413" t="s">
        <v>970</v>
      </c>
      <c r="B26" s="1635" t="s">
        <v>982</v>
      </c>
      <c r="C26" s="1635"/>
      <c r="D26" s="1635"/>
      <c r="E26" s="1635"/>
      <c r="F26" s="1656" t="s">
        <v>983</v>
      </c>
      <c r="G26" s="1644" t="s">
        <v>984</v>
      </c>
      <c r="H26" s="1644"/>
      <c r="I26" s="1644"/>
      <c r="J26" s="1644"/>
      <c r="K26" s="1644"/>
      <c r="L26" s="1644"/>
      <c r="M26" s="1644"/>
      <c r="N26" s="1644"/>
      <c r="O26" s="1644"/>
      <c r="P26" s="1644"/>
      <c r="Q26" s="1644"/>
      <c r="R26" s="1644"/>
      <c r="S26" s="1660"/>
    </row>
    <row r="27" spans="1:19" s="17" customFormat="1" ht="15.75" customHeight="1">
      <c r="A27" s="1538"/>
      <c r="B27" s="1658" t="s">
        <v>1119</v>
      </c>
      <c r="C27" s="1658" t="s">
        <v>962</v>
      </c>
      <c r="D27" s="1658" t="s">
        <v>963</v>
      </c>
      <c r="E27" s="1658" t="s">
        <v>985</v>
      </c>
      <c r="F27" s="1657"/>
      <c r="G27" s="1557" t="s">
        <v>986</v>
      </c>
      <c r="H27" s="1557"/>
      <c r="I27" s="1654" t="s">
        <v>964</v>
      </c>
      <c r="J27" s="1654"/>
      <c r="K27" s="1654"/>
      <c r="L27" s="1654"/>
      <c r="M27" s="1654"/>
      <c r="N27" s="1654"/>
      <c r="O27" s="1657" t="s">
        <v>987</v>
      </c>
      <c r="P27" s="1657" t="s">
        <v>988</v>
      </c>
      <c r="Q27" s="1657" t="s">
        <v>989</v>
      </c>
      <c r="R27" s="1657" t="s">
        <v>990</v>
      </c>
      <c r="S27" s="1657" t="s">
        <v>991</v>
      </c>
    </row>
    <row r="28" spans="1:19" s="17" customFormat="1" ht="15.75" customHeight="1">
      <c r="A28" s="1539"/>
      <c r="B28" s="1659"/>
      <c r="C28" s="1659"/>
      <c r="D28" s="1659"/>
      <c r="E28" s="1659"/>
      <c r="F28" s="1657"/>
      <c r="G28" s="1557"/>
      <c r="H28" s="1557"/>
      <c r="I28" s="1655" t="s">
        <v>992</v>
      </c>
      <c r="J28" s="1655"/>
      <c r="K28" s="1655" t="s">
        <v>993</v>
      </c>
      <c r="L28" s="1655"/>
      <c r="M28" s="1655" t="s">
        <v>994</v>
      </c>
      <c r="N28" s="1655"/>
      <c r="O28" s="1657"/>
      <c r="P28" s="1657"/>
      <c r="Q28" s="1657"/>
      <c r="R28" s="1657"/>
      <c r="S28" s="1671"/>
    </row>
    <row r="29" spans="1:19" s="17" customFormat="1" ht="15.75" customHeight="1">
      <c r="A29" s="28"/>
      <c r="B29" s="352"/>
      <c r="C29" s="614"/>
      <c r="D29" s="614"/>
      <c r="E29" s="353"/>
      <c r="F29" s="353"/>
      <c r="G29" s="1661"/>
      <c r="H29" s="1661"/>
      <c r="I29" s="1662"/>
      <c r="J29" s="1662"/>
      <c r="K29" s="1662"/>
      <c r="L29" s="1662"/>
      <c r="M29" s="1662"/>
      <c r="N29" s="1662"/>
      <c r="O29" s="353"/>
      <c r="P29" s="353"/>
      <c r="Q29" s="614"/>
      <c r="R29" s="614"/>
      <c r="S29" s="1170"/>
    </row>
    <row r="30" spans="1:19" s="17" customFormat="1" ht="15.75" customHeight="1">
      <c r="A30" s="935" t="s">
        <v>369</v>
      </c>
      <c r="B30" s="621">
        <f>SUM(C30:E30)</f>
        <v>391</v>
      </c>
      <c r="C30" s="38">
        <v>109</v>
      </c>
      <c r="D30" s="38">
        <v>41</v>
      </c>
      <c r="E30" s="38">
        <v>241</v>
      </c>
      <c r="F30" s="38">
        <v>1513</v>
      </c>
      <c r="G30" s="1663">
        <f>SUM(I30,O30:S30)</f>
        <v>1913961</v>
      </c>
      <c r="H30" s="1663"/>
      <c r="I30" s="1664">
        <f>SUM(K30:M30)</f>
        <v>1783776</v>
      </c>
      <c r="J30" s="1664"/>
      <c r="K30" s="1664">
        <v>938905</v>
      </c>
      <c r="L30" s="1664"/>
      <c r="M30" s="1665">
        <v>844871</v>
      </c>
      <c r="N30" s="1665"/>
      <c r="O30" s="38">
        <v>77362</v>
      </c>
      <c r="P30" s="38">
        <v>14337</v>
      </c>
      <c r="Q30" s="359">
        <v>0</v>
      </c>
      <c r="R30" s="359">
        <v>0</v>
      </c>
      <c r="S30" s="1097">
        <v>38486</v>
      </c>
    </row>
    <row r="31" spans="1:19" s="17" customFormat="1" ht="15.75" customHeight="1">
      <c r="A31" s="28"/>
      <c r="B31" s="621"/>
      <c r="C31" s="38"/>
      <c r="D31" s="38"/>
      <c r="E31" s="38"/>
      <c r="F31" s="38"/>
      <c r="G31" s="1666"/>
      <c r="H31" s="1666"/>
      <c r="I31" s="1664"/>
      <c r="J31" s="1664"/>
      <c r="K31" s="1664"/>
      <c r="L31" s="1664"/>
      <c r="M31" s="1663"/>
      <c r="N31" s="1663"/>
      <c r="O31" s="38"/>
      <c r="P31" s="38"/>
      <c r="Q31" s="38"/>
      <c r="R31" s="38"/>
      <c r="S31" s="1097"/>
    </row>
    <row r="32" spans="1:19" s="139" customFormat="1" ht="15.75" customHeight="1">
      <c r="A32" s="1166">
        <v>63</v>
      </c>
      <c r="B32" s="76">
        <f>SUM(C32:E32)</f>
        <v>303</v>
      </c>
      <c r="C32" s="34">
        <v>77</v>
      </c>
      <c r="D32" s="34">
        <v>29</v>
      </c>
      <c r="E32" s="34">
        <v>197</v>
      </c>
      <c r="F32" s="34">
        <v>1209</v>
      </c>
      <c r="G32" s="1667">
        <f>SUM(G34:H46)</f>
        <v>2067297</v>
      </c>
      <c r="H32" s="1667"/>
      <c r="I32" s="1668">
        <f>SUM(K32:M32)</f>
        <v>2051619</v>
      </c>
      <c r="J32" s="1668"/>
      <c r="K32" s="1668">
        <f>SUM(K34:L46)</f>
        <v>892148</v>
      </c>
      <c r="L32" s="1668"/>
      <c r="M32" s="1668">
        <f>SUM(M34:N46)</f>
        <v>1159471</v>
      </c>
      <c r="N32" s="1668"/>
      <c r="O32" s="34">
        <v>597</v>
      </c>
      <c r="P32" s="34">
        <v>9224</v>
      </c>
      <c r="Q32" s="69">
        <v>0</v>
      </c>
      <c r="R32" s="69">
        <v>0</v>
      </c>
      <c r="S32" s="1088">
        <v>5857</v>
      </c>
    </row>
    <row r="33" spans="1:19" s="17" customFormat="1" ht="15.75" customHeight="1">
      <c r="A33" s="28"/>
      <c r="B33" s="621"/>
      <c r="C33" s="38"/>
      <c r="D33" s="38"/>
      <c r="E33" s="38"/>
      <c r="F33" s="38"/>
      <c r="G33" s="1666"/>
      <c r="H33" s="1666"/>
      <c r="I33" s="1664"/>
      <c r="J33" s="1664"/>
      <c r="K33" s="1664"/>
      <c r="L33" s="1664"/>
      <c r="M33" s="1663"/>
      <c r="N33" s="1663"/>
      <c r="O33" s="38"/>
      <c r="P33" s="38"/>
      <c r="Q33" s="38"/>
      <c r="R33" s="38"/>
      <c r="S33" s="1097"/>
    </row>
    <row r="34" spans="1:19" s="17" customFormat="1" ht="15.75" customHeight="1">
      <c r="A34" s="1171" t="s">
        <v>950</v>
      </c>
      <c r="B34" s="621">
        <f aca="true" t="shared" si="3" ref="B34:B39">SUM(C34:E34)</f>
        <v>26</v>
      </c>
      <c r="C34" s="38">
        <v>3</v>
      </c>
      <c r="D34" s="38">
        <v>1</v>
      </c>
      <c r="E34" s="38">
        <v>22</v>
      </c>
      <c r="F34" s="38">
        <v>108</v>
      </c>
      <c r="G34" s="1663">
        <f aca="true" t="shared" si="4" ref="G34:G39">SUM(I34,O34:S34)</f>
        <v>71329</v>
      </c>
      <c r="H34" s="1663"/>
      <c r="I34" s="1664">
        <f>SUM(K34:N34)</f>
        <v>71119</v>
      </c>
      <c r="J34" s="1664"/>
      <c r="K34" s="1664">
        <v>47481</v>
      </c>
      <c r="L34" s="1664"/>
      <c r="M34" s="1663">
        <v>23638</v>
      </c>
      <c r="N34" s="1663"/>
      <c r="O34" s="359">
        <v>0</v>
      </c>
      <c r="P34" s="359">
        <v>0</v>
      </c>
      <c r="Q34" s="359">
        <v>0</v>
      </c>
      <c r="R34" s="359">
        <v>0</v>
      </c>
      <c r="S34" s="1097">
        <v>210</v>
      </c>
    </row>
    <row r="35" spans="1:19" s="17" customFormat="1" ht="15.75" customHeight="1">
      <c r="A35" s="1172" t="s">
        <v>951</v>
      </c>
      <c r="B35" s="621">
        <f t="shared" si="3"/>
        <v>28</v>
      </c>
      <c r="C35" s="38">
        <v>7</v>
      </c>
      <c r="D35" s="38">
        <v>3</v>
      </c>
      <c r="E35" s="38">
        <v>18</v>
      </c>
      <c r="F35" s="38">
        <v>103</v>
      </c>
      <c r="G35" s="1663">
        <f t="shared" si="4"/>
        <v>152904</v>
      </c>
      <c r="H35" s="1663"/>
      <c r="I35" s="1664">
        <f>SUM(K35:M35)</f>
        <v>152060</v>
      </c>
      <c r="J35" s="1664"/>
      <c r="K35" s="1664">
        <v>76280</v>
      </c>
      <c r="L35" s="1664"/>
      <c r="M35" s="1663">
        <v>75780</v>
      </c>
      <c r="N35" s="1663"/>
      <c r="O35" s="359">
        <v>0</v>
      </c>
      <c r="P35" s="38">
        <v>120</v>
      </c>
      <c r="Q35" s="359">
        <v>0</v>
      </c>
      <c r="R35" s="359">
        <v>0</v>
      </c>
      <c r="S35" s="1097">
        <v>724</v>
      </c>
    </row>
    <row r="36" spans="1:19" s="17" customFormat="1" ht="15.75" customHeight="1">
      <c r="A36" s="1172" t="s">
        <v>952</v>
      </c>
      <c r="B36" s="621">
        <f t="shared" si="3"/>
        <v>31</v>
      </c>
      <c r="C36" s="38">
        <v>5</v>
      </c>
      <c r="D36" s="38">
        <v>5</v>
      </c>
      <c r="E36" s="38">
        <v>21</v>
      </c>
      <c r="F36" s="38">
        <v>133</v>
      </c>
      <c r="G36" s="1663">
        <f t="shared" si="4"/>
        <v>109705</v>
      </c>
      <c r="H36" s="1663"/>
      <c r="I36" s="1664">
        <f>SUM(K36:M36)</f>
        <v>107742</v>
      </c>
      <c r="J36" s="1664"/>
      <c r="K36" s="1664">
        <v>71757</v>
      </c>
      <c r="L36" s="1664"/>
      <c r="M36" s="1663">
        <v>35985</v>
      </c>
      <c r="N36" s="1663"/>
      <c r="O36" s="38">
        <v>26</v>
      </c>
      <c r="P36" s="38">
        <v>1907</v>
      </c>
      <c r="Q36" s="359">
        <v>0</v>
      </c>
      <c r="R36" s="359">
        <v>0</v>
      </c>
      <c r="S36" s="1097">
        <v>30</v>
      </c>
    </row>
    <row r="37" spans="1:19" s="17" customFormat="1" ht="15.75" customHeight="1">
      <c r="A37" s="1172" t="s">
        <v>953</v>
      </c>
      <c r="B37" s="621">
        <f t="shared" si="3"/>
        <v>53</v>
      </c>
      <c r="C37" s="38">
        <v>22</v>
      </c>
      <c r="D37" s="38">
        <v>4</v>
      </c>
      <c r="E37" s="38">
        <v>27</v>
      </c>
      <c r="F37" s="38">
        <v>208</v>
      </c>
      <c r="G37" s="1663">
        <f t="shared" si="4"/>
        <v>329345</v>
      </c>
      <c r="H37" s="1663"/>
      <c r="I37" s="1664">
        <f>SUM(K37:M37)</f>
        <v>327639</v>
      </c>
      <c r="J37" s="1664"/>
      <c r="K37" s="1664">
        <v>133485</v>
      </c>
      <c r="L37" s="1664"/>
      <c r="M37" s="1663">
        <v>194154</v>
      </c>
      <c r="N37" s="1663"/>
      <c r="O37" s="38">
        <v>28</v>
      </c>
      <c r="P37" s="38">
        <v>484</v>
      </c>
      <c r="Q37" s="359">
        <v>0</v>
      </c>
      <c r="R37" s="359">
        <v>0</v>
      </c>
      <c r="S37" s="1097">
        <v>1194</v>
      </c>
    </row>
    <row r="38" spans="1:19" s="17" customFormat="1" ht="15.75" customHeight="1">
      <c r="A38" s="1172" t="s">
        <v>954</v>
      </c>
      <c r="B38" s="621">
        <f t="shared" si="3"/>
        <v>23</v>
      </c>
      <c r="C38" s="38">
        <v>3</v>
      </c>
      <c r="D38" s="38">
        <v>2</v>
      </c>
      <c r="E38" s="38">
        <v>18</v>
      </c>
      <c r="F38" s="38">
        <v>78</v>
      </c>
      <c r="G38" s="1663">
        <f t="shared" si="4"/>
        <v>131553</v>
      </c>
      <c r="H38" s="1663"/>
      <c r="I38" s="1664">
        <f>SUM(K38:M38)</f>
        <v>129546</v>
      </c>
      <c r="J38" s="1664"/>
      <c r="K38" s="1664">
        <v>29036</v>
      </c>
      <c r="L38" s="1664"/>
      <c r="M38" s="1663">
        <v>100510</v>
      </c>
      <c r="N38" s="1663"/>
      <c r="O38" s="38">
        <v>434</v>
      </c>
      <c r="P38" s="38">
        <v>1260</v>
      </c>
      <c r="Q38" s="359">
        <v>0</v>
      </c>
      <c r="R38" s="359">
        <v>0</v>
      </c>
      <c r="S38" s="1097">
        <v>313</v>
      </c>
    </row>
    <row r="39" spans="1:19" s="17" customFormat="1" ht="15.75" customHeight="1">
      <c r="A39" s="1172" t="s">
        <v>955</v>
      </c>
      <c r="B39" s="621">
        <f t="shared" si="3"/>
        <v>26</v>
      </c>
      <c r="C39" s="38">
        <v>4</v>
      </c>
      <c r="D39" s="38">
        <v>4</v>
      </c>
      <c r="E39" s="38">
        <v>18</v>
      </c>
      <c r="F39" s="38">
        <v>128</v>
      </c>
      <c r="G39" s="1663">
        <f t="shared" si="4"/>
        <v>173856</v>
      </c>
      <c r="H39" s="1663"/>
      <c r="I39" s="1664">
        <f>SUM(K39:M39)</f>
        <v>173251</v>
      </c>
      <c r="J39" s="1664"/>
      <c r="K39" s="1664">
        <v>37683</v>
      </c>
      <c r="L39" s="1664"/>
      <c r="M39" s="1663">
        <v>135568</v>
      </c>
      <c r="N39" s="1663"/>
      <c r="O39" s="359">
        <v>0</v>
      </c>
      <c r="P39" s="38">
        <v>451</v>
      </c>
      <c r="Q39" s="359">
        <v>0</v>
      </c>
      <c r="R39" s="359">
        <v>0</v>
      </c>
      <c r="S39" s="1097">
        <v>154</v>
      </c>
    </row>
    <row r="40" spans="1:19" s="17" customFormat="1" ht="15.75" customHeight="1">
      <c r="A40" s="1171"/>
      <c r="B40" s="621"/>
      <c r="C40" s="38"/>
      <c r="D40" s="38"/>
      <c r="E40" s="38"/>
      <c r="F40" s="38"/>
      <c r="G40" s="1663"/>
      <c r="H40" s="1663"/>
      <c r="I40" s="1664"/>
      <c r="J40" s="1664"/>
      <c r="K40" s="1664"/>
      <c r="L40" s="1664"/>
      <c r="M40" s="1663"/>
      <c r="N40" s="1663"/>
      <c r="O40" s="38"/>
      <c r="P40" s="38"/>
      <c r="Q40" s="38"/>
      <c r="R40" s="38"/>
      <c r="S40" s="1097"/>
    </row>
    <row r="41" spans="1:19" s="17" customFormat="1" ht="15.75" customHeight="1">
      <c r="A41" s="1172" t="s">
        <v>956</v>
      </c>
      <c r="B41" s="621">
        <f aca="true" t="shared" si="5" ref="B41:B46">SUM(C41:E41)</f>
        <v>18</v>
      </c>
      <c r="C41" s="38">
        <v>3</v>
      </c>
      <c r="D41" s="38">
        <v>3</v>
      </c>
      <c r="E41" s="38">
        <v>12</v>
      </c>
      <c r="F41" s="38">
        <v>72</v>
      </c>
      <c r="G41" s="1663">
        <f aca="true" t="shared" si="6" ref="G41:G46">SUM(I41,O41:S41)</f>
        <v>70859</v>
      </c>
      <c r="H41" s="1663"/>
      <c r="I41" s="1664">
        <f aca="true" t="shared" si="7" ref="I41:I46">SUM(K41:M41)</f>
        <v>69372</v>
      </c>
      <c r="J41" s="1664"/>
      <c r="K41" s="1664">
        <v>33373</v>
      </c>
      <c r="L41" s="1664"/>
      <c r="M41" s="1663">
        <v>35999</v>
      </c>
      <c r="N41" s="1663"/>
      <c r="O41" s="359">
        <v>0</v>
      </c>
      <c r="P41" s="38">
        <v>1487</v>
      </c>
      <c r="Q41" s="359">
        <v>0</v>
      </c>
      <c r="R41" s="359">
        <v>0</v>
      </c>
      <c r="S41" s="84">
        <v>0</v>
      </c>
    </row>
    <row r="42" spans="1:19" s="17" customFormat="1" ht="15.75" customHeight="1">
      <c r="A42" s="1172" t="s">
        <v>957</v>
      </c>
      <c r="B42" s="621">
        <f t="shared" si="5"/>
        <v>16</v>
      </c>
      <c r="C42" s="38">
        <v>4</v>
      </c>
      <c r="D42" s="38">
        <v>1</v>
      </c>
      <c r="E42" s="38">
        <v>11</v>
      </c>
      <c r="F42" s="38">
        <v>71</v>
      </c>
      <c r="G42" s="1663">
        <f t="shared" si="6"/>
        <v>67043</v>
      </c>
      <c r="H42" s="1663"/>
      <c r="I42" s="1664">
        <f t="shared" si="7"/>
        <v>63682</v>
      </c>
      <c r="J42" s="1664"/>
      <c r="K42" s="1664">
        <v>45428</v>
      </c>
      <c r="L42" s="1664"/>
      <c r="M42" s="1663">
        <v>18254</v>
      </c>
      <c r="N42" s="1663"/>
      <c r="O42" s="38">
        <v>109</v>
      </c>
      <c r="P42" s="38">
        <v>1306</v>
      </c>
      <c r="Q42" s="359">
        <v>0</v>
      </c>
      <c r="R42" s="359">
        <v>0</v>
      </c>
      <c r="S42" s="1097">
        <v>1946</v>
      </c>
    </row>
    <row r="43" spans="1:19" s="17" customFormat="1" ht="15.75" customHeight="1">
      <c r="A43" s="1172" t="s">
        <v>958</v>
      </c>
      <c r="B43" s="621">
        <f t="shared" si="5"/>
        <v>11</v>
      </c>
      <c r="C43" s="38">
        <v>5</v>
      </c>
      <c r="D43" s="359">
        <v>0</v>
      </c>
      <c r="E43" s="38">
        <v>6</v>
      </c>
      <c r="F43" s="38">
        <v>39</v>
      </c>
      <c r="G43" s="1663">
        <f t="shared" si="6"/>
        <v>87298</v>
      </c>
      <c r="H43" s="1663"/>
      <c r="I43" s="1664">
        <f t="shared" si="7"/>
        <v>87236</v>
      </c>
      <c r="J43" s="1664"/>
      <c r="K43" s="1664">
        <v>60335</v>
      </c>
      <c r="L43" s="1664"/>
      <c r="M43" s="1663">
        <v>26901</v>
      </c>
      <c r="N43" s="1663"/>
      <c r="O43" s="359">
        <v>0</v>
      </c>
      <c r="P43" s="38">
        <v>2</v>
      </c>
      <c r="Q43" s="359">
        <v>0</v>
      </c>
      <c r="R43" s="359">
        <v>0</v>
      </c>
      <c r="S43" s="1097">
        <v>60</v>
      </c>
    </row>
    <row r="44" spans="1:19" s="17" customFormat="1" ht="15.75" customHeight="1">
      <c r="A44" s="1172" t="s">
        <v>959</v>
      </c>
      <c r="B44" s="621">
        <f t="shared" si="5"/>
        <v>25</v>
      </c>
      <c r="C44" s="38">
        <v>8</v>
      </c>
      <c r="D44" s="38">
        <v>2</v>
      </c>
      <c r="E44" s="38">
        <v>15</v>
      </c>
      <c r="F44" s="38">
        <v>95</v>
      </c>
      <c r="G44" s="1663">
        <f t="shared" si="6"/>
        <v>625739</v>
      </c>
      <c r="H44" s="1663"/>
      <c r="I44" s="1664">
        <f t="shared" si="7"/>
        <v>623873</v>
      </c>
      <c r="J44" s="1664"/>
      <c r="K44" s="1664">
        <v>243859</v>
      </c>
      <c r="L44" s="1664"/>
      <c r="M44" s="1663">
        <v>380014</v>
      </c>
      <c r="N44" s="1663"/>
      <c r="O44" s="359">
        <v>0</v>
      </c>
      <c r="P44" s="38">
        <v>1303</v>
      </c>
      <c r="Q44" s="359">
        <v>0</v>
      </c>
      <c r="R44" s="359">
        <v>0</v>
      </c>
      <c r="S44" s="1097">
        <v>563</v>
      </c>
    </row>
    <row r="45" spans="1:19" s="17" customFormat="1" ht="15.75" customHeight="1">
      <c r="A45" s="1172" t="s">
        <v>960</v>
      </c>
      <c r="B45" s="621">
        <f t="shared" si="5"/>
        <v>25</v>
      </c>
      <c r="C45" s="38">
        <v>10</v>
      </c>
      <c r="D45" s="38">
        <v>1</v>
      </c>
      <c r="E45" s="38">
        <v>14</v>
      </c>
      <c r="F45" s="38">
        <v>94</v>
      </c>
      <c r="G45" s="1663">
        <f t="shared" si="6"/>
        <v>199357</v>
      </c>
      <c r="H45" s="1663"/>
      <c r="I45" s="1664">
        <f t="shared" si="7"/>
        <v>198415</v>
      </c>
      <c r="J45" s="1664"/>
      <c r="K45" s="1664">
        <v>80955</v>
      </c>
      <c r="L45" s="1664"/>
      <c r="M45" s="1663">
        <v>117460</v>
      </c>
      <c r="N45" s="1663"/>
      <c r="O45" s="359">
        <v>0</v>
      </c>
      <c r="P45" s="38">
        <v>355</v>
      </c>
      <c r="Q45" s="359">
        <v>0</v>
      </c>
      <c r="R45" s="359">
        <v>0</v>
      </c>
      <c r="S45" s="1097">
        <v>587</v>
      </c>
    </row>
    <row r="46" spans="1:19" s="17" customFormat="1" ht="15.75" customHeight="1">
      <c r="A46" s="1172" t="s">
        <v>961</v>
      </c>
      <c r="B46" s="621">
        <f t="shared" si="5"/>
        <v>21</v>
      </c>
      <c r="C46" s="38">
        <v>3</v>
      </c>
      <c r="D46" s="38">
        <v>3</v>
      </c>
      <c r="E46" s="38">
        <v>15</v>
      </c>
      <c r="F46" s="38">
        <v>80</v>
      </c>
      <c r="G46" s="1663">
        <f t="shared" si="6"/>
        <v>48309</v>
      </c>
      <c r="H46" s="1663"/>
      <c r="I46" s="1664">
        <f t="shared" si="7"/>
        <v>47684</v>
      </c>
      <c r="J46" s="1664"/>
      <c r="K46" s="1664">
        <v>32476</v>
      </c>
      <c r="L46" s="1664"/>
      <c r="M46" s="1663">
        <v>15208</v>
      </c>
      <c r="N46" s="1663"/>
      <c r="O46" s="359">
        <v>0</v>
      </c>
      <c r="P46" s="38">
        <v>549</v>
      </c>
      <c r="Q46" s="359">
        <v>0</v>
      </c>
      <c r="R46" s="359">
        <v>0</v>
      </c>
      <c r="S46" s="1097">
        <v>76</v>
      </c>
    </row>
    <row r="47" spans="1:19" s="17" customFormat="1" ht="15.75" customHeight="1">
      <c r="A47" s="138"/>
      <c r="B47" s="156"/>
      <c r="C47" s="131"/>
      <c r="D47" s="131"/>
      <c r="E47" s="42"/>
      <c r="F47" s="42"/>
      <c r="G47" s="1669"/>
      <c r="H47" s="1669"/>
      <c r="I47" s="1670"/>
      <c r="J47" s="1670"/>
      <c r="K47" s="1670"/>
      <c r="L47" s="1670"/>
      <c r="M47" s="1669"/>
      <c r="N47" s="1669"/>
      <c r="O47" s="42"/>
      <c r="P47" s="42"/>
      <c r="Q47" s="131"/>
      <c r="R47" s="131"/>
      <c r="S47" s="1162"/>
    </row>
    <row r="48" ht="15.75" customHeight="1">
      <c r="A48" s="687" t="s">
        <v>965</v>
      </c>
    </row>
  </sheetData>
  <mergeCells count="118">
    <mergeCell ref="R27:R28"/>
    <mergeCell ref="S27:S28"/>
    <mergeCell ref="I37:J37"/>
    <mergeCell ref="G36:H36"/>
    <mergeCell ref="G37:H37"/>
    <mergeCell ref="O27:O28"/>
    <mergeCell ref="P27:P28"/>
    <mergeCell ref="K37:L37"/>
    <mergeCell ref="M37:N37"/>
    <mergeCell ref="I36:J36"/>
    <mergeCell ref="G47:H47"/>
    <mergeCell ref="I47:J47"/>
    <mergeCell ref="K47:L47"/>
    <mergeCell ref="M47:N47"/>
    <mergeCell ref="G46:H46"/>
    <mergeCell ref="I46:J46"/>
    <mergeCell ref="K46:L46"/>
    <mergeCell ref="M46:N46"/>
    <mergeCell ref="G45:H45"/>
    <mergeCell ref="I45:J45"/>
    <mergeCell ref="K45:L45"/>
    <mergeCell ref="M45:N45"/>
    <mergeCell ref="G44:H44"/>
    <mergeCell ref="I44:J44"/>
    <mergeCell ref="K44:L44"/>
    <mergeCell ref="M44:N44"/>
    <mergeCell ref="G43:H43"/>
    <mergeCell ref="I43:J43"/>
    <mergeCell ref="K43:L43"/>
    <mergeCell ref="M43:N43"/>
    <mergeCell ref="G42:H42"/>
    <mergeCell ref="I42:J42"/>
    <mergeCell ref="K42:L42"/>
    <mergeCell ref="M42:N42"/>
    <mergeCell ref="G41:H41"/>
    <mergeCell ref="I41:J41"/>
    <mergeCell ref="K41:L41"/>
    <mergeCell ref="M41:N41"/>
    <mergeCell ref="G40:H40"/>
    <mergeCell ref="I40:J40"/>
    <mergeCell ref="K40:L40"/>
    <mergeCell ref="M40:N40"/>
    <mergeCell ref="G39:H39"/>
    <mergeCell ref="I39:J39"/>
    <mergeCell ref="K39:L39"/>
    <mergeCell ref="M39:N39"/>
    <mergeCell ref="G38:H38"/>
    <mergeCell ref="I38:J38"/>
    <mergeCell ref="K38:L38"/>
    <mergeCell ref="M38:N38"/>
    <mergeCell ref="M34:N34"/>
    <mergeCell ref="K36:L36"/>
    <mergeCell ref="M36:N36"/>
    <mergeCell ref="I35:J35"/>
    <mergeCell ref="K35:L35"/>
    <mergeCell ref="M35:N35"/>
    <mergeCell ref="G35:H35"/>
    <mergeCell ref="G33:H33"/>
    <mergeCell ref="I33:J33"/>
    <mergeCell ref="K33:L33"/>
    <mergeCell ref="G34:H34"/>
    <mergeCell ref="I34:J34"/>
    <mergeCell ref="K34:L34"/>
    <mergeCell ref="M33:N33"/>
    <mergeCell ref="G32:H32"/>
    <mergeCell ref="I32:J32"/>
    <mergeCell ref="K32:L32"/>
    <mergeCell ref="M32:N32"/>
    <mergeCell ref="G31:H31"/>
    <mergeCell ref="I31:J31"/>
    <mergeCell ref="K31:L31"/>
    <mergeCell ref="M31:N31"/>
    <mergeCell ref="G30:H30"/>
    <mergeCell ref="I30:J30"/>
    <mergeCell ref="K30:L30"/>
    <mergeCell ref="M30:N30"/>
    <mergeCell ref="G29:H29"/>
    <mergeCell ref="I29:J29"/>
    <mergeCell ref="K29:L29"/>
    <mergeCell ref="M29:N29"/>
    <mergeCell ref="A26:A28"/>
    <mergeCell ref="B26:E26"/>
    <mergeCell ref="F26:F28"/>
    <mergeCell ref="G27:H28"/>
    <mergeCell ref="B27:B28"/>
    <mergeCell ref="C27:C28"/>
    <mergeCell ref="D27:D28"/>
    <mergeCell ref="E27:E28"/>
    <mergeCell ref="G26:S26"/>
    <mergeCell ref="Q27:Q28"/>
    <mergeCell ref="I27:N27"/>
    <mergeCell ref="I28:J28"/>
    <mergeCell ref="K28:L28"/>
    <mergeCell ref="M28:N28"/>
    <mergeCell ref="O2:O3"/>
    <mergeCell ref="P3:R3"/>
    <mergeCell ref="A4:A6"/>
    <mergeCell ref="B4:H4"/>
    <mergeCell ref="I4:L4"/>
    <mergeCell ref="M4:N4"/>
    <mergeCell ref="O4:O6"/>
    <mergeCell ref="P4:P6"/>
    <mergeCell ref="Q4:R4"/>
    <mergeCell ref="N5:N6"/>
    <mergeCell ref="M5:M6"/>
    <mergeCell ref="L5:L6"/>
    <mergeCell ref="K5:K6"/>
    <mergeCell ref="J5:J6"/>
    <mergeCell ref="Q5:Q6"/>
    <mergeCell ref="R5:R6"/>
    <mergeCell ref="E5:E6"/>
    <mergeCell ref="B5:B6"/>
    <mergeCell ref="C5:C6"/>
    <mergeCell ref="D5:D6"/>
    <mergeCell ref="I5:I6"/>
    <mergeCell ref="H5:H6"/>
    <mergeCell ref="G5:G6"/>
    <mergeCell ref="F5:F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173" t="s">
        <v>1018</v>
      </c>
    </row>
    <row r="2" ht="11.25" customHeight="1">
      <c r="B2" s="18"/>
    </row>
    <row r="3" spans="2:11" ht="12.75" thickBot="1">
      <c r="B3" s="20" t="s">
        <v>1013</v>
      </c>
      <c r="C3" s="20"/>
      <c r="D3" s="20"/>
      <c r="E3" s="20"/>
      <c r="F3" s="20"/>
      <c r="G3" s="20"/>
      <c r="H3" s="20"/>
      <c r="I3" s="20"/>
      <c r="J3" s="38"/>
      <c r="K3" s="19"/>
    </row>
    <row r="4" spans="1:11" ht="12" customHeight="1" thickTop="1">
      <c r="A4" s="27"/>
      <c r="B4" s="1270" t="s">
        <v>1014</v>
      </c>
      <c r="C4" s="1174" t="s">
        <v>996</v>
      </c>
      <c r="D4" s="1175"/>
      <c r="E4" s="1175"/>
      <c r="F4" s="1174" t="s">
        <v>997</v>
      </c>
      <c r="G4" s="1175"/>
      <c r="H4" s="1175"/>
      <c r="I4" s="1174" t="s">
        <v>1015</v>
      </c>
      <c r="J4" s="1175"/>
      <c r="K4" s="1176"/>
    </row>
    <row r="5" spans="1:11" ht="24" customHeight="1">
      <c r="A5" s="27"/>
      <c r="B5" s="1672"/>
      <c r="C5" s="1177" t="s">
        <v>369</v>
      </c>
      <c r="D5" s="1177">
        <v>63</v>
      </c>
      <c r="E5" s="1178" t="s">
        <v>1016</v>
      </c>
      <c r="F5" s="1177">
        <v>62</v>
      </c>
      <c r="G5" s="1177">
        <v>63</v>
      </c>
      <c r="H5" s="1178" t="s">
        <v>1016</v>
      </c>
      <c r="I5" s="1177">
        <v>62</v>
      </c>
      <c r="J5" s="1177">
        <v>63</v>
      </c>
      <c r="K5" s="1178" t="s">
        <v>1016</v>
      </c>
    </row>
    <row r="6" spans="1:11" s="139" customFormat="1" ht="12" customHeight="1">
      <c r="A6" s="851"/>
      <c r="B6" s="854" t="s">
        <v>1040</v>
      </c>
      <c r="C6" s="1179">
        <f aca="true" t="shared" si="0" ref="C6:K6">SUM(C8:C11)</f>
        <v>4629</v>
      </c>
      <c r="D6" s="1180">
        <f t="shared" si="0"/>
        <v>4561</v>
      </c>
      <c r="E6" s="1180">
        <f t="shared" si="0"/>
        <v>-68</v>
      </c>
      <c r="F6" s="1180">
        <f t="shared" si="0"/>
        <v>89</v>
      </c>
      <c r="G6" s="1180">
        <f t="shared" si="0"/>
        <v>101</v>
      </c>
      <c r="H6" s="1180">
        <f t="shared" si="0"/>
        <v>12</v>
      </c>
      <c r="I6" s="1180">
        <f t="shared" si="0"/>
        <v>5423</v>
      </c>
      <c r="J6" s="1180">
        <f t="shared" si="0"/>
        <v>5332</v>
      </c>
      <c r="K6" s="1181">
        <f t="shared" si="0"/>
        <v>-91</v>
      </c>
    </row>
    <row r="7" spans="1:11" s="687" customFormat="1" ht="7.5" customHeight="1">
      <c r="A7" s="1182"/>
      <c r="B7" s="601"/>
      <c r="C7" s="1183"/>
      <c r="D7" s="1184"/>
      <c r="E7" s="1184"/>
      <c r="F7" s="1184"/>
      <c r="G7" s="1184"/>
      <c r="H7" s="1184"/>
      <c r="I7" s="1184"/>
      <c r="J7" s="1184"/>
      <c r="K7" s="1185"/>
    </row>
    <row r="8" spans="1:11" s="139" customFormat="1" ht="12" customHeight="1">
      <c r="A8" s="851"/>
      <c r="B8" s="854" t="s">
        <v>1049</v>
      </c>
      <c r="C8" s="1186">
        <f>SUM(C13+C18+C19+C22)</f>
        <v>1931</v>
      </c>
      <c r="D8" s="1187">
        <f>SUM(D13+D18+D19+D22)</f>
        <v>1892</v>
      </c>
      <c r="E8" s="1187">
        <f>D8-C8</f>
        <v>-39</v>
      </c>
      <c r="F8" s="1187">
        <f>SUM(F13+F18+F19+F22)</f>
        <v>25</v>
      </c>
      <c r="G8" s="1187">
        <f>SUM(G13+G18+G19+G22)</f>
        <v>30</v>
      </c>
      <c r="H8" s="1187">
        <f>G8-F8</f>
        <v>5</v>
      </c>
      <c r="I8" s="1187">
        <f>SUM(I13+I18+I19+I22)</f>
        <v>2226</v>
      </c>
      <c r="J8" s="1187">
        <f>SUM(J13+J18+J19+J22)</f>
        <v>2201</v>
      </c>
      <c r="K8" s="1188">
        <f>J8-I8</f>
        <v>-25</v>
      </c>
    </row>
    <row r="9" spans="1:11" s="139" customFormat="1" ht="12" customHeight="1">
      <c r="A9" s="851"/>
      <c r="B9" s="854" t="s">
        <v>998</v>
      </c>
      <c r="C9" s="1186">
        <f>SUM(C17+C20+C23)</f>
        <v>615</v>
      </c>
      <c r="D9" s="1187">
        <f>SUM(D17+D20+D23)</f>
        <v>643</v>
      </c>
      <c r="E9" s="1187">
        <f>D9-C9</f>
        <v>28</v>
      </c>
      <c r="F9" s="1187">
        <f>SUM(F17+F20+F23)</f>
        <v>13</v>
      </c>
      <c r="G9" s="1187">
        <f>SUM(G17+G20+G23)</f>
        <v>18</v>
      </c>
      <c r="H9" s="1187">
        <f>G9-F9</f>
        <v>5</v>
      </c>
      <c r="I9" s="1187">
        <f>SUM(I17+I20+I23)</f>
        <v>805</v>
      </c>
      <c r="J9" s="1187">
        <f>SUM(J17+J20+J23)</f>
        <v>809</v>
      </c>
      <c r="K9" s="1188">
        <f>J9-I9</f>
        <v>4</v>
      </c>
    </row>
    <row r="10" spans="1:11" s="139" customFormat="1" ht="12" customHeight="1">
      <c r="A10" s="851"/>
      <c r="B10" s="854" t="s">
        <v>1053</v>
      </c>
      <c r="C10" s="1186">
        <f>SUM(C14+C21+C24+C25)</f>
        <v>855</v>
      </c>
      <c r="D10" s="1187">
        <f>SUM(D14+D21+D24+D25)</f>
        <v>891</v>
      </c>
      <c r="E10" s="1187">
        <f>D10-C10</f>
        <v>36</v>
      </c>
      <c r="F10" s="1187">
        <f>SUM(F14+F21+F24+F25)</f>
        <v>21</v>
      </c>
      <c r="G10" s="1187">
        <f>SUM(G14+G21+G24+G25)</f>
        <v>23</v>
      </c>
      <c r="H10" s="1187">
        <f>G10-F10</f>
        <v>2</v>
      </c>
      <c r="I10" s="1187">
        <f>SUM(I14+I21+I24+I25)</f>
        <v>979</v>
      </c>
      <c r="J10" s="1187">
        <f>SUM(J14+J21+J24+J25)</f>
        <v>1025</v>
      </c>
      <c r="K10" s="1188">
        <f>J10-I10</f>
        <v>46</v>
      </c>
    </row>
    <row r="11" spans="1:11" s="139" customFormat="1" ht="12" customHeight="1">
      <c r="A11" s="851"/>
      <c r="B11" s="854" t="s">
        <v>1055</v>
      </c>
      <c r="C11" s="1186">
        <f>SUM(C15+C16+C26+C27)</f>
        <v>1228</v>
      </c>
      <c r="D11" s="1187">
        <f>SUM(D15+D16+D26+D27)</f>
        <v>1135</v>
      </c>
      <c r="E11" s="1187">
        <f>D11-C11</f>
        <v>-93</v>
      </c>
      <c r="F11" s="1187">
        <f>SUM(F15+F16+F26+F27)</f>
        <v>30</v>
      </c>
      <c r="G11" s="1187">
        <f>SUM(G15+G16+G26+G27)</f>
        <v>30</v>
      </c>
      <c r="H11" s="1187">
        <f>G11-F11</f>
        <v>0</v>
      </c>
      <c r="I11" s="1187">
        <f>SUM(I15+I16+I26+I27)</f>
        <v>1413</v>
      </c>
      <c r="J11" s="1187">
        <f>SUM(J15+J16+J26+J27)</f>
        <v>1297</v>
      </c>
      <c r="K11" s="1188">
        <f>J11-I11</f>
        <v>-116</v>
      </c>
    </row>
    <row r="12" spans="1:11" ht="7.5" customHeight="1">
      <c r="A12" s="27"/>
      <c r="B12" s="67"/>
      <c r="C12" s="116"/>
      <c r="D12" s="117"/>
      <c r="E12" s="117"/>
      <c r="F12" s="117"/>
      <c r="G12" s="117"/>
      <c r="H12" s="117"/>
      <c r="I12" s="117"/>
      <c r="J12" s="117"/>
      <c r="K12" s="1189"/>
    </row>
    <row r="13" spans="1:11" ht="12" customHeight="1">
      <c r="A13" s="27"/>
      <c r="B13" s="79" t="s">
        <v>999</v>
      </c>
      <c r="C13" s="1190">
        <v>1342</v>
      </c>
      <c r="D13" s="802">
        <v>1283</v>
      </c>
      <c r="E13" s="802">
        <f aca="true" t="shared" si="1" ref="E13:E27">D13-C13</f>
        <v>-59</v>
      </c>
      <c r="F13" s="802">
        <v>12</v>
      </c>
      <c r="G13" s="802">
        <v>14</v>
      </c>
      <c r="H13" s="802">
        <f aca="true" t="shared" si="2" ref="H13:H27">G13-F13</f>
        <v>2</v>
      </c>
      <c r="I13" s="802">
        <v>1500</v>
      </c>
      <c r="J13" s="802">
        <v>1415</v>
      </c>
      <c r="K13" s="1191">
        <f aca="true" t="shared" si="3" ref="K13:K27">J13-I13</f>
        <v>-85</v>
      </c>
    </row>
    <row r="14" spans="1:11" ht="12" customHeight="1">
      <c r="A14" s="27"/>
      <c r="B14" s="79" t="s">
        <v>1000</v>
      </c>
      <c r="C14" s="1190">
        <v>414</v>
      </c>
      <c r="D14" s="802">
        <v>455</v>
      </c>
      <c r="E14" s="802">
        <f t="shared" si="1"/>
        <v>41</v>
      </c>
      <c r="F14" s="802">
        <v>6</v>
      </c>
      <c r="G14" s="802">
        <v>4</v>
      </c>
      <c r="H14" s="802">
        <f t="shared" si="2"/>
        <v>-2</v>
      </c>
      <c r="I14" s="802">
        <v>465</v>
      </c>
      <c r="J14" s="802">
        <v>504</v>
      </c>
      <c r="K14" s="1191">
        <f t="shared" si="3"/>
        <v>39</v>
      </c>
    </row>
    <row r="15" spans="1:11" ht="12" customHeight="1">
      <c r="A15" s="27"/>
      <c r="B15" s="79" t="s">
        <v>1001</v>
      </c>
      <c r="C15" s="1190">
        <v>549</v>
      </c>
      <c r="D15" s="802">
        <v>558</v>
      </c>
      <c r="E15" s="802">
        <f t="shared" si="1"/>
        <v>9</v>
      </c>
      <c r="F15" s="802">
        <v>16</v>
      </c>
      <c r="G15" s="802">
        <v>8</v>
      </c>
      <c r="H15" s="802">
        <f t="shared" si="2"/>
        <v>-8</v>
      </c>
      <c r="I15" s="802">
        <v>661</v>
      </c>
      <c r="J15" s="802">
        <v>667</v>
      </c>
      <c r="K15" s="1191">
        <f t="shared" si="3"/>
        <v>6</v>
      </c>
    </row>
    <row r="16" spans="1:11" ht="12" customHeight="1">
      <c r="A16" s="27"/>
      <c r="B16" s="79" t="s">
        <v>1002</v>
      </c>
      <c r="C16" s="1190">
        <v>582</v>
      </c>
      <c r="D16" s="802">
        <v>482</v>
      </c>
      <c r="E16" s="802">
        <f t="shared" si="1"/>
        <v>-100</v>
      </c>
      <c r="F16" s="802">
        <v>8</v>
      </c>
      <c r="G16" s="802">
        <v>17</v>
      </c>
      <c r="H16" s="802">
        <f t="shared" si="2"/>
        <v>9</v>
      </c>
      <c r="I16" s="802">
        <v>622</v>
      </c>
      <c r="J16" s="802">
        <v>516</v>
      </c>
      <c r="K16" s="1191">
        <f t="shared" si="3"/>
        <v>-106</v>
      </c>
    </row>
    <row r="17" spans="1:11" ht="12" customHeight="1">
      <c r="A17" s="27"/>
      <c r="B17" s="79" t="s">
        <v>1003</v>
      </c>
      <c r="C17" s="1190">
        <v>268</v>
      </c>
      <c r="D17" s="802">
        <v>307</v>
      </c>
      <c r="E17" s="802">
        <f t="shared" si="1"/>
        <v>39</v>
      </c>
      <c r="F17" s="802">
        <v>7</v>
      </c>
      <c r="G17" s="802">
        <v>10</v>
      </c>
      <c r="H17" s="802">
        <f t="shared" si="2"/>
        <v>3</v>
      </c>
      <c r="I17" s="802">
        <v>356</v>
      </c>
      <c r="J17" s="802">
        <v>380</v>
      </c>
      <c r="K17" s="1191">
        <f t="shared" si="3"/>
        <v>24</v>
      </c>
    </row>
    <row r="18" spans="1:11" ht="12" customHeight="1">
      <c r="A18" s="27"/>
      <c r="B18" s="79" t="s">
        <v>1004</v>
      </c>
      <c r="C18" s="1190">
        <v>255</v>
      </c>
      <c r="D18" s="802">
        <v>242</v>
      </c>
      <c r="E18" s="802">
        <f t="shared" si="1"/>
        <v>-13</v>
      </c>
      <c r="F18" s="802">
        <v>6</v>
      </c>
      <c r="G18" s="802">
        <v>8</v>
      </c>
      <c r="H18" s="802">
        <f t="shared" si="2"/>
        <v>2</v>
      </c>
      <c r="I18" s="802">
        <v>310</v>
      </c>
      <c r="J18" s="802">
        <v>308</v>
      </c>
      <c r="K18" s="1191">
        <f t="shared" si="3"/>
        <v>-2</v>
      </c>
    </row>
    <row r="19" spans="1:11" ht="12" customHeight="1">
      <c r="A19" s="27"/>
      <c r="B19" s="79" t="s">
        <v>1005</v>
      </c>
      <c r="C19" s="1190">
        <v>197</v>
      </c>
      <c r="D19" s="802">
        <v>189</v>
      </c>
      <c r="E19" s="802">
        <f t="shared" si="1"/>
        <v>-8</v>
      </c>
      <c r="F19" s="802">
        <v>4</v>
      </c>
      <c r="G19" s="802">
        <v>1</v>
      </c>
      <c r="H19" s="802">
        <f t="shared" si="2"/>
        <v>-3</v>
      </c>
      <c r="I19" s="802">
        <v>238</v>
      </c>
      <c r="J19" s="802">
        <v>267</v>
      </c>
      <c r="K19" s="1191">
        <f t="shared" si="3"/>
        <v>29</v>
      </c>
    </row>
    <row r="20" spans="1:11" ht="12" customHeight="1">
      <c r="A20" s="27"/>
      <c r="B20" s="79" t="s">
        <v>822</v>
      </c>
      <c r="C20" s="1190">
        <v>267</v>
      </c>
      <c r="D20" s="802">
        <v>266</v>
      </c>
      <c r="E20" s="802">
        <f t="shared" si="1"/>
        <v>-1</v>
      </c>
      <c r="F20" s="802">
        <v>3</v>
      </c>
      <c r="G20" s="802">
        <v>6</v>
      </c>
      <c r="H20" s="802">
        <f t="shared" si="2"/>
        <v>3</v>
      </c>
      <c r="I20" s="802">
        <v>337</v>
      </c>
      <c r="J20" s="802">
        <v>341</v>
      </c>
      <c r="K20" s="1191">
        <f t="shared" si="3"/>
        <v>4</v>
      </c>
    </row>
    <row r="21" spans="1:11" ht="12" customHeight="1">
      <c r="A21" s="27"/>
      <c r="B21" s="79" t="s">
        <v>1006</v>
      </c>
      <c r="C21" s="1190">
        <v>208</v>
      </c>
      <c r="D21" s="802">
        <v>188</v>
      </c>
      <c r="E21" s="802">
        <f t="shared" si="1"/>
        <v>-20</v>
      </c>
      <c r="F21" s="802">
        <v>3</v>
      </c>
      <c r="G21" s="802">
        <v>5</v>
      </c>
      <c r="H21" s="802">
        <f t="shared" si="2"/>
        <v>2</v>
      </c>
      <c r="I21" s="802">
        <v>242</v>
      </c>
      <c r="J21" s="802">
        <v>232</v>
      </c>
      <c r="K21" s="1191">
        <f t="shared" si="3"/>
        <v>-10</v>
      </c>
    </row>
    <row r="22" spans="1:11" ht="12" customHeight="1">
      <c r="A22" s="27"/>
      <c r="B22" s="79" t="s">
        <v>1007</v>
      </c>
      <c r="C22" s="1190">
        <v>137</v>
      </c>
      <c r="D22" s="802">
        <v>178</v>
      </c>
      <c r="E22" s="802">
        <f t="shared" si="1"/>
        <v>41</v>
      </c>
      <c r="F22" s="802">
        <v>3</v>
      </c>
      <c r="G22" s="802">
        <v>7</v>
      </c>
      <c r="H22" s="802">
        <f t="shared" si="2"/>
        <v>4</v>
      </c>
      <c r="I22" s="802">
        <v>178</v>
      </c>
      <c r="J22" s="802">
        <v>211</v>
      </c>
      <c r="K22" s="1191">
        <f t="shared" si="3"/>
        <v>33</v>
      </c>
    </row>
    <row r="23" spans="1:11" ht="12" customHeight="1">
      <c r="A23" s="27"/>
      <c r="B23" s="79" t="s">
        <v>1008</v>
      </c>
      <c r="C23" s="1190">
        <v>80</v>
      </c>
      <c r="D23" s="802">
        <v>70</v>
      </c>
      <c r="E23" s="802">
        <f t="shared" si="1"/>
        <v>-10</v>
      </c>
      <c r="F23" s="802">
        <v>3</v>
      </c>
      <c r="G23" s="802">
        <v>2</v>
      </c>
      <c r="H23" s="802">
        <f t="shared" si="2"/>
        <v>-1</v>
      </c>
      <c r="I23" s="802">
        <v>112</v>
      </c>
      <c r="J23" s="802">
        <v>88</v>
      </c>
      <c r="K23" s="1191">
        <f t="shared" si="3"/>
        <v>-24</v>
      </c>
    </row>
    <row r="24" spans="1:11" ht="12" customHeight="1">
      <c r="A24" s="27"/>
      <c r="B24" s="79" t="s">
        <v>1009</v>
      </c>
      <c r="C24" s="1190">
        <v>203</v>
      </c>
      <c r="D24" s="802">
        <v>205</v>
      </c>
      <c r="E24" s="802">
        <f t="shared" si="1"/>
        <v>2</v>
      </c>
      <c r="F24" s="802">
        <v>8</v>
      </c>
      <c r="G24" s="802">
        <v>7</v>
      </c>
      <c r="H24" s="802">
        <f t="shared" si="2"/>
        <v>-1</v>
      </c>
      <c r="I24" s="802">
        <v>236</v>
      </c>
      <c r="J24" s="802">
        <v>243</v>
      </c>
      <c r="K24" s="1191">
        <f t="shared" si="3"/>
        <v>7</v>
      </c>
    </row>
    <row r="25" spans="1:11" ht="12" customHeight="1">
      <c r="A25" s="27"/>
      <c r="B25" s="79" t="s">
        <v>1010</v>
      </c>
      <c r="C25" s="1190">
        <v>30</v>
      </c>
      <c r="D25" s="802">
        <v>43</v>
      </c>
      <c r="E25" s="802">
        <f t="shared" si="1"/>
        <v>13</v>
      </c>
      <c r="F25" s="802">
        <v>4</v>
      </c>
      <c r="G25" s="802">
        <v>7</v>
      </c>
      <c r="H25" s="802">
        <f t="shared" si="2"/>
        <v>3</v>
      </c>
      <c r="I25" s="802">
        <v>36</v>
      </c>
      <c r="J25" s="802">
        <v>46</v>
      </c>
      <c r="K25" s="1191">
        <f t="shared" si="3"/>
        <v>10</v>
      </c>
    </row>
    <row r="26" spans="1:11" ht="11.25" customHeight="1">
      <c r="A26" s="27"/>
      <c r="B26" s="79" t="s">
        <v>1011</v>
      </c>
      <c r="C26" s="1190">
        <v>73</v>
      </c>
      <c r="D26" s="802">
        <v>77</v>
      </c>
      <c r="E26" s="802">
        <f t="shared" si="1"/>
        <v>4</v>
      </c>
      <c r="F26" s="802">
        <v>5</v>
      </c>
      <c r="G26" s="802">
        <v>4</v>
      </c>
      <c r="H26" s="802">
        <f t="shared" si="2"/>
        <v>-1</v>
      </c>
      <c r="I26" s="802">
        <v>97</v>
      </c>
      <c r="J26" s="802">
        <v>88</v>
      </c>
      <c r="K26" s="1191">
        <f t="shared" si="3"/>
        <v>-9</v>
      </c>
    </row>
    <row r="27" spans="1:11" ht="11.25" customHeight="1">
      <c r="A27" s="27"/>
      <c r="B27" s="138" t="s">
        <v>1012</v>
      </c>
      <c r="C27" s="1192">
        <v>24</v>
      </c>
      <c r="D27" s="809">
        <v>18</v>
      </c>
      <c r="E27" s="809">
        <f t="shared" si="1"/>
        <v>-6</v>
      </c>
      <c r="F27" s="809">
        <v>1</v>
      </c>
      <c r="G27" s="809">
        <v>1</v>
      </c>
      <c r="H27" s="809">
        <f t="shared" si="2"/>
        <v>0</v>
      </c>
      <c r="I27" s="809">
        <v>33</v>
      </c>
      <c r="J27" s="809">
        <v>26</v>
      </c>
      <c r="K27" s="1193">
        <f t="shared" si="3"/>
        <v>-7</v>
      </c>
    </row>
    <row r="28" ht="12">
      <c r="B28" s="17" t="s">
        <v>1017</v>
      </c>
    </row>
  </sheetData>
  <mergeCells count="1">
    <mergeCell ref="B4:B5"/>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F465"/>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347</v>
      </c>
      <c r="B1" s="1"/>
      <c r="C1" s="1"/>
      <c r="D1" s="1"/>
      <c r="E1" s="1"/>
      <c r="F1" s="1"/>
    </row>
    <row r="2" spans="1:6" ht="12" customHeight="1">
      <c r="A2" s="1"/>
      <c r="B2" s="1"/>
      <c r="C2" s="1"/>
      <c r="D2" s="1"/>
      <c r="E2" s="1"/>
      <c r="F2" s="1"/>
    </row>
    <row r="3" spans="2:6" ht="12" customHeight="1">
      <c r="B3" s="1" t="s">
        <v>320</v>
      </c>
      <c r="C3" s="1"/>
      <c r="E3" s="1"/>
      <c r="F3" s="1"/>
    </row>
    <row r="4" spans="2:6" ht="12" customHeight="1">
      <c r="B4" s="3" t="s">
        <v>323</v>
      </c>
      <c r="C4" s="1" t="s">
        <v>327</v>
      </c>
      <c r="E4" s="1"/>
      <c r="F4" s="1"/>
    </row>
    <row r="5" spans="2:3" ht="26.25" customHeight="1">
      <c r="B5" s="3" t="s">
        <v>324</v>
      </c>
      <c r="C5" s="5" t="s">
        <v>8</v>
      </c>
    </row>
    <row r="6" spans="2:6" ht="12" customHeight="1">
      <c r="B6" s="3" t="s">
        <v>328</v>
      </c>
      <c r="C6" s="5" t="s">
        <v>1596</v>
      </c>
      <c r="E6" s="1"/>
      <c r="F6" s="1"/>
    </row>
    <row r="7" spans="2:6" ht="12" customHeight="1">
      <c r="B7" s="3"/>
      <c r="C7" s="5" t="s">
        <v>341</v>
      </c>
      <c r="E7" s="1"/>
      <c r="F7" s="1"/>
    </row>
    <row r="8" spans="2:6" ht="12" customHeight="1">
      <c r="B8" s="3"/>
      <c r="C8" s="5" t="s">
        <v>342</v>
      </c>
      <c r="E8" s="1"/>
      <c r="F8" s="1"/>
    </row>
    <row r="9" spans="2:6" ht="12" customHeight="1">
      <c r="B9" s="3"/>
      <c r="C9" s="5" t="s">
        <v>343</v>
      </c>
      <c r="E9" s="1"/>
      <c r="F9" s="1"/>
    </row>
    <row r="10" spans="2:6" ht="12" customHeight="1">
      <c r="B10" s="3"/>
      <c r="C10" s="5" t="s">
        <v>344</v>
      </c>
      <c r="E10" s="1"/>
      <c r="F10" s="1"/>
    </row>
    <row r="11" spans="2:6" ht="12" customHeight="1">
      <c r="B11" s="3"/>
      <c r="C11" s="5" t="s">
        <v>345</v>
      </c>
      <c r="E11" s="1"/>
      <c r="F11" s="1"/>
    </row>
    <row r="12" spans="2:6" ht="12" customHeight="1">
      <c r="B12" s="3" t="s">
        <v>329</v>
      </c>
      <c r="C12" s="4" t="s">
        <v>348</v>
      </c>
      <c r="E12" s="1"/>
      <c r="F12" s="1"/>
    </row>
    <row r="13" spans="2:3" ht="12" customHeight="1">
      <c r="B13" s="3" t="s">
        <v>330</v>
      </c>
      <c r="C13" s="5" t="s">
        <v>9</v>
      </c>
    </row>
    <row r="14" spans="2:3" ht="24" customHeight="1">
      <c r="B14" s="3"/>
      <c r="C14" s="5" t="s">
        <v>349</v>
      </c>
    </row>
    <row r="15" spans="2:3" ht="12" customHeight="1">
      <c r="B15" s="3"/>
      <c r="C15" s="5" t="s">
        <v>1029</v>
      </c>
    </row>
    <row r="16" spans="2:3" ht="24.75" customHeight="1">
      <c r="B16" s="3" t="s">
        <v>1031</v>
      </c>
      <c r="C16" s="5" t="s">
        <v>1030</v>
      </c>
    </row>
    <row r="17" spans="2:3" ht="24" customHeight="1">
      <c r="B17" s="3" t="s">
        <v>331</v>
      </c>
      <c r="C17" s="5" t="s">
        <v>1032</v>
      </c>
    </row>
    <row r="18" spans="2:3" ht="12" customHeight="1">
      <c r="B18" s="1"/>
      <c r="C18" s="5"/>
    </row>
    <row r="19" spans="2:6" ht="12" customHeight="1">
      <c r="B19" s="1"/>
      <c r="C19" s="1" t="s">
        <v>350</v>
      </c>
      <c r="F19" s="1"/>
    </row>
    <row r="20" spans="2:6" ht="12">
      <c r="B20" s="1"/>
      <c r="C20" s="1" t="s">
        <v>1597</v>
      </c>
      <c r="E20" s="1"/>
      <c r="F20" s="1"/>
    </row>
    <row r="21" spans="1:6" ht="12">
      <c r="A21" s="1"/>
      <c r="B21" s="1"/>
      <c r="C21" s="1"/>
      <c r="D21" s="1"/>
      <c r="E21" s="1"/>
      <c r="F21" s="1"/>
    </row>
    <row r="22" spans="1:4" ht="12">
      <c r="A22" s="1"/>
      <c r="B22" s="1"/>
      <c r="C22" s="1"/>
      <c r="D22" s="1"/>
    </row>
    <row r="23" spans="2:4" ht="12">
      <c r="B23" s="1" t="s">
        <v>321</v>
      </c>
      <c r="C23" s="1"/>
      <c r="D23" s="1"/>
    </row>
    <row r="24" ht="12">
      <c r="B24" s="2" t="s">
        <v>1034</v>
      </c>
    </row>
    <row r="25" spans="2:3" ht="12">
      <c r="B25" s="2">
        <v>1</v>
      </c>
      <c r="C25" s="6" t="s">
        <v>322</v>
      </c>
    </row>
    <row r="26" spans="2:3" ht="12">
      <c r="B26" s="2">
        <v>2</v>
      </c>
      <c r="C26" s="6" t="s">
        <v>10</v>
      </c>
    </row>
    <row r="27" spans="2:3" ht="12">
      <c r="B27" s="2">
        <v>3</v>
      </c>
      <c r="C27" s="6" t="s">
        <v>351</v>
      </c>
    </row>
    <row r="28" spans="2:3" ht="12">
      <c r="B28" s="2">
        <v>4</v>
      </c>
      <c r="C28" s="6" t="s">
        <v>352</v>
      </c>
    </row>
    <row r="29" spans="2:3" ht="12">
      <c r="B29" s="2">
        <v>5</v>
      </c>
      <c r="C29" s="6" t="s">
        <v>11</v>
      </c>
    </row>
    <row r="30" spans="2:3" ht="12">
      <c r="B30" s="2">
        <v>6</v>
      </c>
      <c r="C30" s="6" t="s">
        <v>353</v>
      </c>
    </row>
    <row r="31" spans="2:3" ht="12">
      <c r="B31" s="2">
        <v>7</v>
      </c>
      <c r="C31" s="6" t="s">
        <v>354</v>
      </c>
    </row>
    <row r="32" spans="2:3" ht="12">
      <c r="B32" s="2">
        <v>8</v>
      </c>
      <c r="C32" s="2" t="s">
        <v>1598</v>
      </c>
    </row>
    <row r="33" spans="2:3" ht="12">
      <c r="B33" s="2">
        <v>9</v>
      </c>
      <c r="C33" s="2" t="s">
        <v>12</v>
      </c>
    </row>
    <row r="34" spans="2:3" ht="12">
      <c r="B34" s="2">
        <v>10</v>
      </c>
      <c r="C34" s="2" t="s">
        <v>1599</v>
      </c>
    </row>
    <row r="35" ht="12">
      <c r="C35" s="2" t="s">
        <v>1600</v>
      </c>
    </row>
    <row r="36" ht="12">
      <c r="C36" s="6" t="s">
        <v>355</v>
      </c>
    </row>
    <row r="37" ht="12">
      <c r="C37" s="6" t="s">
        <v>1601</v>
      </c>
    </row>
    <row r="38" ht="12">
      <c r="C38" s="6" t="s">
        <v>356</v>
      </c>
    </row>
    <row r="39" spans="2:3" ht="12">
      <c r="B39" s="2">
        <v>11</v>
      </c>
      <c r="C39" s="6" t="s">
        <v>1602</v>
      </c>
    </row>
    <row r="40" ht="12">
      <c r="C40" s="6"/>
    </row>
    <row r="41" ht="12">
      <c r="B41" s="2" t="s">
        <v>332</v>
      </c>
    </row>
    <row r="42" spans="2:3" ht="12">
      <c r="B42" s="2">
        <v>1</v>
      </c>
      <c r="C42" s="6" t="s">
        <v>222</v>
      </c>
    </row>
    <row r="43" spans="2:3" ht="12">
      <c r="B43" s="11">
        <v>2</v>
      </c>
      <c r="C43" s="12" t="s">
        <v>223</v>
      </c>
    </row>
    <row r="44" spans="2:3" ht="12">
      <c r="B44" s="2">
        <v>3</v>
      </c>
      <c r="C44" s="6" t="s">
        <v>224</v>
      </c>
    </row>
    <row r="45" spans="2:3" ht="12">
      <c r="B45" s="2">
        <v>4</v>
      </c>
      <c r="C45" s="2" t="s">
        <v>220</v>
      </c>
    </row>
    <row r="46" spans="2:3" ht="12">
      <c r="B46" s="11">
        <v>5</v>
      </c>
      <c r="C46" s="11" t="s">
        <v>221</v>
      </c>
    </row>
    <row r="47" spans="2:3" ht="12">
      <c r="B47" s="2">
        <v>6</v>
      </c>
      <c r="C47" s="2" t="s">
        <v>225</v>
      </c>
    </row>
    <row r="48" ht="12">
      <c r="C48" s="2" t="s">
        <v>1594</v>
      </c>
    </row>
    <row r="49" ht="12">
      <c r="C49" s="2" t="s">
        <v>1595</v>
      </c>
    </row>
    <row r="50" spans="2:3" ht="12">
      <c r="B50" s="2">
        <v>7</v>
      </c>
      <c r="C50" s="2" t="s">
        <v>226</v>
      </c>
    </row>
    <row r="51" spans="2:3" ht="12">
      <c r="B51" s="2">
        <v>8</v>
      </c>
      <c r="C51" s="2" t="s">
        <v>365</v>
      </c>
    </row>
    <row r="52" spans="2:3" ht="12">
      <c r="B52" s="2">
        <v>9</v>
      </c>
      <c r="C52" s="2" t="s">
        <v>1019</v>
      </c>
    </row>
    <row r="53" spans="2:3" ht="12">
      <c r="B53" s="2">
        <v>10</v>
      </c>
      <c r="C53" s="2" t="s">
        <v>1020</v>
      </c>
    </row>
    <row r="54" spans="2:3" ht="12">
      <c r="B54" s="2">
        <v>11</v>
      </c>
      <c r="C54" s="2" t="s">
        <v>1021</v>
      </c>
    </row>
    <row r="55" spans="2:3" ht="12">
      <c r="B55" s="2">
        <v>12</v>
      </c>
      <c r="C55" s="2" t="s">
        <v>13</v>
      </c>
    </row>
    <row r="56" spans="2:3" ht="12">
      <c r="B56" s="2">
        <v>13</v>
      </c>
      <c r="C56" s="2" t="s">
        <v>17</v>
      </c>
    </row>
    <row r="57" spans="2:3" ht="12">
      <c r="B57" s="2">
        <v>14</v>
      </c>
      <c r="C57" s="2" t="s">
        <v>14</v>
      </c>
    </row>
    <row r="58" spans="2:3" ht="12">
      <c r="B58" s="2">
        <v>15</v>
      </c>
      <c r="C58" s="2" t="s">
        <v>18</v>
      </c>
    </row>
    <row r="59" spans="2:3" ht="12">
      <c r="B59" s="2">
        <v>16</v>
      </c>
      <c r="C59" s="2" t="s">
        <v>15</v>
      </c>
    </row>
    <row r="60" spans="2:3" ht="12">
      <c r="B60" s="2">
        <v>17</v>
      </c>
      <c r="C60" s="2" t="s">
        <v>19</v>
      </c>
    </row>
    <row r="61" spans="2:3" ht="12">
      <c r="B61" s="2">
        <v>18</v>
      </c>
      <c r="C61" s="2" t="s">
        <v>20</v>
      </c>
    </row>
    <row r="62" spans="2:3" ht="12">
      <c r="B62" s="2">
        <v>19</v>
      </c>
      <c r="C62" s="7" t="s">
        <v>16</v>
      </c>
    </row>
    <row r="63" spans="2:3" ht="12">
      <c r="B63" s="11">
        <v>20</v>
      </c>
      <c r="C63" s="11" t="s">
        <v>227</v>
      </c>
    </row>
    <row r="64" spans="2:3" ht="12">
      <c r="B64" s="2">
        <v>21</v>
      </c>
      <c r="C64" s="2" t="s">
        <v>1022</v>
      </c>
    </row>
    <row r="66" ht="12">
      <c r="B66" s="2" t="s">
        <v>333</v>
      </c>
    </row>
    <row r="67" spans="2:3" ht="12">
      <c r="B67" s="11">
        <v>1</v>
      </c>
      <c r="C67" s="11" t="s">
        <v>1023</v>
      </c>
    </row>
    <row r="68" spans="2:3" ht="12">
      <c r="B68" s="2">
        <v>2</v>
      </c>
      <c r="C68" s="2" t="s">
        <v>1024</v>
      </c>
    </row>
    <row r="69" spans="2:3" ht="12">
      <c r="B69" s="2">
        <v>3</v>
      </c>
      <c r="C69" s="2" t="s">
        <v>1025</v>
      </c>
    </row>
    <row r="70" spans="2:3" ht="12">
      <c r="B70" s="2">
        <v>4</v>
      </c>
      <c r="C70" s="2" t="s">
        <v>1026</v>
      </c>
    </row>
    <row r="71" spans="2:3" ht="12">
      <c r="B71" s="2">
        <v>5</v>
      </c>
      <c r="C71" s="2" t="s">
        <v>1027</v>
      </c>
    </row>
    <row r="73" ht="12">
      <c r="B73" s="2" t="s">
        <v>334</v>
      </c>
    </row>
    <row r="74" spans="2:3" ht="12">
      <c r="B74" s="11">
        <v>1</v>
      </c>
      <c r="C74" s="11" t="s">
        <v>21</v>
      </c>
    </row>
    <row r="75" spans="2:3" ht="12">
      <c r="B75" s="11">
        <v>2</v>
      </c>
      <c r="C75" s="13" t="s">
        <v>22</v>
      </c>
    </row>
    <row r="76" spans="2:3" ht="12">
      <c r="B76" s="2">
        <v>3</v>
      </c>
      <c r="C76" s="8" t="s">
        <v>23</v>
      </c>
    </row>
    <row r="77" spans="2:3" ht="12">
      <c r="B77" s="2">
        <v>4</v>
      </c>
      <c r="C77" s="8" t="s">
        <v>24</v>
      </c>
    </row>
    <row r="78" spans="2:3" ht="12">
      <c r="B78" s="2">
        <v>5</v>
      </c>
      <c r="C78" s="8" t="s">
        <v>25</v>
      </c>
    </row>
    <row r="79" spans="2:3" ht="12">
      <c r="B79" s="2">
        <v>6</v>
      </c>
      <c r="C79" s="8" t="s">
        <v>26</v>
      </c>
    </row>
    <row r="80" spans="2:3" ht="12">
      <c r="B80" s="2">
        <v>7</v>
      </c>
      <c r="C80" s="2" t="s">
        <v>1028</v>
      </c>
    </row>
    <row r="81" ht="12">
      <c r="C81" s="2" t="s">
        <v>34</v>
      </c>
    </row>
    <row r="82" ht="12">
      <c r="C82" s="2" t="s">
        <v>35</v>
      </c>
    </row>
    <row r="83" spans="2:3" ht="12">
      <c r="B83" s="2">
        <v>8</v>
      </c>
      <c r="C83" s="2" t="s">
        <v>27</v>
      </c>
    </row>
    <row r="84" spans="2:3" ht="12">
      <c r="B84" s="2">
        <v>9</v>
      </c>
      <c r="C84" s="2" t="s">
        <v>28</v>
      </c>
    </row>
    <row r="85" spans="2:3" ht="12">
      <c r="B85" s="11">
        <v>10</v>
      </c>
      <c r="C85" s="11" t="s">
        <v>228</v>
      </c>
    </row>
    <row r="86" spans="2:3" ht="12">
      <c r="B86" s="2">
        <v>11</v>
      </c>
      <c r="C86" s="2" t="s">
        <v>229</v>
      </c>
    </row>
    <row r="87" ht="12">
      <c r="C87" s="2" t="s">
        <v>36</v>
      </c>
    </row>
    <row r="88" ht="12">
      <c r="C88" s="2" t="s">
        <v>37</v>
      </c>
    </row>
    <row r="89" ht="12">
      <c r="C89" s="2" t="s">
        <v>29</v>
      </c>
    </row>
    <row r="90" spans="2:3" ht="12">
      <c r="B90" s="2">
        <v>12</v>
      </c>
      <c r="C90" s="2" t="s">
        <v>230</v>
      </c>
    </row>
    <row r="91" spans="2:3" ht="12">
      <c r="B91" s="2">
        <v>13</v>
      </c>
      <c r="C91" s="2" t="s">
        <v>231</v>
      </c>
    </row>
    <row r="92" spans="2:3" ht="12">
      <c r="B92" s="2">
        <v>14</v>
      </c>
      <c r="C92" s="8" t="s">
        <v>232</v>
      </c>
    </row>
    <row r="93" spans="2:3" ht="12">
      <c r="B93" s="2">
        <v>15</v>
      </c>
      <c r="C93" s="2" t="s">
        <v>30</v>
      </c>
    </row>
    <row r="94" spans="2:3" ht="12">
      <c r="B94" s="2">
        <v>16</v>
      </c>
      <c r="C94" s="8" t="s">
        <v>233</v>
      </c>
    </row>
    <row r="95" spans="2:3" ht="12">
      <c r="B95" s="2">
        <v>17</v>
      </c>
      <c r="C95" s="2" t="s">
        <v>234</v>
      </c>
    </row>
    <row r="96" spans="2:3" ht="12">
      <c r="B96" s="2">
        <v>18</v>
      </c>
      <c r="C96" s="2" t="s">
        <v>199</v>
      </c>
    </row>
    <row r="97" spans="2:3" ht="12">
      <c r="B97" s="2">
        <v>19</v>
      </c>
      <c r="C97" s="2" t="s">
        <v>33</v>
      </c>
    </row>
    <row r="98" spans="2:3" ht="12">
      <c r="B98" s="11">
        <v>20</v>
      </c>
      <c r="C98" s="11" t="s">
        <v>1609</v>
      </c>
    </row>
    <row r="99" spans="2:3" ht="12">
      <c r="B99" s="2">
        <v>21</v>
      </c>
      <c r="C99" s="2" t="s">
        <v>7</v>
      </c>
    </row>
    <row r="100" spans="2:3" ht="12">
      <c r="B100" s="2">
        <v>22</v>
      </c>
      <c r="C100" s="2" t="s">
        <v>31</v>
      </c>
    </row>
    <row r="101" spans="2:3" ht="12">
      <c r="B101" s="2">
        <v>23</v>
      </c>
      <c r="C101" s="2" t="s">
        <v>32</v>
      </c>
    </row>
    <row r="102" spans="2:3" ht="12">
      <c r="B102" s="2">
        <v>24</v>
      </c>
      <c r="C102" s="2" t="s">
        <v>235</v>
      </c>
    </row>
    <row r="103" spans="2:3" ht="12">
      <c r="B103" s="2">
        <v>25</v>
      </c>
      <c r="C103" s="2" t="s">
        <v>236</v>
      </c>
    </row>
    <row r="104" ht="12">
      <c r="C104" s="8"/>
    </row>
    <row r="105" ht="12">
      <c r="B105" s="2" t="s">
        <v>335</v>
      </c>
    </row>
    <row r="106" spans="2:3" ht="12">
      <c r="B106" s="11">
        <v>1</v>
      </c>
      <c r="C106" s="12" t="s">
        <v>346</v>
      </c>
    </row>
    <row r="107" spans="2:3" ht="12">
      <c r="B107" s="2">
        <v>2</v>
      </c>
      <c r="C107" s="6" t="s">
        <v>237</v>
      </c>
    </row>
    <row r="108" spans="2:3" ht="11.25" customHeight="1">
      <c r="B108" s="2">
        <v>3</v>
      </c>
      <c r="C108" s="6" t="s">
        <v>238</v>
      </c>
    </row>
    <row r="109" spans="2:3" ht="12">
      <c r="B109" s="2">
        <v>4</v>
      </c>
      <c r="C109" s="6" t="s">
        <v>239</v>
      </c>
    </row>
    <row r="110" ht="12">
      <c r="C110" s="6" t="s">
        <v>38</v>
      </c>
    </row>
    <row r="111" ht="12">
      <c r="C111" s="6" t="s">
        <v>39</v>
      </c>
    </row>
    <row r="112" ht="12">
      <c r="C112" s="6" t="s">
        <v>40</v>
      </c>
    </row>
    <row r="113" spans="2:3" ht="12">
      <c r="B113" s="2">
        <v>5</v>
      </c>
      <c r="C113" s="6" t="s">
        <v>240</v>
      </c>
    </row>
    <row r="114" ht="12">
      <c r="C114" s="6" t="s">
        <v>41</v>
      </c>
    </row>
    <row r="115" ht="12">
      <c r="C115" s="6" t="s">
        <v>1607</v>
      </c>
    </row>
    <row r="116" ht="12">
      <c r="C116" s="6" t="s">
        <v>42</v>
      </c>
    </row>
    <row r="117" ht="12">
      <c r="C117" s="6" t="s">
        <v>43</v>
      </c>
    </row>
    <row r="118" spans="2:3" ht="12">
      <c r="B118" s="2">
        <v>6</v>
      </c>
      <c r="C118" s="6" t="s">
        <v>243</v>
      </c>
    </row>
    <row r="119" spans="2:3" ht="12">
      <c r="B119" s="2">
        <v>7</v>
      </c>
      <c r="C119" s="6" t="s">
        <v>241</v>
      </c>
    </row>
    <row r="120" spans="2:3" ht="12">
      <c r="B120" s="2">
        <v>8</v>
      </c>
      <c r="C120" s="6" t="s">
        <v>244</v>
      </c>
    </row>
    <row r="121" spans="2:3" ht="12">
      <c r="B121" s="2">
        <v>9</v>
      </c>
      <c r="C121" s="6" t="s">
        <v>242</v>
      </c>
    </row>
    <row r="122" ht="12">
      <c r="C122" s="6"/>
    </row>
    <row r="123" ht="12">
      <c r="B123" s="2" t="s">
        <v>336</v>
      </c>
    </row>
    <row r="124" spans="2:3" ht="12">
      <c r="B124" s="11">
        <v>1</v>
      </c>
      <c r="C124" s="14" t="s">
        <v>245</v>
      </c>
    </row>
    <row r="125" spans="2:3" ht="12" customHeight="1">
      <c r="B125" s="2">
        <v>2</v>
      </c>
      <c r="C125" s="7" t="s">
        <v>246</v>
      </c>
    </row>
    <row r="126" spans="2:3" ht="12">
      <c r="B126" s="2">
        <v>3</v>
      </c>
      <c r="C126" s="2" t="s">
        <v>247</v>
      </c>
    </row>
    <row r="127" spans="2:3" ht="12">
      <c r="B127" s="2">
        <v>4</v>
      </c>
      <c r="C127" s="2" t="s">
        <v>248</v>
      </c>
    </row>
    <row r="128" spans="2:3" ht="12">
      <c r="B128" s="11">
        <v>5</v>
      </c>
      <c r="C128" s="11" t="s">
        <v>249</v>
      </c>
    </row>
    <row r="129" spans="2:3" ht="12">
      <c r="B129" s="2">
        <v>6</v>
      </c>
      <c r="C129" s="2" t="s">
        <v>250</v>
      </c>
    </row>
    <row r="130" spans="2:3" ht="12">
      <c r="B130" s="2">
        <v>7</v>
      </c>
      <c r="C130" s="2" t="s">
        <v>251</v>
      </c>
    </row>
    <row r="131" spans="2:3" ht="12">
      <c r="B131" s="2">
        <v>8</v>
      </c>
      <c r="C131" s="6" t="s">
        <v>252</v>
      </c>
    </row>
    <row r="132" spans="2:3" ht="12">
      <c r="B132" s="2">
        <v>9</v>
      </c>
      <c r="C132" s="6" t="s">
        <v>253</v>
      </c>
    </row>
    <row r="133" ht="12">
      <c r="C133" s="6"/>
    </row>
    <row r="134" ht="12">
      <c r="B134" s="2" t="s">
        <v>319</v>
      </c>
    </row>
    <row r="135" spans="2:3" ht="12">
      <c r="B135" s="2">
        <v>1</v>
      </c>
      <c r="C135" s="2" t="s">
        <v>254</v>
      </c>
    </row>
    <row r="136" spans="2:3" ht="12">
      <c r="B136" s="2">
        <v>2</v>
      </c>
      <c r="C136" s="2" t="s">
        <v>255</v>
      </c>
    </row>
    <row r="137" spans="2:3" ht="12">
      <c r="B137" s="2">
        <v>3</v>
      </c>
      <c r="C137" s="2" t="s">
        <v>256</v>
      </c>
    </row>
    <row r="138" spans="2:3" ht="12">
      <c r="B138" s="2">
        <v>4</v>
      </c>
      <c r="C138" s="2" t="s">
        <v>257</v>
      </c>
    </row>
    <row r="139" spans="2:3" ht="24" customHeight="1">
      <c r="B139" s="11">
        <v>5</v>
      </c>
      <c r="C139" s="14" t="s">
        <v>263</v>
      </c>
    </row>
    <row r="140" spans="2:3" ht="12" customHeight="1">
      <c r="B140" s="2">
        <v>6</v>
      </c>
      <c r="C140" s="7" t="s">
        <v>258</v>
      </c>
    </row>
    <row r="141" spans="2:3" ht="24">
      <c r="B141" s="11">
        <v>7</v>
      </c>
      <c r="C141" s="15" t="s">
        <v>259</v>
      </c>
    </row>
    <row r="142" spans="2:3" ht="24" customHeight="1">
      <c r="B142" s="2">
        <v>8</v>
      </c>
      <c r="C142" s="9" t="s">
        <v>260</v>
      </c>
    </row>
    <row r="143" spans="2:3" ht="24" customHeight="1">
      <c r="B143" s="2">
        <v>9</v>
      </c>
      <c r="C143" s="9" t="s">
        <v>261</v>
      </c>
    </row>
    <row r="144" spans="2:3" ht="12">
      <c r="B144" s="2">
        <v>10</v>
      </c>
      <c r="C144" s="2" t="s">
        <v>262</v>
      </c>
    </row>
    <row r="145" ht="12">
      <c r="C145" s="2" t="s">
        <v>315</v>
      </c>
    </row>
    <row r="146" ht="12">
      <c r="C146" s="2" t="s">
        <v>316</v>
      </c>
    </row>
    <row r="147" spans="2:3" ht="12">
      <c r="B147" s="2">
        <v>11</v>
      </c>
      <c r="C147" s="2" t="s">
        <v>264</v>
      </c>
    </row>
    <row r="149" ht="12">
      <c r="B149" s="2" t="s">
        <v>337</v>
      </c>
    </row>
    <row r="150" spans="2:3" ht="12">
      <c r="B150" s="2">
        <v>1</v>
      </c>
      <c r="C150" s="2" t="s">
        <v>267</v>
      </c>
    </row>
    <row r="151" ht="12">
      <c r="C151" s="2" t="s">
        <v>53</v>
      </c>
    </row>
    <row r="152" ht="12">
      <c r="C152" s="2" t="s">
        <v>54</v>
      </c>
    </row>
    <row r="153" ht="12">
      <c r="C153" s="2" t="s">
        <v>55</v>
      </c>
    </row>
    <row r="154" spans="2:3" ht="12">
      <c r="B154" s="2">
        <v>2</v>
      </c>
      <c r="C154" s="2" t="s">
        <v>265</v>
      </c>
    </row>
    <row r="155" spans="2:3" ht="12" customHeight="1">
      <c r="B155" s="2">
        <v>3</v>
      </c>
      <c r="C155" s="7" t="s">
        <v>272</v>
      </c>
    </row>
    <row r="156" spans="2:3" ht="12">
      <c r="B156" s="2">
        <v>4</v>
      </c>
      <c r="C156" s="2" t="s">
        <v>273</v>
      </c>
    </row>
    <row r="157" spans="2:3" ht="12">
      <c r="B157" s="2">
        <v>5</v>
      </c>
      <c r="C157" s="2" t="s">
        <v>274</v>
      </c>
    </row>
    <row r="158" spans="2:3" ht="12">
      <c r="B158" s="2">
        <v>6</v>
      </c>
      <c r="C158" s="2" t="s">
        <v>275</v>
      </c>
    </row>
    <row r="159" spans="2:3" ht="12">
      <c r="B159" s="2">
        <v>7</v>
      </c>
      <c r="C159" s="2" t="s">
        <v>276</v>
      </c>
    </row>
    <row r="160" spans="2:3" ht="12">
      <c r="B160" s="2">
        <v>8</v>
      </c>
      <c r="C160" s="2" t="s">
        <v>277</v>
      </c>
    </row>
    <row r="161" spans="2:3" ht="24" customHeight="1">
      <c r="B161" s="2">
        <v>9</v>
      </c>
      <c r="C161" s="7" t="s">
        <v>278</v>
      </c>
    </row>
    <row r="162" spans="2:3" ht="12">
      <c r="B162" s="2">
        <v>10</v>
      </c>
      <c r="C162" s="2" t="s">
        <v>266</v>
      </c>
    </row>
    <row r="163" spans="2:3" ht="12" customHeight="1">
      <c r="B163" s="2">
        <v>11</v>
      </c>
      <c r="C163" s="7" t="s">
        <v>268</v>
      </c>
    </row>
    <row r="164" spans="2:3" ht="12">
      <c r="B164" s="2">
        <v>12</v>
      </c>
      <c r="C164" s="2" t="s">
        <v>269</v>
      </c>
    </row>
    <row r="165" spans="2:3" ht="12" customHeight="1">
      <c r="B165" s="2">
        <v>13</v>
      </c>
      <c r="C165" s="7" t="s">
        <v>270</v>
      </c>
    </row>
    <row r="166" ht="12" customHeight="1">
      <c r="C166" s="7" t="s">
        <v>56</v>
      </c>
    </row>
    <row r="167" ht="12" customHeight="1">
      <c r="C167" s="7" t="s">
        <v>57</v>
      </c>
    </row>
    <row r="168" spans="2:3" ht="12">
      <c r="B168" s="2">
        <v>14</v>
      </c>
      <c r="C168" s="2" t="s">
        <v>326</v>
      </c>
    </row>
    <row r="169" spans="2:3" ht="12">
      <c r="B169" s="2">
        <v>15</v>
      </c>
      <c r="C169" s="2" t="s">
        <v>338</v>
      </c>
    </row>
    <row r="170" ht="12">
      <c r="C170" s="2" t="s">
        <v>58</v>
      </c>
    </row>
    <row r="171" ht="12">
      <c r="C171" s="2" t="s">
        <v>357</v>
      </c>
    </row>
    <row r="172" ht="12">
      <c r="C172" s="2" t="s">
        <v>59</v>
      </c>
    </row>
    <row r="173" spans="2:3" ht="12">
      <c r="B173" s="11">
        <v>16</v>
      </c>
      <c r="C173" s="11" t="s">
        <v>45</v>
      </c>
    </row>
    <row r="174" spans="2:3" ht="12">
      <c r="B174" s="2">
        <v>17</v>
      </c>
      <c r="C174" s="2" t="s">
        <v>271</v>
      </c>
    </row>
    <row r="176" ht="12">
      <c r="B176" s="2" t="s">
        <v>63</v>
      </c>
    </row>
    <row r="177" spans="2:3" ht="12">
      <c r="B177" s="2">
        <v>1</v>
      </c>
      <c r="C177" s="2" t="s">
        <v>279</v>
      </c>
    </row>
    <row r="178" spans="2:3" ht="12">
      <c r="B178" s="2">
        <v>2</v>
      </c>
      <c r="C178" s="2" t="s">
        <v>284</v>
      </c>
    </row>
    <row r="179" spans="2:3" ht="12">
      <c r="B179" s="11">
        <v>3</v>
      </c>
      <c r="C179" s="11" t="s">
        <v>285</v>
      </c>
    </row>
    <row r="180" spans="2:3" ht="12">
      <c r="B180" s="2">
        <v>4</v>
      </c>
      <c r="C180" s="2" t="s">
        <v>280</v>
      </c>
    </row>
    <row r="181" spans="2:3" ht="12">
      <c r="B181" s="2">
        <v>5</v>
      </c>
      <c r="C181" s="2" t="s">
        <v>286</v>
      </c>
    </row>
    <row r="182" spans="2:3" ht="12">
      <c r="B182" s="2">
        <v>6</v>
      </c>
      <c r="C182" s="2" t="s">
        <v>281</v>
      </c>
    </row>
    <row r="183" spans="2:3" ht="12">
      <c r="B183" s="2">
        <v>7</v>
      </c>
      <c r="C183" s="2" t="s">
        <v>282</v>
      </c>
    </row>
    <row r="184" spans="2:3" ht="12">
      <c r="B184" s="2">
        <v>8</v>
      </c>
      <c r="C184" s="2" t="s">
        <v>283</v>
      </c>
    </row>
    <row r="185" spans="2:3" ht="12">
      <c r="B185" s="11">
        <v>9</v>
      </c>
      <c r="C185" s="11" t="s">
        <v>287</v>
      </c>
    </row>
    <row r="186" spans="2:3" ht="12">
      <c r="B186" s="11"/>
      <c r="C186" s="11" t="s">
        <v>60</v>
      </c>
    </row>
    <row r="187" ht="12">
      <c r="C187" s="2" t="s">
        <v>61</v>
      </c>
    </row>
    <row r="188" spans="2:3" ht="12">
      <c r="B188" s="2">
        <v>10</v>
      </c>
      <c r="C188" s="2" t="s">
        <v>288</v>
      </c>
    </row>
    <row r="190" ht="12">
      <c r="B190" s="2" t="s">
        <v>62</v>
      </c>
    </row>
    <row r="191" spans="2:3" ht="12">
      <c r="B191" s="2">
        <v>1</v>
      </c>
      <c r="C191" s="2" t="s">
        <v>289</v>
      </c>
    </row>
    <row r="192" ht="12">
      <c r="C192" s="2" t="s">
        <v>64</v>
      </c>
    </row>
    <row r="193" ht="12">
      <c r="C193" s="2" t="s">
        <v>177</v>
      </c>
    </row>
    <row r="194" spans="2:3" ht="12">
      <c r="B194" s="2">
        <v>2</v>
      </c>
      <c r="C194" s="2" t="s">
        <v>296</v>
      </c>
    </row>
    <row r="195" ht="12">
      <c r="C195" s="2" t="s">
        <v>64</v>
      </c>
    </row>
    <row r="196" ht="12">
      <c r="C196" s="2" t="s">
        <v>177</v>
      </c>
    </row>
    <row r="197" spans="2:3" ht="12">
      <c r="B197" s="2">
        <v>3</v>
      </c>
      <c r="C197" s="2" t="s">
        <v>297</v>
      </c>
    </row>
    <row r="198" spans="2:3" ht="12">
      <c r="B198" s="2">
        <v>4</v>
      </c>
      <c r="C198" s="2" t="s">
        <v>290</v>
      </c>
    </row>
    <row r="199" ht="12">
      <c r="C199" s="2" t="s">
        <v>178</v>
      </c>
    </row>
    <row r="200" ht="12">
      <c r="C200" s="2" t="s">
        <v>179</v>
      </c>
    </row>
    <row r="201" ht="12">
      <c r="C201" s="2" t="s">
        <v>180</v>
      </c>
    </row>
    <row r="202" ht="12">
      <c r="C202" s="2" t="s">
        <v>181</v>
      </c>
    </row>
    <row r="203" spans="2:3" ht="12">
      <c r="B203" s="11">
        <v>5</v>
      </c>
      <c r="C203" s="11" t="s">
        <v>1608</v>
      </c>
    </row>
    <row r="204" spans="2:3" ht="12">
      <c r="B204" s="11"/>
      <c r="C204" s="11" t="s">
        <v>366</v>
      </c>
    </row>
    <row r="205" ht="12">
      <c r="C205" s="2" t="s">
        <v>291</v>
      </c>
    </row>
    <row r="206" spans="2:3" ht="12">
      <c r="B206" s="2">
        <v>6</v>
      </c>
      <c r="C206" s="2" t="s">
        <v>298</v>
      </c>
    </row>
    <row r="207" spans="2:3" ht="12">
      <c r="B207" s="2">
        <v>7</v>
      </c>
      <c r="C207" s="2" t="s">
        <v>292</v>
      </c>
    </row>
    <row r="208" spans="2:3" ht="12">
      <c r="B208" s="2">
        <v>8</v>
      </c>
      <c r="C208" s="2" t="s">
        <v>293</v>
      </c>
    </row>
    <row r="209" spans="2:3" ht="12">
      <c r="B209" s="2">
        <v>9</v>
      </c>
      <c r="C209" s="2" t="s">
        <v>294</v>
      </c>
    </row>
    <row r="210" spans="2:3" ht="12">
      <c r="B210" s="2">
        <v>10</v>
      </c>
      <c r="C210" s="2" t="s">
        <v>295</v>
      </c>
    </row>
    <row r="211" spans="2:3" ht="12">
      <c r="B211" s="2">
        <v>11</v>
      </c>
      <c r="C211" s="2" t="s">
        <v>299</v>
      </c>
    </row>
    <row r="213" ht="12">
      <c r="B213" s="2" t="s">
        <v>182</v>
      </c>
    </row>
    <row r="214" spans="2:3" ht="12">
      <c r="B214" s="11">
        <v>1</v>
      </c>
      <c r="C214" s="11" t="s">
        <v>300</v>
      </c>
    </row>
    <row r="215" spans="2:3" ht="24" customHeight="1">
      <c r="B215" s="2">
        <v>2</v>
      </c>
      <c r="C215" s="7" t="s">
        <v>301</v>
      </c>
    </row>
    <row r="216" spans="2:3" ht="12">
      <c r="B216" s="2">
        <v>3</v>
      </c>
      <c r="C216" s="2" t="s">
        <v>358</v>
      </c>
    </row>
    <row r="217" spans="2:3" ht="12">
      <c r="B217" s="11">
        <v>4</v>
      </c>
      <c r="C217" s="11" t="s">
        <v>302</v>
      </c>
    </row>
    <row r="218" spans="2:3" ht="12">
      <c r="B218" s="2">
        <v>5</v>
      </c>
      <c r="C218" s="2" t="s">
        <v>303</v>
      </c>
    </row>
    <row r="220" ht="12">
      <c r="B220" s="2" t="s">
        <v>339</v>
      </c>
    </row>
    <row r="221" spans="2:3" ht="12">
      <c r="B221" s="11">
        <v>1</v>
      </c>
      <c r="C221" s="11" t="s">
        <v>309</v>
      </c>
    </row>
    <row r="222" spans="2:3" ht="12">
      <c r="B222" s="2">
        <v>2</v>
      </c>
      <c r="C222" s="2" t="s">
        <v>65</v>
      </c>
    </row>
    <row r="223" spans="2:3" ht="12">
      <c r="B223" s="2">
        <v>3</v>
      </c>
      <c r="C223" s="2" t="s">
        <v>66</v>
      </c>
    </row>
    <row r="224" spans="2:3" ht="12">
      <c r="B224" s="2">
        <v>4</v>
      </c>
      <c r="C224" s="2" t="s">
        <v>67</v>
      </c>
    </row>
    <row r="225" spans="2:3" ht="12">
      <c r="B225" s="2">
        <v>5</v>
      </c>
      <c r="C225" s="2" t="s">
        <v>68</v>
      </c>
    </row>
    <row r="226" spans="2:3" ht="12">
      <c r="B226" s="2">
        <v>6</v>
      </c>
      <c r="C226" s="2" t="s">
        <v>69</v>
      </c>
    </row>
    <row r="227" spans="2:3" ht="12">
      <c r="B227" s="2">
        <v>7</v>
      </c>
      <c r="C227" s="2" t="s">
        <v>70</v>
      </c>
    </row>
    <row r="228" spans="2:3" ht="12">
      <c r="B228" s="2">
        <v>8</v>
      </c>
      <c r="C228" s="2" t="s">
        <v>71</v>
      </c>
    </row>
    <row r="229" spans="2:3" ht="12">
      <c r="B229" s="2">
        <v>9</v>
      </c>
      <c r="C229" s="2" t="s">
        <v>72</v>
      </c>
    </row>
    <row r="230" spans="2:3" ht="12">
      <c r="B230" s="2">
        <v>10</v>
      </c>
      <c r="C230" s="2" t="s">
        <v>73</v>
      </c>
    </row>
    <row r="231" spans="2:3" ht="12">
      <c r="B231" s="2">
        <v>11</v>
      </c>
      <c r="C231" s="2" t="s">
        <v>77</v>
      </c>
    </row>
    <row r="232" spans="2:3" ht="12">
      <c r="B232" s="2">
        <v>12</v>
      </c>
      <c r="C232" s="2" t="s">
        <v>74</v>
      </c>
    </row>
    <row r="233" spans="2:3" ht="12">
      <c r="B233" s="11">
        <v>13</v>
      </c>
      <c r="C233" s="11" t="s">
        <v>78</v>
      </c>
    </row>
    <row r="234" spans="2:3" ht="12">
      <c r="B234" s="11">
        <v>14</v>
      </c>
      <c r="C234" s="11" t="s">
        <v>79</v>
      </c>
    </row>
    <row r="235" spans="2:3" ht="12">
      <c r="B235" s="2">
        <v>15</v>
      </c>
      <c r="C235" s="2" t="s">
        <v>75</v>
      </c>
    </row>
    <row r="236" spans="2:3" ht="12">
      <c r="B236" s="2">
        <v>16</v>
      </c>
      <c r="C236" s="2" t="s">
        <v>76</v>
      </c>
    </row>
    <row r="237" spans="2:3" ht="12">
      <c r="B237" s="2">
        <v>17</v>
      </c>
      <c r="C237" s="2" t="s">
        <v>80</v>
      </c>
    </row>
    <row r="238" spans="2:3" ht="12">
      <c r="B238" s="2">
        <v>18</v>
      </c>
      <c r="C238" s="2" t="s">
        <v>310</v>
      </c>
    </row>
    <row r="239" ht="12">
      <c r="C239" s="2" t="s">
        <v>87</v>
      </c>
    </row>
    <row r="240" ht="12">
      <c r="C240" s="2" t="s">
        <v>81</v>
      </c>
    </row>
    <row r="241" ht="12">
      <c r="C241" s="2" t="s">
        <v>82</v>
      </c>
    </row>
    <row r="242" ht="12">
      <c r="C242" s="2" t="s">
        <v>83</v>
      </c>
    </row>
    <row r="243" ht="12">
      <c r="C243" s="2" t="s">
        <v>84</v>
      </c>
    </row>
    <row r="244" ht="12">
      <c r="C244" s="2" t="s">
        <v>85</v>
      </c>
    </row>
    <row r="245" ht="12">
      <c r="C245" s="2" t="s">
        <v>86</v>
      </c>
    </row>
    <row r="246" spans="2:3" ht="12">
      <c r="B246" s="2">
        <v>19</v>
      </c>
      <c r="C246" s="2" t="s">
        <v>88</v>
      </c>
    </row>
    <row r="248" ht="12">
      <c r="B248" s="2" t="s">
        <v>317</v>
      </c>
    </row>
    <row r="249" spans="2:3" ht="12">
      <c r="B249" s="11">
        <v>1</v>
      </c>
      <c r="C249" s="11" t="s">
        <v>92</v>
      </c>
    </row>
    <row r="250" spans="2:3" ht="12">
      <c r="B250" s="11"/>
      <c r="C250" s="11" t="s">
        <v>311</v>
      </c>
    </row>
    <row r="251" ht="12">
      <c r="C251" s="2" t="s">
        <v>312</v>
      </c>
    </row>
    <row r="252" spans="2:3" ht="12">
      <c r="B252" s="11">
        <v>2</v>
      </c>
      <c r="C252" s="11" t="s">
        <v>93</v>
      </c>
    </row>
    <row r="253" spans="2:3" ht="12">
      <c r="B253" s="2">
        <v>3</v>
      </c>
      <c r="C253" s="2" t="s">
        <v>94</v>
      </c>
    </row>
    <row r="254" spans="2:3" ht="12">
      <c r="B254" s="2">
        <v>4</v>
      </c>
      <c r="C254" s="2" t="s">
        <v>95</v>
      </c>
    </row>
    <row r="255" spans="2:3" ht="12">
      <c r="B255" s="2">
        <v>5</v>
      </c>
      <c r="C255" s="2" t="s">
        <v>96</v>
      </c>
    </row>
    <row r="256" spans="2:3" ht="12">
      <c r="B256" s="2">
        <v>6</v>
      </c>
      <c r="C256" s="2" t="s">
        <v>89</v>
      </c>
    </row>
    <row r="257" spans="2:3" ht="12">
      <c r="B257" s="2">
        <v>7</v>
      </c>
      <c r="C257" s="2" t="s">
        <v>90</v>
      </c>
    </row>
    <row r="258" spans="2:3" ht="12">
      <c r="B258" s="2">
        <v>8</v>
      </c>
      <c r="C258" s="2" t="s">
        <v>91</v>
      </c>
    </row>
    <row r="260" ht="12">
      <c r="B260" s="2" t="s">
        <v>188</v>
      </c>
    </row>
    <row r="261" spans="2:3" ht="12">
      <c r="B261" s="2">
        <v>1</v>
      </c>
      <c r="C261" s="2" t="s">
        <v>97</v>
      </c>
    </row>
    <row r="262" ht="12">
      <c r="C262" s="2" t="s">
        <v>207</v>
      </c>
    </row>
    <row r="263" ht="12">
      <c r="C263" s="2" t="s">
        <v>208</v>
      </c>
    </row>
    <row r="264" ht="12">
      <c r="C264" s="2" t="s">
        <v>1603</v>
      </c>
    </row>
    <row r="265" ht="12">
      <c r="C265" s="2" t="s">
        <v>200</v>
      </c>
    </row>
    <row r="266" ht="12">
      <c r="C266" s="2" t="s">
        <v>1604</v>
      </c>
    </row>
    <row r="267" ht="12">
      <c r="C267" s="2" t="s">
        <v>202</v>
      </c>
    </row>
    <row r="268" ht="12">
      <c r="C268" s="2" t="s">
        <v>203</v>
      </c>
    </row>
    <row r="269" ht="12">
      <c r="C269" s="2" t="s">
        <v>201</v>
      </c>
    </row>
    <row r="270" spans="2:3" ht="12">
      <c r="B270" s="2">
        <v>2</v>
      </c>
      <c r="C270" s="2" t="s">
        <v>98</v>
      </c>
    </row>
    <row r="271" ht="12">
      <c r="C271" s="2" t="s">
        <v>1033</v>
      </c>
    </row>
    <row r="272" ht="12">
      <c r="C272" s="2" t="s">
        <v>1605</v>
      </c>
    </row>
    <row r="273" spans="2:3" ht="12">
      <c r="B273" s="2">
        <v>3</v>
      </c>
      <c r="C273" s="2" t="s">
        <v>99</v>
      </c>
    </row>
    <row r="274" ht="12">
      <c r="C274" s="2" t="s">
        <v>100</v>
      </c>
    </row>
    <row r="275" spans="2:3" ht="12">
      <c r="B275" s="2">
        <v>4</v>
      </c>
      <c r="C275" s="2" t="s">
        <v>101</v>
      </c>
    </row>
    <row r="276" ht="12">
      <c r="C276" s="2" t="s">
        <v>36</v>
      </c>
    </row>
    <row r="277" ht="12">
      <c r="C277" s="2" t="s">
        <v>209</v>
      </c>
    </row>
    <row r="278" spans="2:3" ht="12">
      <c r="B278" s="2">
        <v>5</v>
      </c>
      <c r="C278" s="2" t="s">
        <v>102</v>
      </c>
    </row>
    <row r="279" spans="2:3" ht="12">
      <c r="B279" s="2">
        <v>6</v>
      </c>
      <c r="C279" s="2" t="s">
        <v>106</v>
      </c>
    </row>
    <row r="280" spans="2:3" ht="12">
      <c r="B280" s="2">
        <v>7</v>
      </c>
      <c r="C280" s="2" t="s">
        <v>107</v>
      </c>
    </row>
    <row r="281" spans="2:3" ht="12">
      <c r="B281" s="2">
        <v>8</v>
      </c>
      <c r="C281" s="2" t="s">
        <v>103</v>
      </c>
    </row>
    <row r="282" spans="2:3" ht="12">
      <c r="B282" s="2">
        <v>9</v>
      </c>
      <c r="C282" s="2" t="s">
        <v>104</v>
      </c>
    </row>
    <row r="283" spans="2:3" ht="11.25" customHeight="1">
      <c r="B283" s="11">
        <v>10</v>
      </c>
      <c r="C283" s="11" t="s">
        <v>105</v>
      </c>
    </row>
    <row r="285" ht="12">
      <c r="B285" s="2" t="s">
        <v>210</v>
      </c>
    </row>
    <row r="286" spans="2:3" ht="12">
      <c r="B286" s="2">
        <v>1</v>
      </c>
      <c r="C286" s="2" t="s">
        <v>110</v>
      </c>
    </row>
    <row r="287" spans="2:3" ht="12">
      <c r="B287" s="2">
        <v>2</v>
      </c>
      <c r="C287" s="2" t="s">
        <v>111</v>
      </c>
    </row>
    <row r="288" spans="2:3" ht="12">
      <c r="B288" s="2">
        <v>3</v>
      </c>
      <c r="C288" s="2" t="s">
        <v>108</v>
      </c>
    </row>
    <row r="289" spans="2:3" ht="12">
      <c r="B289" s="2">
        <v>4</v>
      </c>
      <c r="C289" s="2" t="s">
        <v>112</v>
      </c>
    </row>
    <row r="290" ht="12">
      <c r="C290" s="2" t="s">
        <v>122</v>
      </c>
    </row>
    <row r="291" ht="12">
      <c r="C291" s="2" t="s">
        <v>123</v>
      </c>
    </row>
    <row r="292" spans="2:3" ht="12">
      <c r="B292" s="2">
        <v>5</v>
      </c>
      <c r="C292" s="2" t="s">
        <v>124</v>
      </c>
    </row>
    <row r="293" ht="12">
      <c r="C293" s="2" t="s">
        <v>211</v>
      </c>
    </row>
    <row r="294" ht="12">
      <c r="C294" s="2" t="s">
        <v>212</v>
      </c>
    </row>
    <row r="295" spans="2:3" ht="12">
      <c r="B295" s="2">
        <v>6</v>
      </c>
      <c r="C295" s="2" t="s">
        <v>113</v>
      </c>
    </row>
    <row r="296" ht="12">
      <c r="C296" s="2" t="s">
        <v>213</v>
      </c>
    </row>
    <row r="297" ht="12">
      <c r="C297" s="2" t="s">
        <v>214</v>
      </c>
    </row>
    <row r="298" spans="2:3" ht="12">
      <c r="B298" s="2">
        <v>7</v>
      </c>
      <c r="C298" s="2" t="s">
        <v>114</v>
      </c>
    </row>
    <row r="299" spans="2:3" ht="12">
      <c r="B299" s="2">
        <v>8</v>
      </c>
      <c r="C299" s="2" t="s">
        <v>115</v>
      </c>
    </row>
    <row r="300" spans="2:3" ht="12">
      <c r="B300" s="2">
        <v>9</v>
      </c>
      <c r="C300" s="2" t="s">
        <v>116</v>
      </c>
    </row>
    <row r="301" ht="12">
      <c r="C301" s="2" t="s">
        <v>213</v>
      </c>
    </row>
    <row r="302" ht="12">
      <c r="C302" s="2" t="s">
        <v>214</v>
      </c>
    </row>
    <row r="303" spans="2:3" ht="12">
      <c r="B303" s="2">
        <v>10</v>
      </c>
      <c r="C303" s="2" t="s">
        <v>117</v>
      </c>
    </row>
    <row r="304" ht="12">
      <c r="C304" s="2" t="s">
        <v>215</v>
      </c>
    </row>
    <row r="305" ht="12">
      <c r="C305" s="2" t="s">
        <v>216</v>
      </c>
    </row>
    <row r="306" ht="12">
      <c r="C306" s="2" t="s">
        <v>204</v>
      </c>
    </row>
    <row r="307" spans="2:3" ht="12">
      <c r="B307" s="2">
        <v>11</v>
      </c>
      <c r="C307" s="2" t="s">
        <v>118</v>
      </c>
    </row>
    <row r="308" ht="12">
      <c r="C308" s="2" t="s">
        <v>215</v>
      </c>
    </row>
    <row r="309" ht="12">
      <c r="C309" s="2" t="s">
        <v>217</v>
      </c>
    </row>
    <row r="310" ht="12">
      <c r="C310" s="2" t="s">
        <v>218</v>
      </c>
    </row>
    <row r="311" spans="2:3" ht="12">
      <c r="B311" s="2">
        <v>12</v>
      </c>
      <c r="C311" s="2" t="s">
        <v>119</v>
      </c>
    </row>
    <row r="312" spans="2:3" ht="12">
      <c r="B312" s="11">
        <v>13</v>
      </c>
      <c r="C312" s="11" t="s">
        <v>109</v>
      </c>
    </row>
    <row r="313" spans="2:3" ht="12">
      <c r="B313" s="11">
        <v>14</v>
      </c>
      <c r="C313" s="11" t="s">
        <v>120</v>
      </c>
    </row>
    <row r="314" spans="2:3" ht="12">
      <c r="B314" s="2">
        <v>15</v>
      </c>
      <c r="C314" s="2" t="s">
        <v>121</v>
      </c>
    </row>
    <row r="315" spans="2:3" ht="12">
      <c r="B315" s="2">
        <v>16</v>
      </c>
      <c r="C315" s="2" t="s">
        <v>125</v>
      </c>
    </row>
    <row r="317" ht="12">
      <c r="B317" s="2" t="s">
        <v>318</v>
      </c>
    </row>
    <row r="318" spans="2:3" ht="12">
      <c r="B318" s="11">
        <v>1</v>
      </c>
      <c r="C318" s="11" t="s">
        <v>128</v>
      </c>
    </row>
    <row r="319" spans="2:3" ht="12">
      <c r="B319" s="11"/>
      <c r="C319" s="11" t="s">
        <v>219</v>
      </c>
    </row>
    <row r="320" ht="12">
      <c r="C320" s="2" t="s">
        <v>304</v>
      </c>
    </row>
    <row r="321" ht="12">
      <c r="C321" s="2" t="s">
        <v>305</v>
      </c>
    </row>
    <row r="322" ht="12">
      <c r="C322" s="2" t="s">
        <v>306</v>
      </c>
    </row>
    <row r="323" spans="2:3" ht="12">
      <c r="B323" s="2">
        <v>2</v>
      </c>
      <c r="C323" s="2" t="s">
        <v>129</v>
      </c>
    </row>
    <row r="324" spans="2:3" ht="12">
      <c r="B324" s="2">
        <v>3</v>
      </c>
      <c r="C324" s="10" t="s">
        <v>130</v>
      </c>
    </row>
    <row r="325" spans="2:3" ht="12">
      <c r="B325" s="2">
        <v>4</v>
      </c>
      <c r="C325" s="2" t="s">
        <v>126</v>
      </c>
    </row>
    <row r="326" spans="2:3" ht="12">
      <c r="B326" s="2">
        <v>5</v>
      </c>
      <c r="C326" s="10" t="s">
        <v>127</v>
      </c>
    </row>
    <row r="327" spans="2:3" ht="12">
      <c r="B327" s="11">
        <v>6</v>
      </c>
      <c r="C327" s="16" t="s">
        <v>131</v>
      </c>
    </row>
    <row r="328" spans="2:3" ht="12">
      <c r="B328" s="2">
        <v>7</v>
      </c>
      <c r="C328" s="10" t="s">
        <v>132</v>
      </c>
    </row>
    <row r="329" spans="2:3" ht="12">
      <c r="B329" s="2">
        <v>8</v>
      </c>
      <c r="C329" s="6" t="s">
        <v>133</v>
      </c>
    </row>
    <row r="330" spans="2:3" ht="12">
      <c r="B330" s="2">
        <v>9</v>
      </c>
      <c r="C330" s="6" t="s">
        <v>134</v>
      </c>
    </row>
    <row r="331" spans="2:3" ht="12">
      <c r="B331" s="2">
        <v>10</v>
      </c>
      <c r="C331" s="6" t="s">
        <v>135</v>
      </c>
    </row>
    <row r="332" spans="2:3" ht="12">
      <c r="B332" s="2">
        <v>11</v>
      </c>
      <c r="C332" s="6" t="s">
        <v>136</v>
      </c>
    </row>
    <row r="334" ht="12">
      <c r="B334" s="2" t="s">
        <v>307</v>
      </c>
    </row>
    <row r="335" spans="2:3" ht="12">
      <c r="B335" s="2">
        <v>1</v>
      </c>
      <c r="C335" s="2" t="s">
        <v>143</v>
      </c>
    </row>
    <row r="336" ht="12">
      <c r="C336" s="2" t="s">
        <v>183</v>
      </c>
    </row>
    <row r="337" ht="12">
      <c r="C337" s="2" t="s">
        <v>184</v>
      </c>
    </row>
    <row r="338" spans="2:3" ht="12">
      <c r="B338" s="2">
        <v>2</v>
      </c>
      <c r="C338" s="2" t="s">
        <v>308</v>
      </c>
    </row>
    <row r="339" spans="2:3" ht="12">
      <c r="B339" s="2">
        <v>3</v>
      </c>
      <c r="C339" s="2" t="s">
        <v>160</v>
      </c>
    </row>
    <row r="340" spans="2:3" ht="12">
      <c r="B340" s="11">
        <v>4</v>
      </c>
      <c r="C340" s="11" t="s">
        <v>161</v>
      </c>
    </row>
    <row r="341" spans="2:3" ht="12" customHeight="1">
      <c r="B341" s="2">
        <v>5</v>
      </c>
      <c r="C341" s="7" t="s">
        <v>144</v>
      </c>
    </row>
    <row r="342" spans="2:3" ht="12">
      <c r="B342" s="2">
        <v>6</v>
      </c>
      <c r="C342" s="2" t="s">
        <v>137</v>
      </c>
    </row>
    <row r="343" spans="2:3" ht="12">
      <c r="B343" s="2">
        <v>7</v>
      </c>
      <c r="C343" s="2" t="s">
        <v>138</v>
      </c>
    </row>
    <row r="344" spans="2:3" ht="12">
      <c r="B344" s="2">
        <v>8</v>
      </c>
      <c r="C344" s="2" t="s">
        <v>162</v>
      </c>
    </row>
    <row r="345" spans="2:3" ht="12">
      <c r="B345" s="2">
        <v>9</v>
      </c>
      <c r="C345" s="2" t="s">
        <v>325</v>
      </c>
    </row>
    <row r="346" ht="12">
      <c r="C346" s="2" t="s">
        <v>359</v>
      </c>
    </row>
    <row r="347" ht="12">
      <c r="C347" s="2" t="s">
        <v>139</v>
      </c>
    </row>
    <row r="348" ht="12">
      <c r="C348" s="2" t="s">
        <v>163</v>
      </c>
    </row>
    <row r="349" ht="12">
      <c r="C349" s="2" t="s">
        <v>145</v>
      </c>
    </row>
    <row r="350" ht="12">
      <c r="C350" s="2" t="s">
        <v>164</v>
      </c>
    </row>
    <row r="351" spans="2:3" ht="12">
      <c r="B351" s="2">
        <v>10</v>
      </c>
      <c r="C351" s="2" t="s">
        <v>165</v>
      </c>
    </row>
    <row r="352" ht="12">
      <c r="C352" s="2" t="s">
        <v>185</v>
      </c>
    </row>
    <row r="353" ht="12">
      <c r="C353" s="2" t="s">
        <v>52</v>
      </c>
    </row>
    <row r="354" spans="2:3" ht="12">
      <c r="B354" s="2">
        <v>11</v>
      </c>
      <c r="C354" s="2" t="s">
        <v>146</v>
      </c>
    </row>
    <row r="355" spans="2:3" ht="12">
      <c r="B355" s="2">
        <v>12</v>
      </c>
      <c r="C355" s="2" t="s">
        <v>147</v>
      </c>
    </row>
    <row r="356" spans="2:3" ht="12">
      <c r="B356" s="2">
        <v>13</v>
      </c>
      <c r="C356" s="2" t="s">
        <v>166</v>
      </c>
    </row>
    <row r="357" spans="2:3" ht="12">
      <c r="B357" s="2">
        <v>14</v>
      </c>
      <c r="C357" s="2" t="s">
        <v>148</v>
      </c>
    </row>
    <row r="358" ht="12">
      <c r="C358" s="2" t="s">
        <v>186</v>
      </c>
    </row>
    <row r="359" ht="12">
      <c r="C359" s="2" t="s">
        <v>187</v>
      </c>
    </row>
    <row r="360" spans="2:3" ht="12">
      <c r="B360" s="2">
        <v>15</v>
      </c>
      <c r="C360" s="2" t="s">
        <v>149</v>
      </c>
    </row>
    <row r="361" spans="2:3" ht="12">
      <c r="B361" s="2">
        <v>16</v>
      </c>
      <c r="C361" s="2" t="s">
        <v>140</v>
      </c>
    </row>
    <row r="362" ht="12">
      <c r="C362" s="2" t="s">
        <v>167</v>
      </c>
    </row>
    <row r="363" ht="12">
      <c r="C363" s="2" t="s">
        <v>168</v>
      </c>
    </row>
    <row r="364" spans="2:3" ht="12">
      <c r="B364" s="2">
        <v>17</v>
      </c>
      <c r="C364" s="2" t="s">
        <v>150</v>
      </c>
    </row>
    <row r="365" spans="2:3" ht="12">
      <c r="B365" s="2">
        <v>18</v>
      </c>
      <c r="C365" s="2" t="s">
        <v>151</v>
      </c>
    </row>
    <row r="366" spans="2:3" ht="12">
      <c r="B366" s="2">
        <v>19</v>
      </c>
      <c r="C366" s="2" t="s">
        <v>169</v>
      </c>
    </row>
    <row r="367" ht="12">
      <c r="C367" s="2" t="s">
        <v>189</v>
      </c>
    </row>
    <row r="368" ht="12">
      <c r="C368" s="2" t="s">
        <v>1606</v>
      </c>
    </row>
    <row r="369" ht="12">
      <c r="C369" s="2" t="s">
        <v>1589</v>
      </c>
    </row>
    <row r="370" ht="12">
      <c r="C370" s="2" t="s">
        <v>190</v>
      </c>
    </row>
    <row r="371" spans="2:3" ht="12">
      <c r="B371" s="2">
        <v>20</v>
      </c>
      <c r="C371" s="2" t="s">
        <v>152</v>
      </c>
    </row>
    <row r="372" ht="12">
      <c r="C372" s="2" t="s">
        <v>191</v>
      </c>
    </row>
    <row r="373" ht="12">
      <c r="C373" s="2" t="s">
        <v>192</v>
      </c>
    </row>
    <row r="374" ht="12">
      <c r="C374" s="2" t="s">
        <v>193</v>
      </c>
    </row>
    <row r="375" spans="2:3" ht="12">
      <c r="B375" s="2">
        <v>21</v>
      </c>
      <c r="C375" s="2" t="s">
        <v>153</v>
      </c>
    </row>
    <row r="376" spans="2:3" ht="12">
      <c r="B376" s="2">
        <v>22</v>
      </c>
      <c r="C376" s="2" t="s">
        <v>154</v>
      </c>
    </row>
    <row r="377" ht="12">
      <c r="C377" s="2" t="s">
        <v>194</v>
      </c>
    </row>
    <row r="378" ht="12">
      <c r="C378" s="2" t="s">
        <v>206</v>
      </c>
    </row>
    <row r="379" spans="2:3" ht="12">
      <c r="B379" s="2">
        <v>23</v>
      </c>
      <c r="C379" s="2" t="s">
        <v>155</v>
      </c>
    </row>
    <row r="380" spans="2:3" ht="12">
      <c r="B380" s="2">
        <v>24</v>
      </c>
      <c r="C380" s="2" t="s">
        <v>156</v>
      </c>
    </row>
    <row r="381" spans="2:3" ht="12">
      <c r="B381" s="2">
        <v>25</v>
      </c>
      <c r="C381" s="2" t="s">
        <v>157</v>
      </c>
    </row>
    <row r="382" spans="2:3" ht="12">
      <c r="B382" s="2">
        <v>26</v>
      </c>
      <c r="C382" s="2" t="s">
        <v>141</v>
      </c>
    </row>
    <row r="383" spans="2:3" ht="12">
      <c r="B383" s="2">
        <v>27</v>
      </c>
      <c r="C383" s="2" t="s">
        <v>158</v>
      </c>
    </row>
    <row r="384" spans="2:3" ht="12">
      <c r="B384" s="2">
        <v>28</v>
      </c>
      <c r="C384" s="2" t="s">
        <v>159</v>
      </c>
    </row>
    <row r="385" spans="2:3" ht="12">
      <c r="B385" s="11">
        <v>29</v>
      </c>
      <c r="C385" s="11" t="s">
        <v>142</v>
      </c>
    </row>
    <row r="387" ht="12">
      <c r="B387" s="2" t="s">
        <v>44</v>
      </c>
    </row>
    <row r="388" spans="2:3" ht="12">
      <c r="B388" s="2">
        <v>1</v>
      </c>
      <c r="C388" s="2" t="s">
        <v>171</v>
      </c>
    </row>
    <row r="389" spans="2:3" ht="12">
      <c r="B389" s="11">
        <v>2</v>
      </c>
      <c r="C389" s="11" t="s">
        <v>175</v>
      </c>
    </row>
    <row r="390" spans="2:3" ht="12">
      <c r="B390" s="11">
        <v>3</v>
      </c>
      <c r="C390" s="11" t="s">
        <v>176</v>
      </c>
    </row>
    <row r="391" spans="2:3" ht="12">
      <c r="B391" s="2">
        <v>4</v>
      </c>
      <c r="C391" s="2" t="s">
        <v>172</v>
      </c>
    </row>
    <row r="392" ht="12">
      <c r="C392" s="2" t="s">
        <v>1035</v>
      </c>
    </row>
    <row r="393" ht="12">
      <c r="C393" s="2" t="s">
        <v>1036</v>
      </c>
    </row>
    <row r="394" spans="2:3" ht="12">
      <c r="B394" s="2">
        <v>5</v>
      </c>
      <c r="C394" s="2" t="s">
        <v>173</v>
      </c>
    </row>
    <row r="395" spans="2:3" ht="12">
      <c r="B395" s="2">
        <v>6</v>
      </c>
      <c r="C395" s="2" t="s">
        <v>195</v>
      </c>
    </row>
    <row r="396" ht="12">
      <c r="C396" s="2" t="s">
        <v>196</v>
      </c>
    </row>
    <row r="397" ht="12">
      <c r="C397" s="2" t="s">
        <v>197</v>
      </c>
    </row>
    <row r="398" spans="2:3" ht="12">
      <c r="B398" s="2">
        <v>7</v>
      </c>
      <c r="C398" s="2" t="s">
        <v>198</v>
      </c>
    </row>
    <row r="399" ht="12">
      <c r="C399" s="2" t="s">
        <v>196</v>
      </c>
    </row>
    <row r="400" ht="12">
      <c r="C400" s="2" t="s">
        <v>46</v>
      </c>
    </row>
    <row r="401" spans="2:3" ht="12">
      <c r="B401" s="2">
        <v>8</v>
      </c>
      <c r="C401" s="2" t="s">
        <v>170</v>
      </c>
    </row>
    <row r="402" spans="2:3" ht="12">
      <c r="B402" s="2">
        <v>9</v>
      </c>
      <c r="C402" s="2" t="s">
        <v>47</v>
      </c>
    </row>
    <row r="403" spans="2:3" ht="12">
      <c r="B403" s="2">
        <v>10</v>
      </c>
      <c r="C403" s="2" t="s">
        <v>48</v>
      </c>
    </row>
    <row r="404" spans="2:3" ht="12">
      <c r="B404" s="2">
        <v>11</v>
      </c>
      <c r="C404" s="6" t="s">
        <v>1610</v>
      </c>
    </row>
    <row r="405" spans="2:3" ht="12">
      <c r="B405" s="2">
        <v>12</v>
      </c>
      <c r="C405" s="6" t="s">
        <v>205</v>
      </c>
    </row>
    <row r="406" spans="2:3" ht="12">
      <c r="B406" s="2">
        <v>13</v>
      </c>
      <c r="C406" s="2" t="s">
        <v>1611</v>
      </c>
    </row>
    <row r="407" spans="2:3" ht="12">
      <c r="B407" s="2">
        <v>14</v>
      </c>
      <c r="C407" s="2" t="s">
        <v>1612</v>
      </c>
    </row>
    <row r="408" spans="2:3" ht="12">
      <c r="B408" s="2">
        <v>15</v>
      </c>
      <c r="C408" s="2" t="s">
        <v>49</v>
      </c>
    </row>
    <row r="409" spans="2:3" ht="12">
      <c r="B409" s="2">
        <v>16</v>
      </c>
      <c r="C409" s="2" t="s">
        <v>174</v>
      </c>
    </row>
    <row r="410" spans="2:3" ht="12">
      <c r="B410" s="2">
        <v>17</v>
      </c>
      <c r="C410" s="2" t="s">
        <v>1613</v>
      </c>
    </row>
    <row r="411" ht="12">
      <c r="C411" s="2" t="s">
        <v>1037</v>
      </c>
    </row>
    <row r="412" ht="12">
      <c r="C412" s="2" t="s">
        <v>1038</v>
      </c>
    </row>
    <row r="413" spans="2:3" ht="12">
      <c r="B413" s="2">
        <v>18</v>
      </c>
      <c r="C413" s="2" t="s">
        <v>1614</v>
      </c>
    </row>
    <row r="414" spans="2:3" ht="12">
      <c r="B414" s="2">
        <v>19</v>
      </c>
      <c r="C414" s="2" t="s">
        <v>1617</v>
      </c>
    </row>
    <row r="415" ht="12">
      <c r="C415" s="2" t="s">
        <v>1577</v>
      </c>
    </row>
    <row r="416" ht="12">
      <c r="C416" s="2" t="s">
        <v>1578</v>
      </c>
    </row>
    <row r="417" spans="2:3" ht="12">
      <c r="B417" s="2">
        <v>20</v>
      </c>
      <c r="C417" s="2" t="s">
        <v>1618</v>
      </c>
    </row>
    <row r="418" spans="2:3" ht="12">
      <c r="B418" s="2">
        <v>21</v>
      </c>
      <c r="C418" s="2" t="s">
        <v>360</v>
      </c>
    </row>
    <row r="419" spans="2:3" ht="12">
      <c r="B419" s="2">
        <v>22</v>
      </c>
      <c r="C419" s="2" t="s">
        <v>1615</v>
      </c>
    </row>
    <row r="420" spans="2:3" ht="12">
      <c r="B420" s="2">
        <v>23</v>
      </c>
      <c r="C420" s="2" t="s">
        <v>1619</v>
      </c>
    </row>
    <row r="421" spans="2:3" ht="12">
      <c r="B421" s="2">
        <v>24</v>
      </c>
      <c r="C421" s="2" t="s">
        <v>361</v>
      </c>
    </row>
    <row r="422" spans="2:3" ht="12">
      <c r="B422" s="2">
        <v>25</v>
      </c>
      <c r="C422" s="2" t="s">
        <v>1616</v>
      </c>
    </row>
    <row r="423" ht="12">
      <c r="C423" s="2" t="s">
        <v>1579</v>
      </c>
    </row>
    <row r="424" ht="12">
      <c r="C424" s="2" t="s">
        <v>1580</v>
      </c>
    </row>
    <row r="426" ht="12">
      <c r="B426" s="2" t="s">
        <v>340</v>
      </c>
    </row>
    <row r="427" spans="2:3" ht="12">
      <c r="B427" s="2">
        <v>1</v>
      </c>
      <c r="C427" s="2" t="s">
        <v>1581</v>
      </c>
    </row>
    <row r="428" spans="2:3" ht="12">
      <c r="B428" s="11">
        <v>2</v>
      </c>
      <c r="C428" s="11" t="s">
        <v>1624</v>
      </c>
    </row>
    <row r="429" spans="2:3" ht="12">
      <c r="B429" s="11"/>
      <c r="C429" s="11" t="s">
        <v>1625</v>
      </c>
    </row>
    <row r="430" ht="12">
      <c r="C430" s="2" t="s">
        <v>1626</v>
      </c>
    </row>
    <row r="431" ht="12">
      <c r="C431" s="2" t="s">
        <v>1620</v>
      </c>
    </row>
    <row r="432" ht="12">
      <c r="C432" s="2" t="s">
        <v>1621</v>
      </c>
    </row>
    <row r="433" ht="12">
      <c r="C433" s="2" t="s">
        <v>1622</v>
      </c>
    </row>
    <row r="434" ht="12">
      <c r="C434" s="2" t="s">
        <v>1623</v>
      </c>
    </row>
    <row r="435" spans="2:3" ht="12">
      <c r="B435" s="2">
        <v>3</v>
      </c>
      <c r="C435" s="2" t="s">
        <v>362</v>
      </c>
    </row>
    <row r="437" ht="12">
      <c r="B437" s="2" t="s">
        <v>1582</v>
      </c>
    </row>
    <row r="438" spans="2:3" ht="12">
      <c r="B438" s="11">
        <v>1</v>
      </c>
      <c r="C438" s="11" t="s">
        <v>1583</v>
      </c>
    </row>
    <row r="439" ht="12">
      <c r="C439" s="2" t="s">
        <v>1627</v>
      </c>
    </row>
    <row r="440" spans="2:3" ht="12">
      <c r="B440" s="11"/>
      <c r="C440" s="11" t="s">
        <v>2</v>
      </c>
    </row>
    <row r="441" ht="12">
      <c r="C441" s="2" t="s">
        <v>1628</v>
      </c>
    </row>
    <row r="442" ht="12">
      <c r="C442" s="2" t="s">
        <v>1629</v>
      </c>
    </row>
    <row r="443" spans="2:3" ht="12">
      <c r="B443" s="2">
        <v>2</v>
      </c>
      <c r="C443" s="2" t="s">
        <v>1630</v>
      </c>
    </row>
    <row r="444" spans="2:3" ht="12">
      <c r="B444" s="2">
        <v>3</v>
      </c>
      <c r="C444" s="2" t="s">
        <v>0</v>
      </c>
    </row>
    <row r="445" spans="2:3" ht="12">
      <c r="B445" s="2">
        <v>4</v>
      </c>
      <c r="C445" s="2" t="s">
        <v>1</v>
      </c>
    </row>
    <row r="446" spans="2:3" ht="12">
      <c r="B446" s="2">
        <v>5</v>
      </c>
      <c r="C446" s="2" t="s">
        <v>3</v>
      </c>
    </row>
    <row r="447" spans="2:3" ht="12">
      <c r="B447" s="11">
        <v>6</v>
      </c>
      <c r="C447" s="11" t="s">
        <v>4</v>
      </c>
    </row>
    <row r="448" ht="12">
      <c r="C448" s="2" t="s">
        <v>1586</v>
      </c>
    </row>
    <row r="449" spans="2:3" ht="12">
      <c r="B449" s="11"/>
      <c r="C449" s="11" t="s">
        <v>1587</v>
      </c>
    </row>
    <row r="450" ht="12">
      <c r="C450" s="2" t="s">
        <v>1588</v>
      </c>
    </row>
    <row r="451" ht="12">
      <c r="C451" s="2" t="s">
        <v>50</v>
      </c>
    </row>
    <row r="452" ht="12">
      <c r="C452" s="2" t="s">
        <v>51</v>
      </c>
    </row>
    <row r="453" ht="12">
      <c r="C453" s="2" t="s">
        <v>363</v>
      </c>
    </row>
    <row r="454" ht="12">
      <c r="C454" s="2" t="s">
        <v>364</v>
      </c>
    </row>
    <row r="455" ht="12">
      <c r="C455" s="2" t="s">
        <v>1590</v>
      </c>
    </row>
    <row r="456" spans="2:3" ht="12">
      <c r="B456" s="2">
        <v>7</v>
      </c>
      <c r="C456" s="2" t="s">
        <v>5</v>
      </c>
    </row>
    <row r="457" spans="2:3" ht="12">
      <c r="B457" s="2">
        <v>8</v>
      </c>
      <c r="C457" s="2" t="s">
        <v>6</v>
      </c>
    </row>
    <row r="458" ht="12">
      <c r="C458" s="2" t="s">
        <v>1591</v>
      </c>
    </row>
    <row r="459" ht="12">
      <c r="C459" s="2" t="s">
        <v>1592</v>
      </c>
    </row>
    <row r="460" ht="12">
      <c r="C460" s="2" t="s">
        <v>1593</v>
      </c>
    </row>
    <row r="461" ht="12">
      <c r="C461" s="2" t="s">
        <v>313</v>
      </c>
    </row>
    <row r="462" ht="12">
      <c r="C462" s="2" t="s">
        <v>314</v>
      </c>
    </row>
    <row r="464" ht="12">
      <c r="B464" s="2" t="s">
        <v>1584</v>
      </c>
    </row>
    <row r="465" ht="12">
      <c r="C465" s="2" t="s">
        <v>1585</v>
      </c>
    </row>
  </sheetData>
  <printOptions/>
  <pageMargins left="0.75" right="0.75" top="1" bottom="1" header="0.512" footer="0.512"/>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92" customWidth="1"/>
    <col min="2" max="2" width="3.125" style="92" customWidth="1"/>
    <col min="3" max="3" width="10.25390625" style="92" customWidth="1"/>
    <col min="4" max="5" width="9.875" style="92" customWidth="1"/>
    <col min="6" max="6" width="9.625" style="94" customWidth="1"/>
    <col min="7" max="7" width="9.875" style="92" customWidth="1"/>
    <col min="8" max="9" width="9.125" style="95" customWidth="1"/>
    <col min="10" max="12" width="9.00390625" style="92" customWidth="1"/>
    <col min="13" max="18" width="9.00390625" style="96" customWidth="1"/>
    <col min="19" max="16384" width="9.00390625" style="92" customWidth="1"/>
  </cols>
  <sheetData>
    <row r="1" ht="14.25">
      <c r="B1" s="93" t="s">
        <v>1140</v>
      </c>
    </row>
    <row r="2" ht="12" customHeight="1">
      <c r="B2" s="93"/>
    </row>
    <row r="3" spans="3:18" ht="15" customHeight="1" thickBot="1">
      <c r="C3" s="96"/>
      <c r="D3" s="96"/>
      <c r="E3" s="96"/>
      <c r="G3" s="96"/>
      <c r="H3" s="97"/>
      <c r="K3" s="98"/>
      <c r="L3" s="99" t="s">
        <v>1134</v>
      </c>
      <c r="R3" s="100"/>
    </row>
    <row r="4" spans="2:18" ht="10.5" customHeight="1" thickTop="1">
      <c r="B4" s="1306" t="s">
        <v>1092</v>
      </c>
      <c r="C4" s="1307"/>
      <c r="D4" s="1301">
        <v>59</v>
      </c>
      <c r="E4" s="1290">
        <v>60</v>
      </c>
      <c r="F4" s="1291"/>
      <c r="G4" s="1282">
        <v>61</v>
      </c>
      <c r="H4" s="1283"/>
      <c r="I4" s="1286">
        <v>62</v>
      </c>
      <c r="J4" s="1287"/>
      <c r="K4" s="1286">
        <v>63</v>
      </c>
      <c r="L4" s="1287"/>
      <c r="M4" s="1294"/>
      <c r="N4" s="1295"/>
      <c r="O4" s="1295"/>
      <c r="P4" s="1295"/>
      <c r="Q4" s="1295"/>
      <c r="R4" s="1295"/>
    </row>
    <row r="5" spans="2:18" ht="11.25" customHeight="1">
      <c r="B5" s="1266"/>
      <c r="C5" s="1267"/>
      <c r="D5" s="1302"/>
      <c r="E5" s="1292"/>
      <c r="F5" s="1293"/>
      <c r="G5" s="1284"/>
      <c r="H5" s="1285"/>
      <c r="I5" s="1288"/>
      <c r="J5" s="1289"/>
      <c r="K5" s="1288"/>
      <c r="L5" s="1289"/>
      <c r="M5" s="1296"/>
      <c r="N5" s="1297"/>
      <c r="O5" s="1297"/>
      <c r="P5" s="1297"/>
      <c r="Q5" s="1297"/>
      <c r="R5" s="1297"/>
    </row>
    <row r="6" spans="2:18" ht="15" customHeight="1">
      <c r="B6" s="1268"/>
      <c r="C6" s="1269"/>
      <c r="D6" s="103" t="s">
        <v>1135</v>
      </c>
      <c r="E6" s="103" t="s">
        <v>1135</v>
      </c>
      <c r="F6" s="103" t="s">
        <v>1136</v>
      </c>
      <c r="G6" s="104" t="s">
        <v>1135</v>
      </c>
      <c r="H6" s="103" t="s">
        <v>1136</v>
      </c>
      <c r="I6" s="104" t="s">
        <v>1135</v>
      </c>
      <c r="J6" s="103" t="s">
        <v>1136</v>
      </c>
      <c r="K6" s="103" t="s">
        <v>1135</v>
      </c>
      <c r="L6" s="103" t="s">
        <v>1136</v>
      </c>
      <c r="M6" s="101"/>
      <c r="N6" s="102"/>
      <c r="O6" s="102"/>
      <c r="P6" s="102"/>
      <c r="Q6" s="102"/>
      <c r="R6" s="102"/>
    </row>
    <row r="7" spans="2:18" ht="15" customHeight="1">
      <c r="B7" s="1303" t="s">
        <v>1128</v>
      </c>
      <c r="C7" s="1304"/>
      <c r="D7" s="107">
        <f aca="true" t="shared" si="0" ref="D7:L7">D9+D10</f>
        <v>329792</v>
      </c>
      <c r="E7" s="108">
        <f t="shared" si="0"/>
        <v>331303</v>
      </c>
      <c r="F7" s="108">
        <f t="shared" si="0"/>
        <v>1511</v>
      </c>
      <c r="G7" s="108">
        <f t="shared" si="0"/>
        <v>332748</v>
      </c>
      <c r="H7" s="108">
        <f t="shared" si="0"/>
        <v>1445</v>
      </c>
      <c r="I7" s="108">
        <f t="shared" si="0"/>
        <v>334626</v>
      </c>
      <c r="J7" s="108">
        <f t="shared" si="0"/>
        <v>1878</v>
      </c>
      <c r="K7" s="108">
        <f t="shared" si="0"/>
        <v>336392</v>
      </c>
      <c r="L7" s="109">
        <f t="shared" si="0"/>
        <v>1766</v>
      </c>
      <c r="M7" s="110"/>
      <c r="N7" s="111"/>
      <c r="O7" s="111"/>
      <c r="P7" s="111"/>
      <c r="Q7" s="111"/>
      <c r="R7" s="111"/>
    </row>
    <row r="8" spans="2:18" ht="6" customHeight="1">
      <c r="B8" s="112"/>
      <c r="C8" s="113"/>
      <c r="D8" s="114"/>
      <c r="E8" s="115"/>
      <c r="F8" s="115"/>
      <c r="G8" s="115"/>
      <c r="H8" s="115"/>
      <c r="I8" s="115"/>
      <c r="J8" s="115"/>
      <c r="K8" s="115"/>
      <c r="L8" s="115"/>
      <c r="M8" s="114"/>
      <c r="N8" s="115"/>
      <c r="O8" s="115"/>
      <c r="P8" s="115"/>
      <c r="Q8" s="115"/>
      <c r="R8" s="115"/>
    </row>
    <row r="9" spans="2:18" ht="15" customHeight="1">
      <c r="B9" s="1280" t="s">
        <v>1129</v>
      </c>
      <c r="C9" s="1305"/>
      <c r="D9" s="114">
        <f aca="true" t="shared" si="1" ref="D9:L9">SUM(D17:D31)</f>
        <v>243185</v>
      </c>
      <c r="E9" s="115">
        <f t="shared" si="1"/>
        <v>244651</v>
      </c>
      <c r="F9" s="115">
        <f t="shared" si="1"/>
        <v>1466</v>
      </c>
      <c r="G9" s="115">
        <f t="shared" si="1"/>
        <v>246192</v>
      </c>
      <c r="H9" s="115">
        <f t="shared" si="1"/>
        <v>1541</v>
      </c>
      <c r="I9" s="115">
        <f t="shared" si="1"/>
        <v>248066</v>
      </c>
      <c r="J9" s="115">
        <f t="shared" si="1"/>
        <v>1874</v>
      </c>
      <c r="K9" s="115">
        <f t="shared" si="1"/>
        <v>249944</v>
      </c>
      <c r="L9" s="115">
        <f t="shared" si="1"/>
        <v>1878</v>
      </c>
      <c r="M9" s="114"/>
      <c r="N9" s="115"/>
      <c r="O9" s="115"/>
      <c r="P9" s="115"/>
      <c r="Q9" s="115"/>
      <c r="R9" s="115"/>
    </row>
    <row r="10" spans="2:18" ht="15" customHeight="1">
      <c r="B10" s="1280" t="s">
        <v>1137</v>
      </c>
      <c r="C10" s="1305"/>
      <c r="D10" s="116">
        <f aca="true" t="shared" si="2" ref="D10:L10">SUM(D33:D66)</f>
        <v>86607</v>
      </c>
      <c r="E10" s="117">
        <f t="shared" si="2"/>
        <v>86652</v>
      </c>
      <c r="F10" s="117">
        <f t="shared" si="2"/>
        <v>45</v>
      </c>
      <c r="G10" s="117">
        <f t="shared" si="2"/>
        <v>86556</v>
      </c>
      <c r="H10" s="117">
        <f t="shared" si="2"/>
        <v>-96</v>
      </c>
      <c r="I10" s="117">
        <f t="shared" si="2"/>
        <v>86560</v>
      </c>
      <c r="J10" s="117">
        <f t="shared" si="2"/>
        <v>4</v>
      </c>
      <c r="K10" s="117">
        <f t="shared" si="2"/>
        <v>86448</v>
      </c>
      <c r="L10" s="117">
        <f t="shared" si="2"/>
        <v>-112</v>
      </c>
      <c r="M10" s="114"/>
      <c r="N10" s="115"/>
      <c r="O10" s="115"/>
      <c r="P10" s="115"/>
      <c r="Q10" s="115"/>
      <c r="R10" s="115"/>
    </row>
    <row r="11" spans="2:18" ht="7.5" customHeight="1">
      <c r="B11" s="118"/>
      <c r="C11" s="119"/>
      <c r="D11" s="114"/>
      <c r="E11" s="115"/>
      <c r="F11" s="115"/>
      <c r="G11" s="115"/>
      <c r="H11" s="115"/>
      <c r="I11" s="115"/>
      <c r="J11" s="115"/>
      <c r="K11" s="115"/>
      <c r="L11" s="115"/>
      <c r="M11" s="114"/>
      <c r="N11" s="115"/>
      <c r="O11" s="115"/>
      <c r="P11" s="115"/>
      <c r="Q11" s="115"/>
      <c r="R11" s="115"/>
    </row>
    <row r="12" spans="2:18" ht="13.5" customHeight="1">
      <c r="B12" s="1298" t="s">
        <v>1130</v>
      </c>
      <c r="C12" s="1299"/>
      <c r="D12" s="114">
        <f aca="true" t="shared" si="3" ref="D12:L12">+D17+D23+D24+D25+D28+D29+D30+D33+D34+D35+D36+D37+D38+D39</f>
        <v>151122</v>
      </c>
      <c r="E12" s="115">
        <f t="shared" si="3"/>
        <v>152136</v>
      </c>
      <c r="F12" s="115">
        <f t="shared" si="3"/>
        <v>1014</v>
      </c>
      <c r="G12" s="115">
        <f t="shared" si="3"/>
        <v>153094</v>
      </c>
      <c r="H12" s="115">
        <f t="shared" si="3"/>
        <v>958</v>
      </c>
      <c r="I12" s="115">
        <f t="shared" si="3"/>
        <v>154079</v>
      </c>
      <c r="J12" s="115">
        <f t="shared" si="3"/>
        <v>985</v>
      </c>
      <c r="K12" s="115">
        <f t="shared" si="3"/>
        <v>155123</v>
      </c>
      <c r="L12" s="115">
        <f t="shared" si="3"/>
        <v>1044</v>
      </c>
      <c r="M12" s="114"/>
      <c r="N12" s="115"/>
      <c r="O12" s="115"/>
      <c r="P12" s="115"/>
      <c r="Q12" s="115"/>
      <c r="R12" s="115"/>
    </row>
    <row r="13" spans="2:18" ht="13.5" customHeight="1">
      <c r="B13" s="1298" t="s">
        <v>1131</v>
      </c>
      <c r="C13" s="1299"/>
      <c r="D13" s="114">
        <f aca="true" t="shared" si="4" ref="D13:L13">+D22+D41+D42+D43+D44+D45+D46+D47</f>
        <v>25338</v>
      </c>
      <c r="E13" s="115">
        <f t="shared" si="4"/>
        <v>25348</v>
      </c>
      <c r="F13" s="115">
        <f t="shared" si="4"/>
        <v>10</v>
      </c>
      <c r="G13" s="115">
        <f t="shared" si="4"/>
        <v>25412</v>
      </c>
      <c r="H13" s="115">
        <f t="shared" si="4"/>
        <v>64</v>
      </c>
      <c r="I13" s="115">
        <f t="shared" si="4"/>
        <v>25492</v>
      </c>
      <c r="J13" s="115">
        <f t="shared" si="4"/>
        <v>80</v>
      </c>
      <c r="K13" s="115">
        <f t="shared" si="4"/>
        <v>25529</v>
      </c>
      <c r="L13" s="115">
        <f t="shared" si="4"/>
        <v>37</v>
      </c>
      <c r="M13" s="114"/>
      <c r="N13" s="115"/>
      <c r="O13" s="115"/>
      <c r="P13" s="115"/>
      <c r="Q13" s="115"/>
      <c r="R13" s="115"/>
    </row>
    <row r="14" spans="2:18" ht="13.5" customHeight="1">
      <c r="B14" s="1298" t="s">
        <v>1132</v>
      </c>
      <c r="C14" s="1299"/>
      <c r="D14" s="114">
        <f aca="true" t="shared" si="5" ref="D14:I14">+D18+D27+D31+D49+D50+D51+D52+D53</f>
        <v>66473</v>
      </c>
      <c r="E14" s="115">
        <f t="shared" si="5"/>
        <v>66744</v>
      </c>
      <c r="F14" s="115">
        <f t="shared" si="5"/>
        <v>271</v>
      </c>
      <c r="G14" s="115">
        <f t="shared" si="5"/>
        <v>67061</v>
      </c>
      <c r="H14" s="115">
        <f t="shared" si="5"/>
        <v>317</v>
      </c>
      <c r="I14" s="115">
        <f t="shared" si="5"/>
        <v>67399</v>
      </c>
      <c r="J14" s="115">
        <v>338</v>
      </c>
      <c r="K14" s="115">
        <f>+K18+K27+K31+K49+K50+K51+K52+K53</f>
        <v>67619</v>
      </c>
      <c r="L14" s="115">
        <f>+L18+L27+L31+L49+L50+L51+L52+L53</f>
        <v>220</v>
      </c>
      <c r="M14" s="114"/>
      <c r="N14" s="115"/>
      <c r="O14" s="115"/>
      <c r="P14" s="115"/>
      <c r="Q14" s="115"/>
      <c r="R14" s="115"/>
    </row>
    <row r="15" spans="2:18" ht="13.5" customHeight="1">
      <c r="B15" s="1298" t="s">
        <v>1133</v>
      </c>
      <c r="C15" s="1300"/>
      <c r="D15" s="115">
        <f aca="true" t="shared" si="6" ref="D15:L15">+D19+D20+D55+D56+D57+D58+D59+D60+D61+D62+D63+D64+D65+D66</f>
        <v>86859</v>
      </c>
      <c r="E15" s="115">
        <f t="shared" si="6"/>
        <v>87075</v>
      </c>
      <c r="F15" s="115">
        <f t="shared" si="6"/>
        <v>216</v>
      </c>
      <c r="G15" s="115">
        <f t="shared" si="6"/>
        <v>87181</v>
      </c>
      <c r="H15" s="115">
        <f t="shared" si="6"/>
        <v>106</v>
      </c>
      <c r="I15" s="115">
        <f t="shared" si="6"/>
        <v>87656</v>
      </c>
      <c r="J15" s="115">
        <f t="shared" si="6"/>
        <v>475</v>
      </c>
      <c r="K15" s="115">
        <f t="shared" si="6"/>
        <v>88121</v>
      </c>
      <c r="L15" s="115">
        <f t="shared" si="6"/>
        <v>465</v>
      </c>
      <c r="M15" s="114"/>
      <c r="N15" s="115"/>
      <c r="O15" s="115"/>
      <c r="P15" s="115"/>
      <c r="Q15" s="115"/>
      <c r="R15" s="115"/>
    </row>
    <row r="16" spans="2:13" ht="6" customHeight="1">
      <c r="B16" s="120"/>
      <c r="C16" s="121"/>
      <c r="D16" s="38"/>
      <c r="E16" s="38"/>
      <c r="F16" s="122"/>
      <c r="G16" s="38"/>
      <c r="H16" s="122"/>
      <c r="I16" s="38"/>
      <c r="J16" s="122"/>
      <c r="K16" s="38"/>
      <c r="L16" s="123"/>
      <c r="M16" s="120"/>
    </row>
    <row r="17" spans="2:18" ht="13.5" customHeight="1">
      <c r="B17" s="120"/>
      <c r="C17" s="124" t="s">
        <v>1057</v>
      </c>
      <c r="D17" s="38">
        <v>72922</v>
      </c>
      <c r="E17" s="38">
        <v>73333</v>
      </c>
      <c r="F17" s="125">
        <v>411</v>
      </c>
      <c r="G17" s="38">
        <v>73897</v>
      </c>
      <c r="H17" s="125">
        <f>G17-E17</f>
        <v>564</v>
      </c>
      <c r="I17" s="38">
        <v>74551</v>
      </c>
      <c r="J17" s="125">
        <f>I17-G17</f>
        <v>654</v>
      </c>
      <c r="K17" s="38">
        <v>75184</v>
      </c>
      <c r="L17" s="126">
        <f>K17-I17</f>
        <v>633</v>
      </c>
      <c r="M17" s="127"/>
      <c r="N17" s="125"/>
      <c r="O17" s="125"/>
      <c r="P17" s="125"/>
      <c r="Q17" s="125"/>
      <c r="R17" s="125"/>
    </row>
    <row r="18" spans="2:18" ht="13.5" customHeight="1">
      <c r="B18" s="120"/>
      <c r="C18" s="124" t="s">
        <v>1059</v>
      </c>
      <c r="D18" s="38">
        <v>26872</v>
      </c>
      <c r="E18" s="38">
        <v>27143</v>
      </c>
      <c r="F18" s="125">
        <v>271</v>
      </c>
      <c r="G18" s="38">
        <v>27446</v>
      </c>
      <c r="H18" s="125">
        <f>G18-E18</f>
        <v>303</v>
      </c>
      <c r="I18" s="38">
        <v>27730</v>
      </c>
      <c r="J18" s="125">
        <f>I18-G18</f>
        <v>284</v>
      </c>
      <c r="K18" s="38">
        <v>27926</v>
      </c>
      <c r="L18" s="126">
        <f>K18-I18</f>
        <v>196</v>
      </c>
      <c r="M18" s="127"/>
      <c r="N18" s="125"/>
      <c r="O18" s="125"/>
      <c r="P18" s="125"/>
      <c r="Q18" s="125"/>
      <c r="R18" s="125"/>
    </row>
    <row r="19" spans="2:18" ht="13.5" customHeight="1">
      <c r="B19" s="120"/>
      <c r="C19" s="124" t="s">
        <v>1060</v>
      </c>
      <c r="D19" s="38">
        <v>27979</v>
      </c>
      <c r="E19" s="38">
        <v>28125</v>
      </c>
      <c r="F19" s="125">
        <v>146</v>
      </c>
      <c r="G19" s="38">
        <v>28128</v>
      </c>
      <c r="H19" s="125">
        <f>G19-E19</f>
        <v>3</v>
      </c>
      <c r="I19" s="38">
        <v>28342</v>
      </c>
      <c r="J19" s="125">
        <f>I19-G19</f>
        <v>214</v>
      </c>
      <c r="K19" s="38">
        <v>28614</v>
      </c>
      <c r="L19" s="126">
        <f>K19-I19</f>
        <v>272</v>
      </c>
      <c r="M19" s="127"/>
      <c r="N19" s="125"/>
      <c r="O19" s="125"/>
      <c r="P19" s="125"/>
      <c r="Q19" s="125"/>
      <c r="R19" s="125"/>
    </row>
    <row r="20" spans="2:18" ht="13.5" customHeight="1">
      <c r="B20" s="120"/>
      <c r="C20" s="124" t="s">
        <v>1062</v>
      </c>
      <c r="D20" s="38">
        <v>28893</v>
      </c>
      <c r="E20" s="38">
        <v>28938</v>
      </c>
      <c r="F20" s="125">
        <v>45</v>
      </c>
      <c r="G20" s="38">
        <v>29104</v>
      </c>
      <c r="H20" s="125">
        <f>G20-E20</f>
        <v>166</v>
      </c>
      <c r="I20" s="38">
        <v>29348</v>
      </c>
      <c r="J20" s="125">
        <f>I20-G20</f>
        <v>244</v>
      </c>
      <c r="K20" s="38">
        <v>29601</v>
      </c>
      <c r="L20" s="126">
        <f>K20-I20</f>
        <v>253</v>
      </c>
      <c r="M20" s="127"/>
      <c r="N20" s="125"/>
      <c r="O20" s="125"/>
      <c r="P20" s="125"/>
      <c r="Q20" s="125"/>
      <c r="R20" s="125"/>
    </row>
    <row r="21" spans="2:18" ht="6" customHeight="1">
      <c r="B21" s="120"/>
      <c r="C21" s="124"/>
      <c r="D21" s="38"/>
      <c r="E21" s="38"/>
      <c r="F21" s="125"/>
      <c r="G21" s="38"/>
      <c r="H21" s="125"/>
      <c r="I21" s="38"/>
      <c r="J21" s="125"/>
      <c r="K21" s="38"/>
      <c r="L21" s="126"/>
      <c r="M21" s="127"/>
      <c r="N21" s="125"/>
      <c r="O21" s="125"/>
      <c r="P21" s="125"/>
      <c r="Q21" s="125"/>
      <c r="R21" s="125"/>
    </row>
    <row r="22" spans="2:18" ht="13.5" customHeight="1">
      <c r="B22" s="120"/>
      <c r="C22" s="124" t="s">
        <v>1065</v>
      </c>
      <c r="D22" s="38">
        <v>11635</v>
      </c>
      <c r="E22" s="38">
        <v>11668</v>
      </c>
      <c r="F22" s="125">
        <v>33</v>
      </c>
      <c r="G22" s="38">
        <v>11767</v>
      </c>
      <c r="H22" s="125">
        <f>G22-E22</f>
        <v>99</v>
      </c>
      <c r="I22" s="38">
        <v>11829</v>
      </c>
      <c r="J22" s="125">
        <f>I22-G22</f>
        <v>62</v>
      </c>
      <c r="K22" s="38">
        <v>11861</v>
      </c>
      <c r="L22" s="126">
        <f>K22-I22</f>
        <v>32</v>
      </c>
      <c r="M22" s="127"/>
      <c r="N22" s="125"/>
      <c r="O22" s="125"/>
      <c r="P22" s="125"/>
      <c r="Q22" s="125"/>
      <c r="R22" s="125"/>
    </row>
    <row r="23" spans="2:18" ht="13.5" customHeight="1">
      <c r="B23" s="120"/>
      <c r="C23" s="124" t="s">
        <v>1066</v>
      </c>
      <c r="D23" s="38">
        <v>9997</v>
      </c>
      <c r="E23" s="38">
        <v>10042</v>
      </c>
      <c r="F23" s="125">
        <v>45</v>
      </c>
      <c r="G23" s="38">
        <v>10114</v>
      </c>
      <c r="H23" s="125">
        <f>G23-E23</f>
        <v>72</v>
      </c>
      <c r="I23" s="38">
        <v>10128</v>
      </c>
      <c r="J23" s="125">
        <f>I23-G23</f>
        <v>14</v>
      </c>
      <c r="K23" s="38">
        <v>10196</v>
      </c>
      <c r="L23" s="126">
        <f>K23-I23</f>
        <v>68</v>
      </c>
      <c r="M23" s="127"/>
      <c r="N23" s="125"/>
      <c r="O23" s="125"/>
      <c r="P23" s="125"/>
      <c r="Q23" s="125"/>
      <c r="R23" s="125"/>
    </row>
    <row r="24" spans="2:18" ht="13.5" customHeight="1">
      <c r="B24" s="120"/>
      <c r="C24" s="124" t="s">
        <v>1068</v>
      </c>
      <c r="D24" s="38">
        <v>9700</v>
      </c>
      <c r="E24" s="38">
        <v>9770</v>
      </c>
      <c r="F24" s="125">
        <v>70</v>
      </c>
      <c r="G24" s="38">
        <v>9837</v>
      </c>
      <c r="H24" s="125">
        <f>G24-E24</f>
        <v>67</v>
      </c>
      <c r="I24" s="38">
        <v>9847</v>
      </c>
      <c r="J24" s="125">
        <f>I24-G24</f>
        <v>10</v>
      </c>
      <c r="K24" s="38">
        <v>9819</v>
      </c>
      <c r="L24" s="126">
        <f>K24-I24</f>
        <v>-28</v>
      </c>
      <c r="M24" s="127"/>
      <c r="N24" s="125"/>
      <c r="O24" s="125"/>
      <c r="P24" s="125"/>
      <c r="Q24" s="125"/>
      <c r="R24" s="125"/>
    </row>
    <row r="25" spans="2:18" ht="13.5" customHeight="1">
      <c r="B25" s="120"/>
      <c r="C25" s="124" t="s">
        <v>1070</v>
      </c>
      <c r="D25" s="38">
        <v>7538</v>
      </c>
      <c r="E25" s="38">
        <v>7533</v>
      </c>
      <c r="F25" s="125">
        <v>-5</v>
      </c>
      <c r="G25" s="38">
        <v>7514</v>
      </c>
      <c r="H25" s="125">
        <f>G25-E25</f>
        <v>-19</v>
      </c>
      <c r="I25" s="38">
        <v>7526</v>
      </c>
      <c r="J25" s="125">
        <f>I25-G25</f>
        <v>12</v>
      </c>
      <c r="K25" s="38">
        <v>7541</v>
      </c>
      <c r="L25" s="126">
        <f>K25-I25</f>
        <v>15</v>
      </c>
      <c r="M25" s="127"/>
      <c r="N25" s="125"/>
      <c r="O25" s="125"/>
      <c r="P25" s="125"/>
      <c r="Q25" s="125"/>
      <c r="R25" s="125"/>
    </row>
    <row r="26" spans="2:18" ht="6" customHeight="1">
      <c r="B26" s="120"/>
      <c r="C26" s="124"/>
      <c r="D26" s="38"/>
      <c r="E26" s="38"/>
      <c r="F26" s="125"/>
      <c r="G26" s="38"/>
      <c r="H26" s="125"/>
      <c r="I26" s="38"/>
      <c r="J26" s="125"/>
      <c r="K26" s="38"/>
      <c r="L26" s="126"/>
      <c r="M26" s="127"/>
      <c r="N26" s="125"/>
      <c r="O26" s="125"/>
      <c r="P26" s="125"/>
      <c r="Q26" s="125"/>
      <c r="R26" s="125"/>
    </row>
    <row r="27" spans="2:18" ht="13.5" customHeight="1">
      <c r="B27" s="120"/>
      <c r="C27" s="124" t="s">
        <v>1073</v>
      </c>
      <c r="D27" s="38">
        <v>8614</v>
      </c>
      <c r="E27" s="38">
        <v>8645</v>
      </c>
      <c r="F27" s="125">
        <v>31</v>
      </c>
      <c r="G27" s="38">
        <v>8640</v>
      </c>
      <c r="H27" s="125">
        <f>G27-E27</f>
        <v>-5</v>
      </c>
      <c r="I27" s="38">
        <v>8672</v>
      </c>
      <c r="J27" s="125">
        <f>I27-G27</f>
        <v>32</v>
      </c>
      <c r="K27" s="38">
        <v>8718</v>
      </c>
      <c r="L27" s="126">
        <f>K27-I27</f>
        <v>46</v>
      </c>
      <c r="M27" s="127"/>
      <c r="N27" s="125"/>
      <c r="O27" s="125"/>
      <c r="P27" s="125"/>
      <c r="Q27" s="125"/>
      <c r="R27" s="125"/>
    </row>
    <row r="28" spans="2:18" ht="13.5" customHeight="1">
      <c r="B28" s="120"/>
      <c r="C28" s="124" t="s">
        <v>1075</v>
      </c>
      <c r="D28" s="38">
        <v>13955</v>
      </c>
      <c r="E28" s="38">
        <v>14172</v>
      </c>
      <c r="F28" s="125">
        <v>217</v>
      </c>
      <c r="G28" s="38">
        <v>14377</v>
      </c>
      <c r="H28" s="125">
        <f>G28-E28</f>
        <v>205</v>
      </c>
      <c r="I28" s="38">
        <v>14555</v>
      </c>
      <c r="J28" s="125">
        <f>I28-G28</f>
        <v>178</v>
      </c>
      <c r="K28" s="38">
        <v>14782</v>
      </c>
      <c r="L28" s="126">
        <f>K28-I28</f>
        <v>227</v>
      </c>
      <c r="M28" s="127"/>
      <c r="N28" s="125"/>
      <c r="O28" s="125"/>
      <c r="P28" s="125"/>
      <c r="Q28" s="125"/>
      <c r="R28" s="125"/>
    </row>
    <row r="29" spans="2:18" ht="13.5" customHeight="1">
      <c r="B29" s="120"/>
      <c r="C29" s="124" t="s">
        <v>1077</v>
      </c>
      <c r="D29" s="38">
        <v>9952</v>
      </c>
      <c r="E29" s="38">
        <v>10127</v>
      </c>
      <c r="F29" s="125">
        <v>175</v>
      </c>
      <c r="G29" s="38">
        <v>10207</v>
      </c>
      <c r="H29" s="125">
        <f>G29-E29</f>
        <v>80</v>
      </c>
      <c r="I29" s="38">
        <v>10336</v>
      </c>
      <c r="J29" s="125">
        <f>I29-G29</f>
        <v>129</v>
      </c>
      <c r="K29" s="38">
        <v>10448</v>
      </c>
      <c r="L29" s="126">
        <f>K29-I29</f>
        <v>112</v>
      </c>
      <c r="M29" s="127"/>
      <c r="N29" s="125"/>
      <c r="O29" s="125"/>
      <c r="P29" s="125"/>
      <c r="Q29" s="125"/>
      <c r="R29" s="125"/>
    </row>
    <row r="30" spans="2:18" ht="13.5" customHeight="1">
      <c r="B30" s="120"/>
      <c r="C30" s="124" t="s">
        <v>1079</v>
      </c>
      <c r="D30" s="38">
        <v>5758</v>
      </c>
      <c r="E30" s="38">
        <v>5746</v>
      </c>
      <c r="F30" s="125">
        <v>-12</v>
      </c>
      <c r="G30" s="38">
        <v>5737</v>
      </c>
      <c r="H30" s="125">
        <f>G30-E30</f>
        <v>-9</v>
      </c>
      <c r="I30" s="38">
        <v>5723</v>
      </c>
      <c r="J30" s="125">
        <f>I30-G30</f>
        <v>-14</v>
      </c>
      <c r="K30" s="38">
        <v>5721</v>
      </c>
      <c r="L30" s="126">
        <f>K30-I30</f>
        <v>-2</v>
      </c>
      <c r="M30" s="127"/>
      <c r="N30" s="125"/>
      <c r="O30" s="125"/>
      <c r="P30" s="125"/>
      <c r="Q30" s="125"/>
      <c r="R30" s="125"/>
    </row>
    <row r="31" spans="2:18" ht="13.5" customHeight="1">
      <c r="B31" s="120"/>
      <c r="C31" s="124" t="s">
        <v>1080</v>
      </c>
      <c r="D31" s="38">
        <v>9370</v>
      </c>
      <c r="E31" s="38">
        <v>9409</v>
      </c>
      <c r="F31" s="125">
        <v>39</v>
      </c>
      <c r="G31" s="38">
        <v>9424</v>
      </c>
      <c r="H31" s="125">
        <f>G31-E31</f>
        <v>15</v>
      </c>
      <c r="I31" s="38">
        <v>9479</v>
      </c>
      <c r="J31" s="125">
        <f>I31-G31</f>
        <v>55</v>
      </c>
      <c r="K31" s="38">
        <v>9533</v>
      </c>
      <c r="L31" s="126">
        <f>K31-I31</f>
        <v>54</v>
      </c>
      <c r="M31" s="127"/>
      <c r="N31" s="125"/>
      <c r="O31" s="125"/>
      <c r="P31" s="125"/>
      <c r="Q31" s="125"/>
      <c r="R31" s="125"/>
    </row>
    <row r="32" spans="2:18" ht="6" customHeight="1">
      <c r="B32" s="120"/>
      <c r="C32" s="124"/>
      <c r="D32" s="38"/>
      <c r="E32" s="38"/>
      <c r="F32" s="125"/>
      <c r="G32" s="38"/>
      <c r="H32" s="125"/>
      <c r="I32" s="38"/>
      <c r="J32" s="125"/>
      <c r="K32" s="38"/>
      <c r="L32" s="126"/>
      <c r="M32" s="127"/>
      <c r="N32" s="125"/>
      <c r="O32" s="125"/>
      <c r="P32" s="125"/>
      <c r="Q32" s="125"/>
      <c r="R32" s="125"/>
    </row>
    <row r="33" spans="2:18" ht="13.5" customHeight="1">
      <c r="B33" s="120"/>
      <c r="C33" s="124" t="s">
        <v>1082</v>
      </c>
      <c r="D33" s="38">
        <v>3366</v>
      </c>
      <c r="E33" s="38">
        <v>3418</v>
      </c>
      <c r="F33" s="125">
        <v>52</v>
      </c>
      <c r="G33" s="38">
        <v>3460</v>
      </c>
      <c r="H33" s="125">
        <f aca="true" t="shared" si="7" ref="H33:H39">G33-E33</f>
        <v>42</v>
      </c>
      <c r="I33" s="38">
        <v>3491</v>
      </c>
      <c r="J33" s="125">
        <f aca="true" t="shared" si="8" ref="J33:J39">I33-G33</f>
        <v>31</v>
      </c>
      <c r="K33" s="38">
        <v>3537</v>
      </c>
      <c r="L33" s="126">
        <f aca="true" t="shared" si="9" ref="L33:L39">K33-I33</f>
        <v>46</v>
      </c>
      <c r="M33" s="127"/>
      <c r="N33" s="125"/>
      <c r="O33" s="125"/>
      <c r="P33" s="125"/>
      <c r="Q33" s="125"/>
      <c r="R33" s="125"/>
    </row>
    <row r="34" spans="2:18" ht="13.5" customHeight="1">
      <c r="B34" s="120"/>
      <c r="C34" s="124" t="s">
        <v>1084</v>
      </c>
      <c r="D34" s="38">
        <v>2701</v>
      </c>
      <c r="E34" s="38">
        <v>2722</v>
      </c>
      <c r="F34" s="125">
        <v>21</v>
      </c>
      <c r="G34" s="38">
        <v>2724</v>
      </c>
      <c r="H34" s="125">
        <f t="shared" si="7"/>
        <v>2</v>
      </c>
      <c r="I34" s="38">
        <v>2732</v>
      </c>
      <c r="J34" s="125">
        <f t="shared" si="8"/>
        <v>8</v>
      </c>
      <c r="K34" s="38">
        <v>2742</v>
      </c>
      <c r="L34" s="126">
        <f t="shared" si="9"/>
        <v>10</v>
      </c>
      <c r="M34" s="127"/>
      <c r="N34" s="125"/>
      <c r="O34" s="125"/>
      <c r="P34" s="125"/>
      <c r="Q34" s="125"/>
      <c r="R34" s="125"/>
    </row>
    <row r="35" spans="2:18" ht="13.5" customHeight="1">
      <c r="B35" s="120"/>
      <c r="C35" s="124" t="s">
        <v>1087</v>
      </c>
      <c r="D35" s="38">
        <v>5032</v>
      </c>
      <c r="E35" s="38">
        <v>5041</v>
      </c>
      <c r="F35" s="125">
        <v>9</v>
      </c>
      <c r="G35" s="38">
        <v>5050</v>
      </c>
      <c r="H35" s="125">
        <f t="shared" si="7"/>
        <v>9</v>
      </c>
      <c r="I35" s="38">
        <v>5046</v>
      </c>
      <c r="J35" s="125">
        <f t="shared" si="8"/>
        <v>-4</v>
      </c>
      <c r="K35" s="38">
        <v>5063</v>
      </c>
      <c r="L35" s="126">
        <f t="shared" si="9"/>
        <v>17</v>
      </c>
      <c r="M35" s="127"/>
      <c r="N35" s="125"/>
      <c r="O35" s="125"/>
      <c r="P35" s="125"/>
      <c r="Q35" s="125"/>
      <c r="R35" s="125"/>
    </row>
    <row r="36" spans="2:18" ht="13.5" customHeight="1">
      <c r="B36" s="120"/>
      <c r="C36" s="124" t="s">
        <v>1089</v>
      </c>
      <c r="D36" s="38">
        <v>2634</v>
      </c>
      <c r="E36" s="38">
        <v>2642</v>
      </c>
      <c r="F36" s="125">
        <v>8</v>
      </c>
      <c r="G36" s="38">
        <v>2622</v>
      </c>
      <c r="H36" s="125">
        <f t="shared" si="7"/>
        <v>-20</v>
      </c>
      <c r="I36" s="38">
        <v>2607</v>
      </c>
      <c r="J36" s="125">
        <f t="shared" si="8"/>
        <v>-15</v>
      </c>
      <c r="K36" s="38">
        <v>2587</v>
      </c>
      <c r="L36" s="126">
        <f t="shared" si="9"/>
        <v>-20</v>
      </c>
      <c r="M36" s="127"/>
      <c r="N36" s="125"/>
      <c r="O36" s="125"/>
      <c r="P36" s="125"/>
      <c r="Q36" s="125"/>
      <c r="R36" s="125"/>
    </row>
    <row r="37" spans="2:18" ht="13.5" customHeight="1">
      <c r="B37" s="120"/>
      <c r="C37" s="124" t="s">
        <v>1090</v>
      </c>
      <c r="D37" s="38">
        <v>2560</v>
      </c>
      <c r="E37" s="38">
        <v>2553</v>
      </c>
      <c r="F37" s="125">
        <v>-7</v>
      </c>
      <c r="G37" s="38">
        <v>2539</v>
      </c>
      <c r="H37" s="125">
        <f t="shared" si="7"/>
        <v>-14</v>
      </c>
      <c r="I37" s="38">
        <v>2530</v>
      </c>
      <c r="J37" s="125">
        <f t="shared" si="8"/>
        <v>-9</v>
      </c>
      <c r="K37" s="38">
        <v>2514</v>
      </c>
      <c r="L37" s="126">
        <f t="shared" si="9"/>
        <v>-16</v>
      </c>
      <c r="M37" s="127"/>
      <c r="N37" s="125"/>
      <c r="O37" s="125"/>
      <c r="P37" s="125"/>
      <c r="Q37" s="125"/>
      <c r="R37" s="125"/>
    </row>
    <row r="38" spans="2:18" ht="13.5" customHeight="1">
      <c r="B38" s="120"/>
      <c r="C38" s="124" t="s">
        <v>1041</v>
      </c>
      <c r="D38" s="38">
        <v>2660</v>
      </c>
      <c r="E38" s="38">
        <v>2657</v>
      </c>
      <c r="F38" s="125">
        <v>-3</v>
      </c>
      <c r="G38" s="38">
        <v>2640</v>
      </c>
      <c r="H38" s="125">
        <f t="shared" si="7"/>
        <v>-17</v>
      </c>
      <c r="I38" s="38">
        <v>2638</v>
      </c>
      <c r="J38" s="125">
        <f t="shared" si="8"/>
        <v>-2</v>
      </c>
      <c r="K38" s="38">
        <v>2614</v>
      </c>
      <c r="L38" s="126">
        <f t="shared" si="9"/>
        <v>-24</v>
      </c>
      <c r="M38" s="127"/>
      <c r="N38" s="125"/>
      <c r="O38" s="125"/>
      <c r="P38" s="125"/>
      <c r="Q38" s="125"/>
      <c r="R38" s="125"/>
    </row>
    <row r="39" spans="2:18" ht="13.5" customHeight="1">
      <c r="B39" s="120"/>
      <c r="C39" s="124" t="s">
        <v>1042</v>
      </c>
      <c r="D39" s="38">
        <v>2347</v>
      </c>
      <c r="E39" s="38">
        <v>2380</v>
      </c>
      <c r="F39" s="125">
        <v>33</v>
      </c>
      <c r="G39" s="38">
        <v>2376</v>
      </c>
      <c r="H39" s="125">
        <f t="shared" si="7"/>
        <v>-4</v>
      </c>
      <c r="I39" s="38">
        <v>2369</v>
      </c>
      <c r="J39" s="125">
        <f t="shared" si="8"/>
        <v>-7</v>
      </c>
      <c r="K39" s="38">
        <v>2375</v>
      </c>
      <c r="L39" s="126">
        <f t="shared" si="9"/>
        <v>6</v>
      </c>
      <c r="M39" s="127"/>
      <c r="N39" s="125"/>
      <c r="O39" s="125"/>
      <c r="P39" s="125"/>
      <c r="Q39" s="125"/>
      <c r="R39" s="125"/>
    </row>
    <row r="40" spans="2:18" ht="6" customHeight="1">
      <c r="B40" s="120"/>
      <c r="C40" s="124"/>
      <c r="D40" s="38"/>
      <c r="E40" s="38"/>
      <c r="F40" s="125"/>
      <c r="G40" s="38"/>
      <c r="H40" s="125"/>
      <c r="I40" s="38"/>
      <c r="J40" s="125"/>
      <c r="K40" s="38"/>
      <c r="L40" s="126"/>
      <c r="M40" s="127"/>
      <c r="N40" s="125"/>
      <c r="O40" s="125"/>
      <c r="P40" s="125"/>
      <c r="Q40" s="125"/>
      <c r="R40" s="125"/>
    </row>
    <row r="41" spans="2:18" ht="13.5" customHeight="1">
      <c r="B41" s="120"/>
      <c r="C41" s="124" t="s">
        <v>1044</v>
      </c>
      <c r="D41" s="38">
        <v>1767</v>
      </c>
      <c r="E41" s="38">
        <v>1770</v>
      </c>
      <c r="F41" s="125">
        <v>3</v>
      </c>
      <c r="G41" s="38">
        <v>1767</v>
      </c>
      <c r="H41" s="125">
        <f aca="true" t="shared" si="10" ref="H41:H47">G41-E41</f>
        <v>-3</v>
      </c>
      <c r="I41" s="38">
        <v>1777</v>
      </c>
      <c r="J41" s="125">
        <f aca="true" t="shared" si="11" ref="J41:J47">I41-G41</f>
        <v>10</v>
      </c>
      <c r="K41" s="38">
        <v>1774</v>
      </c>
      <c r="L41" s="126">
        <f aca="true" t="shared" si="12" ref="L41:L47">K41-I41</f>
        <v>-3</v>
      </c>
      <c r="M41" s="127"/>
      <c r="N41" s="125"/>
      <c r="O41" s="125"/>
      <c r="P41" s="125"/>
      <c r="Q41" s="125"/>
      <c r="R41" s="125"/>
    </row>
    <row r="42" spans="2:18" ht="13.5" customHeight="1">
      <c r="B42" s="120"/>
      <c r="C42" s="124" t="s">
        <v>1046</v>
      </c>
      <c r="D42" s="38">
        <v>3019</v>
      </c>
      <c r="E42" s="38">
        <v>2999</v>
      </c>
      <c r="F42" s="125">
        <v>-20</v>
      </c>
      <c r="G42" s="38">
        <v>2996</v>
      </c>
      <c r="H42" s="125">
        <f t="shared" si="10"/>
        <v>-3</v>
      </c>
      <c r="I42" s="38">
        <v>3006</v>
      </c>
      <c r="J42" s="125">
        <f t="shared" si="11"/>
        <v>10</v>
      </c>
      <c r="K42" s="38">
        <v>3012</v>
      </c>
      <c r="L42" s="126">
        <f t="shared" si="12"/>
        <v>6</v>
      </c>
      <c r="M42" s="127"/>
      <c r="N42" s="125"/>
      <c r="O42" s="125"/>
      <c r="P42" s="125"/>
      <c r="Q42" s="125"/>
      <c r="R42" s="125"/>
    </row>
    <row r="43" spans="2:18" ht="13.5" customHeight="1">
      <c r="B43" s="120"/>
      <c r="C43" s="124" t="s">
        <v>1047</v>
      </c>
      <c r="D43" s="38">
        <v>1762</v>
      </c>
      <c r="E43" s="38">
        <v>1745</v>
      </c>
      <c r="F43" s="125">
        <v>-17</v>
      </c>
      <c r="G43" s="38">
        <v>1754</v>
      </c>
      <c r="H43" s="125">
        <f t="shared" si="10"/>
        <v>9</v>
      </c>
      <c r="I43" s="38">
        <v>1764</v>
      </c>
      <c r="J43" s="125">
        <f t="shared" si="11"/>
        <v>10</v>
      </c>
      <c r="K43" s="38">
        <v>1760</v>
      </c>
      <c r="L43" s="126">
        <f t="shared" si="12"/>
        <v>-4</v>
      </c>
      <c r="M43" s="127"/>
      <c r="N43" s="125"/>
      <c r="O43" s="125"/>
      <c r="P43" s="125"/>
      <c r="Q43" s="125"/>
      <c r="R43" s="125"/>
    </row>
    <row r="44" spans="2:18" ht="13.5" customHeight="1">
      <c r="B44" s="120"/>
      <c r="C44" s="124" t="s">
        <v>1048</v>
      </c>
      <c r="D44" s="38">
        <v>3022</v>
      </c>
      <c r="E44" s="38">
        <v>3008</v>
      </c>
      <c r="F44" s="125">
        <v>-14</v>
      </c>
      <c r="G44" s="38">
        <v>2991</v>
      </c>
      <c r="H44" s="125">
        <f t="shared" si="10"/>
        <v>-17</v>
      </c>
      <c r="I44" s="38">
        <v>2992</v>
      </c>
      <c r="J44" s="125">
        <f t="shared" si="11"/>
        <v>1</v>
      </c>
      <c r="K44" s="38">
        <v>3012</v>
      </c>
      <c r="L44" s="126">
        <f t="shared" si="12"/>
        <v>20</v>
      </c>
      <c r="M44" s="127"/>
      <c r="N44" s="125"/>
      <c r="O44" s="125"/>
      <c r="P44" s="125"/>
      <c r="Q44" s="125"/>
      <c r="R44" s="125"/>
    </row>
    <row r="45" spans="2:18" ht="13.5" customHeight="1">
      <c r="B45" s="120"/>
      <c r="C45" s="124" t="s">
        <v>1050</v>
      </c>
      <c r="D45" s="38">
        <v>1135</v>
      </c>
      <c r="E45" s="38">
        <v>1135</v>
      </c>
      <c r="F45" s="125">
        <v>0</v>
      </c>
      <c r="G45" s="38">
        <v>1131</v>
      </c>
      <c r="H45" s="125">
        <f t="shared" si="10"/>
        <v>-4</v>
      </c>
      <c r="I45" s="38">
        <v>1128</v>
      </c>
      <c r="J45" s="125">
        <f t="shared" si="11"/>
        <v>-3</v>
      </c>
      <c r="K45" s="38">
        <v>1122</v>
      </c>
      <c r="L45" s="126">
        <f t="shared" si="12"/>
        <v>-6</v>
      </c>
      <c r="M45" s="127"/>
      <c r="N45" s="125"/>
      <c r="O45" s="125"/>
      <c r="P45" s="125"/>
      <c r="Q45" s="125"/>
      <c r="R45" s="125"/>
    </row>
    <row r="46" spans="2:18" ht="13.5" customHeight="1">
      <c r="B46" s="120"/>
      <c r="C46" s="124" t="s">
        <v>1052</v>
      </c>
      <c r="D46" s="38">
        <v>1394</v>
      </c>
      <c r="E46" s="38">
        <v>1397</v>
      </c>
      <c r="F46" s="125">
        <v>3</v>
      </c>
      <c r="G46" s="38">
        <v>1392</v>
      </c>
      <c r="H46" s="125">
        <f t="shared" si="10"/>
        <v>-5</v>
      </c>
      <c r="I46" s="38">
        <v>1391</v>
      </c>
      <c r="J46" s="125">
        <f t="shared" si="11"/>
        <v>-1</v>
      </c>
      <c r="K46" s="38">
        <v>1382</v>
      </c>
      <c r="L46" s="126">
        <f t="shared" si="12"/>
        <v>-9</v>
      </c>
      <c r="M46" s="127"/>
      <c r="N46" s="125"/>
      <c r="O46" s="125"/>
      <c r="P46" s="125"/>
      <c r="Q46" s="125"/>
      <c r="R46" s="125"/>
    </row>
    <row r="47" spans="2:18" ht="13.5" customHeight="1">
      <c r="B47" s="120"/>
      <c r="C47" s="124" t="s">
        <v>1054</v>
      </c>
      <c r="D47" s="38">
        <v>1604</v>
      </c>
      <c r="E47" s="38">
        <v>1626</v>
      </c>
      <c r="F47" s="125">
        <v>22</v>
      </c>
      <c r="G47" s="38">
        <v>1614</v>
      </c>
      <c r="H47" s="125">
        <f t="shared" si="10"/>
        <v>-12</v>
      </c>
      <c r="I47" s="38">
        <v>1605</v>
      </c>
      <c r="J47" s="125">
        <f t="shared" si="11"/>
        <v>-9</v>
      </c>
      <c r="K47" s="38">
        <v>1606</v>
      </c>
      <c r="L47" s="126">
        <f t="shared" si="12"/>
        <v>1</v>
      </c>
      <c r="M47" s="127"/>
      <c r="N47" s="125"/>
      <c r="O47" s="125"/>
      <c r="P47" s="125"/>
      <c r="Q47" s="125"/>
      <c r="R47" s="125"/>
    </row>
    <row r="48" spans="2:18" ht="6" customHeight="1">
      <c r="B48" s="120"/>
      <c r="C48" s="124"/>
      <c r="D48" s="38"/>
      <c r="E48" s="38"/>
      <c r="F48" s="125"/>
      <c r="G48" s="38"/>
      <c r="H48" s="125"/>
      <c r="I48" s="38"/>
      <c r="J48" s="125"/>
      <c r="K48" s="38"/>
      <c r="L48" s="126"/>
      <c r="M48" s="127"/>
      <c r="N48" s="125"/>
      <c r="O48" s="125"/>
      <c r="P48" s="125"/>
      <c r="Q48" s="125"/>
      <c r="R48" s="125"/>
    </row>
    <row r="49" spans="2:18" ht="13.5" customHeight="1">
      <c r="B49" s="120"/>
      <c r="C49" s="124" t="s">
        <v>1056</v>
      </c>
      <c r="D49" s="38">
        <v>6487</v>
      </c>
      <c r="E49" s="38">
        <v>6459</v>
      </c>
      <c r="F49" s="125">
        <v>-28</v>
      </c>
      <c r="G49" s="38">
        <v>6542</v>
      </c>
      <c r="H49" s="125">
        <f>G49-E49</f>
        <v>83</v>
      </c>
      <c r="I49" s="38">
        <v>6548</v>
      </c>
      <c r="J49" s="125">
        <f>I49-G49</f>
        <v>6</v>
      </c>
      <c r="K49" s="38">
        <v>6533</v>
      </c>
      <c r="L49" s="126">
        <f>K49-I49</f>
        <v>-15</v>
      </c>
      <c r="M49" s="127"/>
      <c r="N49" s="125"/>
      <c r="O49" s="125"/>
      <c r="P49" s="125"/>
      <c r="Q49" s="125"/>
      <c r="R49" s="125"/>
    </row>
    <row r="50" spans="2:18" ht="13.5" customHeight="1">
      <c r="B50" s="120"/>
      <c r="C50" s="124" t="s">
        <v>1058</v>
      </c>
      <c r="D50" s="38">
        <v>4904</v>
      </c>
      <c r="E50" s="38">
        <v>4890</v>
      </c>
      <c r="F50" s="125">
        <v>-14</v>
      </c>
      <c r="G50" s="38">
        <v>4872</v>
      </c>
      <c r="H50" s="125">
        <f>G50-E50</f>
        <v>-18</v>
      </c>
      <c r="I50" s="38">
        <v>4872</v>
      </c>
      <c r="J50" s="128" t="s">
        <v>1138</v>
      </c>
      <c r="K50" s="38">
        <v>4845</v>
      </c>
      <c r="L50" s="126">
        <f>K50-I50</f>
        <v>-27</v>
      </c>
      <c r="M50" s="127"/>
      <c r="N50" s="125"/>
      <c r="O50" s="125"/>
      <c r="P50" s="125"/>
      <c r="Q50" s="125"/>
      <c r="R50" s="125"/>
    </row>
    <row r="51" spans="2:18" ht="13.5" customHeight="1">
      <c r="B51" s="120"/>
      <c r="C51" s="124" t="s">
        <v>1061</v>
      </c>
      <c r="D51" s="38">
        <v>3315</v>
      </c>
      <c r="E51" s="38">
        <v>3337</v>
      </c>
      <c r="F51" s="125">
        <v>22</v>
      </c>
      <c r="G51" s="38">
        <v>3315</v>
      </c>
      <c r="H51" s="125">
        <f>G51-E51</f>
        <v>-22</v>
      </c>
      <c r="I51" s="38">
        <v>3293</v>
      </c>
      <c r="J51" s="125">
        <f>I51-G51</f>
        <v>-22</v>
      </c>
      <c r="K51" s="38">
        <v>3272</v>
      </c>
      <c r="L51" s="126">
        <f>K51-I51</f>
        <v>-21</v>
      </c>
      <c r="M51" s="127"/>
      <c r="N51" s="125"/>
      <c r="O51" s="125"/>
      <c r="P51" s="125"/>
      <c r="Q51" s="125"/>
      <c r="R51" s="125"/>
    </row>
    <row r="52" spans="2:18" ht="13.5" customHeight="1">
      <c r="B52" s="120"/>
      <c r="C52" s="124" t="s">
        <v>1063</v>
      </c>
      <c r="D52" s="38">
        <v>4507</v>
      </c>
      <c r="E52" s="38">
        <v>4488</v>
      </c>
      <c r="F52" s="125">
        <v>-19</v>
      </c>
      <c r="G52" s="38">
        <v>4468</v>
      </c>
      <c r="H52" s="125">
        <f>G52-E52</f>
        <v>-20</v>
      </c>
      <c r="I52" s="38">
        <v>4472</v>
      </c>
      <c r="J52" s="125">
        <f>I52-G52</f>
        <v>4</v>
      </c>
      <c r="K52" s="38">
        <v>4474</v>
      </c>
      <c r="L52" s="126">
        <f>K52-I52</f>
        <v>2</v>
      </c>
      <c r="M52" s="127"/>
      <c r="N52" s="125"/>
      <c r="O52" s="125"/>
      <c r="P52" s="125"/>
      <c r="Q52" s="125"/>
      <c r="R52" s="125"/>
    </row>
    <row r="53" spans="2:18" ht="13.5" customHeight="1">
      <c r="B53" s="120"/>
      <c r="C53" s="124" t="s">
        <v>1064</v>
      </c>
      <c r="D53" s="38">
        <v>2404</v>
      </c>
      <c r="E53" s="38">
        <v>2373</v>
      </c>
      <c r="F53" s="125">
        <v>-31</v>
      </c>
      <c r="G53" s="38">
        <v>2354</v>
      </c>
      <c r="H53" s="125">
        <f>G53-E53</f>
        <v>-19</v>
      </c>
      <c r="I53" s="38">
        <v>2333</v>
      </c>
      <c r="J53" s="125">
        <f>I53-G53</f>
        <v>-21</v>
      </c>
      <c r="K53" s="38">
        <v>2318</v>
      </c>
      <c r="L53" s="126">
        <f>K53-I53</f>
        <v>-15</v>
      </c>
      <c r="M53" s="127"/>
      <c r="N53" s="125"/>
      <c r="O53" s="125"/>
      <c r="P53" s="125"/>
      <c r="Q53" s="125"/>
      <c r="R53" s="125"/>
    </row>
    <row r="54" spans="2:18" ht="6" customHeight="1">
      <c r="B54" s="120"/>
      <c r="C54" s="124"/>
      <c r="D54" s="38"/>
      <c r="E54" s="38"/>
      <c r="F54" s="125"/>
      <c r="G54" s="38"/>
      <c r="H54" s="125"/>
      <c r="I54" s="38"/>
      <c r="J54" s="125"/>
      <c r="K54" s="38"/>
      <c r="L54" s="126"/>
      <c r="M54" s="127"/>
      <c r="N54" s="125"/>
      <c r="O54" s="125"/>
      <c r="P54" s="125"/>
      <c r="Q54" s="125"/>
      <c r="R54" s="125"/>
    </row>
    <row r="55" spans="2:18" ht="13.5" customHeight="1">
      <c r="B55" s="120"/>
      <c r="C55" s="124" t="s">
        <v>1067</v>
      </c>
      <c r="D55" s="38">
        <v>1885</v>
      </c>
      <c r="E55" s="38">
        <v>1878</v>
      </c>
      <c r="F55" s="125">
        <v>-7</v>
      </c>
      <c r="G55" s="38">
        <v>1910</v>
      </c>
      <c r="H55" s="125">
        <f aca="true" t="shared" si="13" ref="H55:H66">G55-E55</f>
        <v>32</v>
      </c>
      <c r="I55" s="38">
        <v>1903</v>
      </c>
      <c r="J55" s="125">
        <f aca="true" t="shared" si="14" ref="J55:J66">I55-G55</f>
        <v>-7</v>
      </c>
      <c r="K55" s="38">
        <v>1900</v>
      </c>
      <c r="L55" s="126">
        <f aca="true" t="shared" si="15" ref="L55:L66">K55-I55</f>
        <v>-3</v>
      </c>
      <c r="M55" s="127"/>
      <c r="N55" s="125"/>
      <c r="O55" s="125"/>
      <c r="P55" s="125"/>
      <c r="Q55" s="125"/>
      <c r="R55" s="125"/>
    </row>
    <row r="56" spans="2:18" ht="13.5" customHeight="1">
      <c r="B56" s="120"/>
      <c r="C56" s="124" t="s">
        <v>1069</v>
      </c>
      <c r="D56" s="38">
        <v>4470</v>
      </c>
      <c r="E56" s="38">
        <v>4480</v>
      </c>
      <c r="F56" s="125">
        <v>10</v>
      </c>
      <c r="G56" s="38">
        <v>4473</v>
      </c>
      <c r="H56" s="125">
        <f t="shared" si="13"/>
        <v>-7</v>
      </c>
      <c r="I56" s="38">
        <v>4477</v>
      </c>
      <c r="J56" s="125">
        <f t="shared" si="14"/>
        <v>4</v>
      </c>
      <c r="K56" s="38">
        <v>4471</v>
      </c>
      <c r="L56" s="126">
        <f t="shared" si="15"/>
        <v>-6</v>
      </c>
      <c r="M56" s="127"/>
      <c r="N56" s="125"/>
      <c r="O56" s="125"/>
      <c r="P56" s="125"/>
      <c r="Q56" s="125"/>
      <c r="R56" s="125"/>
    </row>
    <row r="57" spans="2:18" ht="13.5" customHeight="1">
      <c r="B57" s="120"/>
      <c r="C57" s="124" t="s">
        <v>1071</v>
      </c>
      <c r="D57" s="38">
        <v>2812</v>
      </c>
      <c r="E57" s="38">
        <v>2811</v>
      </c>
      <c r="F57" s="125">
        <v>-1</v>
      </c>
      <c r="G57" s="38">
        <v>2814</v>
      </c>
      <c r="H57" s="125">
        <f t="shared" si="13"/>
        <v>3</v>
      </c>
      <c r="I57" s="38">
        <v>2803</v>
      </c>
      <c r="J57" s="125">
        <f t="shared" si="14"/>
        <v>-11</v>
      </c>
      <c r="K57" s="38">
        <v>2799</v>
      </c>
      <c r="L57" s="126">
        <f t="shared" si="15"/>
        <v>-4</v>
      </c>
      <c r="M57" s="127"/>
      <c r="N57" s="125"/>
      <c r="O57" s="125"/>
      <c r="P57" s="125"/>
      <c r="Q57" s="125"/>
      <c r="R57" s="125"/>
    </row>
    <row r="58" spans="2:18" ht="13.5" customHeight="1">
      <c r="B58" s="120"/>
      <c r="C58" s="124" t="s">
        <v>1072</v>
      </c>
      <c r="D58" s="38">
        <v>2224</v>
      </c>
      <c r="E58" s="38">
        <v>2172</v>
      </c>
      <c r="F58" s="125">
        <v>-52</v>
      </c>
      <c r="G58" s="38">
        <v>2139</v>
      </c>
      <c r="H58" s="125">
        <f t="shared" si="13"/>
        <v>-33</v>
      </c>
      <c r="I58" s="38">
        <v>2120</v>
      </c>
      <c r="J58" s="125">
        <f t="shared" si="14"/>
        <v>-19</v>
      </c>
      <c r="K58" s="38">
        <v>2096</v>
      </c>
      <c r="L58" s="126">
        <f t="shared" si="15"/>
        <v>-24</v>
      </c>
      <c r="M58" s="127"/>
      <c r="N58" s="125"/>
      <c r="O58" s="125"/>
      <c r="P58" s="125"/>
      <c r="Q58" s="125"/>
      <c r="R58" s="125"/>
    </row>
    <row r="59" spans="2:18" ht="13.5" customHeight="1">
      <c r="B59" s="120"/>
      <c r="C59" s="124" t="s">
        <v>1074</v>
      </c>
      <c r="D59" s="38">
        <v>1745</v>
      </c>
      <c r="E59" s="38">
        <v>1741</v>
      </c>
      <c r="F59" s="125">
        <v>-4</v>
      </c>
      <c r="G59" s="38">
        <v>1758</v>
      </c>
      <c r="H59" s="125">
        <f t="shared" si="13"/>
        <v>17</v>
      </c>
      <c r="I59" s="38">
        <v>1804</v>
      </c>
      <c r="J59" s="125">
        <f t="shared" si="14"/>
        <v>46</v>
      </c>
      <c r="K59" s="38">
        <v>1810</v>
      </c>
      <c r="L59" s="126">
        <f t="shared" si="15"/>
        <v>6</v>
      </c>
      <c r="M59" s="127"/>
      <c r="N59" s="125"/>
      <c r="O59" s="125"/>
      <c r="P59" s="125"/>
      <c r="Q59" s="125"/>
      <c r="R59" s="125"/>
    </row>
    <row r="60" spans="2:18" ht="13.5" customHeight="1">
      <c r="B60" s="120"/>
      <c r="C60" s="124" t="s">
        <v>1076</v>
      </c>
      <c r="D60" s="38">
        <v>1854</v>
      </c>
      <c r="E60" s="38">
        <v>1868</v>
      </c>
      <c r="F60" s="125">
        <v>14</v>
      </c>
      <c r="G60" s="38">
        <v>1864</v>
      </c>
      <c r="H60" s="125">
        <f t="shared" si="13"/>
        <v>-4</v>
      </c>
      <c r="I60" s="38">
        <v>1876</v>
      </c>
      <c r="J60" s="125">
        <f t="shared" si="14"/>
        <v>12</v>
      </c>
      <c r="K60" s="38">
        <v>1862</v>
      </c>
      <c r="L60" s="126">
        <f t="shared" si="15"/>
        <v>-14</v>
      </c>
      <c r="M60" s="127"/>
      <c r="N60" s="125"/>
      <c r="O60" s="125"/>
      <c r="P60" s="125"/>
      <c r="Q60" s="125"/>
      <c r="R60" s="125"/>
    </row>
    <row r="61" spans="2:18" ht="13.5" customHeight="1">
      <c r="B61" s="120"/>
      <c r="C61" s="124" t="s">
        <v>1078</v>
      </c>
      <c r="D61" s="38">
        <v>1490</v>
      </c>
      <c r="E61" s="38">
        <v>1499</v>
      </c>
      <c r="F61" s="125">
        <v>9</v>
      </c>
      <c r="G61" s="38">
        <v>1484</v>
      </c>
      <c r="H61" s="125">
        <f t="shared" si="13"/>
        <v>-15</v>
      </c>
      <c r="I61" s="38">
        <v>1491</v>
      </c>
      <c r="J61" s="125">
        <f t="shared" si="14"/>
        <v>7</v>
      </c>
      <c r="K61" s="38">
        <v>1485</v>
      </c>
      <c r="L61" s="126">
        <f t="shared" si="15"/>
        <v>-6</v>
      </c>
      <c r="M61" s="127"/>
      <c r="N61" s="125"/>
      <c r="O61" s="125"/>
      <c r="P61" s="125"/>
      <c r="Q61" s="125"/>
      <c r="R61" s="125"/>
    </row>
    <row r="62" spans="2:18" ht="13.5" customHeight="1">
      <c r="B62" s="120"/>
      <c r="C62" s="124" t="s">
        <v>1081</v>
      </c>
      <c r="D62" s="38">
        <v>3529</v>
      </c>
      <c r="E62" s="38">
        <v>3517</v>
      </c>
      <c r="F62" s="125">
        <v>-12</v>
      </c>
      <c r="G62" s="38">
        <v>3482</v>
      </c>
      <c r="H62" s="125">
        <f t="shared" si="13"/>
        <v>-35</v>
      </c>
      <c r="I62" s="38">
        <v>3468</v>
      </c>
      <c r="J62" s="125">
        <f t="shared" si="14"/>
        <v>-14</v>
      </c>
      <c r="K62" s="38">
        <v>3453</v>
      </c>
      <c r="L62" s="126">
        <f t="shared" si="15"/>
        <v>-15</v>
      </c>
      <c r="M62" s="127"/>
      <c r="N62" s="125"/>
      <c r="O62" s="125"/>
      <c r="P62" s="125"/>
      <c r="Q62" s="125"/>
      <c r="R62" s="125"/>
    </row>
    <row r="63" spans="2:18" ht="13.5" customHeight="1">
      <c r="B63" s="120"/>
      <c r="C63" s="124" t="s">
        <v>1083</v>
      </c>
      <c r="D63" s="38">
        <v>4711</v>
      </c>
      <c r="E63" s="38">
        <v>4781</v>
      </c>
      <c r="F63" s="125">
        <v>70</v>
      </c>
      <c r="G63" s="38">
        <v>4782</v>
      </c>
      <c r="H63" s="125">
        <f t="shared" si="13"/>
        <v>1</v>
      </c>
      <c r="I63" s="38">
        <v>4791</v>
      </c>
      <c r="J63" s="125">
        <f t="shared" si="14"/>
        <v>9</v>
      </c>
      <c r="K63" s="38">
        <v>4779</v>
      </c>
      <c r="L63" s="126">
        <f t="shared" si="15"/>
        <v>-12</v>
      </c>
      <c r="M63" s="127"/>
      <c r="N63" s="125"/>
      <c r="O63" s="125"/>
      <c r="P63" s="125"/>
      <c r="Q63" s="125"/>
      <c r="R63" s="125"/>
    </row>
    <row r="64" spans="2:18" ht="13.5" customHeight="1">
      <c r="B64" s="120"/>
      <c r="C64" s="124" t="s">
        <v>1085</v>
      </c>
      <c r="D64" s="38">
        <v>1883</v>
      </c>
      <c r="E64" s="38">
        <v>1887</v>
      </c>
      <c r="F64" s="125">
        <v>4</v>
      </c>
      <c r="G64" s="38">
        <v>1885</v>
      </c>
      <c r="H64" s="125">
        <f t="shared" si="13"/>
        <v>-2</v>
      </c>
      <c r="I64" s="38">
        <v>1884</v>
      </c>
      <c r="J64" s="125">
        <f t="shared" si="14"/>
        <v>-1</v>
      </c>
      <c r="K64" s="38">
        <v>1881</v>
      </c>
      <c r="L64" s="126">
        <f t="shared" si="15"/>
        <v>-3</v>
      </c>
      <c r="M64" s="127"/>
      <c r="N64" s="125"/>
      <c r="O64" s="125"/>
      <c r="P64" s="125"/>
      <c r="Q64" s="125"/>
      <c r="R64" s="125"/>
    </row>
    <row r="65" spans="2:18" ht="13.5" customHeight="1">
      <c r="B65" s="120"/>
      <c r="C65" s="124" t="s">
        <v>1086</v>
      </c>
      <c r="D65" s="38">
        <v>1482</v>
      </c>
      <c r="E65" s="38">
        <v>1487</v>
      </c>
      <c r="F65" s="125">
        <v>5</v>
      </c>
      <c r="G65" s="38">
        <v>1483</v>
      </c>
      <c r="H65" s="125">
        <f t="shared" si="13"/>
        <v>-4</v>
      </c>
      <c r="I65" s="38">
        <v>1481</v>
      </c>
      <c r="J65" s="125">
        <f t="shared" si="14"/>
        <v>-2</v>
      </c>
      <c r="K65" s="38">
        <v>1474</v>
      </c>
      <c r="L65" s="126">
        <f t="shared" si="15"/>
        <v>-7</v>
      </c>
      <c r="M65" s="127"/>
      <c r="N65" s="125"/>
      <c r="O65" s="125"/>
      <c r="P65" s="125"/>
      <c r="Q65" s="125"/>
      <c r="R65" s="125"/>
    </row>
    <row r="66" spans="2:18" ht="13.5" customHeight="1">
      <c r="B66" s="129"/>
      <c r="C66" s="130" t="s">
        <v>1088</v>
      </c>
      <c r="D66" s="131">
        <v>1902</v>
      </c>
      <c r="E66" s="131">
        <v>1891</v>
      </c>
      <c r="F66" s="132">
        <v>-11</v>
      </c>
      <c r="G66" s="131">
        <v>1875</v>
      </c>
      <c r="H66" s="132">
        <f t="shared" si="13"/>
        <v>-16</v>
      </c>
      <c r="I66" s="131">
        <v>1868</v>
      </c>
      <c r="J66" s="132">
        <f t="shared" si="14"/>
        <v>-7</v>
      </c>
      <c r="K66" s="131">
        <v>1896</v>
      </c>
      <c r="L66" s="133">
        <f t="shared" si="15"/>
        <v>28</v>
      </c>
      <c r="M66" s="127"/>
      <c r="N66" s="125"/>
      <c r="O66" s="125"/>
      <c r="P66" s="125"/>
      <c r="Q66" s="125"/>
      <c r="R66" s="125"/>
    </row>
    <row r="67" spans="2:12" ht="13.5">
      <c r="B67" s="92" t="s">
        <v>1139</v>
      </c>
      <c r="J67" s="96"/>
      <c r="K67" s="96"/>
      <c r="L67" s="96"/>
    </row>
    <row r="68" spans="10:12" ht="13.5">
      <c r="J68" s="96"/>
      <c r="K68" s="96"/>
      <c r="L68" s="96"/>
    </row>
    <row r="69" spans="10:12" ht="13.5">
      <c r="J69" s="96"/>
      <c r="K69" s="96"/>
      <c r="L69" s="96"/>
    </row>
    <row r="70" spans="10:12" ht="13.5">
      <c r="J70" s="96"/>
      <c r="K70" s="96"/>
      <c r="L70" s="96"/>
    </row>
  </sheetData>
  <mergeCells count="17">
    <mergeCell ref="B13:C13"/>
    <mergeCell ref="B14:C14"/>
    <mergeCell ref="B15:C15"/>
    <mergeCell ref="D4:D5"/>
    <mergeCell ref="B7:C7"/>
    <mergeCell ref="B9:C9"/>
    <mergeCell ref="B10:C10"/>
    <mergeCell ref="B12:C12"/>
    <mergeCell ref="B4:C6"/>
    <mergeCell ref="M4:R4"/>
    <mergeCell ref="M5:N5"/>
    <mergeCell ref="O5:P5"/>
    <mergeCell ref="Q5:R5"/>
    <mergeCell ref="G4:H5"/>
    <mergeCell ref="I4:J5"/>
    <mergeCell ref="E4:F5"/>
    <mergeCell ref="K4:L5"/>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L62"/>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6384" width="9.00390625" style="17" customWidth="1"/>
  </cols>
  <sheetData>
    <row r="1" ht="14.25" customHeight="1">
      <c r="B1" s="18" t="s">
        <v>1153</v>
      </c>
    </row>
    <row r="2" spans="5:12" ht="12" customHeight="1">
      <c r="E2" s="134"/>
      <c r="L2" s="19" t="s">
        <v>1147</v>
      </c>
    </row>
    <row r="3" ht="7.5" customHeight="1" thickBot="1"/>
    <row r="4" spans="2:12" ht="14.25" thickTop="1">
      <c r="B4" s="1270" t="s">
        <v>1092</v>
      </c>
      <c r="C4" s="1273" t="s">
        <v>1141</v>
      </c>
      <c r="D4" s="1274"/>
      <c r="E4" s="1274"/>
      <c r="F4" s="1274"/>
      <c r="G4" s="1275"/>
      <c r="H4" s="1273" t="s">
        <v>1142</v>
      </c>
      <c r="I4" s="1274"/>
      <c r="J4" s="1274"/>
      <c r="K4" s="1274"/>
      <c r="L4" s="1275"/>
    </row>
    <row r="5" spans="2:12" ht="12" customHeight="1">
      <c r="B5" s="1271"/>
      <c r="C5" s="1261" t="s">
        <v>1148</v>
      </c>
      <c r="D5" s="1262"/>
      <c r="E5" s="1261">
        <v>61</v>
      </c>
      <c r="F5" s="1262"/>
      <c r="G5" s="1263" t="s">
        <v>1149</v>
      </c>
      <c r="H5" s="1261">
        <v>56</v>
      </c>
      <c r="I5" s="1262"/>
      <c r="J5" s="1261">
        <v>61</v>
      </c>
      <c r="K5" s="1262"/>
      <c r="L5" s="1263" t="s">
        <v>1150</v>
      </c>
    </row>
    <row r="6" spans="2:12" ht="12" customHeight="1">
      <c r="B6" s="1271"/>
      <c r="C6" s="1262"/>
      <c r="D6" s="1262"/>
      <c r="E6" s="1262"/>
      <c r="F6" s="1262"/>
      <c r="G6" s="1264"/>
      <c r="H6" s="1262"/>
      <c r="I6" s="1262"/>
      <c r="J6" s="1262"/>
      <c r="K6" s="1262"/>
      <c r="L6" s="1264"/>
    </row>
    <row r="7" spans="2:12" ht="12">
      <c r="B7" s="1272"/>
      <c r="C7" s="137" t="s">
        <v>1143</v>
      </c>
      <c r="D7" s="137" t="s">
        <v>1144</v>
      </c>
      <c r="E7" s="137" t="s">
        <v>1143</v>
      </c>
      <c r="F7" s="137" t="s">
        <v>1144</v>
      </c>
      <c r="G7" s="138" t="s">
        <v>1151</v>
      </c>
      <c r="H7" s="137" t="s">
        <v>1143</v>
      </c>
      <c r="I7" s="137" t="s">
        <v>1144</v>
      </c>
      <c r="J7" s="137" t="s">
        <v>1143</v>
      </c>
      <c r="K7" s="137" t="s">
        <v>1144</v>
      </c>
      <c r="L7" s="138" t="s">
        <v>1151</v>
      </c>
    </row>
    <row r="8" spans="2:12" s="139" customFormat="1" ht="16.5" customHeight="1">
      <c r="B8" s="140" t="s">
        <v>1040</v>
      </c>
      <c r="C8" s="141">
        <f>SUM(C18:C61)</f>
        <v>72746</v>
      </c>
      <c r="D8" s="142">
        <f>SUM(D18:D61)</f>
        <v>99.99999999999999</v>
      </c>
      <c r="E8" s="143">
        <f>SUM(E18:E61)</f>
        <v>73713</v>
      </c>
      <c r="F8" s="142">
        <f>SUM(F18:F61)</f>
        <v>100.00000000000003</v>
      </c>
      <c r="G8" s="144">
        <v>1.3</v>
      </c>
      <c r="H8" s="143">
        <f>SUM(H18:H61)</f>
        <v>523014</v>
      </c>
      <c r="I8" s="142">
        <f>SUM(I18:I61)</f>
        <v>99.99999999999999</v>
      </c>
      <c r="J8" s="143">
        <f>SUM(J18:J61)</f>
        <v>537981</v>
      </c>
      <c r="K8" s="142">
        <f>SUM(K18:K61)</f>
        <v>100.00000000000001</v>
      </c>
      <c r="L8" s="145">
        <v>2.9</v>
      </c>
    </row>
    <row r="9" spans="2:12" s="146" customFormat="1" ht="16.5" customHeight="1">
      <c r="B9" s="24"/>
      <c r="C9" s="147"/>
      <c r="D9" s="148"/>
      <c r="E9" s="149"/>
      <c r="F9" s="148"/>
      <c r="G9" s="150"/>
      <c r="H9" s="149"/>
      <c r="I9" s="148"/>
      <c r="J9" s="149"/>
      <c r="K9" s="148"/>
      <c r="L9" s="151"/>
    </row>
    <row r="10" spans="2:12" s="139" customFormat="1" ht="16.5" customHeight="1">
      <c r="B10" s="152" t="s">
        <v>1043</v>
      </c>
      <c r="C10" s="147">
        <v>53551</v>
      </c>
      <c r="D10" s="148">
        <f>C10/$C$8*100</f>
        <v>73.61366948010887</v>
      </c>
      <c r="E10" s="149">
        <v>54857</v>
      </c>
      <c r="F10" s="148">
        <f>E10/$E$8*100</f>
        <v>74.41970887089116</v>
      </c>
      <c r="G10" s="150">
        <v>2.4</v>
      </c>
      <c r="H10" s="149">
        <v>404643</v>
      </c>
      <c r="I10" s="148">
        <f>H10/$H$8*100</f>
        <v>77.36752744668402</v>
      </c>
      <c r="J10" s="149">
        <v>415970</v>
      </c>
      <c r="K10" s="148">
        <f>J10/$J$8*100</f>
        <v>77.32057451843094</v>
      </c>
      <c r="L10" s="151">
        <v>2.8</v>
      </c>
    </row>
    <row r="11" spans="2:12" s="139" customFormat="1" ht="16.5" customHeight="1">
      <c r="B11" s="152" t="s">
        <v>1045</v>
      </c>
      <c r="C11" s="147">
        <v>19195</v>
      </c>
      <c r="D11" s="148">
        <f>C11/$C$8*100</f>
        <v>26.38633051989113</v>
      </c>
      <c r="E11" s="149">
        <v>18856</v>
      </c>
      <c r="F11" s="148">
        <f>E11/$E$8*100</f>
        <v>25.58029112910884</v>
      </c>
      <c r="G11" s="150">
        <v>-1.8</v>
      </c>
      <c r="H11" s="149">
        <v>118371</v>
      </c>
      <c r="I11" s="148">
        <f>H11/$H$8*100</f>
        <v>22.63247255331597</v>
      </c>
      <c r="J11" s="149">
        <v>122011</v>
      </c>
      <c r="K11" s="148">
        <f>J11/$J$8*100</f>
        <v>22.67942548156905</v>
      </c>
      <c r="L11" s="151">
        <v>3.1</v>
      </c>
    </row>
    <row r="12" spans="2:12" s="146" customFormat="1" ht="16.5" customHeight="1">
      <c r="B12" s="24"/>
      <c r="C12" s="147"/>
      <c r="D12" s="148"/>
      <c r="E12" s="149"/>
      <c r="F12" s="148"/>
      <c r="G12" s="150"/>
      <c r="H12" s="149"/>
      <c r="I12" s="148"/>
      <c r="J12" s="149"/>
      <c r="K12" s="148"/>
      <c r="L12" s="151"/>
    </row>
    <row r="13" spans="2:12" s="139" customFormat="1" ht="16.5" customHeight="1">
      <c r="B13" s="152" t="s">
        <v>1049</v>
      </c>
      <c r="C13" s="147">
        <v>31885</v>
      </c>
      <c r="D13" s="148">
        <f>C13/$C$8*100</f>
        <v>43.83058862342947</v>
      </c>
      <c r="E13" s="149">
        <v>32742</v>
      </c>
      <c r="F13" s="148">
        <f>E13/$E$8*100</f>
        <v>44.41821659680111</v>
      </c>
      <c r="G13" s="150">
        <v>2.7</v>
      </c>
      <c r="H13" s="149">
        <v>239580</v>
      </c>
      <c r="I13" s="148">
        <f>H13/$H$8*100</f>
        <v>45.80756920464844</v>
      </c>
      <c r="J13" s="149">
        <v>246684</v>
      </c>
      <c r="K13" s="148">
        <f>J13/$J$8*100</f>
        <v>45.8536639769806</v>
      </c>
      <c r="L13" s="151">
        <v>3</v>
      </c>
    </row>
    <row r="14" spans="2:12" s="139" customFormat="1" ht="16.5" customHeight="1">
      <c r="B14" s="152" t="s">
        <v>1051</v>
      </c>
      <c r="C14" s="147">
        <v>5890</v>
      </c>
      <c r="D14" s="148">
        <f>C14/$C$8*100</f>
        <v>8.0966651087345</v>
      </c>
      <c r="E14" s="149">
        <v>5908</v>
      </c>
      <c r="F14" s="148">
        <f>E14/$E$8*100</f>
        <v>8.014868476388154</v>
      </c>
      <c r="G14" s="150">
        <v>0.3</v>
      </c>
      <c r="H14" s="149">
        <v>39776</v>
      </c>
      <c r="I14" s="148">
        <f>H14/$H$8*100</f>
        <v>7.6051501489443885</v>
      </c>
      <c r="J14" s="149">
        <v>40917</v>
      </c>
      <c r="K14" s="148">
        <f>J14/$J$8*100</f>
        <v>7.605658935910375</v>
      </c>
      <c r="L14" s="151">
        <v>2.9</v>
      </c>
    </row>
    <row r="15" spans="2:12" s="139" customFormat="1" ht="16.5" customHeight="1">
      <c r="B15" s="152" t="s">
        <v>1053</v>
      </c>
      <c r="C15" s="147">
        <v>14747</v>
      </c>
      <c r="D15" s="148">
        <f>C15/$C$8*100</f>
        <v>20.2719049844665</v>
      </c>
      <c r="E15" s="149">
        <v>14899</v>
      </c>
      <c r="F15" s="148">
        <f>E15/$E$8*100</f>
        <v>20.212174243349207</v>
      </c>
      <c r="G15" s="150">
        <v>1</v>
      </c>
      <c r="H15" s="149">
        <v>105376</v>
      </c>
      <c r="I15" s="148">
        <f>H15/$H$8*100</f>
        <v>20.147835430791528</v>
      </c>
      <c r="J15" s="149">
        <v>111379</v>
      </c>
      <c r="K15" s="148">
        <f>J15/$J$8*100</f>
        <v>20.703147508926893</v>
      </c>
      <c r="L15" s="151">
        <v>5.7</v>
      </c>
    </row>
    <row r="16" spans="2:12" s="139" customFormat="1" ht="16.5" customHeight="1">
      <c r="B16" s="152" t="s">
        <v>1055</v>
      </c>
      <c r="C16" s="147">
        <v>20224</v>
      </c>
      <c r="D16" s="148">
        <f>C16/$C$8*100</f>
        <v>27.800841283369532</v>
      </c>
      <c r="E16" s="149">
        <v>20164</v>
      </c>
      <c r="F16" s="148">
        <f>E16/$E$8*100</f>
        <v>27.354740683461532</v>
      </c>
      <c r="G16" s="150">
        <v>-0.3</v>
      </c>
      <c r="H16" s="149">
        <v>138282</v>
      </c>
      <c r="I16" s="148">
        <f>H16/$H$8*100</f>
        <v>26.439445215615642</v>
      </c>
      <c r="J16" s="149">
        <v>139001</v>
      </c>
      <c r="K16" s="148">
        <f>J16/$J$8*100</f>
        <v>25.837529578182128</v>
      </c>
      <c r="L16" s="151">
        <v>0.5</v>
      </c>
    </row>
    <row r="17" spans="2:12" s="146" customFormat="1" ht="16.5" customHeight="1">
      <c r="B17" s="24"/>
      <c r="C17" s="147"/>
      <c r="D17" s="148"/>
      <c r="E17" s="149"/>
      <c r="F17" s="148"/>
      <c r="G17" s="150"/>
      <c r="H17" s="149"/>
      <c r="I17" s="148"/>
      <c r="J17" s="149"/>
      <c r="K17" s="148"/>
      <c r="L17" s="151"/>
    </row>
    <row r="18" spans="2:12" ht="15" customHeight="1">
      <c r="B18" s="28" t="s">
        <v>1057</v>
      </c>
      <c r="C18" s="37">
        <v>14240</v>
      </c>
      <c r="D18" s="153">
        <f aca="true" t="shared" si="0" ref="D18:D61">C18/$C$8*100</f>
        <v>19.574959447942156</v>
      </c>
      <c r="E18" s="20">
        <v>14968</v>
      </c>
      <c r="F18" s="153">
        <f aca="true" t="shared" si="1" ref="F18:F61">E18/$E$8*100</f>
        <v>20.30578052717974</v>
      </c>
      <c r="G18" s="154">
        <v>5.1</v>
      </c>
      <c r="H18" s="20">
        <v>121829</v>
      </c>
      <c r="I18" s="153">
        <f aca="true" t="shared" si="2" ref="I18:I61">H18/$H$8*100</f>
        <v>23.293640323203586</v>
      </c>
      <c r="J18" s="20">
        <v>120294</v>
      </c>
      <c r="K18" s="153">
        <f aca="true" t="shared" si="3" ref="K18:K61">J18/$J$8*100</f>
        <v>22.360269228838938</v>
      </c>
      <c r="L18" s="155">
        <v>-1.3</v>
      </c>
    </row>
    <row r="19" spans="2:12" ht="15" customHeight="1">
      <c r="B19" s="28" t="s">
        <v>1059</v>
      </c>
      <c r="C19" s="37">
        <v>5747</v>
      </c>
      <c r="D19" s="153">
        <f t="shared" si="0"/>
        <v>7.900090726637892</v>
      </c>
      <c r="E19" s="20">
        <v>5823</v>
      </c>
      <c r="F19" s="153">
        <f t="shared" si="1"/>
        <v>7.899556387611412</v>
      </c>
      <c r="G19" s="154">
        <v>1.3</v>
      </c>
      <c r="H19" s="20">
        <v>45228</v>
      </c>
      <c r="I19" s="153">
        <f t="shared" si="2"/>
        <v>8.647569663527172</v>
      </c>
      <c r="J19" s="20">
        <v>48230</v>
      </c>
      <c r="K19" s="153">
        <f t="shared" si="3"/>
        <v>8.965000622698572</v>
      </c>
      <c r="L19" s="155">
        <v>6.6</v>
      </c>
    </row>
    <row r="20" spans="2:12" ht="15" customHeight="1">
      <c r="B20" s="28" t="s">
        <v>1060</v>
      </c>
      <c r="C20" s="37">
        <v>6616</v>
      </c>
      <c r="D20" s="153">
        <f t="shared" si="0"/>
        <v>9.094658125532677</v>
      </c>
      <c r="E20" s="20">
        <v>6599</v>
      </c>
      <c r="F20" s="153">
        <f t="shared" si="1"/>
        <v>8.952287927502612</v>
      </c>
      <c r="G20" s="154">
        <v>-0.3</v>
      </c>
      <c r="H20" s="20">
        <v>46473</v>
      </c>
      <c r="I20" s="153">
        <f t="shared" si="2"/>
        <v>8.885613004623204</v>
      </c>
      <c r="J20" s="20">
        <v>46926</v>
      </c>
      <c r="K20" s="153">
        <f t="shared" si="3"/>
        <v>8.722612880380535</v>
      </c>
      <c r="L20" s="155">
        <v>1</v>
      </c>
    </row>
    <row r="21" spans="2:12" ht="15" customHeight="1">
      <c r="B21" s="28" t="s">
        <v>1062</v>
      </c>
      <c r="C21" s="37">
        <v>7038</v>
      </c>
      <c r="D21" s="153">
        <f t="shared" si="0"/>
        <v>9.674758749621972</v>
      </c>
      <c r="E21" s="20">
        <v>7016</v>
      </c>
      <c r="F21" s="153">
        <f t="shared" si="1"/>
        <v>9.517995468913218</v>
      </c>
      <c r="G21" s="154">
        <v>-0.3</v>
      </c>
      <c r="H21" s="20">
        <v>51540</v>
      </c>
      <c r="I21" s="153">
        <f t="shared" si="2"/>
        <v>9.85442072296344</v>
      </c>
      <c r="J21" s="20">
        <v>51299</v>
      </c>
      <c r="K21" s="153">
        <f t="shared" si="3"/>
        <v>9.535466865930209</v>
      </c>
      <c r="L21" s="155">
        <v>-0.5</v>
      </c>
    </row>
    <row r="22" spans="2:12" ht="15" customHeight="1">
      <c r="B22" s="28" t="s">
        <v>1065</v>
      </c>
      <c r="C22" s="37">
        <v>2852</v>
      </c>
      <c r="D22" s="153">
        <f t="shared" si="0"/>
        <v>3.9204904737030213</v>
      </c>
      <c r="E22" s="20">
        <v>2953</v>
      </c>
      <c r="F22" s="153">
        <f t="shared" si="1"/>
        <v>4.006077625384939</v>
      </c>
      <c r="G22" s="154">
        <v>3.5</v>
      </c>
      <c r="H22" s="20">
        <v>21472</v>
      </c>
      <c r="I22" s="153">
        <f t="shared" si="2"/>
        <v>4.10543503615582</v>
      </c>
      <c r="J22" s="20">
        <v>21922</v>
      </c>
      <c r="K22" s="153">
        <f t="shared" si="3"/>
        <v>4.074865097466267</v>
      </c>
      <c r="L22" s="155">
        <v>2.1</v>
      </c>
    </row>
    <row r="23" spans="2:12" ht="15" customHeight="1">
      <c r="B23" s="28" t="s">
        <v>1066</v>
      </c>
      <c r="C23" s="37">
        <v>2335</v>
      </c>
      <c r="D23" s="153">
        <f t="shared" si="0"/>
        <v>3.2097984768922005</v>
      </c>
      <c r="E23" s="20">
        <v>2374</v>
      </c>
      <c r="F23" s="153">
        <f t="shared" si="1"/>
        <v>3.2205988088939534</v>
      </c>
      <c r="G23" s="154">
        <v>1.7</v>
      </c>
      <c r="H23" s="20">
        <v>17893</v>
      </c>
      <c r="I23" s="153">
        <f t="shared" si="2"/>
        <v>3.421132130306263</v>
      </c>
      <c r="J23" s="20">
        <v>18971</v>
      </c>
      <c r="K23" s="153">
        <f t="shared" si="3"/>
        <v>3.5263327143523657</v>
      </c>
      <c r="L23" s="155">
        <v>6</v>
      </c>
    </row>
    <row r="24" spans="2:12" ht="15" customHeight="1">
      <c r="B24" s="28" t="s">
        <v>1145</v>
      </c>
      <c r="C24" s="37">
        <v>1974</v>
      </c>
      <c r="D24" s="153">
        <f t="shared" si="0"/>
        <v>2.713551260550408</v>
      </c>
      <c r="E24" s="20">
        <v>2000</v>
      </c>
      <c r="F24" s="153">
        <f t="shared" si="1"/>
        <v>2.713225618276288</v>
      </c>
      <c r="G24" s="154">
        <v>1.3</v>
      </c>
      <c r="H24" s="20">
        <v>13892</v>
      </c>
      <c r="I24" s="153">
        <f t="shared" si="2"/>
        <v>2.6561430477960437</v>
      </c>
      <c r="J24" s="20">
        <v>13852</v>
      </c>
      <c r="K24" s="153">
        <f t="shared" si="3"/>
        <v>2.574812121617678</v>
      </c>
      <c r="L24" s="155">
        <v>-0.3</v>
      </c>
    </row>
    <row r="25" spans="2:12" ht="15" customHeight="1">
      <c r="B25" s="28" t="s">
        <v>1070</v>
      </c>
      <c r="C25" s="37">
        <v>1867</v>
      </c>
      <c r="D25" s="153">
        <f t="shared" si="0"/>
        <v>2.5664641354851128</v>
      </c>
      <c r="E25" s="20">
        <v>1819</v>
      </c>
      <c r="F25" s="153">
        <f t="shared" si="1"/>
        <v>2.4676786998222835</v>
      </c>
      <c r="G25" s="154">
        <v>-2.6</v>
      </c>
      <c r="H25" s="20">
        <v>11733</v>
      </c>
      <c r="I25" s="153">
        <f t="shared" si="2"/>
        <v>2.243343390425495</v>
      </c>
      <c r="J25" s="20">
        <v>12270</v>
      </c>
      <c r="K25" s="153">
        <f t="shared" si="3"/>
        <v>2.280749691903617</v>
      </c>
      <c r="L25" s="155">
        <v>4.6</v>
      </c>
    </row>
    <row r="26" spans="2:12" ht="15" customHeight="1">
      <c r="B26" s="28" t="s">
        <v>1073</v>
      </c>
      <c r="C26" s="37">
        <v>2171</v>
      </c>
      <c r="D26" s="153">
        <f t="shared" si="0"/>
        <v>2.98435652819399</v>
      </c>
      <c r="E26" s="20">
        <v>2237</v>
      </c>
      <c r="F26" s="153">
        <f t="shared" si="1"/>
        <v>3.034742854042028</v>
      </c>
      <c r="G26" s="154">
        <v>3</v>
      </c>
      <c r="H26" s="20">
        <v>16575</v>
      </c>
      <c r="I26" s="153">
        <f t="shared" si="2"/>
        <v>3.169131227844761</v>
      </c>
      <c r="J26" s="20">
        <v>17348</v>
      </c>
      <c r="K26" s="153">
        <f t="shared" si="3"/>
        <v>3.224649197648244</v>
      </c>
      <c r="L26" s="155">
        <v>4.7</v>
      </c>
    </row>
    <row r="27" spans="2:12" ht="15" customHeight="1">
      <c r="B27" s="28" t="s">
        <v>1075</v>
      </c>
      <c r="C27" s="37">
        <v>3135</v>
      </c>
      <c r="D27" s="153">
        <f t="shared" si="0"/>
        <v>4.309515299810299</v>
      </c>
      <c r="E27" s="20">
        <v>3421</v>
      </c>
      <c r="F27" s="153">
        <f t="shared" si="1"/>
        <v>4.6409724200615905</v>
      </c>
      <c r="G27" s="154">
        <v>9.1</v>
      </c>
      <c r="H27" s="20">
        <v>21550</v>
      </c>
      <c r="I27" s="153">
        <f t="shared" si="2"/>
        <v>4.1203485948750895</v>
      </c>
      <c r="J27" s="20">
        <v>24204</v>
      </c>
      <c r="K27" s="153">
        <f t="shared" si="3"/>
        <v>4.499043646522832</v>
      </c>
      <c r="L27" s="155">
        <v>12.3</v>
      </c>
    </row>
    <row r="28" spans="2:12" ht="15" customHeight="1">
      <c r="B28" s="28" t="s">
        <v>1077</v>
      </c>
      <c r="C28" s="37">
        <v>2013</v>
      </c>
      <c r="D28" s="153">
        <f t="shared" si="0"/>
        <v>2.7671624556676653</v>
      </c>
      <c r="E28" s="20">
        <v>2073</v>
      </c>
      <c r="F28" s="153">
        <f t="shared" si="1"/>
        <v>2.8122583533433723</v>
      </c>
      <c r="G28" s="154">
        <v>3</v>
      </c>
      <c r="H28" s="20">
        <v>15699</v>
      </c>
      <c r="I28" s="153">
        <f t="shared" si="2"/>
        <v>3.0016404914591197</v>
      </c>
      <c r="J28" s="20">
        <v>18567</v>
      </c>
      <c r="K28" s="153">
        <f t="shared" si="3"/>
        <v>3.451237125474692</v>
      </c>
      <c r="L28" s="155">
        <v>18.3</v>
      </c>
    </row>
    <row r="29" spans="2:12" ht="15" customHeight="1">
      <c r="B29" s="28" t="s">
        <v>1079</v>
      </c>
      <c r="C29" s="37">
        <v>1220</v>
      </c>
      <c r="D29" s="153">
        <f t="shared" si="0"/>
        <v>1.6770681549501003</v>
      </c>
      <c r="E29" s="20">
        <v>1226</v>
      </c>
      <c r="F29" s="153">
        <f t="shared" si="1"/>
        <v>1.6632073040033644</v>
      </c>
      <c r="G29" s="154">
        <v>0.5</v>
      </c>
      <c r="H29" s="20">
        <v>7106</v>
      </c>
      <c r="I29" s="153">
        <f t="shared" si="2"/>
        <v>1.3586634392196002</v>
      </c>
      <c r="J29" s="20">
        <v>8004</v>
      </c>
      <c r="K29" s="153">
        <f t="shared" si="3"/>
        <v>1.4877848845962962</v>
      </c>
      <c r="L29" s="155">
        <v>12.6</v>
      </c>
    </row>
    <row r="30" spans="2:12" ht="15" customHeight="1">
      <c r="B30" s="28" t="s">
        <v>1080</v>
      </c>
      <c r="C30" s="37">
        <v>2343</v>
      </c>
      <c r="D30" s="153">
        <f t="shared" si="0"/>
        <v>3.220795645121381</v>
      </c>
      <c r="E30" s="20">
        <v>2348</v>
      </c>
      <c r="F30" s="153">
        <f t="shared" si="1"/>
        <v>3.185326875856362</v>
      </c>
      <c r="G30" s="154">
        <v>0.2</v>
      </c>
      <c r="H30" s="20">
        <v>13653</v>
      </c>
      <c r="I30" s="153">
        <f t="shared" si="2"/>
        <v>2.610446374284436</v>
      </c>
      <c r="J30" s="20">
        <v>14083</v>
      </c>
      <c r="K30" s="153">
        <f t="shared" si="3"/>
        <v>2.6177504410007044</v>
      </c>
      <c r="L30" s="155">
        <v>3.1</v>
      </c>
    </row>
    <row r="31" spans="2:12" ht="15" customHeight="1">
      <c r="B31" s="28" t="s">
        <v>1082</v>
      </c>
      <c r="C31" s="37">
        <v>753</v>
      </c>
      <c r="D31" s="153">
        <f t="shared" si="0"/>
        <v>1.0351084595716602</v>
      </c>
      <c r="E31" s="20">
        <v>729</v>
      </c>
      <c r="F31" s="153">
        <f t="shared" si="1"/>
        <v>0.988970737861707</v>
      </c>
      <c r="G31" s="154">
        <v>-3.2</v>
      </c>
      <c r="H31" s="20">
        <v>4494</v>
      </c>
      <c r="I31" s="153">
        <f t="shared" si="2"/>
        <v>0.8592504215948329</v>
      </c>
      <c r="J31" s="20">
        <v>4703</v>
      </c>
      <c r="K31" s="153">
        <f t="shared" si="3"/>
        <v>0.874194441811142</v>
      </c>
      <c r="L31" s="155">
        <v>4.7</v>
      </c>
    </row>
    <row r="32" spans="2:12" ht="15" customHeight="1">
      <c r="B32" s="28" t="s">
        <v>1084</v>
      </c>
      <c r="C32" s="37">
        <v>582</v>
      </c>
      <c r="D32" s="153">
        <f t="shared" si="0"/>
        <v>0.8000439886729167</v>
      </c>
      <c r="E32" s="20">
        <v>561</v>
      </c>
      <c r="F32" s="153">
        <f t="shared" si="1"/>
        <v>0.7610597859264987</v>
      </c>
      <c r="G32" s="154">
        <v>-3.6</v>
      </c>
      <c r="H32" s="20">
        <v>2816</v>
      </c>
      <c r="I32" s="153">
        <f t="shared" si="2"/>
        <v>0.5384177096597798</v>
      </c>
      <c r="J32" s="20">
        <v>2653</v>
      </c>
      <c r="K32" s="153">
        <f t="shared" si="3"/>
        <v>0.49314009230809264</v>
      </c>
      <c r="L32" s="155">
        <v>-5.8</v>
      </c>
    </row>
    <row r="33" spans="2:12" ht="15" customHeight="1">
      <c r="B33" s="28" t="s">
        <v>1087</v>
      </c>
      <c r="C33" s="37">
        <v>1355</v>
      </c>
      <c r="D33" s="153">
        <f t="shared" si="0"/>
        <v>1.8626453688175295</v>
      </c>
      <c r="E33" s="20">
        <v>1291</v>
      </c>
      <c r="F33" s="153">
        <f t="shared" si="1"/>
        <v>1.7513871365973437</v>
      </c>
      <c r="G33" s="154">
        <v>-4.7</v>
      </c>
      <c r="H33" s="20">
        <v>8670</v>
      </c>
      <c r="I33" s="153">
        <f t="shared" si="2"/>
        <v>1.657699411488029</v>
      </c>
      <c r="J33" s="20">
        <v>8854</v>
      </c>
      <c r="K33" s="153">
        <f t="shared" si="3"/>
        <v>1.6457830295121947</v>
      </c>
      <c r="L33" s="155">
        <v>2.1</v>
      </c>
    </row>
    <row r="34" spans="2:12" ht="15" customHeight="1">
      <c r="B34" s="28" t="s">
        <v>1089</v>
      </c>
      <c r="C34" s="37">
        <v>543</v>
      </c>
      <c r="D34" s="153">
        <f t="shared" si="0"/>
        <v>0.7464327935556594</v>
      </c>
      <c r="E34" s="20">
        <v>528</v>
      </c>
      <c r="F34" s="153">
        <f t="shared" si="1"/>
        <v>0.7162915632249399</v>
      </c>
      <c r="G34" s="154">
        <v>-2.8</v>
      </c>
      <c r="H34" s="20">
        <v>3483</v>
      </c>
      <c r="I34" s="153">
        <f t="shared" si="2"/>
        <v>0.6659477566566095</v>
      </c>
      <c r="J34" s="20">
        <v>3875</v>
      </c>
      <c r="K34" s="153">
        <f t="shared" si="3"/>
        <v>0.720285660646008</v>
      </c>
      <c r="L34" s="155">
        <v>11.3</v>
      </c>
    </row>
    <row r="35" spans="2:12" ht="15" customHeight="1">
      <c r="B35" s="28" t="s">
        <v>1146</v>
      </c>
      <c r="C35" s="37">
        <v>611</v>
      </c>
      <c r="D35" s="153">
        <f t="shared" si="0"/>
        <v>0.8399087235036977</v>
      </c>
      <c r="E35" s="20">
        <v>584</v>
      </c>
      <c r="F35" s="153">
        <f t="shared" si="1"/>
        <v>0.792261880536676</v>
      </c>
      <c r="G35" s="154">
        <v>-4.4</v>
      </c>
      <c r="H35" s="20">
        <v>3159</v>
      </c>
      <c r="I35" s="153">
        <f t="shared" si="2"/>
        <v>0.6039991281304133</v>
      </c>
      <c r="J35" s="20">
        <v>3305</v>
      </c>
      <c r="K35" s="153">
        <f t="shared" si="3"/>
        <v>0.6143339634671113</v>
      </c>
      <c r="L35" s="155">
        <v>4.6</v>
      </c>
    </row>
    <row r="36" spans="2:12" ht="15" customHeight="1">
      <c r="B36" s="28" t="s">
        <v>1041</v>
      </c>
      <c r="C36" s="37">
        <v>685</v>
      </c>
      <c r="D36" s="153">
        <f t="shared" si="0"/>
        <v>0.9416325296236219</v>
      </c>
      <c r="E36" s="20">
        <v>645</v>
      </c>
      <c r="F36" s="153">
        <f t="shared" si="1"/>
        <v>0.8750152618941027</v>
      </c>
      <c r="G36" s="154">
        <v>-5.8</v>
      </c>
      <c r="H36" s="20">
        <v>3865</v>
      </c>
      <c r="I36" s="153">
        <f t="shared" si="2"/>
        <v>0.738985954486878</v>
      </c>
      <c r="J36" s="20">
        <v>3882</v>
      </c>
      <c r="K36" s="153">
        <f t="shared" si="3"/>
        <v>0.721586821839433</v>
      </c>
      <c r="L36" s="155">
        <v>0.4</v>
      </c>
    </row>
    <row r="37" spans="2:12" ht="15" customHeight="1">
      <c r="B37" s="28" t="s">
        <v>1042</v>
      </c>
      <c r="C37" s="37">
        <v>572</v>
      </c>
      <c r="D37" s="153">
        <f t="shared" si="0"/>
        <v>0.7862975283864405</v>
      </c>
      <c r="E37" s="20">
        <v>523</v>
      </c>
      <c r="F37" s="153">
        <f t="shared" si="1"/>
        <v>0.7095084991792493</v>
      </c>
      <c r="G37" s="154">
        <v>-8.6</v>
      </c>
      <c r="H37" s="20">
        <v>3391</v>
      </c>
      <c r="I37" s="153">
        <f t="shared" si="2"/>
        <v>0.6483574053467019</v>
      </c>
      <c r="J37" s="20">
        <v>3250</v>
      </c>
      <c r="K37" s="153">
        <f t="shared" si="3"/>
        <v>0.6041105540902002</v>
      </c>
      <c r="L37" s="155">
        <v>-4.2</v>
      </c>
    </row>
    <row r="38" spans="2:12" ht="15" customHeight="1">
      <c r="B38" s="28" t="s">
        <v>1044</v>
      </c>
      <c r="C38" s="37">
        <v>366</v>
      </c>
      <c r="D38" s="153">
        <f t="shared" si="0"/>
        <v>0.5031204464850301</v>
      </c>
      <c r="E38" s="20">
        <v>396</v>
      </c>
      <c r="F38" s="153">
        <f t="shared" si="1"/>
        <v>0.537218672418705</v>
      </c>
      <c r="G38" s="154">
        <v>8.2</v>
      </c>
      <c r="H38" s="20">
        <v>2133</v>
      </c>
      <c r="I38" s="153">
        <f t="shared" si="2"/>
        <v>0.40782847113079196</v>
      </c>
      <c r="J38" s="20">
        <v>2519</v>
      </c>
      <c r="K38" s="153">
        <f t="shared" si="3"/>
        <v>0.46823214946252745</v>
      </c>
      <c r="L38" s="155">
        <v>18.1</v>
      </c>
    </row>
    <row r="39" spans="2:12" ht="15" customHeight="1">
      <c r="B39" s="28" t="s">
        <v>1046</v>
      </c>
      <c r="C39" s="37">
        <v>736</v>
      </c>
      <c r="D39" s="153">
        <f t="shared" si="0"/>
        <v>1.0117394770846506</v>
      </c>
      <c r="E39" s="20">
        <v>649</v>
      </c>
      <c r="F39" s="153">
        <f t="shared" si="1"/>
        <v>0.8804417131306554</v>
      </c>
      <c r="G39" s="154">
        <v>-11.8</v>
      </c>
      <c r="H39" s="20">
        <v>4353</v>
      </c>
      <c r="I39" s="153">
        <f t="shared" si="2"/>
        <v>0.8322912962176922</v>
      </c>
      <c r="J39" s="20">
        <v>4283</v>
      </c>
      <c r="K39" s="153">
        <f t="shared" si="3"/>
        <v>0.7961247702056392</v>
      </c>
      <c r="L39" s="155">
        <v>-1.6</v>
      </c>
    </row>
    <row r="40" spans="2:12" ht="15" customHeight="1">
      <c r="B40" s="28" t="s">
        <v>1047</v>
      </c>
      <c r="C40" s="37">
        <v>404</v>
      </c>
      <c r="D40" s="153">
        <f t="shared" si="0"/>
        <v>0.5553569955736397</v>
      </c>
      <c r="E40" s="20">
        <v>406</v>
      </c>
      <c r="F40" s="153">
        <f t="shared" si="1"/>
        <v>0.5507848005100864</v>
      </c>
      <c r="G40" s="154">
        <v>0.5</v>
      </c>
      <c r="H40" s="20">
        <v>2040</v>
      </c>
      <c r="I40" s="153">
        <f t="shared" si="2"/>
        <v>0.39004692035012445</v>
      </c>
      <c r="J40" s="20">
        <v>2124</v>
      </c>
      <c r="K40" s="153">
        <f t="shared" si="3"/>
        <v>0.394809482119257</v>
      </c>
      <c r="L40" s="155">
        <v>4.1</v>
      </c>
    </row>
    <row r="41" spans="2:12" ht="15" customHeight="1">
      <c r="B41" s="28" t="s">
        <v>1048</v>
      </c>
      <c r="C41" s="37">
        <v>650</v>
      </c>
      <c r="D41" s="153">
        <f t="shared" si="0"/>
        <v>0.893519918620955</v>
      </c>
      <c r="E41" s="20">
        <v>634</v>
      </c>
      <c r="F41" s="153">
        <f t="shared" si="1"/>
        <v>0.8600925209935831</v>
      </c>
      <c r="G41" s="154">
        <v>-2.5</v>
      </c>
      <c r="H41" s="20">
        <v>4187</v>
      </c>
      <c r="I41" s="153">
        <f t="shared" si="2"/>
        <v>0.8005521840715546</v>
      </c>
      <c r="J41" s="20">
        <v>4165</v>
      </c>
      <c r="K41" s="153">
        <f t="shared" si="3"/>
        <v>0.7741909100879028</v>
      </c>
      <c r="L41" s="155">
        <v>-0.5</v>
      </c>
    </row>
    <row r="42" spans="2:12" ht="15" customHeight="1">
      <c r="B42" s="28" t="s">
        <v>1050</v>
      </c>
      <c r="C42" s="37">
        <v>278</v>
      </c>
      <c r="D42" s="153">
        <f t="shared" si="0"/>
        <v>0.38215159596403925</v>
      </c>
      <c r="E42" s="20">
        <v>276</v>
      </c>
      <c r="F42" s="153">
        <f t="shared" si="1"/>
        <v>0.3744251353221277</v>
      </c>
      <c r="G42" s="154">
        <v>-0.7</v>
      </c>
      <c r="H42" s="20">
        <v>1326</v>
      </c>
      <c r="I42" s="153">
        <f t="shared" si="2"/>
        <v>0.25353049822758095</v>
      </c>
      <c r="J42" s="20">
        <v>1339</v>
      </c>
      <c r="K42" s="153">
        <f t="shared" si="3"/>
        <v>0.2488935482851625</v>
      </c>
      <c r="L42" s="155">
        <v>1</v>
      </c>
    </row>
    <row r="43" spans="2:12" ht="15" customHeight="1">
      <c r="B43" s="28" t="s">
        <v>1052</v>
      </c>
      <c r="C43" s="37">
        <v>250</v>
      </c>
      <c r="D43" s="153">
        <f t="shared" si="0"/>
        <v>0.3436615071619058</v>
      </c>
      <c r="E43" s="20">
        <v>246</v>
      </c>
      <c r="F43" s="153">
        <f t="shared" si="1"/>
        <v>0.3337267510479834</v>
      </c>
      <c r="G43" s="154">
        <v>-1.6</v>
      </c>
      <c r="H43" s="20">
        <v>1873</v>
      </c>
      <c r="I43" s="153">
        <f t="shared" si="2"/>
        <v>0.35811660873322704</v>
      </c>
      <c r="J43" s="20">
        <v>1825</v>
      </c>
      <c r="K43" s="153">
        <f t="shared" si="3"/>
        <v>0.33923131114295857</v>
      </c>
      <c r="L43" s="155">
        <v>-2.6</v>
      </c>
    </row>
    <row r="44" spans="2:12" ht="15" customHeight="1">
      <c r="B44" s="28" t="s">
        <v>1054</v>
      </c>
      <c r="C44" s="37">
        <v>354</v>
      </c>
      <c r="D44" s="153">
        <f t="shared" si="0"/>
        <v>0.48662469414125864</v>
      </c>
      <c r="E44" s="20">
        <v>348</v>
      </c>
      <c r="F44" s="153">
        <f t="shared" si="1"/>
        <v>0.47210125758007404</v>
      </c>
      <c r="G44" s="154">
        <v>-1.7</v>
      </c>
      <c r="H44" s="20">
        <v>2392</v>
      </c>
      <c r="I44" s="153">
        <f t="shared" si="2"/>
        <v>0.4573491340575969</v>
      </c>
      <c r="J44" s="20">
        <v>2740</v>
      </c>
      <c r="K44" s="153">
        <f t="shared" si="3"/>
        <v>0.5093116671406611</v>
      </c>
      <c r="L44" s="155">
        <v>14.5</v>
      </c>
    </row>
    <row r="45" spans="2:12" ht="15" customHeight="1">
      <c r="B45" s="28" t="s">
        <v>1056</v>
      </c>
      <c r="C45" s="37">
        <v>1391</v>
      </c>
      <c r="D45" s="153">
        <f t="shared" si="0"/>
        <v>1.912132625848844</v>
      </c>
      <c r="E45" s="20">
        <v>1407</v>
      </c>
      <c r="F45" s="153">
        <f t="shared" si="1"/>
        <v>1.9087542224573686</v>
      </c>
      <c r="G45" s="154">
        <v>1.2</v>
      </c>
      <c r="H45" s="20">
        <v>9654</v>
      </c>
      <c r="I45" s="153">
        <f t="shared" si="2"/>
        <v>1.8458396907157362</v>
      </c>
      <c r="J45" s="20">
        <v>10666</v>
      </c>
      <c r="K45" s="153">
        <f t="shared" si="3"/>
        <v>1.9825978984387922</v>
      </c>
      <c r="L45" s="155">
        <v>10.5</v>
      </c>
    </row>
    <row r="46" spans="2:12" ht="15" customHeight="1">
      <c r="B46" s="28" t="s">
        <v>1058</v>
      </c>
      <c r="C46" s="37">
        <v>1020</v>
      </c>
      <c r="D46" s="153">
        <f t="shared" si="0"/>
        <v>1.4021389492205758</v>
      </c>
      <c r="E46" s="20">
        <v>1008</v>
      </c>
      <c r="F46" s="153">
        <f t="shared" si="1"/>
        <v>1.3674657116112492</v>
      </c>
      <c r="G46" s="154">
        <v>-1.2</v>
      </c>
      <c r="H46" s="20">
        <v>6060</v>
      </c>
      <c r="I46" s="153">
        <f t="shared" si="2"/>
        <v>1.1586687928047816</v>
      </c>
      <c r="J46" s="20">
        <v>6051</v>
      </c>
      <c r="K46" s="153">
        <f t="shared" si="3"/>
        <v>1.124760911630708</v>
      </c>
      <c r="L46" s="155">
        <v>-0.1</v>
      </c>
    </row>
    <row r="47" spans="2:12" ht="15" customHeight="1">
      <c r="B47" s="28" t="s">
        <v>1061</v>
      </c>
      <c r="C47" s="37">
        <v>636</v>
      </c>
      <c r="D47" s="153">
        <f t="shared" si="0"/>
        <v>0.8742748742198884</v>
      </c>
      <c r="E47" s="20">
        <v>639</v>
      </c>
      <c r="F47" s="153">
        <f t="shared" si="1"/>
        <v>0.8668755850392739</v>
      </c>
      <c r="G47" s="154">
        <v>0.5</v>
      </c>
      <c r="H47" s="20">
        <v>5524</v>
      </c>
      <c r="I47" s="153">
        <f t="shared" si="2"/>
        <v>1.056185876477494</v>
      </c>
      <c r="J47" s="20">
        <v>6118</v>
      </c>
      <c r="K47" s="153">
        <f t="shared" si="3"/>
        <v>1.1372148830534907</v>
      </c>
      <c r="L47" s="155">
        <v>10.8</v>
      </c>
    </row>
    <row r="48" spans="2:12" ht="15" customHeight="1">
      <c r="B48" s="28" t="s">
        <v>1063</v>
      </c>
      <c r="C48" s="37">
        <v>968</v>
      </c>
      <c r="D48" s="153">
        <f t="shared" si="0"/>
        <v>1.3306573557308994</v>
      </c>
      <c r="E48" s="20">
        <v>972</v>
      </c>
      <c r="F48" s="153">
        <f t="shared" si="1"/>
        <v>1.3186276504822758</v>
      </c>
      <c r="G48" s="154">
        <v>0.4</v>
      </c>
      <c r="H48" s="20">
        <v>5892</v>
      </c>
      <c r="I48" s="153">
        <f t="shared" si="2"/>
        <v>1.1265472817171243</v>
      </c>
      <c r="J48" s="20">
        <v>5977</v>
      </c>
      <c r="K48" s="153">
        <f t="shared" si="3"/>
        <v>1.1110057790145005</v>
      </c>
      <c r="L48" s="155">
        <v>1.4</v>
      </c>
    </row>
    <row r="49" spans="2:12" ht="15" customHeight="1">
      <c r="B49" s="28" t="s">
        <v>1064</v>
      </c>
      <c r="C49" s="37">
        <v>471</v>
      </c>
      <c r="D49" s="153">
        <f t="shared" si="0"/>
        <v>0.6474582794930305</v>
      </c>
      <c r="E49" s="20">
        <v>465</v>
      </c>
      <c r="F49" s="153">
        <f t="shared" si="1"/>
        <v>0.6308249562492368</v>
      </c>
      <c r="G49" s="154">
        <v>-1.3</v>
      </c>
      <c r="H49" s="20">
        <v>2790</v>
      </c>
      <c r="I49" s="153">
        <f t="shared" si="2"/>
        <v>0.5334465234200232</v>
      </c>
      <c r="J49" s="20">
        <v>2906</v>
      </c>
      <c r="K49" s="153">
        <f t="shared" si="3"/>
        <v>0.5401677754418837</v>
      </c>
      <c r="L49" s="155">
        <v>4.2</v>
      </c>
    </row>
    <row r="50" spans="2:12" ht="15" customHeight="1">
      <c r="B50" s="28" t="s">
        <v>1067</v>
      </c>
      <c r="C50" s="37">
        <v>450</v>
      </c>
      <c r="D50" s="153">
        <f t="shared" si="0"/>
        <v>0.6185907128914304</v>
      </c>
      <c r="E50" s="20">
        <v>410</v>
      </c>
      <c r="F50" s="153">
        <f t="shared" si="1"/>
        <v>0.556211251746639</v>
      </c>
      <c r="G50" s="154">
        <v>-8.9</v>
      </c>
      <c r="H50" s="20">
        <v>2603</v>
      </c>
      <c r="I50" s="153">
        <f t="shared" si="2"/>
        <v>0.4976922223879284</v>
      </c>
      <c r="J50" s="20">
        <v>2414</v>
      </c>
      <c r="K50" s="153">
        <f t="shared" si="3"/>
        <v>0.4487147315611518</v>
      </c>
      <c r="L50" s="155">
        <v>-7.3</v>
      </c>
    </row>
    <row r="51" spans="2:12" ht="15" customHeight="1">
      <c r="B51" s="28" t="s">
        <v>1069</v>
      </c>
      <c r="C51" s="37">
        <v>1039</v>
      </c>
      <c r="D51" s="153">
        <f t="shared" si="0"/>
        <v>1.4282572237648805</v>
      </c>
      <c r="E51" s="20">
        <v>1048</v>
      </c>
      <c r="F51" s="153">
        <f t="shared" si="1"/>
        <v>1.4217302239767748</v>
      </c>
      <c r="G51" s="154">
        <v>0.9</v>
      </c>
      <c r="H51" s="20">
        <v>6454</v>
      </c>
      <c r="I51" s="153">
        <f t="shared" si="2"/>
        <v>1.2340013842841682</v>
      </c>
      <c r="J51" s="20">
        <v>6631</v>
      </c>
      <c r="K51" s="153">
        <f t="shared" si="3"/>
        <v>1.2325714105144978</v>
      </c>
      <c r="L51" s="155">
        <v>2.7</v>
      </c>
    </row>
    <row r="52" spans="2:12" ht="15" customHeight="1">
      <c r="B52" s="28" t="s">
        <v>1071</v>
      </c>
      <c r="C52" s="37">
        <v>524</v>
      </c>
      <c r="D52" s="153">
        <f t="shared" si="0"/>
        <v>0.7203145190113546</v>
      </c>
      <c r="E52" s="20">
        <v>515</v>
      </c>
      <c r="F52" s="153">
        <f t="shared" si="1"/>
        <v>0.6986555967061441</v>
      </c>
      <c r="G52" s="154">
        <v>-1.7</v>
      </c>
      <c r="H52" s="20">
        <v>3347</v>
      </c>
      <c r="I52" s="153">
        <f t="shared" si="2"/>
        <v>0.639944628633268</v>
      </c>
      <c r="J52" s="20">
        <v>3364</v>
      </c>
      <c r="K52" s="153">
        <f t="shared" si="3"/>
        <v>0.6253008935259796</v>
      </c>
      <c r="L52" s="155">
        <v>0.5</v>
      </c>
    </row>
    <row r="53" spans="2:12" ht="15" customHeight="1">
      <c r="B53" s="28" t="s">
        <v>1072</v>
      </c>
      <c r="C53" s="37">
        <v>403</v>
      </c>
      <c r="D53" s="153">
        <f t="shared" si="0"/>
        <v>0.5539823495449921</v>
      </c>
      <c r="E53" s="20">
        <v>384</v>
      </c>
      <c r="F53" s="153">
        <f t="shared" si="1"/>
        <v>0.5209393187090472</v>
      </c>
      <c r="G53" s="154">
        <v>-4.7</v>
      </c>
      <c r="H53" s="20">
        <v>2344</v>
      </c>
      <c r="I53" s="153">
        <f t="shared" si="2"/>
        <v>0.4481715594611234</v>
      </c>
      <c r="J53" s="20">
        <v>2466</v>
      </c>
      <c r="K53" s="153">
        <f t="shared" si="3"/>
        <v>0.458380500426595</v>
      </c>
      <c r="L53" s="155">
        <v>5.2</v>
      </c>
    </row>
    <row r="54" spans="2:12" ht="15" customHeight="1">
      <c r="B54" s="28" t="s">
        <v>1074</v>
      </c>
      <c r="C54" s="37">
        <v>434</v>
      </c>
      <c r="D54" s="153">
        <f t="shared" si="0"/>
        <v>0.5965963764330685</v>
      </c>
      <c r="E54" s="20">
        <v>394</v>
      </c>
      <c r="F54" s="153">
        <f t="shared" si="1"/>
        <v>0.5345054468004287</v>
      </c>
      <c r="G54" s="154">
        <v>-9.2</v>
      </c>
      <c r="H54" s="20">
        <v>2617</v>
      </c>
      <c r="I54" s="153">
        <f t="shared" si="2"/>
        <v>0.5003690149785666</v>
      </c>
      <c r="J54" s="20">
        <v>2703</v>
      </c>
      <c r="K54" s="153">
        <f t="shared" si="3"/>
        <v>0.5024341008325572</v>
      </c>
      <c r="L54" s="155">
        <v>3.3</v>
      </c>
    </row>
    <row r="55" spans="2:12" ht="15" customHeight="1">
      <c r="B55" s="28" t="s">
        <v>1076</v>
      </c>
      <c r="C55" s="37">
        <v>447</v>
      </c>
      <c r="D55" s="153">
        <f t="shared" si="0"/>
        <v>0.6144667748054876</v>
      </c>
      <c r="E55" s="20">
        <v>456</v>
      </c>
      <c r="F55" s="153">
        <f t="shared" si="1"/>
        <v>0.6186154409669936</v>
      </c>
      <c r="G55" s="154">
        <v>2</v>
      </c>
      <c r="H55" s="20">
        <v>3031</v>
      </c>
      <c r="I55" s="153">
        <f t="shared" si="2"/>
        <v>0.5795255958731507</v>
      </c>
      <c r="J55" s="20">
        <v>3155</v>
      </c>
      <c r="K55" s="153">
        <f t="shared" si="3"/>
        <v>0.5864519378937174</v>
      </c>
      <c r="L55" s="155">
        <v>4.1</v>
      </c>
    </row>
    <row r="56" spans="2:12" ht="15" customHeight="1">
      <c r="B56" s="28" t="s">
        <v>1078</v>
      </c>
      <c r="C56" s="37">
        <v>319</v>
      </c>
      <c r="D56" s="153">
        <f t="shared" si="0"/>
        <v>0.4385120831385918</v>
      </c>
      <c r="E56" s="20">
        <v>352</v>
      </c>
      <c r="F56" s="153">
        <f t="shared" si="1"/>
        <v>0.47752770881662665</v>
      </c>
      <c r="G56" s="154">
        <v>10.3</v>
      </c>
      <c r="H56" s="20">
        <v>2022</v>
      </c>
      <c r="I56" s="153">
        <f t="shared" si="2"/>
        <v>0.38660532987644686</v>
      </c>
      <c r="J56" s="20">
        <v>2364</v>
      </c>
      <c r="K56" s="153">
        <f t="shared" si="3"/>
        <v>0.4394207230366872</v>
      </c>
      <c r="L56" s="155">
        <v>16.9</v>
      </c>
    </row>
    <row r="57" spans="2:12" ht="15" customHeight="1">
      <c r="B57" s="28" t="s">
        <v>1081</v>
      </c>
      <c r="C57" s="37">
        <v>884</v>
      </c>
      <c r="D57" s="153">
        <f t="shared" si="0"/>
        <v>1.215187089324499</v>
      </c>
      <c r="E57" s="20">
        <v>942</v>
      </c>
      <c r="F57" s="153">
        <f t="shared" si="1"/>
        <v>1.2779292662081314</v>
      </c>
      <c r="G57" s="154">
        <v>6.6</v>
      </c>
      <c r="H57" s="20">
        <v>5359</v>
      </c>
      <c r="I57" s="153">
        <f t="shared" si="2"/>
        <v>1.0246379638021161</v>
      </c>
      <c r="J57" s="20">
        <v>5278</v>
      </c>
      <c r="K57" s="153">
        <f t="shared" si="3"/>
        <v>0.9810755398424851</v>
      </c>
      <c r="L57" s="155">
        <v>-1.5</v>
      </c>
    </row>
    <row r="58" spans="2:12" ht="15" customHeight="1">
      <c r="B58" s="28" t="s">
        <v>1083</v>
      </c>
      <c r="C58" s="37">
        <v>973</v>
      </c>
      <c r="D58" s="153">
        <f t="shared" si="0"/>
        <v>1.3375305858741373</v>
      </c>
      <c r="E58" s="20">
        <v>950</v>
      </c>
      <c r="F58" s="153">
        <f t="shared" si="1"/>
        <v>1.2887821686812366</v>
      </c>
      <c r="G58" s="154">
        <v>-2.4</v>
      </c>
      <c r="H58" s="20">
        <v>5559</v>
      </c>
      <c r="I58" s="153">
        <f t="shared" si="2"/>
        <v>1.0628778579540892</v>
      </c>
      <c r="J58" s="20">
        <v>5371</v>
      </c>
      <c r="K58" s="153">
        <f t="shared" si="3"/>
        <v>0.9983623956979893</v>
      </c>
      <c r="L58" s="155">
        <v>-3.4</v>
      </c>
    </row>
    <row r="59" spans="2:12" ht="15" customHeight="1">
      <c r="B59" s="28" t="s">
        <v>1085</v>
      </c>
      <c r="C59" s="37">
        <v>438</v>
      </c>
      <c r="D59" s="153">
        <f t="shared" si="0"/>
        <v>0.602094960547659</v>
      </c>
      <c r="E59" s="20">
        <v>440</v>
      </c>
      <c r="F59" s="153">
        <f t="shared" si="1"/>
        <v>0.5969096360207833</v>
      </c>
      <c r="G59" s="154">
        <v>0.5</v>
      </c>
      <c r="H59" s="20">
        <v>2959</v>
      </c>
      <c r="I59" s="153">
        <f t="shared" si="2"/>
        <v>0.5657592339784403</v>
      </c>
      <c r="J59" s="20">
        <v>2811</v>
      </c>
      <c r="K59" s="153">
        <f t="shared" si="3"/>
        <v>0.5225091592454009</v>
      </c>
      <c r="L59" s="155">
        <v>-5</v>
      </c>
    </row>
    <row r="60" spans="2:12" ht="15" customHeight="1">
      <c r="B60" s="28" t="s">
        <v>1086</v>
      </c>
      <c r="C60" s="37">
        <v>369</v>
      </c>
      <c r="D60" s="153">
        <f t="shared" si="0"/>
        <v>0.507244384570973</v>
      </c>
      <c r="E60" s="20">
        <v>355</v>
      </c>
      <c r="F60" s="153">
        <f t="shared" si="1"/>
        <v>0.4815975472440411</v>
      </c>
      <c r="G60" s="154">
        <v>-3.8</v>
      </c>
      <c r="H60" s="20">
        <v>2080</v>
      </c>
      <c r="I60" s="153">
        <f t="shared" si="2"/>
        <v>0.3976948991805191</v>
      </c>
      <c r="J60" s="20">
        <v>2037</v>
      </c>
      <c r="K60" s="153">
        <f t="shared" si="3"/>
        <v>0.37863790728668856</v>
      </c>
      <c r="L60" s="155">
        <v>-2.1</v>
      </c>
    </row>
    <row r="61" spans="2:12" ht="15" customHeight="1">
      <c r="B61" s="138" t="s">
        <v>1088</v>
      </c>
      <c r="C61" s="156">
        <v>290</v>
      </c>
      <c r="D61" s="157">
        <f t="shared" si="0"/>
        <v>0.3986473483078107</v>
      </c>
      <c r="E61" s="42">
        <v>303</v>
      </c>
      <c r="F61" s="157">
        <f t="shared" si="1"/>
        <v>0.41105368116885765</v>
      </c>
      <c r="G61" s="158">
        <v>4.5</v>
      </c>
      <c r="H61" s="42">
        <v>1894</v>
      </c>
      <c r="I61" s="157">
        <f t="shared" si="2"/>
        <v>0.3621317976191842</v>
      </c>
      <c r="J61" s="42">
        <v>2182</v>
      </c>
      <c r="K61" s="157">
        <f t="shared" si="3"/>
        <v>0.40559053200763595</v>
      </c>
      <c r="L61" s="159">
        <v>15.2</v>
      </c>
    </row>
    <row r="62" ht="12">
      <c r="B62" s="17" t="s">
        <v>1152</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N121"/>
  <sheetViews>
    <sheetView workbookViewId="0" topLeftCell="A1">
      <selection activeCell="A1" sqref="A1"/>
    </sheetView>
  </sheetViews>
  <sheetFormatPr defaultColWidth="9.00390625" defaultRowHeight="13.5"/>
  <cols>
    <col min="1" max="1" width="8.625" style="161" customWidth="1"/>
    <col min="2" max="2" width="8.75390625" style="161" customWidth="1"/>
    <col min="3" max="3" width="7.50390625" style="161" customWidth="1"/>
    <col min="4" max="14" width="8.375" style="161" customWidth="1"/>
    <col min="15" max="16384" width="9.00390625" style="161" customWidth="1"/>
  </cols>
  <sheetData>
    <row r="1" ht="14.25">
      <c r="A1" s="160" t="s">
        <v>1182</v>
      </c>
    </row>
    <row r="2" ht="12.75" thickBot="1">
      <c r="N2" s="162" t="s">
        <v>1157</v>
      </c>
    </row>
    <row r="3" spans="1:14" ht="14.25" customHeight="1" thickTop="1">
      <c r="A3" s="163" t="s">
        <v>1154</v>
      </c>
      <c r="B3" s="1265" t="s">
        <v>1158</v>
      </c>
      <c r="C3" s="164" t="s">
        <v>1159</v>
      </c>
      <c r="D3" s="1259" t="s">
        <v>1160</v>
      </c>
      <c r="E3" s="1260"/>
      <c r="F3" s="1246" t="s">
        <v>1161</v>
      </c>
      <c r="G3" s="1247"/>
      <c r="H3" s="1247"/>
      <c r="I3" s="1247"/>
      <c r="J3" s="1247"/>
      <c r="K3" s="1247"/>
      <c r="L3" s="1247"/>
      <c r="M3" s="1247"/>
      <c r="N3" s="165"/>
    </row>
    <row r="4" spans="1:14" ht="24">
      <c r="A4" s="166" t="s">
        <v>1155</v>
      </c>
      <c r="B4" s="1258"/>
      <c r="C4" s="167" t="s">
        <v>1156</v>
      </c>
      <c r="D4" s="168" t="s">
        <v>1162</v>
      </c>
      <c r="E4" s="168" t="s">
        <v>1163</v>
      </c>
      <c r="F4" s="169" t="s">
        <v>1164</v>
      </c>
      <c r="G4" s="170" t="s">
        <v>1165</v>
      </c>
      <c r="H4" s="169" t="s">
        <v>1166</v>
      </c>
      <c r="I4" s="169" t="s">
        <v>1167</v>
      </c>
      <c r="J4" s="169" t="s">
        <v>1168</v>
      </c>
      <c r="K4" s="169" t="s">
        <v>1169</v>
      </c>
      <c r="L4" s="169" t="s">
        <v>1170</v>
      </c>
      <c r="M4" s="169" t="s">
        <v>1171</v>
      </c>
      <c r="N4" s="171" t="s">
        <v>1172</v>
      </c>
    </row>
    <row r="5" spans="1:14" ht="6.75" customHeight="1">
      <c r="A5" s="172"/>
      <c r="B5" s="173"/>
      <c r="C5" s="174"/>
      <c r="D5" s="174"/>
      <c r="E5" s="174"/>
      <c r="F5" s="174"/>
      <c r="G5" s="175"/>
      <c r="H5" s="174"/>
      <c r="I5" s="174"/>
      <c r="J5" s="174"/>
      <c r="K5" s="174"/>
      <c r="L5" s="174"/>
      <c r="M5" s="174"/>
      <c r="N5" s="176"/>
    </row>
    <row r="6" spans="1:14" ht="12">
      <c r="A6" s="172" t="s">
        <v>1173</v>
      </c>
      <c r="B6" s="177">
        <v>102355</v>
      </c>
      <c r="C6" s="178">
        <v>7566</v>
      </c>
      <c r="D6" s="178">
        <v>39331</v>
      </c>
      <c r="E6" s="178">
        <v>55458</v>
      </c>
      <c r="F6" s="178">
        <v>180</v>
      </c>
      <c r="G6" s="179">
        <v>13530</v>
      </c>
      <c r="H6" s="178">
        <v>12647</v>
      </c>
      <c r="I6" s="178">
        <v>24575</v>
      </c>
      <c r="J6" s="178">
        <v>18229</v>
      </c>
      <c r="K6" s="178">
        <v>12454</v>
      </c>
      <c r="L6" s="178">
        <v>7934</v>
      </c>
      <c r="M6" s="178">
        <v>4974</v>
      </c>
      <c r="N6" s="180">
        <v>7832</v>
      </c>
    </row>
    <row r="7" spans="1:14" ht="12">
      <c r="A7" s="181" t="s">
        <v>1174</v>
      </c>
      <c r="B7" s="177">
        <v>100597</v>
      </c>
      <c r="C7" s="178">
        <v>6784</v>
      </c>
      <c r="D7" s="178">
        <v>37647</v>
      </c>
      <c r="E7" s="178">
        <v>56166</v>
      </c>
      <c r="F7" s="178">
        <v>171</v>
      </c>
      <c r="G7" s="179">
        <v>13597</v>
      </c>
      <c r="H7" s="178">
        <v>12253</v>
      </c>
      <c r="I7" s="178">
        <v>23669</v>
      </c>
      <c r="J7" s="178">
        <v>17569</v>
      </c>
      <c r="K7" s="178">
        <v>12154</v>
      </c>
      <c r="L7" s="178">
        <v>7888</v>
      </c>
      <c r="M7" s="178">
        <v>5021</v>
      </c>
      <c r="N7" s="180">
        <v>8275</v>
      </c>
    </row>
    <row r="8" spans="1:14" ht="12">
      <c r="A8" s="181" t="s">
        <v>1175</v>
      </c>
      <c r="B8" s="177">
        <v>96641</v>
      </c>
      <c r="C8" s="178">
        <v>6567</v>
      </c>
      <c r="D8" s="178">
        <v>33451</v>
      </c>
      <c r="E8" s="178">
        <v>56623</v>
      </c>
      <c r="F8" s="178">
        <v>87</v>
      </c>
      <c r="G8" s="179">
        <v>13060</v>
      </c>
      <c r="H8" s="178">
        <v>11427</v>
      </c>
      <c r="I8" s="178">
        <v>22452</v>
      </c>
      <c r="J8" s="178">
        <v>16451</v>
      </c>
      <c r="K8" s="178">
        <v>11409</v>
      </c>
      <c r="L8" s="178">
        <v>7779</v>
      </c>
      <c r="M8" s="178">
        <v>5051</v>
      </c>
      <c r="N8" s="180">
        <v>8925</v>
      </c>
    </row>
    <row r="9" spans="1:14" ht="12">
      <c r="A9" s="181" t="s">
        <v>1176</v>
      </c>
      <c r="B9" s="177">
        <v>92776</v>
      </c>
      <c r="C9" s="178">
        <v>6804</v>
      </c>
      <c r="D9" s="178">
        <v>30344</v>
      </c>
      <c r="E9" s="178">
        <v>55628</v>
      </c>
      <c r="F9" s="178">
        <v>174</v>
      </c>
      <c r="G9" s="179">
        <v>13417</v>
      </c>
      <c r="H9" s="178">
        <v>10910</v>
      </c>
      <c r="I9" s="178">
        <v>20797</v>
      </c>
      <c r="J9" s="178">
        <v>15091</v>
      </c>
      <c r="K9" s="178">
        <v>10471</v>
      </c>
      <c r="L9" s="178">
        <v>7198</v>
      </c>
      <c r="M9" s="178">
        <v>4935</v>
      </c>
      <c r="N9" s="180">
        <v>9783</v>
      </c>
    </row>
    <row r="10" spans="1:14" ht="6.75" customHeight="1">
      <c r="A10" s="182"/>
      <c r="B10" s="177"/>
      <c r="C10" s="178"/>
      <c r="D10" s="183"/>
      <c r="E10" s="184"/>
      <c r="F10" s="183"/>
      <c r="G10" s="185"/>
      <c r="H10" s="183"/>
      <c r="I10" s="183"/>
      <c r="J10" s="184"/>
      <c r="K10" s="183"/>
      <c r="L10" s="183"/>
      <c r="M10" s="183"/>
      <c r="N10" s="186"/>
    </row>
    <row r="11" spans="1:14" s="191" customFormat="1" ht="15" customHeight="1">
      <c r="A11" s="187" t="s">
        <v>1177</v>
      </c>
      <c r="B11" s="188">
        <f aca="true" t="shared" si="0" ref="B11:N11">SUM(B17:B20)</f>
        <v>89548</v>
      </c>
      <c r="C11" s="189">
        <f t="shared" si="0"/>
        <v>7197</v>
      </c>
      <c r="D11" s="189">
        <f t="shared" si="0"/>
        <v>26909</v>
      </c>
      <c r="E11" s="189">
        <f t="shared" si="0"/>
        <v>55442</v>
      </c>
      <c r="F11" s="189">
        <f t="shared" si="0"/>
        <v>203</v>
      </c>
      <c r="G11" s="189">
        <f t="shared" si="0"/>
        <v>12630</v>
      </c>
      <c r="H11" s="189">
        <f t="shared" si="0"/>
        <v>10559</v>
      </c>
      <c r="I11" s="189">
        <f t="shared" si="0"/>
        <v>20115</v>
      </c>
      <c r="J11" s="189">
        <f t="shared" si="0"/>
        <v>14352</v>
      </c>
      <c r="K11" s="189">
        <f t="shared" si="0"/>
        <v>9865</v>
      </c>
      <c r="L11" s="189">
        <f t="shared" si="0"/>
        <v>6912</v>
      </c>
      <c r="M11" s="189">
        <f t="shared" si="0"/>
        <v>4724</v>
      </c>
      <c r="N11" s="190">
        <f t="shared" si="0"/>
        <v>10188</v>
      </c>
    </row>
    <row r="12" spans="1:14" s="191" customFormat="1" ht="6.75" customHeight="1">
      <c r="A12" s="187"/>
      <c r="B12" s="188"/>
      <c r="C12" s="189"/>
      <c r="D12" s="189"/>
      <c r="E12" s="189"/>
      <c r="F12" s="189"/>
      <c r="G12" s="189"/>
      <c r="H12" s="189"/>
      <c r="I12" s="189"/>
      <c r="J12" s="189"/>
      <c r="K12" s="189"/>
      <c r="L12" s="189"/>
      <c r="M12" s="189"/>
      <c r="N12" s="190"/>
    </row>
    <row r="13" spans="1:14" s="191" customFormat="1" ht="15" customHeight="1">
      <c r="A13" s="192" t="s">
        <v>1178</v>
      </c>
      <c r="B13" s="188">
        <f aca="true" t="shared" si="1" ref="B13:N13">SUM(B22:B36)</f>
        <v>47412</v>
      </c>
      <c r="C13" s="189">
        <f t="shared" si="1"/>
        <v>4495</v>
      </c>
      <c r="D13" s="189">
        <f t="shared" si="1"/>
        <v>14319</v>
      </c>
      <c r="E13" s="189">
        <f t="shared" si="1"/>
        <v>28598</v>
      </c>
      <c r="F13" s="189">
        <f t="shared" si="1"/>
        <v>116</v>
      </c>
      <c r="G13" s="189">
        <f t="shared" si="1"/>
        <v>6964</v>
      </c>
      <c r="H13" s="189">
        <f t="shared" si="1"/>
        <v>5716</v>
      </c>
      <c r="I13" s="189">
        <f t="shared" si="1"/>
        <v>11178</v>
      </c>
      <c r="J13" s="189">
        <f t="shared" si="1"/>
        <v>8156</v>
      </c>
      <c r="K13" s="189">
        <f t="shared" si="1"/>
        <v>5339</v>
      </c>
      <c r="L13" s="189">
        <f t="shared" si="1"/>
        <v>3375</v>
      </c>
      <c r="M13" s="189">
        <f t="shared" si="1"/>
        <v>2143</v>
      </c>
      <c r="N13" s="190">
        <f t="shared" si="1"/>
        <v>4425</v>
      </c>
    </row>
    <row r="14" spans="1:14" s="191" customFormat="1" ht="6.75" customHeight="1">
      <c r="A14" s="192"/>
      <c r="B14" s="188"/>
      <c r="C14" s="189"/>
      <c r="D14" s="189"/>
      <c r="E14" s="189"/>
      <c r="F14" s="189"/>
      <c r="G14" s="189"/>
      <c r="H14" s="189"/>
      <c r="I14" s="189"/>
      <c r="J14" s="189"/>
      <c r="K14" s="189"/>
      <c r="L14" s="189"/>
      <c r="M14" s="189"/>
      <c r="N14" s="190"/>
    </row>
    <row r="15" spans="1:14" s="191" customFormat="1" ht="15" customHeight="1">
      <c r="A15" s="192" t="s">
        <v>1179</v>
      </c>
      <c r="B15" s="188">
        <f aca="true" t="shared" si="2" ref="B15:N15">SUM(B38:B71)</f>
        <v>42136</v>
      </c>
      <c r="C15" s="189">
        <f t="shared" si="2"/>
        <v>2702</v>
      </c>
      <c r="D15" s="189">
        <f t="shared" si="2"/>
        <v>12590</v>
      </c>
      <c r="E15" s="189">
        <f t="shared" si="2"/>
        <v>26844</v>
      </c>
      <c r="F15" s="189">
        <f t="shared" si="2"/>
        <v>87</v>
      </c>
      <c r="G15" s="189">
        <f t="shared" si="2"/>
        <v>5666</v>
      </c>
      <c r="H15" s="189">
        <f t="shared" si="2"/>
        <v>4843</v>
      </c>
      <c r="I15" s="189">
        <f t="shared" si="2"/>
        <v>8937</v>
      </c>
      <c r="J15" s="189">
        <f t="shared" si="2"/>
        <v>6196</v>
      </c>
      <c r="K15" s="189">
        <f t="shared" si="2"/>
        <v>4526</v>
      </c>
      <c r="L15" s="189">
        <f t="shared" si="2"/>
        <v>3537</v>
      </c>
      <c r="M15" s="189">
        <f t="shared" si="2"/>
        <v>2581</v>
      </c>
      <c r="N15" s="190">
        <f t="shared" si="2"/>
        <v>5763</v>
      </c>
    </row>
    <row r="16" spans="1:14" s="191" customFormat="1" ht="6.75" customHeight="1">
      <c r="A16" s="192"/>
      <c r="B16" s="188"/>
      <c r="C16" s="189"/>
      <c r="D16" s="189"/>
      <c r="E16" s="189"/>
      <c r="F16" s="189"/>
      <c r="G16" s="189"/>
      <c r="H16" s="189"/>
      <c r="I16" s="189"/>
      <c r="J16" s="189"/>
      <c r="K16" s="189"/>
      <c r="L16" s="189"/>
      <c r="M16" s="189"/>
      <c r="N16" s="190"/>
    </row>
    <row r="17" spans="1:14" s="197" customFormat="1" ht="15" customHeight="1">
      <c r="A17" s="192" t="s">
        <v>1049</v>
      </c>
      <c r="B17" s="193">
        <f aca="true" t="shared" si="3" ref="B17:N17">B22+B28+B29+B30+B33+B34+B35+B38+B39+B40+B41+B42+B43+B44</f>
        <v>38338</v>
      </c>
      <c r="C17" s="194">
        <f t="shared" si="3"/>
        <v>3574</v>
      </c>
      <c r="D17" s="194">
        <f t="shared" si="3"/>
        <v>9877</v>
      </c>
      <c r="E17" s="194">
        <f t="shared" si="3"/>
        <v>24887</v>
      </c>
      <c r="F17" s="194">
        <f t="shared" si="3"/>
        <v>100</v>
      </c>
      <c r="G17" s="195">
        <f t="shared" si="3"/>
        <v>6071</v>
      </c>
      <c r="H17" s="194">
        <f t="shared" si="3"/>
        <v>5459</v>
      </c>
      <c r="I17" s="194">
        <f t="shared" si="3"/>
        <v>10832</v>
      </c>
      <c r="J17" s="194">
        <f t="shared" si="3"/>
        <v>7286</v>
      </c>
      <c r="K17" s="194">
        <f t="shared" si="3"/>
        <v>4341</v>
      </c>
      <c r="L17" s="194">
        <f t="shared" si="3"/>
        <v>2220</v>
      </c>
      <c r="M17" s="194">
        <f t="shared" si="3"/>
        <v>993</v>
      </c>
      <c r="N17" s="196">
        <f t="shared" si="3"/>
        <v>1036</v>
      </c>
    </row>
    <row r="18" spans="1:14" s="197" customFormat="1" ht="15" customHeight="1">
      <c r="A18" s="192" t="s">
        <v>1051</v>
      </c>
      <c r="B18" s="193">
        <f aca="true" t="shared" si="4" ref="B18:N18">B27+B46+B47+B48+B49+B50+B51+B52</f>
        <v>9995</v>
      </c>
      <c r="C18" s="194">
        <f t="shared" si="4"/>
        <v>473</v>
      </c>
      <c r="D18" s="194">
        <f t="shared" si="4"/>
        <v>3205</v>
      </c>
      <c r="E18" s="194">
        <f t="shared" si="4"/>
        <v>6317</v>
      </c>
      <c r="F18" s="194">
        <f t="shared" si="4"/>
        <v>13</v>
      </c>
      <c r="G18" s="195">
        <f t="shared" si="4"/>
        <v>950</v>
      </c>
      <c r="H18" s="194">
        <f t="shared" si="4"/>
        <v>928</v>
      </c>
      <c r="I18" s="194">
        <f t="shared" si="4"/>
        <v>1810</v>
      </c>
      <c r="J18" s="194">
        <f t="shared" si="4"/>
        <v>1572</v>
      </c>
      <c r="K18" s="194">
        <f t="shared" si="4"/>
        <v>1319</v>
      </c>
      <c r="L18" s="194">
        <f t="shared" si="4"/>
        <v>1048</v>
      </c>
      <c r="M18" s="194">
        <f t="shared" si="4"/>
        <v>766</v>
      </c>
      <c r="N18" s="196">
        <f t="shared" si="4"/>
        <v>1589</v>
      </c>
    </row>
    <row r="19" spans="1:14" s="197" customFormat="1" ht="15" customHeight="1">
      <c r="A19" s="192" t="s">
        <v>1053</v>
      </c>
      <c r="B19" s="193">
        <f aca="true" t="shared" si="5" ref="B19:N19">B23+B32+B36+B54+B55+B56+B57+B58</f>
        <v>18930</v>
      </c>
      <c r="C19" s="194">
        <f t="shared" si="5"/>
        <v>1415</v>
      </c>
      <c r="D19" s="194">
        <f t="shared" si="5"/>
        <v>5850</v>
      </c>
      <c r="E19" s="194">
        <f t="shared" si="5"/>
        <v>11665</v>
      </c>
      <c r="F19" s="194">
        <f t="shared" si="5"/>
        <v>35</v>
      </c>
      <c r="G19" s="195">
        <f t="shared" si="5"/>
        <v>2960</v>
      </c>
      <c r="H19" s="194">
        <f t="shared" si="5"/>
        <v>2115</v>
      </c>
      <c r="I19" s="194">
        <f t="shared" si="5"/>
        <v>4010</v>
      </c>
      <c r="J19" s="194">
        <f t="shared" si="5"/>
        <v>2939</v>
      </c>
      <c r="K19" s="194">
        <f t="shared" si="5"/>
        <v>2115</v>
      </c>
      <c r="L19" s="194">
        <f t="shared" si="5"/>
        <v>1589</v>
      </c>
      <c r="M19" s="194">
        <f t="shared" si="5"/>
        <v>1109</v>
      </c>
      <c r="N19" s="196">
        <f t="shared" si="5"/>
        <v>2058</v>
      </c>
    </row>
    <row r="20" spans="1:14" s="197" customFormat="1" ht="15" customHeight="1">
      <c r="A20" s="192" t="s">
        <v>1055</v>
      </c>
      <c r="B20" s="193">
        <f aca="true" t="shared" si="6" ref="B20:N20">+B24+B25+B60+B61+B62+B63+B64+B65+B66+B67+B68+B69+B70+B71</f>
        <v>22285</v>
      </c>
      <c r="C20" s="194">
        <f t="shared" si="6"/>
        <v>1735</v>
      </c>
      <c r="D20" s="194">
        <f t="shared" si="6"/>
        <v>7977</v>
      </c>
      <c r="E20" s="194">
        <f t="shared" si="6"/>
        <v>12573</v>
      </c>
      <c r="F20" s="194">
        <f t="shared" si="6"/>
        <v>55</v>
      </c>
      <c r="G20" s="194">
        <f t="shared" si="6"/>
        <v>2649</v>
      </c>
      <c r="H20" s="194">
        <f t="shared" si="6"/>
        <v>2057</v>
      </c>
      <c r="I20" s="194">
        <f t="shared" si="6"/>
        <v>3463</v>
      </c>
      <c r="J20" s="194">
        <f t="shared" si="6"/>
        <v>2555</v>
      </c>
      <c r="K20" s="194">
        <f t="shared" si="6"/>
        <v>2090</v>
      </c>
      <c r="L20" s="194">
        <f t="shared" si="6"/>
        <v>2055</v>
      </c>
      <c r="M20" s="194">
        <f t="shared" si="6"/>
        <v>1856</v>
      </c>
      <c r="N20" s="196">
        <f t="shared" si="6"/>
        <v>5505</v>
      </c>
    </row>
    <row r="21" spans="1:14" ht="8.25" customHeight="1">
      <c r="A21" s="172"/>
      <c r="B21" s="198"/>
      <c r="C21" s="199"/>
      <c r="D21" s="199"/>
      <c r="E21" s="199"/>
      <c r="F21" s="199"/>
      <c r="G21" s="200"/>
      <c r="H21" s="199"/>
      <c r="I21" s="199"/>
      <c r="J21" s="199"/>
      <c r="K21" s="199"/>
      <c r="L21" s="199"/>
      <c r="M21" s="199"/>
      <c r="N21" s="201"/>
    </row>
    <row r="22" spans="1:14" ht="12">
      <c r="A22" s="172" t="s">
        <v>1057</v>
      </c>
      <c r="B22" s="198">
        <v>7749</v>
      </c>
      <c r="C22" s="202">
        <v>808</v>
      </c>
      <c r="D22" s="199">
        <v>1741</v>
      </c>
      <c r="E22" s="199">
        <v>5200</v>
      </c>
      <c r="F22" s="199">
        <v>12</v>
      </c>
      <c r="G22" s="200">
        <v>1481</v>
      </c>
      <c r="H22" s="199">
        <v>1278</v>
      </c>
      <c r="I22" s="199">
        <v>2366</v>
      </c>
      <c r="J22" s="199">
        <v>1460</v>
      </c>
      <c r="K22" s="199">
        <v>656</v>
      </c>
      <c r="L22" s="199">
        <v>275</v>
      </c>
      <c r="M22" s="199">
        <v>109</v>
      </c>
      <c r="N22" s="201">
        <v>112</v>
      </c>
    </row>
    <row r="23" spans="1:14" ht="12">
      <c r="A23" s="172" t="s">
        <v>1059</v>
      </c>
      <c r="B23" s="198">
        <v>3454</v>
      </c>
      <c r="C23" s="202">
        <v>231</v>
      </c>
      <c r="D23" s="199">
        <v>945</v>
      </c>
      <c r="E23" s="199">
        <v>2278</v>
      </c>
      <c r="F23" s="199">
        <v>7</v>
      </c>
      <c r="G23" s="200">
        <v>686</v>
      </c>
      <c r="H23" s="199">
        <v>380</v>
      </c>
      <c r="I23" s="199">
        <v>664</v>
      </c>
      <c r="J23" s="199">
        <v>489</v>
      </c>
      <c r="K23" s="199">
        <v>315</v>
      </c>
      <c r="L23" s="199">
        <v>248</v>
      </c>
      <c r="M23" s="199">
        <v>194</v>
      </c>
      <c r="N23" s="201">
        <v>471</v>
      </c>
    </row>
    <row r="24" spans="1:14" ht="12">
      <c r="A24" s="172" t="s">
        <v>1060</v>
      </c>
      <c r="B24" s="198">
        <v>3237</v>
      </c>
      <c r="C24" s="202">
        <v>319</v>
      </c>
      <c r="D24" s="199">
        <v>1195</v>
      </c>
      <c r="E24" s="199">
        <v>1723</v>
      </c>
      <c r="F24" s="199">
        <v>9</v>
      </c>
      <c r="G24" s="200">
        <v>337</v>
      </c>
      <c r="H24" s="199">
        <v>272</v>
      </c>
      <c r="I24" s="199">
        <v>433</v>
      </c>
      <c r="J24" s="199">
        <v>340</v>
      </c>
      <c r="K24" s="199">
        <v>279</v>
      </c>
      <c r="L24" s="199">
        <v>307</v>
      </c>
      <c r="M24" s="199">
        <v>251</v>
      </c>
      <c r="N24" s="201">
        <v>1009</v>
      </c>
    </row>
    <row r="25" spans="1:14" ht="12">
      <c r="A25" s="172" t="s">
        <v>1062</v>
      </c>
      <c r="B25" s="198">
        <v>4353</v>
      </c>
      <c r="C25" s="202">
        <v>546</v>
      </c>
      <c r="D25" s="199">
        <v>1736</v>
      </c>
      <c r="E25" s="199">
        <v>2071</v>
      </c>
      <c r="F25" s="199">
        <v>8</v>
      </c>
      <c r="G25" s="200">
        <v>533</v>
      </c>
      <c r="H25" s="199">
        <v>375</v>
      </c>
      <c r="I25" s="199">
        <v>610</v>
      </c>
      <c r="J25" s="199">
        <v>447</v>
      </c>
      <c r="K25" s="199">
        <v>406</v>
      </c>
      <c r="L25" s="199">
        <v>394</v>
      </c>
      <c r="M25" s="199">
        <v>385</v>
      </c>
      <c r="N25" s="201">
        <v>1195</v>
      </c>
    </row>
    <row r="26" spans="1:14" ht="8.25" customHeight="1">
      <c r="A26" s="172"/>
      <c r="B26" s="198"/>
      <c r="C26" s="199"/>
      <c r="D26" s="199"/>
      <c r="E26" s="199"/>
      <c r="F26" s="199"/>
      <c r="G26" s="200"/>
      <c r="H26" s="199"/>
      <c r="I26" s="199"/>
      <c r="J26" s="199"/>
      <c r="K26" s="199"/>
      <c r="L26" s="199"/>
      <c r="M26" s="199"/>
      <c r="N26" s="201"/>
    </row>
    <row r="27" spans="1:14" ht="12">
      <c r="A27" s="172" t="s">
        <v>1065</v>
      </c>
      <c r="B27" s="198">
        <v>2466</v>
      </c>
      <c r="C27" s="202">
        <v>190</v>
      </c>
      <c r="D27" s="199">
        <v>987</v>
      </c>
      <c r="E27" s="199">
        <v>1289</v>
      </c>
      <c r="F27" s="199">
        <v>0</v>
      </c>
      <c r="G27" s="200">
        <v>191</v>
      </c>
      <c r="H27" s="199">
        <v>188</v>
      </c>
      <c r="I27" s="199">
        <v>368</v>
      </c>
      <c r="J27" s="199">
        <v>310</v>
      </c>
      <c r="K27" s="199">
        <v>322</v>
      </c>
      <c r="L27" s="199">
        <v>286</v>
      </c>
      <c r="M27" s="199">
        <v>223</v>
      </c>
      <c r="N27" s="201">
        <v>578</v>
      </c>
    </row>
    <row r="28" spans="1:14" ht="12">
      <c r="A28" s="172" t="s">
        <v>1066</v>
      </c>
      <c r="B28" s="198">
        <v>3346</v>
      </c>
      <c r="C28" s="202">
        <v>269</v>
      </c>
      <c r="D28" s="199">
        <v>923</v>
      </c>
      <c r="E28" s="199">
        <v>2154</v>
      </c>
      <c r="F28" s="199">
        <v>24</v>
      </c>
      <c r="G28" s="200">
        <v>568</v>
      </c>
      <c r="H28" s="199">
        <v>507</v>
      </c>
      <c r="I28" s="199">
        <v>974</v>
      </c>
      <c r="J28" s="199">
        <v>658</v>
      </c>
      <c r="K28" s="199">
        <v>317</v>
      </c>
      <c r="L28" s="199">
        <v>149</v>
      </c>
      <c r="M28" s="199">
        <v>63</v>
      </c>
      <c r="N28" s="201">
        <v>86</v>
      </c>
    </row>
    <row r="29" spans="1:14" ht="12">
      <c r="A29" s="172" t="s">
        <v>1068</v>
      </c>
      <c r="B29" s="198">
        <v>2762</v>
      </c>
      <c r="C29" s="202">
        <v>311</v>
      </c>
      <c r="D29" s="199">
        <v>663</v>
      </c>
      <c r="E29" s="199">
        <v>1788</v>
      </c>
      <c r="F29" s="199">
        <v>4</v>
      </c>
      <c r="G29" s="200">
        <v>378</v>
      </c>
      <c r="H29" s="199">
        <v>409</v>
      </c>
      <c r="I29" s="199">
        <v>891</v>
      </c>
      <c r="J29" s="199">
        <v>541</v>
      </c>
      <c r="K29" s="199">
        <v>288</v>
      </c>
      <c r="L29" s="199">
        <v>141</v>
      </c>
      <c r="M29" s="199">
        <v>47</v>
      </c>
      <c r="N29" s="201">
        <v>63</v>
      </c>
    </row>
    <row r="30" spans="1:14" ht="12">
      <c r="A30" s="172" t="s">
        <v>1070</v>
      </c>
      <c r="B30" s="198">
        <v>4206</v>
      </c>
      <c r="C30" s="202">
        <v>264</v>
      </c>
      <c r="D30" s="199">
        <v>1025</v>
      </c>
      <c r="E30" s="199">
        <v>2917</v>
      </c>
      <c r="F30" s="199">
        <v>3</v>
      </c>
      <c r="G30" s="200">
        <v>574</v>
      </c>
      <c r="H30" s="199">
        <v>549</v>
      </c>
      <c r="I30" s="199">
        <v>1189</v>
      </c>
      <c r="J30" s="199">
        <v>837</v>
      </c>
      <c r="K30" s="199">
        <v>544</v>
      </c>
      <c r="L30" s="199">
        <v>263</v>
      </c>
      <c r="M30" s="199">
        <v>117</v>
      </c>
      <c r="N30" s="201">
        <v>130</v>
      </c>
    </row>
    <row r="31" spans="1:14" ht="8.25" customHeight="1">
      <c r="A31" s="172"/>
      <c r="B31" s="198"/>
      <c r="C31" s="199"/>
      <c r="D31" s="199"/>
      <c r="E31" s="199"/>
      <c r="F31" s="199"/>
      <c r="G31" s="200"/>
      <c r="H31" s="199"/>
      <c r="I31" s="199"/>
      <c r="J31" s="199"/>
      <c r="K31" s="199"/>
      <c r="L31" s="199"/>
      <c r="M31" s="199"/>
      <c r="N31" s="201"/>
    </row>
    <row r="32" spans="1:14" ht="12">
      <c r="A32" s="172" t="s">
        <v>1073</v>
      </c>
      <c r="B32" s="198">
        <v>2575</v>
      </c>
      <c r="C32" s="202">
        <v>127</v>
      </c>
      <c r="D32" s="199">
        <v>726</v>
      </c>
      <c r="E32" s="199">
        <v>1722</v>
      </c>
      <c r="F32" s="199">
        <v>3</v>
      </c>
      <c r="G32" s="200">
        <v>416</v>
      </c>
      <c r="H32" s="199">
        <v>305</v>
      </c>
      <c r="I32" s="199">
        <v>535</v>
      </c>
      <c r="J32" s="199">
        <v>452</v>
      </c>
      <c r="K32" s="199">
        <v>289</v>
      </c>
      <c r="L32" s="199">
        <v>206</v>
      </c>
      <c r="M32" s="199">
        <v>141</v>
      </c>
      <c r="N32" s="201">
        <v>228</v>
      </c>
    </row>
    <row r="33" spans="1:14" ht="12">
      <c r="A33" s="172" t="s">
        <v>1075</v>
      </c>
      <c r="B33" s="198">
        <v>3687</v>
      </c>
      <c r="C33" s="202">
        <v>407</v>
      </c>
      <c r="D33" s="199">
        <v>996</v>
      </c>
      <c r="E33" s="199">
        <v>2284</v>
      </c>
      <c r="F33" s="199">
        <v>13</v>
      </c>
      <c r="G33" s="200">
        <v>556</v>
      </c>
      <c r="H33" s="199">
        <v>449</v>
      </c>
      <c r="I33" s="199">
        <v>987</v>
      </c>
      <c r="J33" s="199">
        <v>740</v>
      </c>
      <c r="K33" s="199">
        <v>499</v>
      </c>
      <c r="L33" s="199">
        <v>246</v>
      </c>
      <c r="M33" s="199">
        <v>123</v>
      </c>
      <c r="N33" s="201">
        <v>74</v>
      </c>
    </row>
    <row r="34" spans="1:14" ht="12">
      <c r="A34" s="172" t="s">
        <v>1077</v>
      </c>
      <c r="B34" s="198">
        <v>3554</v>
      </c>
      <c r="C34" s="202">
        <v>488</v>
      </c>
      <c r="D34" s="199">
        <v>955</v>
      </c>
      <c r="E34" s="199">
        <v>2111</v>
      </c>
      <c r="F34" s="199">
        <v>13</v>
      </c>
      <c r="G34" s="200">
        <v>577</v>
      </c>
      <c r="H34" s="199">
        <v>449</v>
      </c>
      <c r="I34" s="199">
        <v>957</v>
      </c>
      <c r="J34" s="199">
        <v>764</v>
      </c>
      <c r="K34" s="199">
        <v>460</v>
      </c>
      <c r="L34" s="199">
        <v>218</v>
      </c>
      <c r="M34" s="199">
        <v>73</v>
      </c>
      <c r="N34" s="201">
        <v>43</v>
      </c>
    </row>
    <row r="35" spans="1:14" ht="12">
      <c r="A35" s="172" t="s">
        <v>1079</v>
      </c>
      <c r="B35" s="198">
        <v>3362</v>
      </c>
      <c r="C35" s="202">
        <v>212</v>
      </c>
      <c r="D35" s="199">
        <v>1416</v>
      </c>
      <c r="E35" s="199">
        <v>1734</v>
      </c>
      <c r="F35" s="199">
        <v>5</v>
      </c>
      <c r="G35" s="200">
        <v>243</v>
      </c>
      <c r="H35" s="199">
        <v>252</v>
      </c>
      <c r="I35" s="199">
        <v>621</v>
      </c>
      <c r="J35" s="199">
        <v>649</v>
      </c>
      <c r="K35" s="199">
        <v>617</v>
      </c>
      <c r="L35" s="199">
        <v>438</v>
      </c>
      <c r="M35" s="199">
        <v>259</v>
      </c>
      <c r="N35" s="201">
        <v>278</v>
      </c>
    </row>
    <row r="36" spans="1:14" ht="12">
      <c r="A36" s="172" t="s">
        <v>1080</v>
      </c>
      <c r="B36" s="198">
        <v>2661</v>
      </c>
      <c r="C36" s="202">
        <v>323</v>
      </c>
      <c r="D36" s="199">
        <v>1011</v>
      </c>
      <c r="E36" s="199">
        <v>1327</v>
      </c>
      <c r="F36" s="199">
        <v>15</v>
      </c>
      <c r="G36" s="200">
        <v>424</v>
      </c>
      <c r="H36" s="199">
        <v>303</v>
      </c>
      <c r="I36" s="199">
        <v>583</v>
      </c>
      <c r="J36" s="199">
        <v>469</v>
      </c>
      <c r="K36" s="199">
        <v>347</v>
      </c>
      <c r="L36" s="199">
        <v>204</v>
      </c>
      <c r="M36" s="199">
        <v>158</v>
      </c>
      <c r="N36" s="201">
        <v>158</v>
      </c>
    </row>
    <row r="37" spans="1:14" ht="7.5" customHeight="1">
      <c r="A37" s="172"/>
      <c r="B37" s="198"/>
      <c r="C37" s="199"/>
      <c r="D37" s="199"/>
      <c r="E37" s="199"/>
      <c r="F37" s="199"/>
      <c r="G37" s="200"/>
      <c r="H37" s="199"/>
      <c r="I37" s="199"/>
      <c r="J37" s="199"/>
      <c r="K37" s="199"/>
      <c r="L37" s="199"/>
      <c r="M37" s="199"/>
      <c r="N37" s="201"/>
    </row>
    <row r="38" spans="1:14" ht="12">
      <c r="A38" s="172" t="s">
        <v>1082</v>
      </c>
      <c r="B38" s="198">
        <v>1174</v>
      </c>
      <c r="C38" s="202">
        <v>122</v>
      </c>
      <c r="D38" s="199">
        <v>228</v>
      </c>
      <c r="E38" s="199">
        <v>824</v>
      </c>
      <c r="F38" s="199">
        <v>4</v>
      </c>
      <c r="G38" s="200">
        <v>218</v>
      </c>
      <c r="H38" s="199">
        <v>204</v>
      </c>
      <c r="I38" s="199">
        <v>419</v>
      </c>
      <c r="J38" s="199">
        <v>197</v>
      </c>
      <c r="K38" s="199">
        <v>63</v>
      </c>
      <c r="L38" s="199">
        <v>40</v>
      </c>
      <c r="M38" s="199">
        <v>9</v>
      </c>
      <c r="N38" s="201">
        <v>20</v>
      </c>
    </row>
    <row r="39" spans="1:14" ht="12">
      <c r="A39" s="172" t="s">
        <v>1084</v>
      </c>
      <c r="B39" s="198">
        <v>1119</v>
      </c>
      <c r="C39" s="202">
        <v>89</v>
      </c>
      <c r="D39" s="199">
        <v>236</v>
      </c>
      <c r="E39" s="199">
        <v>794</v>
      </c>
      <c r="F39" s="199">
        <v>6</v>
      </c>
      <c r="G39" s="200">
        <v>202</v>
      </c>
      <c r="H39" s="199">
        <v>163</v>
      </c>
      <c r="I39" s="199">
        <v>368</v>
      </c>
      <c r="J39" s="199">
        <v>202</v>
      </c>
      <c r="K39" s="199">
        <v>107</v>
      </c>
      <c r="L39" s="199">
        <v>33</v>
      </c>
      <c r="M39" s="199">
        <v>14</v>
      </c>
      <c r="N39" s="201">
        <v>24</v>
      </c>
    </row>
    <row r="40" spans="1:14" ht="12">
      <c r="A40" s="172" t="s">
        <v>1087</v>
      </c>
      <c r="B40" s="198">
        <v>2203</v>
      </c>
      <c r="C40" s="202">
        <v>131</v>
      </c>
      <c r="D40" s="199">
        <v>428</v>
      </c>
      <c r="E40" s="199">
        <v>1644</v>
      </c>
      <c r="F40" s="199">
        <v>10</v>
      </c>
      <c r="G40" s="200">
        <v>383</v>
      </c>
      <c r="H40" s="199">
        <v>349</v>
      </c>
      <c r="I40" s="199">
        <v>649</v>
      </c>
      <c r="J40" s="199">
        <v>428</v>
      </c>
      <c r="K40" s="199">
        <v>214</v>
      </c>
      <c r="L40" s="199">
        <v>100</v>
      </c>
      <c r="M40" s="199">
        <v>25</v>
      </c>
      <c r="N40" s="201">
        <v>45</v>
      </c>
    </row>
    <row r="41" spans="1:14" ht="12">
      <c r="A41" s="172" t="s">
        <v>1089</v>
      </c>
      <c r="B41" s="198">
        <v>1102</v>
      </c>
      <c r="C41" s="202">
        <v>57</v>
      </c>
      <c r="D41" s="199">
        <v>75</v>
      </c>
      <c r="E41" s="199">
        <v>970</v>
      </c>
      <c r="F41" s="199">
        <v>2</v>
      </c>
      <c r="G41" s="200">
        <v>296</v>
      </c>
      <c r="H41" s="199">
        <v>266</v>
      </c>
      <c r="I41" s="199">
        <v>364</v>
      </c>
      <c r="J41" s="199">
        <v>103</v>
      </c>
      <c r="K41" s="199">
        <v>46</v>
      </c>
      <c r="L41" s="199">
        <v>15</v>
      </c>
      <c r="M41" s="199">
        <v>7</v>
      </c>
      <c r="N41" s="201">
        <v>3</v>
      </c>
    </row>
    <row r="42" spans="1:14" ht="12">
      <c r="A42" s="172" t="s">
        <v>1090</v>
      </c>
      <c r="B42" s="198">
        <v>1585</v>
      </c>
      <c r="C42" s="202">
        <v>251</v>
      </c>
      <c r="D42" s="199">
        <v>495</v>
      </c>
      <c r="E42" s="199">
        <v>839</v>
      </c>
      <c r="F42" s="199">
        <v>2</v>
      </c>
      <c r="G42" s="200">
        <v>238</v>
      </c>
      <c r="H42" s="199">
        <v>237</v>
      </c>
      <c r="I42" s="199">
        <v>462</v>
      </c>
      <c r="J42" s="199">
        <v>287</v>
      </c>
      <c r="K42" s="199">
        <v>170</v>
      </c>
      <c r="L42" s="199">
        <v>107</v>
      </c>
      <c r="M42" s="199">
        <v>50</v>
      </c>
      <c r="N42" s="201">
        <v>32</v>
      </c>
    </row>
    <row r="43" spans="1:14" ht="12">
      <c r="A43" s="172" t="s">
        <v>1041</v>
      </c>
      <c r="B43" s="198">
        <v>1124</v>
      </c>
      <c r="C43" s="202">
        <v>88</v>
      </c>
      <c r="D43" s="199">
        <v>273</v>
      </c>
      <c r="E43" s="199">
        <v>763</v>
      </c>
      <c r="F43" s="199">
        <v>2</v>
      </c>
      <c r="G43" s="200">
        <v>206</v>
      </c>
      <c r="H43" s="199">
        <v>207</v>
      </c>
      <c r="I43" s="199">
        <v>303</v>
      </c>
      <c r="J43" s="199">
        <v>186</v>
      </c>
      <c r="K43" s="199">
        <v>108</v>
      </c>
      <c r="L43" s="199">
        <v>59</v>
      </c>
      <c r="M43" s="199">
        <v>27</v>
      </c>
      <c r="N43" s="201">
        <v>26</v>
      </c>
    </row>
    <row r="44" spans="1:14" ht="12">
      <c r="A44" s="172" t="s">
        <v>1042</v>
      </c>
      <c r="B44" s="198">
        <v>1365</v>
      </c>
      <c r="C44" s="202">
        <v>77</v>
      </c>
      <c r="D44" s="199">
        <v>423</v>
      </c>
      <c r="E44" s="199">
        <v>865</v>
      </c>
      <c r="F44" s="199">
        <v>0</v>
      </c>
      <c r="G44" s="200">
        <v>151</v>
      </c>
      <c r="H44" s="199">
        <v>140</v>
      </c>
      <c r="I44" s="199">
        <v>282</v>
      </c>
      <c r="J44" s="199">
        <v>234</v>
      </c>
      <c r="K44" s="199">
        <v>252</v>
      </c>
      <c r="L44" s="199">
        <v>136</v>
      </c>
      <c r="M44" s="199">
        <v>70</v>
      </c>
      <c r="N44" s="201">
        <v>100</v>
      </c>
    </row>
    <row r="45" spans="1:14" ht="8.25" customHeight="1">
      <c r="A45" s="172"/>
      <c r="B45" s="198"/>
      <c r="C45" s="199"/>
      <c r="D45" s="199"/>
      <c r="E45" s="199"/>
      <c r="F45" s="199"/>
      <c r="G45" s="200"/>
      <c r="H45" s="199"/>
      <c r="I45" s="199"/>
      <c r="J45" s="199"/>
      <c r="K45" s="199"/>
      <c r="L45" s="199"/>
      <c r="M45" s="199"/>
      <c r="N45" s="201"/>
    </row>
    <row r="46" spans="1:14" ht="12">
      <c r="A46" s="172" t="s">
        <v>1044</v>
      </c>
      <c r="B46" s="198">
        <v>978</v>
      </c>
      <c r="C46" s="202">
        <v>30</v>
      </c>
      <c r="D46" s="199">
        <v>278</v>
      </c>
      <c r="E46" s="199">
        <v>670</v>
      </c>
      <c r="F46" s="199">
        <v>1</v>
      </c>
      <c r="G46" s="200">
        <v>67</v>
      </c>
      <c r="H46" s="199">
        <v>84</v>
      </c>
      <c r="I46" s="199">
        <v>189</v>
      </c>
      <c r="J46" s="199">
        <v>180</v>
      </c>
      <c r="K46" s="199">
        <v>122</v>
      </c>
      <c r="L46" s="199">
        <v>95</v>
      </c>
      <c r="M46" s="199">
        <v>79</v>
      </c>
      <c r="N46" s="201">
        <v>161</v>
      </c>
    </row>
    <row r="47" spans="1:14" ht="12">
      <c r="A47" s="172" t="s">
        <v>1046</v>
      </c>
      <c r="B47" s="198">
        <v>1487</v>
      </c>
      <c r="C47" s="202">
        <v>51</v>
      </c>
      <c r="D47" s="199">
        <v>432</v>
      </c>
      <c r="E47" s="199">
        <v>1004</v>
      </c>
      <c r="F47" s="199">
        <v>0</v>
      </c>
      <c r="G47" s="200">
        <v>124</v>
      </c>
      <c r="H47" s="199">
        <v>157</v>
      </c>
      <c r="I47" s="199">
        <v>278</v>
      </c>
      <c r="J47" s="199">
        <v>263</v>
      </c>
      <c r="K47" s="199">
        <v>234</v>
      </c>
      <c r="L47" s="199">
        <v>163</v>
      </c>
      <c r="M47" s="199">
        <v>120</v>
      </c>
      <c r="N47" s="201">
        <v>148</v>
      </c>
    </row>
    <row r="48" spans="1:14" ht="12">
      <c r="A48" s="172" t="s">
        <v>1047</v>
      </c>
      <c r="B48" s="198">
        <v>1015</v>
      </c>
      <c r="C48" s="202">
        <v>39</v>
      </c>
      <c r="D48" s="199">
        <v>283</v>
      </c>
      <c r="E48" s="199">
        <v>693</v>
      </c>
      <c r="F48" s="199">
        <v>0</v>
      </c>
      <c r="G48" s="200">
        <v>116</v>
      </c>
      <c r="H48" s="199">
        <v>107</v>
      </c>
      <c r="I48" s="199">
        <v>191</v>
      </c>
      <c r="J48" s="199">
        <v>141</v>
      </c>
      <c r="K48" s="199">
        <v>119</v>
      </c>
      <c r="L48" s="199">
        <v>116</v>
      </c>
      <c r="M48" s="199">
        <v>94</v>
      </c>
      <c r="N48" s="201">
        <v>131</v>
      </c>
    </row>
    <row r="49" spans="1:14" ht="12">
      <c r="A49" s="172" t="s">
        <v>1048</v>
      </c>
      <c r="B49" s="198">
        <v>1325</v>
      </c>
      <c r="C49" s="202">
        <v>49</v>
      </c>
      <c r="D49" s="199">
        <v>311</v>
      </c>
      <c r="E49" s="199">
        <v>965</v>
      </c>
      <c r="F49" s="199">
        <v>4</v>
      </c>
      <c r="G49" s="200">
        <v>206</v>
      </c>
      <c r="H49" s="199">
        <v>139</v>
      </c>
      <c r="I49" s="199">
        <v>262</v>
      </c>
      <c r="J49" s="199">
        <v>204</v>
      </c>
      <c r="K49" s="199">
        <v>140</v>
      </c>
      <c r="L49" s="199">
        <v>103</v>
      </c>
      <c r="M49" s="199">
        <v>61</v>
      </c>
      <c r="N49" s="201">
        <v>206</v>
      </c>
    </row>
    <row r="50" spans="1:14" ht="12">
      <c r="A50" s="172" t="s">
        <v>1050</v>
      </c>
      <c r="B50" s="198">
        <v>738</v>
      </c>
      <c r="C50" s="202">
        <v>16</v>
      </c>
      <c r="D50" s="199">
        <v>196</v>
      </c>
      <c r="E50" s="199">
        <v>526</v>
      </c>
      <c r="F50" s="199">
        <v>0</v>
      </c>
      <c r="G50" s="200">
        <v>73</v>
      </c>
      <c r="H50" s="199">
        <v>74</v>
      </c>
      <c r="I50" s="199">
        <v>143</v>
      </c>
      <c r="J50" s="199">
        <v>139</v>
      </c>
      <c r="K50" s="199">
        <v>124</v>
      </c>
      <c r="L50" s="199">
        <v>75</v>
      </c>
      <c r="M50" s="199">
        <v>42</v>
      </c>
      <c r="N50" s="201">
        <v>68</v>
      </c>
    </row>
    <row r="51" spans="1:14" ht="12">
      <c r="A51" s="172" t="s">
        <v>1052</v>
      </c>
      <c r="B51" s="198">
        <v>947</v>
      </c>
      <c r="C51" s="202">
        <v>65</v>
      </c>
      <c r="D51" s="199">
        <v>419</v>
      </c>
      <c r="E51" s="199">
        <v>463</v>
      </c>
      <c r="F51" s="199">
        <v>8</v>
      </c>
      <c r="G51" s="200">
        <v>52</v>
      </c>
      <c r="H51" s="199">
        <v>72</v>
      </c>
      <c r="I51" s="199">
        <v>136</v>
      </c>
      <c r="J51" s="199">
        <v>148</v>
      </c>
      <c r="K51" s="199">
        <v>124</v>
      </c>
      <c r="L51" s="199">
        <v>115</v>
      </c>
      <c r="M51" s="199">
        <v>95</v>
      </c>
      <c r="N51" s="201">
        <v>197</v>
      </c>
    </row>
    <row r="52" spans="1:14" ht="12">
      <c r="A52" s="172" t="s">
        <v>1054</v>
      </c>
      <c r="B52" s="198">
        <v>1039</v>
      </c>
      <c r="C52" s="202">
        <v>33</v>
      </c>
      <c r="D52" s="199">
        <v>299</v>
      </c>
      <c r="E52" s="199">
        <v>707</v>
      </c>
      <c r="F52" s="199">
        <v>0</v>
      </c>
      <c r="G52" s="200">
        <v>121</v>
      </c>
      <c r="H52" s="199">
        <v>107</v>
      </c>
      <c r="I52" s="199">
        <v>243</v>
      </c>
      <c r="J52" s="199">
        <v>187</v>
      </c>
      <c r="K52" s="199">
        <v>134</v>
      </c>
      <c r="L52" s="199">
        <v>95</v>
      </c>
      <c r="M52" s="199">
        <v>52</v>
      </c>
      <c r="N52" s="201">
        <v>100</v>
      </c>
    </row>
    <row r="53" spans="1:14" ht="8.25" customHeight="1">
      <c r="A53" s="172"/>
      <c r="B53" s="198"/>
      <c r="C53" s="199"/>
      <c r="D53" s="199"/>
      <c r="E53" s="199"/>
      <c r="F53" s="199"/>
      <c r="G53" s="200"/>
      <c r="H53" s="199"/>
      <c r="I53" s="199"/>
      <c r="J53" s="199"/>
      <c r="K53" s="199"/>
      <c r="L53" s="199"/>
      <c r="M53" s="199"/>
      <c r="N53" s="201"/>
    </row>
    <row r="54" spans="1:14" ht="12">
      <c r="A54" s="172" t="s">
        <v>1056</v>
      </c>
      <c r="B54" s="198">
        <v>2774</v>
      </c>
      <c r="C54" s="202">
        <v>267</v>
      </c>
      <c r="D54" s="199">
        <v>876</v>
      </c>
      <c r="E54" s="199">
        <v>1631</v>
      </c>
      <c r="F54" s="199">
        <v>2</v>
      </c>
      <c r="G54" s="200">
        <v>328</v>
      </c>
      <c r="H54" s="199">
        <v>270</v>
      </c>
      <c r="I54" s="199">
        <v>555</v>
      </c>
      <c r="J54" s="199">
        <v>462</v>
      </c>
      <c r="K54" s="199">
        <v>375</v>
      </c>
      <c r="L54" s="199">
        <v>293</v>
      </c>
      <c r="M54" s="199">
        <v>181</v>
      </c>
      <c r="N54" s="201">
        <v>308</v>
      </c>
    </row>
    <row r="55" spans="1:14" ht="12">
      <c r="A55" s="172" t="s">
        <v>1180</v>
      </c>
      <c r="B55" s="198">
        <v>2605</v>
      </c>
      <c r="C55" s="202">
        <v>173</v>
      </c>
      <c r="D55" s="199">
        <v>1143</v>
      </c>
      <c r="E55" s="199">
        <v>1289</v>
      </c>
      <c r="F55" s="199">
        <v>2</v>
      </c>
      <c r="G55" s="200">
        <v>254</v>
      </c>
      <c r="H55" s="199">
        <v>209</v>
      </c>
      <c r="I55" s="199">
        <v>425</v>
      </c>
      <c r="J55" s="199">
        <v>342</v>
      </c>
      <c r="K55" s="199">
        <v>284</v>
      </c>
      <c r="L55" s="199">
        <v>303</v>
      </c>
      <c r="M55" s="199">
        <v>222</v>
      </c>
      <c r="N55" s="201">
        <v>564</v>
      </c>
    </row>
    <row r="56" spans="1:14" ht="12">
      <c r="A56" s="172" t="s">
        <v>1061</v>
      </c>
      <c r="B56" s="198">
        <v>1025</v>
      </c>
      <c r="C56" s="202">
        <v>49</v>
      </c>
      <c r="D56" s="199">
        <v>138</v>
      </c>
      <c r="E56" s="199">
        <v>838</v>
      </c>
      <c r="F56" s="199">
        <v>0</v>
      </c>
      <c r="G56" s="200">
        <v>175</v>
      </c>
      <c r="H56" s="199">
        <v>120</v>
      </c>
      <c r="I56" s="199">
        <v>279</v>
      </c>
      <c r="J56" s="199">
        <v>180</v>
      </c>
      <c r="K56" s="199">
        <v>124</v>
      </c>
      <c r="L56" s="199">
        <v>52</v>
      </c>
      <c r="M56" s="199">
        <v>29</v>
      </c>
      <c r="N56" s="201">
        <v>66</v>
      </c>
    </row>
    <row r="57" spans="1:14" ht="12">
      <c r="A57" s="172" t="s">
        <v>1063</v>
      </c>
      <c r="B57" s="198">
        <v>2436</v>
      </c>
      <c r="C57" s="202">
        <v>178</v>
      </c>
      <c r="D57" s="199">
        <v>552</v>
      </c>
      <c r="E57" s="199">
        <v>1706</v>
      </c>
      <c r="F57" s="199">
        <v>3</v>
      </c>
      <c r="G57" s="200">
        <v>514</v>
      </c>
      <c r="H57" s="199">
        <v>381</v>
      </c>
      <c r="I57" s="199">
        <v>680</v>
      </c>
      <c r="J57" s="199">
        <v>341</v>
      </c>
      <c r="K57" s="199">
        <v>224</v>
      </c>
      <c r="L57" s="199">
        <v>126</v>
      </c>
      <c r="M57" s="199">
        <v>75</v>
      </c>
      <c r="N57" s="201">
        <v>92</v>
      </c>
    </row>
    <row r="58" spans="1:14" ht="12">
      <c r="A58" s="172" t="s">
        <v>1064</v>
      </c>
      <c r="B58" s="198">
        <v>1400</v>
      </c>
      <c r="C58" s="202">
        <v>67</v>
      </c>
      <c r="D58" s="199">
        <v>459</v>
      </c>
      <c r="E58" s="199">
        <v>874</v>
      </c>
      <c r="F58" s="199">
        <v>3</v>
      </c>
      <c r="G58" s="200">
        <v>163</v>
      </c>
      <c r="H58" s="199">
        <v>147</v>
      </c>
      <c r="I58" s="199">
        <v>289</v>
      </c>
      <c r="J58" s="199">
        <v>204</v>
      </c>
      <c r="K58" s="199">
        <v>157</v>
      </c>
      <c r="L58" s="199">
        <v>157</v>
      </c>
      <c r="M58" s="199">
        <v>109</v>
      </c>
      <c r="N58" s="201">
        <v>171</v>
      </c>
    </row>
    <row r="59" spans="1:14" ht="8.25" customHeight="1">
      <c r="A59" s="172"/>
      <c r="B59" s="198"/>
      <c r="C59" s="199"/>
      <c r="D59" s="199"/>
      <c r="E59" s="199"/>
      <c r="F59" s="199"/>
      <c r="G59" s="200"/>
      <c r="H59" s="199"/>
      <c r="I59" s="199"/>
      <c r="J59" s="199"/>
      <c r="K59" s="199"/>
      <c r="L59" s="199"/>
      <c r="M59" s="199"/>
      <c r="N59" s="201"/>
    </row>
    <row r="60" spans="1:14" ht="12">
      <c r="A60" s="172" t="s">
        <v>1067</v>
      </c>
      <c r="B60" s="198">
        <v>934</v>
      </c>
      <c r="C60" s="202">
        <v>47</v>
      </c>
      <c r="D60" s="199">
        <v>264</v>
      </c>
      <c r="E60" s="199">
        <v>623</v>
      </c>
      <c r="F60" s="199">
        <v>1</v>
      </c>
      <c r="G60" s="200">
        <v>110</v>
      </c>
      <c r="H60" s="199">
        <v>115</v>
      </c>
      <c r="I60" s="199">
        <v>168</v>
      </c>
      <c r="J60" s="199">
        <v>114</v>
      </c>
      <c r="K60" s="199">
        <v>79</v>
      </c>
      <c r="L60" s="199">
        <v>65</v>
      </c>
      <c r="M60" s="199">
        <v>71</v>
      </c>
      <c r="N60" s="201">
        <v>211</v>
      </c>
    </row>
    <row r="61" spans="1:14" ht="12">
      <c r="A61" s="172" t="s">
        <v>1069</v>
      </c>
      <c r="B61" s="198">
        <v>1926</v>
      </c>
      <c r="C61" s="202">
        <v>119</v>
      </c>
      <c r="D61" s="199">
        <v>925</v>
      </c>
      <c r="E61" s="199">
        <v>882</v>
      </c>
      <c r="F61" s="199">
        <v>8</v>
      </c>
      <c r="G61" s="200">
        <v>161</v>
      </c>
      <c r="H61" s="199">
        <v>160</v>
      </c>
      <c r="I61" s="199">
        <v>269</v>
      </c>
      <c r="J61" s="199">
        <v>186</v>
      </c>
      <c r="K61" s="199">
        <v>168</v>
      </c>
      <c r="L61" s="199">
        <v>201</v>
      </c>
      <c r="M61" s="199">
        <v>227</v>
      </c>
      <c r="N61" s="201">
        <v>546</v>
      </c>
    </row>
    <row r="62" spans="1:14" ht="12">
      <c r="A62" s="172" t="s">
        <v>1071</v>
      </c>
      <c r="B62" s="198">
        <v>1540</v>
      </c>
      <c r="C62" s="202">
        <v>118</v>
      </c>
      <c r="D62" s="199">
        <v>744</v>
      </c>
      <c r="E62" s="199">
        <v>678</v>
      </c>
      <c r="F62" s="199">
        <v>2</v>
      </c>
      <c r="G62" s="200">
        <v>98</v>
      </c>
      <c r="H62" s="199">
        <v>120</v>
      </c>
      <c r="I62" s="199">
        <v>168</v>
      </c>
      <c r="J62" s="199">
        <v>131</v>
      </c>
      <c r="K62" s="199">
        <v>139</v>
      </c>
      <c r="L62" s="199">
        <v>137</v>
      </c>
      <c r="M62" s="199">
        <v>155</v>
      </c>
      <c r="N62" s="201">
        <v>590</v>
      </c>
    </row>
    <row r="63" spans="1:14" ht="12">
      <c r="A63" s="172" t="s">
        <v>1072</v>
      </c>
      <c r="B63" s="198">
        <v>1401</v>
      </c>
      <c r="C63" s="202">
        <v>89</v>
      </c>
      <c r="D63" s="199">
        <v>574</v>
      </c>
      <c r="E63" s="199">
        <v>738</v>
      </c>
      <c r="F63" s="199">
        <v>2</v>
      </c>
      <c r="G63" s="200">
        <v>149</v>
      </c>
      <c r="H63" s="199">
        <v>89</v>
      </c>
      <c r="I63" s="199">
        <v>169</v>
      </c>
      <c r="J63" s="199">
        <v>128</v>
      </c>
      <c r="K63" s="199">
        <v>111</v>
      </c>
      <c r="L63" s="199">
        <v>131</v>
      </c>
      <c r="M63" s="199">
        <v>145</v>
      </c>
      <c r="N63" s="201">
        <v>477</v>
      </c>
    </row>
    <row r="64" spans="1:14" ht="12">
      <c r="A64" s="172" t="s">
        <v>1074</v>
      </c>
      <c r="B64" s="198">
        <v>1117</v>
      </c>
      <c r="C64" s="202">
        <v>52</v>
      </c>
      <c r="D64" s="199">
        <v>400</v>
      </c>
      <c r="E64" s="199">
        <v>665</v>
      </c>
      <c r="F64" s="199">
        <v>7</v>
      </c>
      <c r="G64" s="200">
        <v>82</v>
      </c>
      <c r="H64" s="199">
        <v>88</v>
      </c>
      <c r="I64" s="199">
        <v>151</v>
      </c>
      <c r="J64" s="199">
        <v>146</v>
      </c>
      <c r="K64" s="199">
        <v>152</v>
      </c>
      <c r="L64" s="199">
        <v>156</v>
      </c>
      <c r="M64" s="199">
        <v>115</v>
      </c>
      <c r="N64" s="201">
        <v>220</v>
      </c>
    </row>
    <row r="65" spans="1:14" ht="12">
      <c r="A65" s="172" t="s">
        <v>1076</v>
      </c>
      <c r="B65" s="198">
        <v>896</v>
      </c>
      <c r="C65" s="202">
        <v>50</v>
      </c>
      <c r="D65" s="199">
        <v>506</v>
      </c>
      <c r="E65" s="199">
        <v>340</v>
      </c>
      <c r="F65" s="199">
        <v>2</v>
      </c>
      <c r="G65" s="200">
        <v>69</v>
      </c>
      <c r="H65" s="199">
        <v>35</v>
      </c>
      <c r="I65" s="199">
        <v>83</v>
      </c>
      <c r="J65" s="199">
        <v>72</v>
      </c>
      <c r="K65" s="199">
        <v>64</v>
      </c>
      <c r="L65" s="199">
        <v>74</v>
      </c>
      <c r="M65" s="199">
        <v>94</v>
      </c>
      <c r="N65" s="201">
        <v>403</v>
      </c>
    </row>
    <row r="66" spans="1:14" ht="12">
      <c r="A66" s="172" t="s">
        <v>1078</v>
      </c>
      <c r="B66" s="198">
        <v>874</v>
      </c>
      <c r="C66" s="202">
        <v>19</v>
      </c>
      <c r="D66" s="199">
        <v>133</v>
      </c>
      <c r="E66" s="199">
        <v>722</v>
      </c>
      <c r="F66" s="199">
        <v>1</v>
      </c>
      <c r="G66" s="200">
        <v>100</v>
      </c>
      <c r="H66" s="199">
        <v>65</v>
      </c>
      <c r="I66" s="199">
        <v>189</v>
      </c>
      <c r="J66" s="199">
        <v>176</v>
      </c>
      <c r="K66" s="199">
        <v>126</v>
      </c>
      <c r="L66" s="199">
        <v>96</v>
      </c>
      <c r="M66" s="199">
        <v>57</v>
      </c>
      <c r="N66" s="201">
        <v>64</v>
      </c>
    </row>
    <row r="67" spans="1:14" ht="12">
      <c r="A67" s="172" t="s">
        <v>1081</v>
      </c>
      <c r="B67" s="198">
        <v>1046</v>
      </c>
      <c r="C67" s="202">
        <v>41</v>
      </c>
      <c r="D67" s="199">
        <v>81</v>
      </c>
      <c r="E67" s="199">
        <v>924</v>
      </c>
      <c r="F67" s="199">
        <v>3</v>
      </c>
      <c r="G67" s="200">
        <v>235</v>
      </c>
      <c r="H67" s="199">
        <v>210</v>
      </c>
      <c r="I67" s="199">
        <v>297</v>
      </c>
      <c r="J67" s="199">
        <v>166</v>
      </c>
      <c r="K67" s="199">
        <v>69</v>
      </c>
      <c r="L67" s="199">
        <v>39</v>
      </c>
      <c r="M67" s="199">
        <v>15</v>
      </c>
      <c r="N67" s="201">
        <v>12</v>
      </c>
    </row>
    <row r="68" spans="1:14" ht="12">
      <c r="A68" s="172" t="s">
        <v>1083</v>
      </c>
      <c r="B68" s="198">
        <v>2344</v>
      </c>
      <c r="C68" s="202">
        <v>200</v>
      </c>
      <c r="D68" s="199">
        <v>726</v>
      </c>
      <c r="E68" s="199">
        <v>1418</v>
      </c>
      <c r="F68" s="199">
        <v>9</v>
      </c>
      <c r="G68" s="200">
        <v>405</v>
      </c>
      <c r="H68" s="199">
        <v>249</v>
      </c>
      <c r="I68" s="199">
        <v>417</v>
      </c>
      <c r="J68" s="199">
        <v>275</v>
      </c>
      <c r="K68" s="199">
        <v>203</v>
      </c>
      <c r="L68" s="199">
        <v>208</v>
      </c>
      <c r="M68" s="199">
        <v>162</v>
      </c>
      <c r="N68" s="201">
        <v>416</v>
      </c>
    </row>
    <row r="69" spans="1:14" ht="12">
      <c r="A69" s="172" t="s">
        <v>1085</v>
      </c>
      <c r="B69" s="198">
        <v>880</v>
      </c>
      <c r="C69" s="202">
        <v>32</v>
      </c>
      <c r="D69" s="199">
        <v>248</v>
      </c>
      <c r="E69" s="199">
        <v>600</v>
      </c>
      <c r="F69" s="199">
        <v>1</v>
      </c>
      <c r="G69" s="200">
        <v>110</v>
      </c>
      <c r="H69" s="199">
        <v>98</v>
      </c>
      <c r="I69" s="199">
        <v>175</v>
      </c>
      <c r="J69" s="199">
        <v>128</v>
      </c>
      <c r="K69" s="199">
        <v>86</v>
      </c>
      <c r="L69" s="199">
        <v>94</v>
      </c>
      <c r="M69" s="199">
        <v>65</v>
      </c>
      <c r="N69" s="201">
        <v>123</v>
      </c>
    </row>
    <row r="70" spans="1:14" ht="12">
      <c r="A70" s="172" t="s">
        <v>1086</v>
      </c>
      <c r="B70" s="198">
        <v>720</v>
      </c>
      <c r="C70" s="202">
        <v>32</v>
      </c>
      <c r="D70" s="199">
        <v>192</v>
      </c>
      <c r="E70" s="199">
        <v>496</v>
      </c>
      <c r="F70" s="199">
        <v>1</v>
      </c>
      <c r="G70" s="200">
        <v>124</v>
      </c>
      <c r="H70" s="199">
        <v>72</v>
      </c>
      <c r="I70" s="199">
        <v>122</v>
      </c>
      <c r="J70" s="199">
        <v>92</v>
      </c>
      <c r="K70" s="199">
        <v>86</v>
      </c>
      <c r="L70" s="199">
        <v>63</v>
      </c>
      <c r="M70" s="199">
        <v>58</v>
      </c>
      <c r="N70" s="201">
        <v>102</v>
      </c>
    </row>
    <row r="71" spans="1:14" ht="12">
      <c r="A71" s="166" t="s">
        <v>1088</v>
      </c>
      <c r="B71" s="203">
        <v>1017</v>
      </c>
      <c r="C71" s="204">
        <v>71</v>
      </c>
      <c r="D71" s="205">
        <v>253</v>
      </c>
      <c r="E71" s="205">
        <v>693</v>
      </c>
      <c r="F71" s="205">
        <v>1</v>
      </c>
      <c r="G71" s="206">
        <v>136</v>
      </c>
      <c r="H71" s="205">
        <v>109</v>
      </c>
      <c r="I71" s="205">
        <v>212</v>
      </c>
      <c r="J71" s="205">
        <v>154</v>
      </c>
      <c r="K71" s="205">
        <v>122</v>
      </c>
      <c r="L71" s="205">
        <v>90</v>
      </c>
      <c r="M71" s="205">
        <v>56</v>
      </c>
      <c r="N71" s="207">
        <v>137</v>
      </c>
    </row>
    <row r="72" spans="1:14" ht="12">
      <c r="A72" s="208" t="s">
        <v>1181</v>
      </c>
      <c r="B72" s="208"/>
      <c r="C72" s="208"/>
      <c r="D72" s="208"/>
      <c r="E72" s="208"/>
      <c r="F72" s="208"/>
      <c r="G72" s="208"/>
      <c r="H72" s="208"/>
      <c r="I72" s="208"/>
      <c r="J72" s="208"/>
      <c r="K72" s="208"/>
      <c r="L72" s="208"/>
      <c r="M72" s="208"/>
      <c r="N72" s="208"/>
    </row>
    <row r="73" spans="1:14" ht="12">
      <c r="A73" s="208"/>
      <c r="B73" s="208"/>
      <c r="C73" s="208"/>
      <c r="D73" s="208"/>
      <c r="E73" s="208"/>
      <c r="F73" s="208"/>
      <c r="G73" s="208"/>
      <c r="H73" s="208"/>
      <c r="I73" s="208"/>
      <c r="J73" s="208"/>
      <c r="K73" s="208"/>
      <c r="L73" s="208"/>
      <c r="M73" s="208"/>
      <c r="N73" s="208"/>
    </row>
    <row r="74" spans="1:14" ht="12">
      <c r="A74" s="208"/>
      <c r="B74" s="208"/>
      <c r="C74" s="208"/>
      <c r="D74" s="208"/>
      <c r="E74" s="208"/>
      <c r="F74" s="208"/>
      <c r="G74" s="208"/>
      <c r="H74" s="208"/>
      <c r="I74" s="208"/>
      <c r="J74" s="208"/>
      <c r="K74" s="208"/>
      <c r="L74" s="208"/>
      <c r="M74" s="208"/>
      <c r="N74" s="208"/>
    </row>
    <row r="75" spans="1:14" ht="12">
      <c r="A75" s="208"/>
      <c r="B75" s="208"/>
      <c r="C75" s="208"/>
      <c r="D75" s="208"/>
      <c r="E75" s="208"/>
      <c r="F75" s="208"/>
      <c r="G75" s="208"/>
      <c r="H75" s="208"/>
      <c r="I75" s="208"/>
      <c r="J75" s="208"/>
      <c r="K75" s="208"/>
      <c r="L75" s="208"/>
      <c r="M75" s="208"/>
      <c r="N75" s="208"/>
    </row>
    <row r="76" spans="1:14" ht="12">
      <c r="A76" s="208"/>
      <c r="B76" s="208"/>
      <c r="C76" s="208"/>
      <c r="D76" s="208"/>
      <c r="E76" s="208"/>
      <c r="F76" s="208"/>
      <c r="G76" s="208"/>
      <c r="H76" s="208"/>
      <c r="I76" s="208"/>
      <c r="J76" s="208"/>
      <c r="K76" s="208"/>
      <c r="L76" s="208"/>
      <c r="M76" s="208"/>
      <c r="N76" s="208"/>
    </row>
    <row r="77" spans="1:14" ht="12">
      <c r="A77" s="208"/>
      <c r="B77" s="208"/>
      <c r="C77" s="208"/>
      <c r="D77" s="208"/>
      <c r="E77" s="208"/>
      <c r="F77" s="208"/>
      <c r="G77" s="208"/>
      <c r="H77" s="208"/>
      <c r="I77" s="208"/>
      <c r="J77" s="208"/>
      <c r="K77" s="208"/>
      <c r="L77" s="208"/>
      <c r="M77" s="208"/>
      <c r="N77" s="208"/>
    </row>
    <row r="78" spans="1:14" ht="12">
      <c r="A78" s="208"/>
      <c r="B78" s="208"/>
      <c r="C78" s="208"/>
      <c r="D78" s="208"/>
      <c r="E78" s="208"/>
      <c r="F78" s="208"/>
      <c r="G78" s="208"/>
      <c r="H78" s="208"/>
      <c r="I78" s="208"/>
      <c r="J78" s="208"/>
      <c r="K78" s="208"/>
      <c r="L78" s="208"/>
      <c r="M78" s="208"/>
      <c r="N78" s="208"/>
    </row>
    <row r="79" spans="1:14" ht="12">
      <c r="A79" s="208"/>
      <c r="B79" s="208"/>
      <c r="C79" s="208"/>
      <c r="D79" s="208"/>
      <c r="E79" s="208"/>
      <c r="F79" s="208"/>
      <c r="G79" s="208"/>
      <c r="H79" s="208"/>
      <c r="I79" s="208"/>
      <c r="J79" s="208"/>
      <c r="K79" s="208"/>
      <c r="L79" s="208"/>
      <c r="M79" s="208"/>
      <c r="N79" s="208"/>
    </row>
    <row r="80" spans="1:14" ht="12">
      <c r="A80" s="208"/>
      <c r="B80" s="208"/>
      <c r="C80" s="208"/>
      <c r="D80" s="208"/>
      <c r="E80" s="208"/>
      <c r="F80" s="208"/>
      <c r="G80" s="208"/>
      <c r="H80" s="208"/>
      <c r="I80" s="208"/>
      <c r="J80" s="208"/>
      <c r="K80" s="208"/>
      <c r="L80" s="208"/>
      <c r="M80" s="208"/>
      <c r="N80" s="208"/>
    </row>
    <row r="81" spans="1:14" ht="12">
      <c r="A81" s="208"/>
      <c r="B81" s="208"/>
      <c r="C81" s="208"/>
      <c r="D81" s="208"/>
      <c r="E81" s="208"/>
      <c r="F81" s="208"/>
      <c r="G81" s="208"/>
      <c r="H81" s="208"/>
      <c r="I81" s="208"/>
      <c r="J81" s="208"/>
      <c r="K81" s="208"/>
      <c r="L81" s="208"/>
      <c r="M81" s="208"/>
      <c r="N81" s="208"/>
    </row>
    <row r="82" spans="1:14" ht="12">
      <c r="A82" s="208"/>
      <c r="B82" s="208"/>
      <c r="C82" s="208"/>
      <c r="D82" s="208"/>
      <c r="E82" s="208"/>
      <c r="F82" s="208"/>
      <c r="G82" s="208"/>
      <c r="H82" s="208"/>
      <c r="I82" s="208"/>
      <c r="J82" s="208"/>
      <c r="K82" s="208"/>
      <c r="L82" s="208"/>
      <c r="M82" s="208"/>
      <c r="N82" s="208"/>
    </row>
    <row r="83" spans="1:14" ht="12">
      <c r="A83" s="208"/>
      <c r="B83" s="208"/>
      <c r="C83" s="208"/>
      <c r="D83" s="208"/>
      <c r="E83" s="208"/>
      <c r="F83" s="208"/>
      <c r="G83" s="208"/>
      <c r="H83" s="208"/>
      <c r="I83" s="208"/>
      <c r="J83" s="208"/>
      <c r="K83" s="208"/>
      <c r="L83" s="208"/>
      <c r="M83" s="208"/>
      <c r="N83" s="208"/>
    </row>
    <row r="84" spans="1:14" ht="12">
      <c r="A84" s="208"/>
      <c r="B84" s="208"/>
      <c r="C84" s="208"/>
      <c r="D84" s="208"/>
      <c r="E84" s="208"/>
      <c r="F84" s="208"/>
      <c r="G84" s="208"/>
      <c r="H84" s="208"/>
      <c r="I84" s="208"/>
      <c r="J84" s="208"/>
      <c r="K84" s="208"/>
      <c r="L84" s="208"/>
      <c r="M84" s="208"/>
      <c r="N84" s="208"/>
    </row>
    <row r="85" spans="1:14" ht="12">
      <c r="A85" s="208"/>
      <c r="B85" s="208"/>
      <c r="C85" s="208"/>
      <c r="D85" s="208"/>
      <c r="E85" s="208"/>
      <c r="F85" s="208"/>
      <c r="G85" s="208"/>
      <c r="H85" s="208"/>
      <c r="I85" s="208"/>
      <c r="J85" s="208"/>
      <c r="K85" s="208"/>
      <c r="L85" s="208"/>
      <c r="M85" s="208"/>
      <c r="N85" s="208"/>
    </row>
    <row r="86" spans="1:14" ht="12">
      <c r="A86" s="208"/>
      <c r="B86" s="208"/>
      <c r="C86" s="208"/>
      <c r="D86" s="208"/>
      <c r="E86" s="208"/>
      <c r="F86" s="208"/>
      <c r="G86" s="208"/>
      <c r="H86" s="208"/>
      <c r="I86" s="208"/>
      <c r="J86" s="208"/>
      <c r="K86" s="208"/>
      <c r="L86" s="208"/>
      <c r="M86" s="208"/>
      <c r="N86" s="208"/>
    </row>
    <row r="87" spans="1:14" ht="12">
      <c r="A87" s="208"/>
      <c r="B87" s="208"/>
      <c r="C87" s="208"/>
      <c r="D87" s="208"/>
      <c r="E87" s="208"/>
      <c r="F87" s="208"/>
      <c r="G87" s="208"/>
      <c r="H87" s="208"/>
      <c r="I87" s="208"/>
      <c r="J87" s="208"/>
      <c r="K87" s="208"/>
      <c r="L87" s="208"/>
      <c r="M87" s="208"/>
      <c r="N87" s="208"/>
    </row>
    <row r="88" spans="1:14" ht="12">
      <c r="A88" s="208"/>
      <c r="B88" s="208"/>
      <c r="C88" s="208"/>
      <c r="D88" s="208"/>
      <c r="E88" s="208"/>
      <c r="F88" s="208"/>
      <c r="G88" s="208"/>
      <c r="H88" s="208"/>
      <c r="I88" s="208"/>
      <c r="J88" s="208"/>
      <c r="K88" s="208"/>
      <c r="L88" s="208"/>
      <c r="M88" s="208"/>
      <c r="N88" s="208"/>
    </row>
    <row r="89" spans="1:14" ht="12">
      <c r="A89" s="208"/>
      <c r="B89" s="208"/>
      <c r="C89" s="208"/>
      <c r="D89" s="208"/>
      <c r="E89" s="208"/>
      <c r="F89" s="208"/>
      <c r="G89" s="208"/>
      <c r="H89" s="208"/>
      <c r="I89" s="208"/>
      <c r="J89" s="208"/>
      <c r="K89" s="208"/>
      <c r="L89" s="208"/>
      <c r="M89" s="208"/>
      <c r="N89" s="208"/>
    </row>
    <row r="90" spans="1:14" ht="12">
      <c r="A90" s="208"/>
      <c r="B90" s="208"/>
      <c r="C90" s="208"/>
      <c r="D90" s="208"/>
      <c r="E90" s="208"/>
      <c r="F90" s="208"/>
      <c r="G90" s="208"/>
      <c r="H90" s="208"/>
      <c r="I90" s="208"/>
      <c r="J90" s="208"/>
      <c r="K90" s="208"/>
      <c r="L90" s="208"/>
      <c r="M90" s="208"/>
      <c r="N90" s="208"/>
    </row>
    <row r="91" spans="1:14" ht="12">
      <c r="A91" s="208"/>
      <c r="B91" s="208"/>
      <c r="C91" s="208"/>
      <c r="D91" s="208"/>
      <c r="E91" s="208"/>
      <c r="F91" s="208"/>
      <c r="G91" s="208"/>
      <c r="H91" s="208"/>
      <c r="I91" s="208"/>
      <c r="J91" s="208"/>
      <c r="K91" s="208"/>
      <c r="L91" s="208"/>
      <c r="M91" s="208"/>
      <c r="N91" s="208"/>
    </row>
    <row r="92" spans="1:14" ht="12">
      <c r="A92" s="208"/>
      <c r="B92" s="208"/>
      <c r="C92" s="208"/>
      <c r="D92" s="208"/>
      <c r="E92" s="208"/>
      <c r="F92" s="208"/>
      <c r="G92" s="208"/>
      <c r="H92" s="208"/>
      <c r="I92" s="208"/>
      <c r="J92" s="208"/>
      <c r="K92" s="208"/>
      <c r="L92" s="208"/>
      <c r="M92" s="208"/>
      <c r="N92" s="208"/>
    </row>
    <row r="93" spans="1:14" ht="12">
      <c r="A93" s="208"/>
      <c r="B93" s="208"/>
      <c r="C93" s="208"/>
      <c r="D93" s="208"/>
      <c r="E93" s="208"/>
      <c r="F93" s="208"/>
      <c r="G93" s="208"/>
      <c r="H93" s="208"/>
      <c r="I93" s="208"/>
      <c r="J93" s="208"/>
      <c r="K93" s="208"/>
      <c r="L93" s="208"/>
      <c r="M93" s="208"/>
      <c r="N93" s="208"/>
    </row>
    <row r="94" spans="1:14" ht="12">
      <c r="A94" s="208"/>
      <c r="B94" s="208"/>
      <c r="C94" s="208"/>
      <c r="D94" s="208"/>
      <c r="E94" s="208"/>
      <c r="F94" s="208"/>
      <c r="G94" s="208"/>
      <c r="H94" s="208"/>
      <c r="I94" s="208"/>
      <c r="J94" s="208"/>
      <c r="K94" s="208"/>
      <c r="L94" s="208"/>
      <c r="M94" s="208"/>
      <c r="N94" s="208"/>
    </row>
    <row r="95" spans="1:14" ht="12">
      <c r="A95" s="208"/>
      <c r="B95" s="208"/>
      <c r="C95" s="208"/>
      <c r="D95" s="208"/>
      <c r="E95" s="208"/>
      <c r="F95" s="208"/>
      <c r="G95" s="208"/>
      <c r="H95" s="208"/>
      <c r="I95" s="208"/>
      <c r="J95" s="208"/>
      <c r="K95" s="208"/>
      <c r="L95" s="208"/>
      <c r="M95" s="208"/>
      <c r="N95" s="208"/>
    </row>
    <row r="96" spans="1:14" ht="12">
      <c r="A96" s="208"/>
      <c r="B96" s="208"/>
      <c r="C96" s="208"/>
      <c r="D96" s="208"/>
      <c r="E96" s="208"/>
      <c r="F96" s="208"/>
      <c r="G96" s="208"/>
      <c r="H96" s="208"/>
      <c r="I96" s="208"/>
      <c r="J96" s="208"/>
      <c r="K96" s="208"/>
      <c r="L96" s="208"/>
      <c r="M96" s="208"/>
      <c r="N96" s="208"/>
    </row>
    <row r="97" spans="1:14" ht="12">
      <c r="A97" s="208"/>
      <c r="B97" s="208"/>
      <c r="C97" s="208"/>
      <c r="D97" s="208"/>
      <c r="E97" s="208"/>
      <c r="F97" s="208"/>
      <c r="G97" s="208"/>
      <c r="H97" s="208"/>
      <c r="I97" s="208"/>
      <c r="J97" s="208"/>
      <c r="K97" s="208"/>
      <c r="L97" s="208"/>
      <c r="M97" s="208"/>
      <c r="N97" s="208"/>
    </row>
    <row r="98" spans="1:14" ht="12">
      <c r="A98" s="208"/>
      <c r="B98" s="208"/>
      <c r="C98" s="208"/>
      <c r="D98" s="208"/>
      <c r="E98" s="208"/>
      <c r="F98" s="208"/>
      <c r="G98" s="208"/>
      <c r="H98" s="208"/>
      <c r="I98" s="208"/>
      <c r="J98" s="208"/>
      <c r="K98" s="208"/>
      <c r="L98" s="208"/>
      <c r="M98" s="208"/>
      <c r="N98" s="208"/>
    </row>
    <row r="99" spans="1:14" ht="12">
      <c r="A99" s="208"/>
      <c r="B99" s="208"/>
      <c r="C99" s="208"/>
      <c r="D99" s="208"/>
      <c r="E99" s="208"/>
      <c r="F99" s="208"/>
      <c r="G99" s="208"/>
      <c r="H99" s="208"/>
      <c r="I99" s="208"/>
      <c r="J99" s="208"/>
      <c r="K99" s="208"/>
      <c r="L99" s="208"/>
      <c r="M99" s="208"/>
      <c r="N99" s="208"/>
    </row>
    <row r="100" spans="1:14" ht="12">
      <c r="A100" s="208"/>
      <c r="B100" s="208"/>
      <c r="C100" s="208"/>
      <c r="D100" s="208"/>
      <c r="E100" s="208"/>
      <c r="F100" s="208"/>
      <c r="G100" s="208"/>
      <c r="H100" s="208"/>
      <c r="I100" s="208"/>
      <c r="J100" s="208"/>
      <c r="K100" s="208"/>
      <c r="L100" s="208"/>
      <c r="M100" s="208"/>
      <c r="N100" s="208"/>
    </row>
    <row r="101" spans="1:14" ht="12">
      <c r="A101" s="208"/>
      <c r="B101" s="208"/>
      <c r="C101" s="208"/>
      <c r="D101" s="208"/>
      <c r="E101" s="208"/>
      <c r="F101" s="208"/>
      <c r="G101" s="208"/>
      <c r="H101" s="208"/>
      <c r="I101" s="208"/>
      <c r="J101" s="208"/>
      <c r="K101" s="208"/>
      <c r="L101" s="208"/>
      <c r="M101" s="208"/>
      <c r="N101" s="208"/>
    </row>
    <row r="102" spans="1:14" ht="12">
      <c r="A102" s="208"/>
      <c r="B102" s="208"/>
      <c r="C102" s="208"/>
      <c r="D102" s="208"/>
      <c r="E102" s="208"/>
      <c r="F102" s="208"/>
      <c r="G102" s="208"/>
      <c r="H102" s="208"/>
      <c r="I102" s="208"/>
      <c r="J102" s="208"/>
      <c r="K102" s="208"/>
      <c r="L102" s="208"/>
      <c r="M102" s="208"/>
      <c r="N102" s="208"/>
    </row>
    <row r="103" spans="1:14" ht="12">
      <c r="A103" s="208"/>
      <c r="B103" s="208"/>
      <c r="C103" s="208"/>
      <c r="D103" s="208"/>
      <c r="E103" s="208"/>
      <c r="F103" s="208"/>
      <c r="G103" s="208"/>
      <c r="H103" s="208"/>
      <c r="I103" s="208"/>
      <c r="J103" s="208"/>
      <c r="K103" s="208"/>
      <c r="L103" s="208"/>
      <c r="M103" s="208"/>
      <c r="N103" s="208"/>
    </row>
    <row r="104" spans="1:14" ht="12">
      <c r="A104" s="208"/>
      <c r="B104" s="208"/>
      <c r="C104" s="208"/>
      <c r="D104" s="208"/>
      <c r="E104" s="208"/>
      <c r="F104" s="208"/>
      <c r="G104" s="208"/>
      <c r="H104" s="208"/>
      <c r="I104" s="208"/>
      <c r="J104" s="208"/>
      <c r="K104" s="208"/>
      <c r="L104" s="208"/>
      <c r="M104" s="208"/>
      <c r="N104" s="208"/>
    </row>
    <row r="105" spans="1:14" ht="12">
      <c r="A105" s="208"/>
      <c r="B105" s="208"/>
      <c r="C105" s="208"/>
      <c r="D105" s="208"/>
      <c r="E105" s="208"/>
      <c r="F105" s="208"/>
      <c r="G105" s="208"/>
      <c r="H105" s="208"/>
      <c r="I105" s="208"/>
      <c r="J105" s="208"/>
      <c r="K105" s="208"/>
      <c r="L105" s="208"/>
      <c r="M105" s="208"/>
      <c r="N105" s="208"/>
    </row>
    <row r="106" spans="1:14" ht="12">
      <c r="A106" s="208"/>
      <c r="B106" s="208"/>
      <c r="C106" s="208"/>
      <c r="D106" s="208"/>
      <c r="E106" s="208"/>
      <c r="F106" s="208"/>
      <c r="G106" s="208"/>
      <c r="H106" s="208"/>
      <c r="I106" s="208"/>
      <c r="J106" s="208"/>
      <c r="K106" s="208"/>
      <c r="L106" s="208"/>
      <c r="M106" s="208"/>
      <c r="N106" s="208"/>
    </row>
    <row r="107" spans="1:14" ht="12">
      <c r="A107" s="208"/>
      <c r="B107" s="208"/>
      <c r="C107" s="208"/>
      <c r="D107" s="208"/>
      <c r="E107" s="208"/>
      <c r="F107" s="208"/>
      <c r="G107" s="208"/>
      <c r="H107" s="208"/>
      <c r="I107" s="208"/>
      <c r="J107" s="208"/>
      <c r="K107" s="208"/>
      <c r="L107" s="208"/>
      <c r="M107" s="208"/>
      <c r="N107" s="208"/>
    </row>
    <row r="108" spans="1:14" ht="12">
      <c r="A108" s="208"/>
      <c r="B108" s="208"/>
      <c r="C108" s="208"/>
      <c r="D108" s="208"/>
      <c r="E108" s="208"/>
      <c r="F108" s="208"/>
      <c r="G108" s="208"/>
      <c r="H108" s="208"/>
      <c r="I108" s="208"/>
      <c r="J108" s="208"/>
      <c r="K108" s="208"/>
      <c r="L108" s="208"/>
      <c r="M108" s="208"/>
      <c r="N108" s="208"/>
    </row>
    <row r="109" spans="1:14" ht="12">
      <c r="A109" s="208"/>
      <c r="B109" s="208"/>
      <c r="C109" s="208"/>
      <c r="D109" s="208"/>
      <c r="E109" s="208"/>
      <c r="F109" s="208"/>
      <c r="G109" s="208"/>
      <c r="H109" s="208"/>
      <c r="I109" s="208"/>
      <c r="J109" s="208"/>
      <c r="K109" s="208"/>
      <c r="L109" s="208"/>
      <c r="M109" s="208"/>
      <c r="N109" s="208"/>
    </row>
    <row r="110" spans="1:14" ht="12">
      <c r="A110" s="208"/>
      <c r="B110" s="208"/>
      <c r="C110" s="208"/>
      <c r="D110" s="208"/>
      <c r="E110" s="208"/>
      <c r="F110" s="208"/>
      <c r="G110" s="208"/>
      <c r="H110" s="208"/>
      <c r="I110" s="208"/>
      <c r="J110" s="208"/>
      <c r="K110" s="208"/>
      <c r="L110" s="208"/>
      <c r="M110" s="208"/>
      <c r="N110" s="208"/>
    </row>
    <row r="111" spans="1:14" ht="12">
      <c r="A111" s="208"/>
      <c r="B111" s="208"/>
      <c r="C111" s="208"/>
      <c r="D111" s="208"/>
      <c r="E111" s="208"/>
      <c r="F111" s="208"/>
      <c r="G111" s="208"/>
      <c r="H111" s="208"/>
      <c r="I111" s="208"/>
      <c r="J111" s="208"/>
      <c r="K111" s="208"/>
      <c r="L111" s="208"/>
      <c r="M111" s="208"/>
      <c r="N111" s="208"/>
    </row>
    <row r="112" spans="1:14" ht="12">
      <c r="A112" s="208"/>
      <c r="B112" s="208"/>
      <c r="C112" s="208"/>
      <c r="D112" s="208"/>
      <c r="E112" s="208"/>
      <c r="F112" s="208"/>
      <c r="G112" s="208"/>
      <c r="H112" s="208"/>
      <c r="I112" s="208"/>
      <c r="J112" s="208"/>
      <c r="K112" s="208"/>
      <c r="L112" s="208"/>
      <c r="M112" s="208"/>
      <c r="N112" s="208"/>
    </row>
    <row r="113" spans="1:14" ht="12">
      <c r="A113" s="208"/>
      <c r="B113" s="208"/>
      <c r="C113" s="208"/>
      <c r="D113" s="208"/>
      <c r="E113" s="208"/>
      <c r="F113" s="208"/>
      <c r="G113" s="208"/>
      <c r="H113" s="208"/>
      <c r="I113" s="208"/>
      <c r="J113" s="208"/>
      <c r="K113" s="208"/>
      <c r="L113" s="208"/>
      <c r="M113" s="208"/>
      <c r="N113" s="208"/>
    </row>
    <row r="114" spans="1:14" ht="12">
      <c r="A114" s="208"/>
      <c r="B114" s="208"/>
      <c r="C114" s="208"/>
      <c r="D114" s="208"/>
      <c r="E114" s="208"/>
      <c r="F114" s="208"/>
      <c r="G114" s="208"/>
      <c r="H114" s="208"/>
      <c r="I114" s="208"/>
      <c r="J114" s="208"/>
      <c r="K114" s="208"/>
      <c r="L114" s="208"/>
      <c r="M114" s="208"/>
      <c r="N114" s="208"/>
    </row>
    <row r="115" spans="1:14" ht="12">
      <c r="A115" s="208"/>
      <c r="B115" s="208"/>
      <c r="C115" s="208"/>
      <c r="D115" s="208"/>
      <c r="E115" s="208"/>
      <c r="F115" s="208"/>
      <c r="G115" s="208"/>
      <c r="H115" s="208"/>
      <c r="I115" s="208"/>
      <c r="J115" s="208"/>
      <c r="K115" s="208"/>
      <c r="L115" s="208"/>
      <c r="M115" s="208"/>
      <c r="N115" s="208"/>
    </row>
    <row r="116" spans="1:14" ht="12">
      <c r="A116" s="208"/>
      <c r="B116" s="208"/>
      <c r="C116" s="208"/>
      <c r="D116" s="208"/>
      <c r="E116" s="208"/>
      <c r="F116" s="208"/>
      <c r="G116" s="208"/>
      <c r="H116" s="208"/>
      <c r="I116" s="208"/>
      <c r="J116" s="208"/>
      <c r="K116" s="208"/>
      <c r="L116" s="208"/>
      <c r="M116" s="208"/>
      <c r="N116" s="208"/>
    </row>
    <row r="117" spans="1:14" ht="12">
      <c r="A117" s="208"/>
      <c r="B117" s="208"/>
      <c r="C117" s="208"/>
      <c r="D117" s="208"/>
      <c r="E117" s="208"/>
      <c r="F117" s="208"/>
      <c r="G117" s="208"/>
      <c r="H117" s="208"/>
      <c r="I117" s="208"/>
      <c r="J117" s="208"/>
      <c r="K117" s="208"/>
      <c r="L117" s="208"/>
      <c r="M117" s="208"/>
      <c r="N117" s="208"/>
    </row>
    <row r="118" spans="1:14" ht="12">
      <c r="A118" s="208"/>
      <c r="B118" s="208"/>
      <c r="C118" s="208"/>
      <c r="D118" s="208"/>
      <c r="E118" s="208"/>
      <c r="F118" s="208"/>
      <c r="G118" s="208"/>
      <c r="H118" s="208"/>
      <c r="I118" s="208"/>
      <c r="J118" s="208"/>
      <c r="K118" s="208"/>
      <c r="L118" s="208"/>
      <c r="M118" s="208"/>
      <c r="N118" s="208"/>
    </row>
    <row r="119" spans="1:14" ht="12">
      <c r="A119" s="208"/>
      <c r="B119" s="208"/>
      <c r="C119" s="208"/>
      <c r="D119" s="208"/>
      <c r="E119" s="208"/>
      <c r="F119" s="208"/>
      <c r="G119" s="208"/>
      <c r="H119" s="208"/>
      <c r="I119" s="208"/>
      <c r="J119" s="208"/>
      <c r="K119" s="208"/>
      <c r="L119" s="208"/>
      <c r="M119" s="208"/>
      <c r="N119" s="208"/>
    </row>
    <row r="120" spans="1:14" ht="12">
      <c r="A120" s="208"/>
      <c r="B120" s="208"/>
      <c r="C120" s="208"/>
      <c r="D120" s="208"/>
      <c r="E120" s="208"/>
      <c r="F120" s="208"/>
      <c r="G120" s="208"/>
      <c r="H120" s="208"/>
      <c r="I120" s="208"/>
      <c r="J120" s="208"/>
      <c r="K120" s="208"/>
      <c r="L120" s="208"/>
      <c r="M120" s="208"/>
      <c r="N120" s="208"/>
    </row>
    <row r="121" spans="1:14" ht="12">
      <c r="A121" s="208"/>
      <c r="B121" s="208"/>
      <c r="C121" s="208"/>
      <c r="D121" s="208"/>
      <c r="E121" s="208"/>
      <c r="F121" s="208"/>
      <c r="G121" s="208"/>
      <c r="H121" s="208"/>
      <c r="I121" s="208"/>
      <c r="J121" s="208"/>
      <c r="K121" s="208"/>
      <c r="L121" s="208"/>
      <c r="M121" s="208"/>
      <c r="N121" s="208"/>
    </row>
  </sheetData>
  <mergeCells count="3">
    <mergeCell ref="B3:B4"/>
    <mergeCell ref="D3:E3"/>
    <mergeCell ref="F3:M3"/>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BS73"/>
  <sheetViews>
    <sheetView workbookViewId="0" topLeftCell="A1">
      <selection activeCell="A1" sqref="A1"/>
    </sheetView>
  </sheetViews>
  <sheetFormatPr defaultColWidth="9.00390625" defaultRowHeight="13.5"/>
  <cols>
    <col min="1" max="1" width="2.625" style="209" customWidth="1"/>
    <col min="2" max="2" width="10.625" style="209" customWidth="1"/>
    <col min="3" max="3" width="9.625" style="211" customWidth="1"/>
    <col min="4" max="4" width="12.375" style="212" customWidth="1"/>
    <col min="5" max="5" width="9.625" style="209" customWidth="1"/>
    <col min="6" max="6" width="12.00390625" style="209" customWidth="1"/>
    <col min="7" max="7" width="9.625" style="209" customWidth="1"/>
    <col min="8" max="8" width="11.50390625" style="212" customWidth="1"/>
    <col min="9" max="9" width="9.625" style="209" customWidth="1"/>
    <col min="10" max="10" width="11.125" style="209" customWidth="1"/>
    <col min="11" max="15" width="9.625" style="209" customWidth="1"/>
    <col min="16" max="16" width="11.375" style="212" customWidth="1"/>
    <col min="17" max="17" width="9.625" style="209" customWidth="1"/>
    <col min="18" max="18" width="12.75390625" style="209" customWidth="1"/>
    <col min="19" max="24" width="9.625" style="209" customWidth="1"/>
    <col min="25" max="16384" width="9.00390625" style="209" customWidth="1"/>
  </cols>
  <sheetData>
    <row r="1" ht="14.25">
      <c r="B1" s="210" t="s">
        <v>1211</v>
      </c>
    </row>
    <row r="2" spans="23:24" ht="12.75" thickBot="1">
      <c r="W2" s="211"/>
      <c r="X2" s="211" t="s">
        <v>1183</v>
      </c>
    </row>
    <row r="3" spans="2:24" ht="14.25" customHeight="1" thickTop="1">
      <c r="B3" s="1248" t="s">
        <v>1184</v>
      </c>
      <c r="C3" s="1250" t="s">
        <v>1185</v>
      </c>
      <c r="D3" s="1251"/>
      <c r="E3" s="1252" t="s">
        <v>1186</v>
      </c>
      <c r="F3" s="1253"/>
      <c r="G3" s="1254" t="s">
        <v>1187</v>
      </c>
      <c r="H3" s="1255"/>
      <c r="I3" s="1255"/>
      <c r="J3" s="1255"/>
      <c r="K3" s="1255"/>
      <c r="L3" s="1255"/>
      <c r="M3" s="1255"/>
      <c r="N3" s="1256"/>
      <c r="O3" s="1257" t="s">
        <v>1188</v>
      </c>
      <c r="P3" s="1241"/>
      <c r="Q3" s="1241"/>
      <c r="R3" s="1241"/>
      <c r="S3" s="1241"/>
      <c r="T3" s="1241"/>
      <c r="U3" s="1241"/>
      <c r="V3" s="1241"/>
      <c r="W3" s="1241"/>
      <c r="X3" s="1242"/>
    </row>
    <row r="4" spans="2:24" ht="12">
      <c r="B4" s="1249"/>
      <c r="C4" s="1243" t="s">
        <v>1189</v>
      </c>
      <c r="D4" s="1232" t="s">
        <v>1190</v>
      </c>
      <c r="E4" s="1235" t="s">
        <v>1191</v>
      </c>
      <c r="F4" s="1237" t="s">
        <v>1192</v>
      </c>
      <c r="G4" s="1238" t="s">
        <v>1193</v>
      </c>
      <c r="H4" s="1239"/>
      <c r="I4" s="1240" t="s">
        <v>1194</v>
      </c>
      <c r="J4" s="1229"/>
      <c r="K4" s="1240" t="s">
        <v>1195</v>
      </c>
      <c r="L4" s="1229"/>
      <c r="M4" s="1240" t="s">
        <v>1196</v>
      </c>
      <c r="N4" s="1229"/>
      <c r="O4" s="1230" t="s">
        <v>1197</v>
      </c>
      <c r="P4" s="1231"/>
      <c r="Q4" s="1240" t="s">
        <v>1198</v>
      </c>
      <c r="R4" s="1219"/>
      <c r="S4" s="1219"/>
      <c r="T4" s="1229"/>
      <c r="U4" s="1240" t="s">
        <v>1199</v>
      </c>
      <c r="V4" s="1229"/>
      <c r="W4" s="1222" t="s">
        <v>1200</v>
      </c>
      <c r="X4" s="1223"/>
    </row>
    <row r="5" spans="2:24" ht="23.25" customHeight="1">
      <c r="B5" s="1220" t="s">
        <v>1155</v>
      </c>
      <c r="C5" s="1244"/>
      <c r="D5" s="1233"/>
      <c r="E5" s="1236"/>
      <c r="F5" s="1236"/>
      <c r="G5" s="1243" t="s">
        <v>1156</v>
      </c>
      <c r="H5" s="1232" t="s">
        <v>1201</v>
      </c>
      <c r="I5" s="1243" t="s">
        <v>1156</v>
      </c>
      <c r="J5" s="1243" t="s">
        <v>1201</v>
      </c>
      <c r="K5" s="1243" t="s">
        <v>1156</v>
      </c>
      <c r="L5" s="1243" t="s">
        <v>1201</v>
      </c>
      <c r="M5" s="1243" t="s">
        <v>1156</v>
      </c>
      <c r="N5" s="1243" t="s">
        <v>1201</v>
      </c>
      <c r="O5" s="1243" t="s">
        <v>1156</v>
      </c>
      <c r="P5" s="1232" t="s">
        <v>1201</v>
      </c>
      <c r="Q5" s="1226" t="s">
        <v>1156</v>
      </c>
      <c r="R5" s="1226" t="s">
        <v>1201</v>
      </c>
      <c r="S5" s="1227" t="s">
        <v>1202</v>
      </c>
      <c r="T5" s="1228"/>
      <c r="U5" s="1243" t="s">
        <v>1156</v>
      </c>
      <c r="V5" s="1243" t="s">
        <v>1203</v>
      </c>
      <c r="W5" s="1224"/>
      <c r="X5" s="1225"/>
    </row>
    <row r="6" spans="2:24" ht="14.25" customHeight="1">
      <c r="B6" s="1221"/>
      <c r="C6" s="1245"/>
      <c r="D6" s="1234"/>
      <c r="E6" s="1236"/>
      <c r="F6" s="1236"/>
      <c r="G6" s="1245"/>
      <c r="H6" s="1234"/>
      <c r="I6" s="1245"/>
      <c r="J6" s="1245"/>
      <c r="K6" s="1245"/>
      <c r="L6" s="1245"/>
      <c r="M6" s="1245"/>
      <c r="N6" s="1245"/>
      <c r="O6" s="1245"/>
      <c r="P6" s="1234"/>
      <c r="Q6" s="1245"/>
      <c r="R6" s="1245"/>
      <c r="S6" s="213" t="s">
        <v>1156</v>
      </c>
      <c r="T6" s="213" t="s">
        <v>1203</v>
      </c>
      <c r="U6" s="1245"/>
      <c r="V6" s="1245"/>
      <c r="W6" s="213" t="s">
        <v>1156</v>
      </c>
      <c r="X6" s="213" t="s">
        <v>1203</v>
      </c>
    </row>
    <row r="7" spans="2:31" ht="14.25" customHeight="1">
      <c r="B7" s="215" t="s">
        <v>1204</v>
      </c>
      <c r="C7" s="216">
        <v>102355</v>
      </c>
      <c r="D7" s="217">
        <f>+F7+H7+P7</f>
        <v>13006747</v>
      </c>
      <c r="E7" s="218">
        <v>95399</v>
      </c>
      <c r="F7" s="218">
        <v>10254786</v>
      </c>
      <c r="G7" s="218">
        <v>38432</v>
      </c>
      <c r="H7" s="217">
        <f>+J7+L7+N7</f>
        <v>1355409</v>
      </c>
      <c r="I7" s="218">
        <v>29782</v>
      </c>
      <c r="J7" s="218">
        <v>991764</v>
      </c>
      <c r="K7" s="218">
        <v>9427</v>
      </c>
      <c r="L7" s="218">
        <v>318862</v>
      </c>
      <c r="M7" s="218">
        <v>1724</v>
      </c>
      <c r="N7" s="218">
        <v>44783</v>
      </c>
      <c r="O7" s="218">
        <v>90571</v>
      </c>
      <c r="P7" s="217">
        <v>1396552</v>
      </c>
      <c r="Q7" s="218">
        <v>89061</v>
      </c>
      <c r="R7" s="218">
        <v>1098006</v>
      </c>
      <c r="S7" s="219" t="s">
        <v>1205</v>
      </c>
      <c r="T7" s="219" t="s">
        <v>1205</v>
      </c>
      <c r="U7" s="218">
        <v>2766</v>
      </c>
      <c r="V7" s="218">
        <v>134266</v>
      </c>
      <c r="W7" s="218">
        <v>12543</v>
      </c>
      <c r="X7" s="220">
        <v>164280</v>
      </c>
      <c r="Y7" s="221"/>
      <c r="Z7" s="221"/>
      <c r="AA7" s="221"/>
      <c r="AB7" s="221"/>
      <c r="AC7" s="221"/>
      <c r="AD7" s="221"/>
      <c r="AE7" s="221"/>
    </row>
    <row r="8" spans="2:31" ht="14.25" customHeight="1">
      <c r="B8" s="222" t="s">
        <v>1206</v>
      </c>
      <c r="C8" s="223">
        <v>100597</v>
      </c>
      <c r="D8" s="224">
        <f>+F8+H8+P8</f>
        <v>12984532</v>
      </c>
      <c r="E8" s="225">
        <v>93551</v>
      </c>
      <c r="F8" s="225">
        <v>10248372</v>
      </c>
      <c r="G8" s="225">
        <v>37414</v>
      </c>
      <c r="H8" s="224">
        <f>+J8+L8+N8</f>
        <v>1351038</v>
      </c>
      <c r="I8" s="225">
        <v>29661</v>
      </c>
      <c r="J8" s="225">
        <v>1008822</v>
      </c>
      <c r="K8" s="225">
        <v>8299</v>
      </c>
      <c r="L8" s="225">
        <v>298033</v>
      </c>
      <c r="M8" s="225">
        <v>1717</v>
      </c>
      <c r="N8" s="225">
        <v>44183</v>
      </c>
      <c r="O8" s="225">
        <v>89074</v>
      </c>
      <c r="P8" s="224">
        <v>1385122</v>
      </c>
      <c r="Q8" s="225">
        <v>87905</v>
      </c>
      <c r="R8" s="225">
        <v>1116713</v>
      </c>
      <c r="S8" s="225">
        <v>2079</v>
      </c>
      <c r="T8" s="225">
        <v>57583</v>
      </c>
      <c r="U8" s="225">
        <v>2326</v>
      </c>
      <c r="V8" s="225">
        <v>130515</v>
      </c>
      <c r="W8" s="225">
        <v>10099</v>
      </c>
      <c r="X8" s="226">
        <v>137894</v>
      </c>
      <c r="Y8" s="221"/>
      <c r="Z8" s="221"/>
      <c r="AA8" s="221"/>
      <c r="AB8" s="221"/>
      <c r="AC8" s="221"/>
      <c r="AD8" s="221"/>
      <c r="AE8" s="221"/>
    </row>
    <row r="9" spans="2:24" ht="12.75" customHeight="1">
      <c r="B9" s="227" t="s">
        <v>1207</v>
      </c>
      <c r="C9" s="223">
        <v>96641</v>
      </c>
      <c r="D9" s="228">
        <v>12924756</v>
      </c>
      <c r="E9" s="225">
        <v>89622</v>
      </c>
      <c r="F9" s="225">
        <v>10237416</v>
      </c>
      <c r="G9" s="225">
        <v>34511</v>
      </c>
      <c r="H9" s="228">
        <v>1287227</v>
      </c>
      <c r="I9" s="225">
        <v>27721</v>
      </c>
      <c r="J9" s="225">
        <v>971263</v>
      </c>
      <c r="K9" s="225">
        <v>7050</v>
      </c>
      <c r="L9" s="225">
        <v>276926</v>
      </c>
      <c r="M9" s="225">
        <v>1472</v>
      </c>
      <c r="N9" s="225">
        <v>39038</v>
      </c>
      <c r="O9" s="225">
        <v>84636</v>
      </c>
      <c r="P9" s="228">
        <v>1400113</v>
      </c>
      <c r="Q9" s="225">
        <v>83285</v>
      </c>
      <c r="R9" s="225">
        <v>1098773</v>
      </c>
      <c r="S9" s="225">
        <v>2594</v>
      </c>
      <c r="T9" s="225">
        <v>77644</v>
      </c>
      <c r="U9" s="225">
        <v>1971</v>
      </c>
      <c r="V9" s="225">
        <v>128981</v>
      </c>
      <c r="W9" s="225">
        <v>12388</v>
      </c>
      <c r="X9" s="226">
        <v>172359</v>
      </c>
    </row>
    <row r="10" spans="2:24" s="229" customFormat="1" ht="15" customHeight="1">
      <c r="B10" s="227" t="s">
        <v>1208</v>
      </c>
      <c r="C10" s="223">
        <v>92776</v>
      </c>
      <c r="D10" s="228">
        <v>12708485</v>
      </c>
      <c r="E10" s="225">
        <v>85391</v>
      </c>
      <c r="F10" s="225">
        <v>10173133</v>
      </c>
      <c r="G10" s="225">
        <v>32169</v>
      </c>
      <c r="H10" s="228">
        <v>1228136</v>
      </c>
      <c r="I10" s="225">
        <v>26931</v>
      </c>
      <c r="J10" s="225">
        <v>960044</v>
      </c>
      <c r="K10" s="225">
        <v>5204</v>
      </c>
      <c r="L10" s="225">
        <v>229763</v>
      </c>
      <c r="M10" s="225">
        <v>1248</v>
      </c>
      <c r="N10" s="225">
        <v>38329</v>
      </c>
      <c r="O10" s="225">
        <v>81729</v>
      </c>
      <c r="P10" s="228">
        <v>1307216</v>
      </c>
      <c r="Q10" s="225">
        <v>80858</v>
      </c>
      <c r="R10" s="225">
        <v>1077300</v>
      </c>
      <c r="S10" s="225">
        <v>2283</v>
      </c>
      <c r="T10" s="225">
        <v>84147</v>
      </c>
      <c r="U10" s="225">
        <v>1685</v>
      </c>
      <c r="V10" s="225">
        <v>117969</v>
      </c>
      <c r="W10" s="225">
        <v>7896</v>
      </c>
      <c r="X10" s="226">
        <v>111947</v>
      </c>
    </row>
    <row r="11" spans="2:24" s="229" customFormat="1" ht="9" customHeight="1">
      <c r="B11" s="214"/>
      <c r="C11" s="230"/>
      <c r="D11" s="224"/>
      <c r="E11" s="231"/>
      <c r="F11" s="231"/>
      <c r="G11" s="231"/>
      <c r="H11" s="224"/>
      <c r="I11" s="231"/>
      <c r="J11" s="231"/>
      <c r="K11" s="231"/>
      <c r="L11" s="231"/>
      <c r="M11" s="231"/>
      <c r="N11" s="231"/>
      <c r="O11" s="231"/>
      <c r="P11" s="224"/>
      <c r="Q11" s="231"/>
      <c r="R11" s="231"/>
      <c r="S11" s="231"/>
      <c r="T11" s="231"/>
      <c r="U11" s="231"/>
      <c r="V11" s="231"/>
      <c r="W11" s="231"/>
      <c r="X11" s="232"/>
    </row>
    <row r="12" spans="2:71" s="233" customFormat="1" ht="15" customHeight="1">
      <c r="B12" s="234" t="s">
        <v>1209</v>
      </c>
      <c r="C12" s="235">
        <f aca="true" t="shared" si="0" ref="C12:X12">SUM(C22:C71)</f>
        <v>89548</v>
      </c>
      <c r="D12" s="236">
        <f t="shared" si="0"/>
        <v>12544870</v>
      </c>
      <c r="E12" s="236">
        <f t="shared" si="0"/>
        <v>82575</v>
      </c>
      <c r="F12" s="236">
        <f t="shared" si="0"/>
        <v>10151041</v>
      </c>
      <c r="G12" s="236">
        <f t="shared" si="0"/>
        <v>30430</v>
      </c>
      <c r="H12" s="236">
        <f t="shared" si="0"/>
        <v>1155290</v>
      </c>
      <c r="I12" s="236">
        <f t="shared" si="0"/>
        <v>26468</v>
      </c>
      <c r="J12" s="236">
        <f t="shared" si="0"/>
        <v>949859</v>
      </c>
      <c r="K12" s="236">
        <f t="shared" si="0"/>
        <v>3715</v>
      </c>
      <c r="L12" s="236">
        <f t="shared" si="0"/>
        <v>170026</v>
      </c>
      <c r="M12" s="236">
        <f t="shared" si="0"/>
        <v>1126</v>
      </c>
      <c r="N12" s="236">
        <f t="shared" si="0"/>
        <v>35405</v>
      </c>
      <c r="O12" s="236">
        <f t="shared" si="0"/>
        <v>75770</v>
      </c>
      <c r="P12" s="236">
        <f t="shared" si="0"/>
        <v>1238539</v>
      </c>
      <c r="Q12" s="236">
        <f t="shared" si="0"/>
        <v>74815</v>
      </c>
      <c r="R12" s="236">
        <f t="shared" si="0"/>
        <v>1009551</v>
      </c>
      <c r="S12" s="236">
        <f t="shared" si="0"/>
        <v>2112</v>
      </c>
      <c r="T12" s="236">
        <f t="shared" si="0"/>
        <v>83350</v>
      </c>
      <c r="U12" s="236">
        <f t="shared" si="0"/>
        <v>1392</v>
      </c>
      <c r="V12" s="236">
        <f t="shared" si="0"/>
        <v>108295</v>
      </c>
      <c r="W12" s="236">
        <f t="shared" si="0"/>
        <v>7626</v>
      </c>
      <c r="X12" s="237">
        <f t="shared" si="0"/>
        <v>120693</v>
      </c>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row>
    <row r="13" spans="2:71" s="239" customFormat="1" ht="8.25" customHeight="1">
      <c r="B13" s="240"/>
      <c r="C13" s="241"/>
      <c r="D13" s="242"/>
      <c r="E13" s="242"/>
      <c r="F13" s="242"/>
      <c r="G13" s="242"/>
      <c r="H13" s="236"/>
      <c r="I13" s="242"/>
      <c r="J13" s="242"/>
      <c r="K13" s="242"/>
      <c r="L13" s="242"/>
      <c r="M13" s="242"/>
      <c r="N13" s="242"/>
      <c r="O13" s="242"/>
      <c r="P13" s="242"/>
      <c r="Q13" s="242"/>
      <c r="R13" s="242"/>
      <c r="S13" s="242"/>
      <c r="T13" s="242"/>
      <c r="U13" s="242"/>
      <c r="V13" s="242"/>
      <c r="W13" s="242"/>
      <c r="X13" s="243"/>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row>
    <row r="14" spans="2:71" s="245" customFormat="1" ht="15" customHeight="1">
      <c r="B14" s="246" t="s">
        <v>1120</v>
      </c>
      <c r="C14" s="235">
        <f>SUM(C22:C36)</f>
        <v>47412</v>
      </c>
      <c r="D14" s="236">
        <f>SUM(D22:D36)</f>
        <v>6214611</v>
      </c>
      <c r="E14" s="236">
        <f>SUM(E22:E36)</f>
        <v>42754</v>
      </c>
      <c r="F14" s="236">
        <f>SUM(F22:F36)</f>
        <v>4758615</v>
      </c>
      <c r="G14" s="236">
        <f>SUM(G22:G36)</f>
        <v>19190</v>
      </c>
      <c r="H14" s="236">
        <f>+J14+L14+N14</f>
        <v>740006</v>
      </c>
      <c r="I14" s="236">
        <f aca="true" t="shared" si="1" ref="I14:X14">SUM(I22:I36)</f>
        <v>16875</v>
      </c>
      <c r="J14" s="236">
        <f t="shared" si="1"/>
        <v>624590</v>
      </c>
      <c r="K14" s="236">
        <f t="shared" si="1"/>
        <v>2253</v>
      </c>
      <c r="L14" s="236">
        <f t="shared" si="1"/>
        <v>95571</v>
      </c>
      <c r="M14" s="236">
        <f t="shared" si="1"/>
        <v>634</v>
      </c>
      <c r="N14" s="236">
        <f t="shared" si="1"/>
        <v>19845</v>
      </c>
      <c r="O14" s="236">
        <f t="shared" si="1"/>
        <v>39848</v>
      </c>
      <c r="P14" s="236">
        <f t="shared" si="1"/>
        <v>715990</v>
      </c>
      <c r="Q14" s="236">
        <f t="shared" si="1"/>
        <v>39270</v>
      </c>
      <c r="R14" s="236">
        <f t="shared" si="1"/>
        <v>601767</v>
      </c>
      <c r="S14" s="236">
        <f t="shared" si="1"/>
        <v>900</v>
      </c>
      <c r="T14" s="236">
        <f t="shared" si="1"/>
        <v>36892</v>
      </c>
      <c r="U14" s="236">
        <f t="shared" si="1"/>
        <v>576</v>
      </c>
      <c r="V14" s="236">
        <f t="shared" si="1"/>
        <v>37205</v>
      </c>
      <c r="W14" s="236">
        <f t="shared" si="1"/>
        <v>4716</v>
      </c>
      <c r="X14" s="237">
        <f t="shared" si="1"/>
        <v>77018</v>
      </c>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row>
    <row r="15" spans="2:71" s="245" customFormat="1" ht="15" customHeight="1">
      <c r="B15" s="248" t="s">
        <v>1179</v>
      </c>
      <c r="C15" s="235">
        <f>SUM(C38:C71)</f>
        <v>42136</v>
      </c>
      <c r="D15" s="236">
        <f>SUM(D38:D71)</f>
        <v>6330259</v>
      </c>
      <c r="E15" s="236">
        <f>SUM(E38:E71)</f>
        <v>39821</v>
      </c>
      <c r="F15" s="236">
        <f>SUM(F38:F71)</f>
        <v>5392426</v>
      </c>
      <c r="G15" s="236">
        <f>SUM(G38:G71)</f>
        <v>11240</v>
      </c>
      <c r="H15" s="236">
        <f>+J15+L15+N15</f>
        <v>415284</v>
      </c>
      <c r="I15" s="236">
        <f aca="true" t="shared" si="2" ref="I15:X15">SUM(I38:I71)</f>
        <v>9593</v>
      </c>
      <c r="J15" s="236">
        <f t="shared" si="2"/>
        <v>325269</v>
      </c>
      <c r="K15" s="236">
        <f t="shared" si="2"/>
        <v>1462</v>
      </c>
      <c r="L15" s="236">
        <f t="shared" si="2"/>
        <v>74455</v>
      </c>
      <c r="M15" s="236">
        <f t="shared" si="2"/>
        <v>492</v>
      </c>
      <c r="N15" s="236">
        <f t="shared" si="2"/>
        <v>15560</v>
      </c>
      <c r="O15" s="236">
        <f t="shared" si="2"/>
        <v>35922</v>
      </c>
      <c r="P15" s="236">
        <f t="shared" si="2"/>
        <v>522549</v>
      </c>
      <c r="Q15" s="236">
        <f t="shared" si="2"/>
        <v>35545</v>
      </c>
      <c r="R15" s="236">
        <f t="shared" si="2"/>
        <v>407784</v>
      </c>
      <c r="S15" s="236">
        <f t="shared" si="2"/>
        <v>1212</v>
      </c>
      <c r="T15" s="236">
        <f t="shared" si="2"/>
        <v>46458</v>
      </c>
      <c r="U15" s="236">
        <f t="shared" si="2"/>
        <v>816</v>
      </c>
      <c r="V15" s="236">
        <f t="shared" si="2"/>
        <v>71090</v>
      </c>
      <c r="W15" s="236">
        <f t="shared" si="2"/>
        <v>2910</v>
      </c>
      <c r="X15" s="237">
        <f t="shared" si="2"/>
        <v>43675</v>
      </c>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row>
    <row r="16" spans="2:71" s="239" customFormat="1" ht="8.25" customHeight="1">
      <c r="B16" s="240"/>
      <c r="C16" s="241"/>
      <c r="D16" s="242"/>
      <c r="E16" s="242"/>
      <c r="F16" s="242"/>
      <c r="G16" s="242"/>
      <c r="H16" s="236"/>
      <c r="I16" s="242"/>
      <c r="J16" s="242"/>
      <c r="K16" s="242"/>
      <c r="L16" s="242"/>
      <c r="M16" s="242"/>
      <c r="N16" s="242"/>
      <c r="O16" s="242"/>
      <c r="P16" s="242"/>
      <c r="Q16" s="242"/>
      <c r="R16" s="242"/>
      <c r="S16" s="242"/>
      <c r="T16" s="242"/>
      <c r="U16" s="242"/>
      <c r="V16" s="242"/>
      <c r="W16" s="242"/>
      <c r="X16" s="243"/>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row>
    <row r="17" spans="2:71" s="249" customFormat="1" ht="15" customHeight="1">
      <c r="B17" s="250" t="s">
        <v>1049</v>
      </c>
      <c r="C17" s="235">
        <f>+C22+C28+C29+C30+C33+C34+C35+C38+C39+C40+C41+C42+C43+C44</f>
        <v>38338</v>
      </c>
      <c r="D17" s="236">
        <f>+D22+D28+D29+D30+D33+D34+D35+D38+D39+D40+D41+D42+D43+D44</f>
        <v>3892079</v>
      </c>
      <c r="E17" s="236">
        <f>+E22+E28+E29+E30+E33+E34+E35+E38+E39+E40+E41+E42+E43+E44</f>
        <v>34559</v>
      </c>
      <c r="F17" s="236">
        <f>+F22+F28+F29+F30+F33+F34+F35+F38+F39+F40+F41+F42+F43+F44</f>
        <v>2547395</v>
      </c>
      <c r="G17" s="236">
        <f>+G22+G28+G29+G30+G33+G34+G35+G38+G39+G40+G41+G42+G43+G44</f>
        <v>19723</v>
      </c>
      <c r="H17" s="236">
        <f>+J17+L17+N17</f>
        <v>787845</v>
      </c>
      <c r="I17" s="236">
        <f aca="true" t="shared" si="3" ref="I17:X17">+I22+I28+I29+I30+I33+I34+I35+I38+I39+I40+I41+I42+I43+I44</f>
        <v>17471</v>
      </c>
      <c r="J17" s="236">
        <f t="shared" si="3"/>
        <v>673707</v>
      </c>
      <c r="K17" s="236">
        <f t="shared" si="3"/>
        <v>2283</v>
      </c>
      <c r="L17" s="236">
        <f t="shared" si="3"/>
        <v>95558</v>
      </c>
      <c r="M17" s="236">
        <f t="shared" si="3"/>
        <v>643</v>
      </c>
      <c r="N17" s="236">
        <f t="shared" si="3"/>
        <v>18580</v>
      </c>
      <c r="O17" s="236">
        <f t="shared" si="3"/>
        <v>31870</v>
      </c>
      <c r="P17" s="236">
        <f t="shared" si="3"/>
        <v>556839</v>
      </c>
      <c r="Q17" s="236">
        <f t="shared" si="3"/>
        <v>31303</v>
      </c>
      <c r="R17" s="236">
        <f t="shared" si="3"/>
        <v>452950</v>
      </c>
      <c r="S17" s="236">
        <f t="shared" si="3"/>
        <v>839</v>
      </c>
      <c r="T17" s="236">
        <f t="shared" si="3"/>
        <v>38713</v>
      </c>
      <c r="U17" s="236">
        <f t="shared" si="3"/>
        <v>459</v>
      </c>
      <c r="V17" s="236">
        <f t="shared" si="3"/>
        <v>31240</v>
      </c>
      <c r="W17" s="236">
        <f t="shared" si="3"/>
        <v>4414</v>
      </c>
      <c r="X17" s="237">
        <f t="shared" si="3"/>
        <v>72649</v>
      </c>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row>
    <row r="18" spans="2:71" s="249" customFormat="1" ht="15" customHeight="1">
      <c r="B18" s="250" t="s">
        <v>1051</v>
      </c>
      <c r="C18" s="235">
        <f>+C27+C46+C47+C48+C49+C50+C51+C52</f>
        <v>9995</v>
      </c>
      <c r="D18" s="236">
        <f>+D27+D46+D47+D48+D49+D50+D51+D52</f>
        <v>1722586</v>
      </c>
      <c r="E18" s="236">
        <f>+E27+E46+E47+E48+E49+E50+E51+E52</f>
        <v>9654</v>
      </c>
      <c r="F18" s="236">
        <f>+F27+F46+F47+F48+F49+F50+F51+F52</f>
        <v>1562881</v>
      </c>
      <c r="G18" s="236">
        <f>+G27+G46+G47+G48+G49+G50+G51+G52</f>
        <v>414</v>
      </c>
      <c r="H18" s="236">
        <f>+J18+L18+N18</f>
        <v>25405</v>
      </c>
      <c r="I18" s="236">
        <f aca="true" t="shared" si="4" ref="I18:X18">+I27+I46+I47+I48+I49+I50+I51+I52</f>
        <v>121</v>
      </c>
      <c r="J18" s="236">
        <f t="shared" si="4"/>
        <v>2830</v>
      </c>
      <c r="K18" s="236">
        <f t="shared" si="4"/>
        <v>254</v>
      </c>
      <c r="L18" s="236">
        <f t="shared" si="4"/>
        <v>20947</v>
      </c>
      <c r="M18" s="236">
        <f t="shared" si="4"/>
        <v>42</v>
      </c>
      <c r="N18" s="236">
        <f t="shared" si="4"/>
        <v>1628</v>
      </c>
      <c r="O18" s="236">
        <f t="shared" si="4"/>
        <v>8818</v>
      </c>
      <c r="P18" s="236">
        <f t="shared" si="4"/>
        <v>134300</v>
      </c>
      <c r="Q18" s="236">
        <f t="shared" si="4"/>
        <v>8744</v>
      </c>
      <c r="R18" s="236">
        <f t="shared" si="4"/>
        <v>106948</v>
      </c>
      <c r="S18" s="236">
        <f t="shared" si="4"/>
        <v>320</v>
      </c>
      <c r="T18" s="236">
        <f t="shared" si="4"/>
        <v>13670</v>
      </c>
      <c r="U18" s="236">
        <f t="shared" si="4"/>
        <v>268</v>
      </c>
      <c r="V18" s="236">
        <f t="shared" si="4"/>
        <v>20644</v>
      </c>
      <c r="W18" s="236">
        <f t="shared" si="4"/>
        <v>434</v>
      </c>
      <c r="X18" s="237">
        <f t="shared" si="4"/>
        <v>6708</v>
      </c>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row>
    <row r="19" spans="2:71" s="249" customFormat="1" ht="15" customHeight="1">
      <c r="B19" s="250" t="s">
        <v>1053</v>
      </c>
      <c r="C19" s="235">
        <f>+C23+C32+C36+C54+C55+C56+C57+C58</f>
        <v>18930</v>
      </c>
      <c r="D19" s="236">
        <f>+D23+D32+D36+D54+D55+D56+D57+D58</f>
        <v>2659571</v>
      </c>
      <c r="E19" s="236">
        <f>+E23+E32+E36+E54+E55+E56+E57+E58</f>
        <v>17442</v>
      </c>
      <c r="F19" s="236">
        <f>+F23+F32+F36+F54+F55+F56+F57+F58</f>
        <v>2187923</v>
      </c>
      <c r="G19" s="236">
        <f>+G23+G32+G36+G54+G55+G56+G57+G58</f>
        <v>5143</v>
      </c>
      <c r="H19" s="236">
        <f>+J19+L19+N19</f>
        <v>208212</v>
      </c>
      <c r="I19" s="236">
        <f aca="true" t="shared" si="5" ref="I19:X19">+I23+I32+I36+I54+I55+I56+I57+I58</f>
        <v>3871</v>
      </c>
      <c r="J19" s="236">
        <f t="shared" si="5"/>
        <v>150498</v>
      </c>
      <c r="K19" s="236">
        <f t="shared" si="5"/>
        <v>1059</v>
      </c>
      <c r="L19" s="236">
        <f t="shared" si="5"/>
        <v>44121</v>
      </c>
      <c r="M19" s="236">
        <f t="shared" si="5"/>
        <v>339</v>
      </c>
      <c r="N19" s="236">
        <f t="shared" si="5"/>
        <v>13593</v>
      </c>
      <c r="O19" s="236">
        <f t="shared" si="5"/>
        <v>17062</v>
      </c>
      <c r="P19" s="236">
        <f t="shared" si="5"/>
        <v>263436</v>
      </c>
      <c r="Q19" s="236">
        <f t="shared" si="5"/>
        <v>16938</v>
      </c>
      <c r="R19" s="236">
        <f t="shared" si="5"/>
        <v>207342</v>
      </c>
      <c r="S19" s="236">
        <f t="shared" si="5"/>
        <v>812</v>
      </c>
      <c r="T19" s="236">
        <f t="shared" si="5"/>
        <v>27728</v>
      </c>
      <c r="U19" s="236">
        <f t="shared" si="5"/>
        <v>496</v>
      </c>
      <c r="V19" s="236">
        <f t="shared" si="5"/>
        <v>30973</v>
      </c>
      <c r="W19" s="236">
        <f t="shared" si="5"/>
        <v>1578</v>
      </c>
      <c r="X19" s="237">
        <f t="shared" si="5"/>
        <v>25121</v>
      </c>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row>
    <row r="20" spans="2:71" s="249" customFormat="1" ht="15" customHeight="1">
      <c r="B20" s="250" t="s">
        <v>1055</v>
      </c>
      <c r="C20" s="235">
        <f>+C24+C25+C60+C61+C62+C63+C64+C65+C66+C67+C68+C69+C70+C71</f>
        <v>22285</v>
      </c>
      <c r="D20" s="236">
        <f>+D24+D25+D60+D61+D62+D63+D64+D65+D66+D67+D68+D69+D70+D71</f>
        <v>4270634</v>
      </c>
      <c r="E20" s="236">
        <f>+E24+E25+E60+E61+E62+E63+E64+E65+E66+E67+E68+E69+E70+E71</f>
        <v>20920</v>
      </c>
      <c r="F20" s="236">
        <f>+F24+F25+F60+F61+F62+F63+F64+F65+F66+F67+F68+F69+F70+F71</f>
        <v>3852842</v>
      </c>
      <c r="G20" s="236">
        <f>+G24+G25+G60+G61+G62+G63+G64+G65+G66+G67+G68+G69+G70+G71</f>
        <v>5150</v>
      </c>
      <c r="H20" s="236">
        <f>+J20+L20+N20</f>
        <v>133828</v>
      </c>
      <c r="I20" s="236">
        <f aca="true" t="shared" si="6" ref="I20:X20">+I24+I25+I60+I61+I62+I63+I64+I65+I66+I67+I68+I69+I70+I71</f>
        <v>5005</v>
      </c>
      <c r="J20" s="236">
        <f t="shared" si="6"/>
        <v>122824</v>
      </c>
      <c r="K20" s="236">
        <f t="shared" si="6"/>
        <v>119</v>
      </c>
      <c r="L20" s="236">
        <f t="shared" si="6"/>
        <v>9400</v>
      </c>
      <c r="M20" s="236">
        <f t="shared" si="6"/>
        <v>102</v>
      </c>
      <c r="N20" s="236">
        <f t="shared" si="6"/>
        <v>1604</v>
      </c>
      <c r="O20" s="236">
        <f t="shared" si="6"/>
        <v>18020</v>
      </c>
      <c r="P20" s="236">
        <f t="shared" si="6"/>
        <v>283964</v>
      </c>
      <c r="Q20" s="236">
        <f t="shared" si="6"/>
        <v>17830</v>
      </c>
      <c r="R20" s="236">
        <f t="shared" si="6"/>
        <v>242311</v>
      </c>
      <c r="S20" s="236">
        <f t="shared" si="6"/>
        <v>141</v>
      </c>
      <c r="T20" s="236">
        <f t="shared" si="6"/>
        <v>3239</v>
      </c>
      <c r="U20" s="236">
        <f t="shared" si="6"/>
        <v>169</v>
      </c>
      <c r="V20" s="236">
        <f t="shared" si="6"/>
        <v>25438</v>
      </c>
      <c r="W20" s="236">
        <f t="shared" si="6"/>
        <v>1200</v>
      </c>
      <c r="X20" s="237">
        <f t="shared" si="6"/>
        <v>16215</v>
      </c>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row>
    <row r="21" spans="2:71" ht="8.25" customHeight="1">
      <c r="B21" s="214"/>
      <c r="C21" s="230"/>
      <c r="D21" s="224"/>
      <c r="E21" s="231"/>
      <c r="F21" s="231"/>
      <c r="G21" s="231"/>
      <c r="H21" s="224"/>
      <c r="I21" s="231"/>
      <c r="J21" s="231"/>
      <c r="K21" s="224"/>
      <c r="L21" s="224"/>
      <c r="M21" s="224"/>
      <c r="N21" s="231"/>
      <c r="O21" s="231"/>
      <c r="P21" s="224"/>
      <c r="Q21" s="231"/>
      <c r="R21" s="231"/>
      <c r="S21" s="231"/>
      <c r="T21" s="231"/>
      <c r="U21" s="231"/>
      <c r="V21" s="231"/>
      <c r="W21" s="231"/>
      <c r="X21" s="23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row>
    <row r="22" spans="2:71" ht="12">
      <c r="B22" s="214" t="s">
        <v>1057</v>
      </c>
      <c r="C22" s="223">
        <v>7749</v>
      </c>
      <c r="D22" s="224">
        <v>669105</v>
      </c>
      <c r="E22" s="225">
        <v>7054</v>
      </c>
      <c r="F22" s="225">
        <v>484531</v>
      </c>
      <c r="G22" s="225">
        <v>2986</v>
      </c>
      <c r="H22" s="224">
        <f>+J22+L22+N22</f>
        <v>84249</v>
      </c>
      <c r="I22" s="225">
        <v>2665</v>
      </c>
      <c r="J22" s="225">
        <v>74012</v>
      </c>
      <c r="K22" s="228">
        <v>278</v>
      </c>
      <c r="L22" s="228">
        <v>6868</v>
      </c>
      <c r="M22" s="228">
        <v>152</v>
      </c>
      <c r="N22" s="225">
        <v>3369</v>
      </c>
      <c r="O22" s="225">
        <v>6544</v>
      </c>
      <c r="P22" s="224">
        <v>100325</v>
      </c>
      <c r="Q22" s="225">
        <v>6382</v>
      </c>
      <c r="R22" s="225">
        <v>76726</v>
      </c>
      <c r="S22" s="225">
        <v>151</v>
      </c>
      <c r="T22" s="225">
        <v>6172</v>
      </c>
      <c r="U22" s="225">
        <v>91</v>
      </c>
      <c r="V22" s="225">
        <v>5502</v>
      </c>
      <c r="W22" s="225">
        <v>1255</v>
      </c>
      <c r="X22" s="226">
        <v>18097</v>
      </c>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row>
    <row r="23" spans="2:24" ht="12">
      <c r="B23" s="214" t="s">
        <v>1059</v>
      </c>
      <c r="C23" s="223">
        <v>3454</v>
      </c>
      <c r="D23" s="224">
        <v>500809</v>
      </c>
      <c r="E23" s="225">
        <v>2942</v>
      </c>
      <c r="F23" s="225">
        <v>436145</v>
      </c>
      <c r="G23" s="225">
        <v>328</v>
      </c>
      <c r="H23" s="224">
        <f>+J23+L23+N23</f>
        <v>11696</v>
      </c>
      <c r="I23" s="225">
        <v>295</v>
      </c>
      <c r="J23" s="225">
        <v>10238</v>
      </c>
      <c r="K23" s="228">
        <v>15</v>
      </c>
      <c r="L23" s="228">
        <v>348</v>
      </c>
      <c r="M23" s="228">
        <v>22</v>
      </c>
      <c r="N23" s="225">
        <v>1110</v>
      </c>
      <c r="O23" s="225">
        <v>3201</v>
      </c>
      <c r="P23" s="224">
        <v>52968</v>
      </c>
      <c r="Q23" s="225">
        <v>3183</v>
      </c>
      <c r="R23" s="225">
        <v>44802</v>
      </c>
      <c r="S23" s="225">
        <v>77</v>
      </c>
      <c r="T23" s="225">
        <v>1614</v>
      </c>
      <c r="U23" s="225">
        <v>49</v>
      </c>
      <c r="V23" s="225">
        <v>1741</v>
      </c>
      <c r="W23" s="225">
        <v>362</v>
      </c>
      <c r="X23" s="226">
        <v>6425</v>
      </c>
    </row>
    <row r="24" spans="2:24" ht="12">
      <c r="B24" s="214" t="s">
        <v>1060</v>
      </c>
      <c r="C24" s="223">
        <v>3237</v>
      </c>
      <c r="D24" s="224">
        <v>696615</v>
      </c>
      <c r="E24" s="225">
        <v>3081</v>
      </c>
      <c r="F24" s="225">
        <v>640790</v>
      </c>
      <c r="G24" s="225">
        <v>688</v>
      </c>
      <c r="H24" s="224">
        <f>+J24+L24+N24</f>
        <v>12121</v>
      </c>
      <c r="I24" s="225">
        <v>654</v>
      </c>
      <c r="J24" s="225">
        <v>11489</v>
      </c>
      <c r="K24" s="228">
        <v>2</v>
      </c>
      <c r="L24" s="228">
        <v>110</v>
      </c>
      <c r="M24" s="228">
        <v>58</v>
      </c>
      <c r="N24" s="225">
        <v>522</v>
      </c>
      <c r="O24" s="225">
        <v>2712</v>
      </c>
      <c r="P24" s="224">
        <v>43704</v>
      </c>
      <c r="Q24" s="225">
        <v>2678</v>
      </c>
      <c r="R24" s="225">
        <v>41590</v>
      </c>
      <c r="S24" s="225">
        <v>10</v>
      </c>
      <c r="T24" s="225">
        <v>115</v>
      </c>
      <c r="U24" s="225">
        <v>2</v>
      </c>
      <c r="V24" s="228">
        <v>15</v>
      </c>
      <c r="W24" s="225">
        <v>157</v>
      </c>
      <c r="X24" s="226">
        <v>2099</v>
      </c>
    </row>
    <row r="25" spans="2:24" ht="12">
      <c r="B25" s="214" t="s">
        <v>1062</v>
      </c>
      <c r="C25" s="223">
        <v>4353</v>
      </c>
      <c r="D25" s="224">
        <v>864852</v>
      </c>
      <c r="E25" s="225">
        <v>3909</v>
      </c>
      <c r="F25" s="225">
        <v>746659</v>
      </c>
      <c r="G25" s="225">
        <v>762</v>
      </c>
      <c r="H25" s="224">
        <f>+J25+L25+N25</f>
        <v>28032</v>
      </c>
      <c r="I25" s="225">
        <v>758</v>
      </c>
      <c r="J25" s="225">
        <v>27682</v>
      </c>
      <c r="K25" s="228">
        <v>2</v>
      </c>
      <c r="L25" s="228">
        <v>28</v>
      </c>
      <c r="M25" s="228">
        <v>3</v>
      </c>
      <c r="N25" s="225">
        <v>322</v>
      </c>
      <c r="O25" s="225">
        <v>3563</v>
      </c>
      <c r="P25" s="224">
        <v>90161</v>
      </c>
      <c r="Q25" s="225">
        <v>3525</v>
      </c>
      <c r="R25" s="225">
        <v>83786</v>
      </c>
      <c r="S25" s="225">
        <v>17</v>
      </c>
      <c r="T25" s="225">
        <v>525</v>
      </c>
      <c r="U25" s="225">
        <v>18</v>
      </c>
      <c r="V25" s="225">
        <v>1667</v>
      </c>
      <c r="W25" s="225">
        <v>292</v>
      </c>
      <c r="X25" s="226">
        <v>4708</v>
      </c>
    </row>
    <row r="26" spans="2:24" ht="12">
      <c r="B26" s="214"/>
      <c r="C26" s="223"/>
      <c r="D26" s="228"/>
      <c r="E26" s="225"/>
      <c r="F26" s="225"/>
      <c r="G26" s="225"/>
      <c r="H26" s="228"/>
      <c r="I26" s="225"/>
      <c r="J26" s="225"/>
      <c r="K26" s="228"/>
      <c r="L26" s="228"/>
      <c r="M26" s="228"/>
      <c r="N26" s="225"/>
      <c r="O26" s="225"/>
      <c r="P26" s="228"/>
      <c r="Q26" s="225"/>
      <c r="R26" s="225"/>
      <c r="S26" s="225"/>
      <c r="T26" s="225"/>
      <c r="U26" s="225"/>
      <c r="V26" s="225"/>
      <c r="W26" s="225"/>
      <c r="X26" s="226"/>
    </row>
    <row r="27" spans="2:24" ht="12">
      <c r="B27" s="214" t="s">
        <v>1065</v>
      </c>
      <c r="C27" s="223">
        <v>2466</v>
      </c>
      <c r="D27" s="224">
        <v>515719</v>
      </c>
      <c r="E27" s="225">
        <v>2414</v>
      </c>
      <c r="F27" s="225">
        <v>481005</v>
      </c>
      <c r="G27" s="225">
        <v>56</v>
      </c>
      <c r="H27" s="224">
        <f>+J27+L27+N27</f>
        <v>4634</v>
      </c>
      <c r="I27" s="225">
        <v>14</v>
      </c>
      <c r="J27" s="225">
        <v>812</v>
      </c>
      <c r="K27" s="228">
        <v>32</v>
      </c>
      <c r="L27" s="228">
        <v>3230</v>
      </c>
      <c r="M27" s="228">
        <v>11</v>
      </c>
      <c r="N27" s="225">
        <v>592</v>
      </c>
      <c r="O27" s="225">
        <v>2107</v>
      </c>
      <c r="P27" s="224">
        <v>30080</v>
      </c>
      <c r="Q27" s="225">
        <v>2095</v>
      </c>
      <c r="R27" s="225">
        <v>24828</v>
      </c>
      <c r="S27" s="225">
        <v>47</v>
      </c>
      <c r="T27" s="225">
        <v>1778</v>
      </c>
      <c r="U27" s="225">
        <v>60</v>
      </c>
      <c r="V27" s="225">
        <v>4282</v>
      </c>
      <c r="W27" s="225">
        <v>65</v>
      </c>
      <c r="X27" s="226">
        <v>970</v>
      </c>
    </row>
    <row r="28" spans="2:24" ht="12">
      <c r="B28" s="214" t="s">
        <v>1066</v>
      </c>
      <c r="C28" s="223">
        <v>3346</v>
      </c>
      <c r="D28" s="224">
        <v>320375</v>
      </c>
      <c r="E28" s="225">
        <v>2967</v>
      </c>
      <c r="F28" s="225">
        <v>212694</v>
      </c>
      <c r="G28" s="225">
        <v>2669</v>
      </c>
      <c r="H28" s="224">
        <f>+J28+L28+N28</f>
        <v>84976</v>
      </c>
      <c r="I28" s="225">
        <v>2656</v>
      </c>
      <c r="J28" s="225">
        <v>83525</v>
      </c>
      <c r="K28" s="228">
        <v>5</v>
      </c>
      <c r="L28" s="228">
        <v>69</v>
      </c>
      <c r="M28" s="228">
        <v>70</v>
      </c>
      <c r="N28" s="225">
        <v>1382</v>
      </c>
      <c r="O28" s="225">
        <v>2418</v>
      </c>
      <c r="P28" s="224">
        <v>22705</v>
      </c>
      <c r="Q28" s="225">
        <v>2373</v>
      </c>
      <c r="R28" s="225">
        <v>19659</v>
      </c>
      <c r="S28" s="225">
        <v>42</v>
      </c>
      <c r="T28" s="225">
        <v>977</v>
      </c>
      <c r="U28" s="225">
        <v>14</v>
      </c>
      <c r="V28" s="225">
        <v>415</v>
      </c>
      <c r="W28" s="225">
        <v>170</v>
      </c>
      <c r="X28" s="226">
        <v>2631</v>
      </c>
    </row>
    <row r="29" spans="2:24" ht="12">
      <c r="B29" s="214" t="s">
        <v>1068</v>
      </c>
      <c r="C29" s="223">
        <v>2762</v>
      </c>
      <c r="D29" s="224">
        <v>271880</v>
      </c>
      <c r="E29" s="225">
        <v>2555</v>
      </c>
      <c r="F29" s="225">
        <v>157592</v>
      </c>
      <c r="G29" s="225">
        <v>1500</v>
      </c>
      <c r="H29" s="224">
        <f>+J29+L29+N29</f>
        <v>61958</v>
      </c>
      <c r="I29" s="225">
        <v>1363</v>
      </c>
      <c r="J29" s="225">
        <v>53181</v>
      </c>
      <c r="K29" s="228">
        <v>119</v>
      </c>
      <c r="L29" s="228">
        <v>6337</v>
      </c>
      <c r="M29" s="228">
        <v>72</v>
      </c>
      <c r="N29" s="225">
        <v>2440</v>
      </c>
      <c r="O29" s="225">
        <v>2506</v>
      </c>
      <c r="P29" s="224">
        <v>52330</v>
      </c>
      <c r="Q29" s="225">
        <v>2443</v>
      </c>
      <c r="R29" s="225">
        <v>30028</v>
      </c>
      <c r="S29" s="225">
        <v>124</v>
      </c>
      <c r="T29" s="225">
        <v>3876</v>
      </c>
      <c r="U29" s="225">
        <v>154</v>
      </c>
      <c r="V29" s="225">
        <v>11680</v>
      </c>
      <c r="W29" s="225">
        <v>586</v>
      </c>
      <c r="X29" s="226">
        <v>10622</v>
      </c>
    </row>
    <row r="30" spans="2:24" ht="12">
      <c r="B30" s="214" t="s">
        <v>1070</v>
      </c>
      <c r="C30" s="223">
        <v>4206</v>
      </c>
      <c r="D30" s="224">
        <v>450869</v>
      </c>
      <c r="E30" s="225">
        <v>4017</v>
      </c>
      <c r="F30" s="225">
        <v>305022</v>
      </c>
      <c r="G30" s="225">
        <v>2006</v>
      </c>
      <c r="H30" s="224">
        <f>+J30+L30+N30</f>
        <v>64079</v>
      </c>
      <c r="I30" s="225">
        <v>1285</v>
      </c>
      <c r="J30" s="225">
        <v>27651</v>
      </c>
      <c r="K30" s="228">
        <v>882</v>
      </c>
      <c r="L30" s="228">
        <v>35033</v>
      </c>
      <c r="M30" s="228">
        <v>45</v>
      </c>
      <c r="N30" s="225">
        <v>1395</v>
      </c>
      <c r="O30" s="225">
        <v>3839</v>
      </c>
      <c r="P30" s="224">
        <v>81768</v>
      </c>
      <c r="Q30" s="225">
        <v>3769</v>
      </c>
      <c r="R30" s="225">
        <v>67974</v>
      </c>
      <c r="S30" s="225">
        <v>112</v>
      </c>
      <c r="T30" s="225">
        <v>6188</v>
      </c>
      <c r="U30" s="225">
        <v>38</v>
      </c>
      <c r="V30" s="225">
        <v>1717</v>
      </c>
      <c r="W30" s="225">
        <v>709</v>
      </c>
      <c r="X30" s="226">
        <v>12077</v>
      </c>
    </row>
    <row r="31" spans="2:24" ht="12">
      <c r="B31" s="214"/>
      <c r="C31" s="223"/>
      <c r="D31" s="228"/>
      <c r="E31" s="225"/>
      <c r="F31" s="225"/>
      <c r="G31" s="225"/>
      <c r="H31" s="228"/>
      <c r="I31" s="225"/>
      <c r="J31" s="225"/>
      <c r="K31" s="228"/>
      <c r="L31" s="228"/>
      <c r="M31" s="228"/>
      <c r="N31" s="225"/>
      <c r="O31" s="225"/>
      <c r="P31" s="228"/>
      <c r="Q31" s="225"/>
      <c r="R31" s="225"/>
      <c r="S31" s="225"/>
      <c r="T31" s="225"/>
      <c r="U31" s="225"/>
      <c r="V31" s="225"/>
      <c r="W31" s="225"/>
      <c r="X31" s="226"/>
    </row>
    <row r="32" spans="2:24" ht="12">
      <c r="B32" s="214" t="s">
        <v>1073</v>
      </c>
      <c r="C32" s="223">
        <v>2575</v>
      </c>
      <c r="D32" s="224">
        <v>338912</v>
      </c>
      <c r="E32" s="225">
        <v>2453</v>
      </c>
      <c r="F32" s="225">
        <v>298528</v>
      </c>
      <c r="G32" s="225">
        <v>501</v>
      </c>
      <c r="H32" s="224">
        <f>+J32+L32+N32</f>
        <v>17917</v>
      </c>
      <c r="I32" s="225">
        <v>227</v>
      </c>
      <c r="J32" s="225">
        <v>6273</v>
      </c>
      <c r="K32" s="228">
        <v>227</v>
      </c>
      <c r="L32" s="228">
        <v>9401</v>
      </c>
      <c r="M32" s="228">
        <v>58</v>
      </c>
      <c r="N32" s="225">
        <v>2243</v>
      </c>
      <c r="O32" s="225">
        <v>2200</v>
      </c>
      <c r="P32" s="224">
        <v>22467</v>
      </c>
      <c r="Q32" s="225">
        <v>2188</v>
      </c>
      <c r="R32" s="225">
        <v>18721</v>
      </c>
      <c r="S32" s="225">
        <v>34</v>
      </c>
      <c r="T32" s="225">
        <v>792</v>
      </c>
      <c r="U32" s="225">
        <v>29</v>
      </c>
      <c r="V32" s="225">
        <v>1761</v>
      </c>
      <c r="W32" s="225">
        <v>157</v>
      </c>
      <c r="X32" s="226">
        <v>1985</v>
      </c>
    </row>
    <row r="33" spans="2:24" ht="12">
      <c r="B33" s="214" t="s">
        <v>1075</v>
      </c>
      <c r="C33" s="223">
        <v>3687</v>
      </c>
      <c r="D33" s="224">
        <v>388990</v>
      </c>
      <c r="E33" s="225">
        <v>2964</v>
      </c>
      <c r="F33" s="225">
        <v>207059</v>
      </c>
      <c r="G33" s="225">
        <v>2975</v>
      </c>
      <c r="H33" s="224">
        <f>+J33+L33+N33</f>
        <v>147759</v>
      </c>
      <c r="I33" s="225">
        <v>2921</v>
      </c>
      <c r="J33" s="225">
        <v>144662</v>
      </c>
      <c r="K33" s="228">
        <v>70</v>
      </c>
      <c r="L33" s="228">
        <v>2766</v>
      </c>
      <c r="M33" s="228">
        <v>18</v>
      </c>
      <c r="N33" s="225">
        <v>331</v>
      </c>
      <c r="O33" s="225">
        <v>2926</v>
      </c>
      <c r="P33" s="224">
        <v>34172</v>
      </c>
      <c r="Q33" s="225">
        <v>2883</v>
      </c>
      <c r="R33" s="225">
        <v>29440</v>
      </c>
      <c r="S33" s="225">
        <v>120</v>
      </c>
      <c r="T33" s="225">
        <v>6236</v>
      </c>
      <c r="U33" s="225">
        <v>16</v>
      </c>
      <c r="V33" s="225">
        <v>1341</v>
      </c>
      <c r="W33" s="225">
        <v>248</v>
      </c>
      <c r="X33" s="226">
        <v>3391</v>
      </c>
    </row>
    <row r="34" spans="2:24" ht="12">
      <c r="B34" s="214" t="s">
        <v>1077</v>
      </c>
      <c r="C34" s="223">
        <v>3554</v>
      </c>
      <c r="D34" s="224">
        <v>350905</v>
      </c>
      <c r="E34" s="225">
        <v>2769</v>
      </c>
      <c r="F34" s="225">
        <v>165503</v>
      </c>
      <c r="G34" s="225">
        <v>2530</v>
      </c>
      <c r="H34" s="224">
        <f>+J34+L34+N34</f>
        <v>128379</v>
      </c>
      <c r="I34" s="225">
        <v>2496</v>
      </c>
      <c r="J34" s="225">
        <v>125855</v>
      </c>
      <c r="K34" s="228">
        <v>39</v>
      </c>
      <c r="L34" s="228">
        <v>880</v>
      </c>
      <c r="M34" s="228">
        <v>27</v>
      </c>
      <c r="N34" s="225">
        <v>1644</v>
      </c>
      <c r="O34" s="225">
        <v>2494</v>
      </c>
      <c r="P34" s="224">
        <v>57023</v>
      </c>
      <c r="Q34" s="225">
        <v>2452</v>
      </c>
      <c r="R34" s="225">
        <v>52090</v>
      </c>
      <c r="S34" s="225">
        <v>43</v>
      </c>
      <c r="T34" s="225">
        <v>2132</v>
      </c>
      <c r="U34" s="225">
        <v>19</v>
      </c>
      <c r="V34" s="225">
        <v>1063</v>
      </c>
      <c r="W34" s="225">
        <v>230</v>
      </c>
      <c r="X34" s="226">
        <v>3870</v>
      </c>
    </row>
    <row r="35" spans="2:24" ht="12">
      <c r="B35" s="214" t="s">
        <v>1079</v>
      </c>
      <c r="C35" s="223">
        <v>3362</v>
      </c>
      <c r="D35" s="224">
        <v>518116</v>
      </c>
      <c r="E35" s="225">
        <v>3261</v>
      </c>
      <c r="F35" s="225">
        <v>398482</v>
      </c>
      <c r="G35" s="225">
        <v>596</v>
      </c>
      <c r="H35" s="224">
        <f>+J35+L35+N35</f>
        <v>30717</v>
      </c>
      <c r="I35" s="225">
        <v>16</v>
      </c>
      <c r="J35" s="225">
        <v>622</v>
      </c>
      <c r="K35" s="228">
        <v>541</v>
      </c>
      <c r="L35" s="228">
        <v>27722</v>
      </c>
      <c r="M35" s="228">
        <v>54</v>
      </c>
      <c r="N35" s="225">
        <v>2373</v>
      </c>
      <c r="O35" s="225">
        <v>3134</v>
      </c>
      <c r="P35" s="224">
        <v>88917</v>
      </c>
      <c r="Q35" s="225">
        <v>3110</v>
      </c>
      <c r="R35" s="225">
        <v>78980</v>
      </c>
      <c r="S35" s="225">
        <v>46</v>
      </c>
      <c r="T35" s="225">
        <v>3259</v>
      </c>
      <c r="U35" s="225">
        <v>30</v>
      </c>
      <c r="V35" s="225">
        <v>2858</v>
      </c>
      <c r="W35" s="225">
        <v>284</v>
      </c>
      <c r="X35" s="226">
        <v>7079</v>
      </c>
    </row>
    <row r="36" spans="2:24" ht="12">
      <c r="B36" s="214" t="s">
        <v>1080</v>
      </c>
      <c r="C36" s="223">
        <v>2661</v>
      </c>
      <c r="D36" s="224">
        <v>327464</v>
      </c>
      <c r="E36" s="225">
        <v>2368</v>
      </c>
      <c r="F36" s="225">
        <v>224605</v>
      </c>
      <c r="G36" s="225">
        <v>1593</v>
      </c>
      <c r="H36" s="224">
        <f>+J36+L36+N36</f>
        <v>63489</v>
      </c>
      <c r="I36" s="225">
        <v>1525</v>
      </c>
      <c r="J36" s="225">
        <v>58588</v>
      </c>
      <c r="K36" s="228">
        <v>41</v>
      </c>
      <c r="L36" s="228">
        <v>2779</v>
      </c>
      <c r="M36" s="228">
        <v>44</v>
      </c>
      <c r="N36" s="225">
        <v>2122</v>
      </c>
      <c r="O36" s="225">
        <v>2204</v>
      </c>
      <c r="P36" s="224">
        <v>39370</v>
      </c>
      <c r="Q36" s="225">
        <v>2189</v>
      </c>
      <c r="R36" s="225">
        <v>33143</v>
      </c>
      <c r="S36" s="225">
        <v>77</v>
      </c>
      <c r="T36" s="225">
        <v>3228</v>
      </c>
      <c r="U36" s="225">
        <v>56</v>
      </c>
      <c r="V36" s="225">
        <v>3163</v>
      </c>
      <c r="W36" s="225">
        <v>201</v>
      </c>
      <c r="X36" s="226">
        <v>3064</v>
      </c>
    </row>
    <row r="37" spans="2:24" ht="12">
      <c r="B37" s="214"/>
      <c r="C37" s="223"/>
      <c r="D37" s="228"/>
      <c r="E37" s="225"/>
      <c r="F37" s="225"/>
      <c r="G37" s="225"/>
      <c r="H37" s="228"/>
      <c r="I37" s="225"/>
      <c r="J37" s="225"/>
      <c r="K37" s="228"/>
      <c r="L37" s="228"/>
      <c r="M37" s="228"/>
      <c r="N37" s="225"/>
      <c r="O37" s="225"/>
      <c r="P37" s="228"/>
      <c r="Q37" s="225"/>
      <c r="R37" s="225"/>
      <c r="S37" s="225"/>
      <c r="T37" s="225"/>
      <c r="U37" s="225"/>
      <c r="V37" s="225"/>
      <c r="W37" s="225"/>
      <c r="X37" s="226"/>
    </row>
    <row r="38" spans="2:24" ht="12">
      <c r="B38" s="214" t="s">
        <v>1082</v>
      </c>
      <c r="C38" s="223">
        <v>1174</v>
      </c>
      <c r="D38" s="224">
        <v>95057</v>
      </c>
      <c r="E38" s="225">
        <v>1028</v>
      </c>
      <c r="F38" s="225">
        <v>59912</v>
      </c>
      <c r="G38" s="225">
        <v>658</v>
      </c>
      <c r="H38" s="224">
        <f aca="true" t="shared" si="7" ref="H38:H44">+J38+L38+N38</f>
        <v>21741</v>
      </c>
      <c r="I38" s="225">
        <v>522</v>
      </c>
      <c r="J38" s="225">
        <v>15512</v>
      </c>
      <c r="K38" s="228">
        <v>127</v>
      </c>
      <c r="L38" s="228">
        <v>5249</v>
      </c>
      <c r="M38" s="228">
        <v>36</v>
      </c>
      <c r="N38" s="225">
        <v>980</v>
      </c>
      <c r="O38" s="225">
        <v>869</v>
      </c>
      <c r="P38" s="224">
        <v>13404</v>
      </c>
      <c r="Q38" s="225">
        <v>834</v>
      </c>
      <c r="R38" s="225">
        <v>9012</v>
      </c>
      <c r="S38" s="225">
        <v>31</v>
      </c>
      <c r="T38" s="225">
        <v>1651</v>
      </c>
      <c r="U38" s="225">
        <v>12</v>
      </c>
      <c r="V38" s="225">
        <v>1270</v>
      </c>
      <c r="W38" s="225">
        <v>157</v>
      </c>
      <c r="X38" s="226">
        <v>3122</v>
      </c>
    </row>
    <row r="39" spans="2:24" ht="12">
      <c r="B39" s="214" t="s">
        <v>1084</v>
      </c>
      <c r="C39" s="223">
        <v>1119</v>
      </c>
      <c r="D39" s="224">
        <v>99459</v>
      </c>
      <c r="E39" s="225">
        <v>1018</v>
      </c>
      <c r="F39" s="225">
        <v>69990</v>
      </c>
      <c r="G39" s="225">
        <v>745</v>
      </c>
      <c r="H39" s="224">
        <f t="shared" si="7"/>
        <v>21591</v>
      </c>
      <c r="I39" s="225">
        <v>731</v>
      </c>
      <c r="J39" s="225">
        <v>20650</v>
      </c>
      <c r="K39" s="228">
        <v>3</v>
      </c>
      <c r="L39" s="228">
        <v>125</v>
      </c>
      <c r="M39" s="228">
        <v>34</v>
      </c>
      <c r="N39" s="225">
        <v>816</v>
      </c>
      <c r="O39" s="225">
        <v>844</v>
      </c>
      <c r="P39" s="224">
        <v>7878</v>
      </c>
      <c r="Q39" s="225">
        <v>827</v>
      </c>
      <c r="R39" s="225">
        <v>6914</v>
      </c>
      <c r="S39" s="225">
        <v>13</v>
      </c>
      <c r="T39" s="225">
        <v>323</v>
      </c>
      <c r="U39" s="228">
        <v>7</v>
      </c>
      <c r="V39" s="225">
        <v>75</v>
      </c>
      <c r="W39" s="225">
        <v>77</v>
      </c>
      <c r="X39" s="226">
        <v>889</v>
      </c>
    </row>
    <row r="40" spans="2:24" ht="12">
      <c r="B40" s="214" t="s">
        <v>1087</v>
      </c>
      <c r="C40" s="223">
        <v>2203</v>
      </c>
      <c r="D40" s="224">
        <v>202868</v>
      </c>
      <c r="E40" s="225">
        <v>2094</v>
      </c>
      <c r="F40" s="225">
        <v>162842</v>
      </c>
      <c r="G40" s="225">
        <v>1253</v>
      </c>
      <c r="H40" s="224">
        <f t="shared" si="7"/>
        <v>25766</v>
      </c>
      <c r="I40" s="225">
        <v>1236</v>
      </c>
      <c r="J40" s="225">
        <v>24811</v>
      </c>
      <c r="K40" s="228">
        <v>19</v>
      </c>
      <c r="L40" s="228">
        <v>477</v>
      </c>
      <c r="M40" s="228">
        <v>20</v>
      </c>
      <c r="N40" s="225">
        <v>478</v>
      </c>
      <c r="O40" s="225">
        <v>1627</v>
      </c>
      <c r="P40" s="224">
        <v>14260</v>
      </c>
      <c r="Q40" s="225">
        <v>1606</v>
      </c>
      <c r="R40" s="225">
        <v>11992</v>
      </c>
      <c r="S40" s="228">
        <v>12</v>
      </c>
      <c r="T40" s="225">
        <v>388</v>
      </c>
      <c r="U40" s="225">
        <v>14</v>
      </c>
      <c r="V40" s="225">
        <v>749</v>
      </c>
      <c r="W40" s="225">
        <v>152</v>
      </c>
      <c r="X40" s="226">
        <v>1519</v>
      </c>
    </row>
    <row r="41" spans="2:24" ht="12">
      <c r="B41" s="214" t="s">
        <v>1089</v>
      </c>
      <c r="C41" s="223">
        <v>1102</v>
      </c>
      <c r="D41" s="224">
        <v>68345</v>
      </c>
      <c r="E41" s="225">
        <v>1068</v>
      </c>
      <c r="F41" s="225">
        <v>53071</v>
      </c>
      <c r="G41" s="225">
        <v>125</v>
      </c>
      <c r="H41" s="224">
        <f t="shared" si="7"/>
        <v>4634</v>
      </c>
      <c r="I41" s="225">
        <v>115</v>
      </c>
      <c r="J41" s="225">
        <v>4411</v>
      </c>
      <c r="K41" s="228">
        <v>0</v>
      </c>
      <c r="L41" s="228">
        <v>0</v>
      </c>
      <c r="M41" s="228">
        <v>14</v>
      </c>
      <c r="N41" s="225">
        <v>223</v>
      </c>
      <c r="O41" s="225">
        <v>1002</v>
      </c>
      <c r="P41" s="224">
        <v>10640</v>
      </c>
      <c r="Q41" s="225">
        <v>994</v>
      </c>
      <c r="R41" s="225">
        <v>9208</v>
      </c>
      <c r="S41" s="225">
        <v>12</v>
      </c>
      <c r="T41" s="225">
        <v>163</v>
      </c>
      <c r="U41" s="225">
        <v>8</v>
      </c>
      <c r="V41" s="225">
        <v>334</v>
      </c>
      <c r="W41" s="225">
        <v>85</v>
      </c>
      <c r="X41" s="226">
        <v>1098</v>
      </c>
    </row>
    <row r="42" spans="2:24" ht="12">
      <c r="B42" s="214" t="s">
        <v>1090</v>
      </c>
      <c r="C42" s="223">
        <v>1585</v>
      </c>
      <c r="D42" s="224">
        <v>161140</v>
      </c>
      <c r="E42" s="225">
        <v>1406</v>
      </c>
      <c r="F42" s="225">
        <v>66045</v>
      </c>
      <c r="G42" s="225">
        <v>956</v>
      </c>
      <c r="H42" s="224">
        <f t="shared" si="7"/>
        <v>71447</v>
      </c>
      <c r="I42" s="225">
        <v>846</v>
      </c>
      <c r="J42" s="225">
        <v>65002</v>
      </c>
      <c r="K42" s="228">
        <v>113</v>
      </c>
      <c r="L42" s="228">
        <v>4396</v>
      </c>
      <c r="M42" s="228">
        <v>63</v>
      </c>
      <c r="N42" s="225">
        <v>2049</v>
      </c>
      <c r="O42" s="225">
        <v>1347</v>
      </c>
      <c r="P42" s="224">
        <v>23648</v>
      </c>
      <c r="Q42" s="225">
        <v>1323</v>
      </c>
      <c r="R42" s="225">
        <v>17303</v>
      </c>
      <c r="S42" s="225">
        <v>48</v>
      </c>
      <c r="T42" s="225">
        <v>2085</v>
      </c>
      <c r="U42" s="225">
        <v>30</v>
      </c>
      <c r="V42" s="225">
        <v>1896</v>
      </c>
      <c r="W42" s="225">
        <v>243</v>
      </c>
      <c r="X42" s="226">
        <v>4449</v>
      </c>
    </row>
    <row r="43" spans="2:24" ht="12">
      <c r="B43" s="214" t="s">
        <v>1041</v>
      </c>
      <c r="C43" s="223">
        <v>1124</v>
      </c>
      <c r="D43" s="224">
        <v>105377</v>
      </c>
      <c r="E43" s="225">
        <v>1043</v>
      </c>
      <c r="F43" s="225">
        <v>57088</v>
      </c>
      <c r="G43" s="225">
        <v>610</v>
      </c>
      <c r="H43" s="224">
        <f t="shared" si="7"/>
        <v>34973</v>
      </c>
      <c r="I43" s="225">
        <v>589</v>
      </c>
      <c r="J43" s="225">
        <v>33053</v>
      </c>
      <c r="K43" s="228">
        <v>13</v>
      </c>
      <c r="L43" s="228">
        <v>1100</v>
      </c>
      <c r="M43" s="228">
        <v>27</v>
      </c>
      <c r="N43" s="228">
        <v>820</v>
      </c>
      <c r="O43" s="225">
        <v>1050</v>
      </c>
      <c r="P43" s="224">
        <v>13316</v>
      </c>
      <c r="Q43" s="225">
        <v>1049</v>
      </c>
      <c r="R43" s="225">
        <v>10742</v>
      </c>
      <c r="S43" s="225">
        <v>35</v>
      </c>
      <c r="T43" s="225">
        <v>1043</v>
      </c>
      <c r="U43" s="225">
        <v>14</v>
      </c>
      <c r="V43" s="225">
        <v>1500</v>
      </c>
      <c r="W43" s="225">
        <v>73</v>
      </c>
      <c r="X43" s="226">
        <v>1074</v>
      </c>
    </row>
    <row r="44" spans="2:24" ht="12">
      <c r="B44" s="214" t="s">
        <v>1042</v>
      </c>
      <c r="C44" s="223">
        <v>1365</v>
      </c>
      <c r="D44" s="224">
        <v>189593</v>
      </c>
      <c r="E44" s="225">
        <v>1315</v>
      </c>
      <c r="F44" s="225">
        <v>147564</v>
      </c>
      <c r="G44" s="225">
        <v>114</v>
      </c>
      <c r="H44" s="224">
        <f t="shared" si="7"/>
        <v>5576</v>
      </c>
      <c r="I44" s="225">
        <v>30</v>
      </c>
      <c r="J44" s="225">
        <v>760</v>
      </c>
      <c r="K44" s="228">
        <v>74</v>
      </c>
      <c r="L44" s="228">
        <v>4536</v>
      </c>
      <c r="M44" s="228">
        <v>11</v>
      </c>
      <c r="N44" s="228">
        <v>280</v>
      </c>
      <c r="O44" s="225">
        <v>1270</v>
      </c>
      <c r="P44" s="224">
        <v>36453</v>
      </c>
      <c r="Q44" s="225">
        <v>1258</v>
      </c>
      <c r="R44" s="225">
        <v>32882</v>
      </c>
      <c r="S44" s="225">
        <v>50</v>
      </c>
      <c r="T44" s="225">
        <v>4220</v>
      </c>
      <c r="U44" s="225">
        <v>12</v>
      </c>
      <c r="V44" s="225">
        <v>840</v>
      </c>
      <c r="W44" s="225">
        <v>145</v>
      </c>
      <c r="X44" s="226">
        <v>2731</v>
      </c>
    </row>
    <row r="45" spans="2:24" ht="12">
      <c r="B45" s="214"/>
      <c r="C45" s="223"/>
      <c r="D45" s="228"/>
      <c r="E45" s="225"/>
      <c r="F45" s="225"/>
      <c r="G45" s="225"/>
      <c r="H45" s="228"/>
      <c r="I45" s="225"/>
      <c r="J45" s="225"/>
      <c r="K45" s="228"/>
      <c r="L45" s="228"/>
      <c r="M45" s="228"/>
      <c r="N45" s="228"/>
      <c r="O45" s="225"/>
      <c r="P45" s="228"/>
      <c r="Q45" s="225"/>
      <c r="R45" s="225"/>
      <c r="S45" s="225"/>
      <c r="T45" s="225"/>
      <c r="U45" s="225"/>
      <c r="V45" s="225"/>
      <c r="W45" s="225"/>
      <c r="X45" s="226"/>
    </row>
    <row r="46" spans="2:24" ht="12">
      <c r="B46" s="214" t="s">
        <v>1044</v>
      </c>
      <c r="C46" s="223">
        <v>978</v>
      </c>
      <c r="D46" s="224">
        <v>168917</v>
      </c>
      <c r="E46" s="225">
        <v>947</v>
      </c>
      <c r="F46" s="225">
        <v>155022</v>
      </c>
      <c r="G46" s="225">
        <v>37</v>
      </c>
      <c r="H46" s="224">
        <f aca="true" t="shared" si="8" ref="H46:H52">+J46+L46+N46</f>
        <v>2203</v>
      </c>
      <c r="I46" s="225">
        <v>3</v>
      </c>
      <c r="J46" s="225">
        <v>50</v>
      </c>
      <c r="K46" s="228">
        <v>34</v>
      </c>
      <c r="L46" s="228">
        <v>2153</v>
      </c>
      <c r="M46" s="228">
        <v>0</v>
      </c>
      <c r="N46" s="228">
        <v>0</v>
      </c>
      <c r="O46" s="225">
        <v>911</v>
      </c>
      <c r="P46" s="224">
        <v>11692</v>
      </c>
      <c r="Q46" s="225">
        <v>898</v>
      </c>
      <c r="R46" s="225">
        <v>9910</v>
      </c>
      <c r="S46" s="225">
        <v>39</v>
      </c>
      <c r="T46" s="225">
        <v>1020</v>
      </c>
      <c r="U46" s="225">
        <v>22</v>
      </c>
      <c r="V46" s="225">
        <v>1000</v>
      </c>
      <c r="W46" s="225">
        <v>70</v>
      </c>
      <c r="X46" s="226">
        <v>782</v>
      </c>
    </row>
    <row r="47" spans="2:24" ht="12">
      <c r="B47" s="214" t="s">
        <v>1046</v>
      </c>
      <c r="C47" s="223">
        <v>1487</v>
      </c>
      <c r="D47" s="224">
        <v>228365</v>
      </c>
      <c r="E47" s="225">
        <v>1469</v>
      </c>
      <c r="F47" s="225">
        <v>209869</v>
      </c>
      <c r="G47" s="225">
        <v>54</v>
      </c>
      <c r="H47" s="224">
        <f t="shared" si="8"/>
        <v>4936</v>
      </c>
      <c r="I47" s="225">
        <v>0</v>
      </c>
      <c r="J47" s="225">
        <v>0</v>
      </c>
      <c r="K47" s="228">
        <v>53</v>
      </c>
      <c r="L47" s="228">
        <v>4896</v>
      </c>
      <c r="M47" s="228">
        <v>1</v>
      </c>
      <c r="N47" s="228">
        <v>40</v>
      </c>
      <c r="O47" s="225">
        <v>1339</v>
      </c>
      <c r="P47" s="224">
        <v>13560</v>
      </c>
      <c r="Q47" s="225">
        <v>1330</v>
      </c>
      <c r="R47" s="225">
        <v>10006</v>
      </c>
      <c r="S47" s="225">
        <v>51</v>
      </c>
      <c r="T47" s="225">
        <v>1334</v>
      </c>
      <c r="U47" s="225">
        <v>72</v>
      </c>
      <c r="V47" s="225">
        <v>3467</v>
      </c>
      <c r="W47" s="225">
        <v>13</v>
      </c>
      <c r="X47" s="226">
        <v>87</v>
      </c>
    </row>
    <row r="48" spans="2:24" ht="12">
      <c r="B48" s="214" t="s">
        <v>1047</v>
      </c>
      <c r="C48" s="223">
        <v>1015</v>
      </c>
      <c r="D48" s="224">
        <v>161198</v>
      </c>
      <c r="E48" s="225">
        <v>994</v>
      </c>
      <c r="F48" s="225">
        <v>148787</v>
      </c>
      <c r="G48" s="225">
        <v>51</v>
      </c>
      <c r="H48" s="224">
        <f t="shared" si="8"/>
        <v>1934</v>
      </c>
      <c r="I48" s="225">
        <v>7</v>
      </c>
      <c r="J48" s="225">
        <v>153</v>
      </c>
      <c r="K48" s="228">
        <v>18</v>
      </c>
      <c r="L48" s="228">
        <v>930</v>
      </c>
      <c r="M48" s="228">
        <v>26</v>
      </c>
      <c r="N48" s="228">
        <v>851</v>
      </c>
      <c r="O48" s="225">
        <v>821</v>
      </c>
      <c r="P48" s="224">
        <v>10477</v>
      </c>
      <c r="Q48" s="225">
        <v>819</v>
      </c>
      <c r="R48" s="225">
        <v>9413</v>
      </c>
      <c r="S48" s="225">
        <v>12</v>
      </c>
      <c r="T48" s="225">
        <v>810</v>
      </c>
      <c r="U48" s="225">
        <v>10</v>
      </c>
      <c r="V48" s="225">
        <v>530</v>
      </c>
      <c r="W48" s="225">
        <v>30</v>
      </c>
      <c r="X48" s="226">
        <v>534</v>
      </c>
    </row>
    <row r="49" spans="2:24" ht="12">
      <c r="B49" s="214" t="s">
        <v>1048</v>
      </c>
      <c r="C49" s="223">
        <v>1325</v>
      </c>
      <c r="D49" s="224">
        <v>204654</v>
      </c>
      <c r="E49" s="225">
        <v>1216</v>
      </c>
      <c r="F49" s="225">
        <v>189360</v>
      </c>
      <c r="G49" s="225">
        <v>47</v>
      </c>
      <c r="H49" s="224">
        <f t="shared" si="8"/>
        <v>2538</v>
      </c>
      <c r="I49" s="225">
        <v>24</v>
      </c>
      <c r="J49" s="225">
        <v>512</v>
      </c>
      <c r="K49" s="228">
        <v>22</v>
      </c>
      <c r="L49" s="228">
        <v>2021</v>
      </c>
      <c r="M49" s="228">
        <v>1</v>
      </c>
      <c r="N49" s="228">
        <v>5</v>
      </c>
      <c r="O49" s="225">
        <v>1116</v>
      </c>
      <c r="P49" s="224">
        <v>12756</v>
      </c>
      <c r="Q49" s="225">
        <v>1102</v>
      </c>
      <c r="R49" s="225">
        <v>10491</v>
      </c>
      <c r="S49" s="225">
        <v>51</v>
      </c>
      <c r="T49" s="225">
        <v>1448</v>
      </c>
      <c r="U49" s="225">
        <v>20</v>
      </c>
      <c r="V49" s="225">
        <v>1302</v>
      </c>
      <c r="W49" s="225">
        <v>76</v>
      </c>
      <c r="X49" s="226">
        <v>963</v>
      </c>
    </row>
    <row r="50" spans="2:24" ht="12">
      <c r="B50" s="214" t="s">
        <v>1050</v>
      </c>
      <c r="C50" s="223">
        <v>738</v>
      </c>
      <c r="D50" s="224">
        <v>111556</v>
      </c>
      <c r="E50" s="225">
        <v>700</v>
      </c>
      <c r="F50" s="225">
        <v>81314</v>
      </c>
      <c r="G50" s="225">
        <v>32</v>
      </c>
      <c r="H50" s="224">
        <f t="shared" si="8"/>
        <v>2427</v>
      </c>
      <c r="I50" s="225">
        <v>6</v>
      </c>
      <c r="J50" s="225">
        <v>247</v>
      </c>
      <c r="K50" s="228">
        <v>27</v>
      </c>
      <c r="L50" s="228">
        <v>2180</v>
      </c>
      <c r="M50" s="228">
        <v>0</v>
      </c>
      <c r="N50" s="228">
        <v>0</v>
      </c>
      <c r="O50" s="225">
        <v>705</v>
      </c>
      <c r="P50" s="224">
        <v>27815</v>
      </c>
      <c r="Q50" s="225">
        <v>696</v>
      </c>
      <c r="R50" s="225">
        <v>17026</v>
      </c>
      <c r="S50" s="225">
        <v>95</v>
      </c>
      <c r="T50" s="225">
        <v>6447</v>
      </c>
      <c r="U50" s="225">
        <v>66</v>
      </c>
      <c r="V50" s="225">
        <v>9404</v>
      </c>
      <c r="W50" s="225">
        <v>38</v>
      </c>
      <c r="X50" s="226">
        <v>1385</v>
      </c>
    </row>
    <row r="51" spans="2:24" ht="12">
      <c r="B51" s="214" t="s">
        <v>1052</v>
      </c>
      <c r="C51" s="223">
        <v>947</v>
      </c>
      <c r="D51" s="224">
        <v>188528</v>
      </c>
      <c r="E51" s="225">
        <v>927</v>
      </c>
      <c r="F51" s="225">
        <v>170702</v>
      </c>
      <c r="G51" s="225">
        <v>100</v>
      </c>
      <c r="H51" s="224">
        <f t="shared" si="8"/>
        <v>4587</v>
      </c>
      <c r="I51" s="225">
        <v>53</v>
      </c>
      <c r="J51" s="225">
        <v>826</v>
      </c>
      <c r="K51" s="228">
        <v>45</v>
      </c>
      <c r="L51" s="228">
        <v>3681</v>
      </c>
      <c r="M51" s="228">
        <v>2</v>
      </c>
      <c r="N51" s="228">
        <v>80</v>
      </c>
      <c r="O51" s="225">
        <v>857</v>
      </c>
      <c r="P51" s="224">
        <v>13239</v>
      </c>
      <c r="Q51" s="225">
        <v>851</v>
      </c>
      <c r="R51" s="225">
        <v>12002</v>
      </c>
      <c r="S51" s="225">
        <v>10</v>
      </c>
      <c r="T51" s="225">
        <v>268</v>
      </c>
      <c r="U51" s="225">
        <v>4</v>
      </c>
      <c r="V51" s="228">
        <v>65</v>
      </c>
      <c r="W51" s="225">
        <v>64</v>
      </c>
      <c r="X51" s="226">
        <v>1172</v>
      </c>
    </row>
    <row r="52" spans="2:24" ht="12">
      <c r="B52" s="214" t="s">
        <v>1054</v>
      </c>
      <c r="C52" s="223">
        <v>1039</v>
      </c>
      <c r="D52" s="224">
        <v>143649</v>
      </c>
      <c r="E52" s="225">
        <v>987</v>
      </c>
      <c r="F52" s="225">
        <v>126822</v>
      </c>
      <c r="G52" s="225">
        <v>37</v>
      </c>
      <c r="H52" s="224">
        <f t="shared" si="8"/>
        <v>2146</v>
      </c>
      <c r="I52" s="225">
        <v>14</v>
      </c>
      <c r="J52" s="225">
        <v>230</v>
      </c>
      <c r="K52" s="228">
        <v>23</v>
      </c>
      <c r="L52" s="228">
        <v>1856</v>
      </c>
      <c r="M52" s="228">
        <v>1</v>
      </c>
      <c r="N52" s="228">
        <v>60</v>
      </c>
      <c r="O52" s="225">
        <v>962</v>
      </c>
      <c r="P52" s="224">
        <v>14681</v>
      </c>
      <c r="Q52" s="225">
        <v>953</v>
      </c>
      <c r="R52" s="225">
        <v>13272</v>
      </c>
      <c r="S52" s="225">
        <v>15</v>
      </c>
      <c r="T52" s="225">
        <v>565</v>
      </c>
      <c r="U52" s="225">
        <v>14</v>
      </c>
      <c r="V52" s="225">
        <v>594</v>
      </c>
      <c r="W52" s="225">
        <v>78</v>
      </c>
      <c r="X52" s="226">
        <v>815</v>
      </c>
    </row>
    <row r="53" spans="2:24" ht="12">
      <c r="B53" s="214"/>
      <c r="C53" s="223"/>
      <c r="D53" s="228"/>
      <c r="E53" s="225"/>
      <c r="F53" s="225"/>
      <c r="G53" s="225"/>
      <c r="H53" s="228"/>
      <c r="I53" s="225"/>
      <c r="J53" s="225"/>
      <c r="K53" s="228"/>
      <c r="L53" s="228"/>
      <c r="M53" s="228"/>
      <c r="N53" s="228"/>
      <c r="O53" s="225"/>
      <c r="P53" s="228"/>
      <c r="Q53" s="225"/>
      <c r="R53" s="225"/>
      <c r="S53" s="225"/>
      <c r="T53" s="225"/>
      <c r="U53" s="225"/>
      <c r="V53" s="225"/>
      <c r="W53" s="225"/>
      <c r="X53" s="226"/>
    </row>
    <row r="54" spans="2:24" ht="12">
      <c r="B54" s="214" t="s">
        <v>1056</v>
      </c>
      <c r="C54" s="223">
        <v>2774</v>
      </c>
      <c r="D54" s="224">
        <v>415405</v>
      </c>
      <c r="E54" s="225">
        <v>2543</v>
      </c>
      <c r="F54" s="225">
        <v>309768</v>
      </c>
      <c r="G54" s="225">
        <v>1409</v>
      </c>
      <c r="H54" s="224">
        <f>+J54+L54+N54</f>
        <v>61022</v>
      </c>
      <c r="I54" s="225">
        <v>1366</v>
      </c>
      <c r="J54" s="225">
        <v>59168</v>
      </c>
      <c r="K54" s="228">
        <v>6</v>
      </c>
      <c r="L54" s="228">
        <v>245</v>
      </c>
      <c r="M54" s="228">
        <v>43</v>
      </c>
      <c r="N54" s="228">
        <v>1609</v>
      </c>
      <c r="O54" s="225">
        <v>2498</v>
      </c>
      <c r="P54" s="224">
        <v>44615</v>
      </c>
      <c r="Q54" s="225">
        <v>2478</v>
      </c>
      <c r="R54" s="225">
        <v>36473</v>
      </c>
      <c r="S54" s="225">
        <v>258</v>
      </c>
      <c r="T54" s="225">
        <v>11849</v>
      </c>
      <c r="U54" s="225">
        <v>68</v>
      </c>
      <c r="V54" s="225">
        <v>4610</v>
      </c>
      <c r="W54" s="225">
        <v>231</v>
      </c>
      <c r="X54" s="226">
        <v>3532</v>
      </c>
    </row>
    <row r="55" spans="2:24" ht="12">
      <c r="B55" s="214" t="s">
        <v>1180</v>
      </c>
      <c r="C55" s="223">
        <v>2605</v>
      </c>
      <c r="D55" s="224">
        <v>500072</v>
      </c>
      <c r="E55" s="225">
        <v>2551</v>
      </c>
      <c r="F55" s="225">
        <v>462903</v>
      </c>
      <c r="G55" s="225">
        <v>241</v>
      </c>
      <c r="H55" s="224">
        <f>+J55+L55+N55</f>
        <v>7500</v>
      </c>
      <c r="I55" s="225">
        <v>162</v>
      </c>
      <c r="J55" s="225">
        <v>4310</v>
      </c>
      <c r="K55" s="228">
        <v>40</v>
      </c>
      <c r="L55" s="228">
        <v>1850</v>
      </c>
      <c r="M55" s="228">
        <v>44</v>
      </c>
      <c r="N55" s="225">
        <v>1340</v>
      </c>
      <c r="O55" s="225">
        <v>2462</v>
      </c>
      <c r="P55" s="224">
        <v>29669</v>
      </c>
      <c r="Q55" s="225">
        <v>2449</v>
      </c>
      <c r="R55" s="225">
        <v>20740</v>
      </c>
      <c r="S55" s="225">
        <v>111</v>
      </c>
      <c r="T55" s="225">
        <v>2168</v>
      </c>
      <c r="U55" s="225">
        <v>107</v>
      </c>
      <c r="V55" s="225">
        <v>7622</v>
      </c>
      <c r="W55" s="225">
        <v>104</v>
      </c>
      <c r="X55" s="226">
        <v>1307</v>
      </c>
    </row>
    <row r="56" spans="2:24" ht="12">
      <c r="B56" s="214" t="s">
        <v>1061</v>
      </c>
      <c r="C56" s="223">
        <v>1025</v>
      </c>
      <c r="D56" s="224">
        <v>122748</v>
      </c>
      <c r="E56" s="225">
        <v>948</v>
      </c>
      <c r="F56" s="225">
        <v>109471</v>
      </c>
      <c r="G56" s="225">
        <v>3</v>
      </c>
      <c r="H56" s="224">
        <f>+J56+L56+N56</f>
        <v>82</v>
      </c>
      <c r="I56" s="225">
        <v>3</v>
      </c>
      <c r="J56" s="225">
        <v>82</v>
      </c>
      <c r="K56" s="228">
        <v>0</v>
      </c>
      <c r="L56" s="228">
        <v>0</v>
      </c>
      <c r="M56" s="228">
        <v>0</v>
      </c>
      <c r="N56" s="228">
        <v>0</v>
      </c>
      <c r="O56" s="225">
        <v>981</v>
      </c>
      <c r="P56" s="224">
        <v>13195</v>
      </c>
      <c r="Q56" s="225">
        <v>975</v>
      </c>
      <c r="R56" s="225">
        <v>10207</v>
      </c>
      <c r="S56" s="225">
        <v>126</v>
      </c>
      <c r="T56" s="225">
        <v>1883</v>
      </c>
      <c r="U56" s="225">
        <v>71</v>
      </c>
      <c r="V56" s="225">
        <v>2416</v>
      </c>
      <c r="W56" s="225">
        <v>51</v>
      </c>
      <c r="X56" s="226">
        <v>572</v>
      </c>
    </row>
    <row r="57" spans="2:24" ht="12">
      <c r="B57" s="214" t="s">
        <v>1063</v>
      </c>
      <c r="C57" s="223">
        <v>2436</v>
      </c>
      <c r="D57" s="224">
        <v>238498</v>
      </c>
      <c r="E57" s="225">
        <v>2258</v>
      </c>
      <c r="F57" s="225">
        <v>145769</v>
      </c>
      <c r="G57" s="225">
        <v>1052</v>
      </c>
      <c r="H57" s="224">
        <f>+J57+L57+N57</f>
        <v>46170</v>
      </c>
      <c r="I57" s="225">
        <v>289</v>
      </c>
      <c r="J57" s="225">
        <v>11759</v>
      </c>
      <c r="K57" s="228">
        <v>729</v>
      </c>
      <c r="L57" s="228">
        <v>29458</v>
      </c>
      <c r="M57" s="228">
        <v>117</v>
      </c>
      <c r="N57" s="225">
        <v>4953</v>
      </c>
      <c r="O57" s="225">
        <v>2258</v>
      </c>
      <c r="P57" s="224">
        <v>46559</v>
      </c>
      <c r="Q57" s="225">
        <v>2226</v>
      </c>
      <c r="R57" s="225">
        <v>31989</v>
      </c>
      <c r="S57" s="225">
        <v>86</v>
      </c>
      <c r="T57" s="225">
        <v>5505</v>
      </c>
      <c r="U57" s="225">
        <v>66</v>
      </c>
      <c r="V57" s="225">
        <v>6605</v>
      </c>
      <c r="W57" s="225">
        <v>443</v>
      </c>
      <c r="X57" s="226">
        <v>7965</v>
      </c>
    </row>
    <row r="58" spans="2:24" ht="12">
      <c r="B58" s="214" t="s">
        <v>1064</v>
      </c>
      <c r="C58" s="223">
        <v>1400</v>
      </c>
      <c r="D58" s="224">
        <v>215663</v>
      </c>
      <c r="E58" s="225">
        <v>1379</v>
      </c>
      <c r="F58" s="225">
        <v>200734</v>
      </c>
      <c r="G58" s="225">
        <v>16</v>
      </c>
      <c r="H58" s="224">
        <f>+J58+L58+N58</f>
        <v>336</v>
      </c>
      <c r="I58" s="225">
        <v>4</v>
      </c>
      <c r="J58" s="225">
        <v>80</v>
      </c>
      <c r="K58" s="228">
        <v>1</v>
      </c>
      <c r="L58" s="228">
        <v>40</v>
      </c>
      <c r="M58" s="228">
        <v>11</v>
      </c>
      <c r="N58" s="225">
        <v>216</v>
      </c>
      <c r="O58" s="225">
        <v>1258</v>
      </c>
      <c r="P58" s="224">
        <v>14593</v>
      </c>
      <c r="Q58" s="225">
        <v>1250</v>
      </c>
      <c r="R58" s="225">
        <v>11267</v>
      </c>
      <c r="S58" s="225">
        <v>43</v>
      </c>
      <c r="T58" s="225">
        <v>689</v>
      </c>
      <c r="U58" s="225">
        <v>50</v>
      </c>
      <c r="V58" s="225">
        <v>3055</v>
      </c>
      <c r="W58" s="225">
        <v>29</v>
      </c>
      <c r="X58" s="226">
        <v>271</v>
      </c>
    </row>
    <row r="59" spans="2:24" ht="12">
      <c r="B59" s="214"/>
      <c r="C59" s="223"/>
      <c r="D59" s="228"/>
      <c r="E59" s="225"/>
      <c r="F59" s="225"/>
      <c r="G59" s="225"/>
      <c r="H59" s="228"/>
      <c r="I59" s="225"/>
      <c r="J59" s="225"/>
      <c r="K59" s="228"/>
      <c r="L59" s="228"/>
      <c r="M59" s="228"/>
      <c r="N59" s="225"/>
      <c r="O59" s="225"/>
      <c r="P59" s="228"/>
      <c r="Q59" s="225"/>
      <c r="R59" s="225"/>
      <c r="S59" s="225"/>
      <c r="T59" s="225"/>
      <c r="U59" s="225"/>
      <c r="V59" s="225"/>
      <c r="W59" s="225"/>
      <c r="X59" s="226"/>
    </row>
    <row r="60" spans="2:24" ht="12">
      <c r="B60" s="214" t="s">
        <v>1067</v>
      </c>
      <c r="C60" s="223">
        <v>934</v>
      </c>
      <c r="D60" s="224">
        <v>172227</v>
      </c>
      <c r="E60" s="225">
        <v>924</v>
      </c>
      <c r="F60" s="225">
        <v>165362</v>
      </c>
      <c r="G60" s="225">
        <v>66</v>
      </c>
      <c r="H60" s="224">
        <f aca="true" t="shared" si="9" ref="H60:H71">+J60+L60+N60</f>
        <v>3110</v>
      </c>
      <c r="I60" s="225">
        <v>58</v>
      </c>
      <c r="J60" s="225">
        <v>2392</v>
      </c>
      <c r="K60" s="228">
        <v>11</v>
      </c>
      <c r="L60" s="228">
        <v>718</v>
      </c>
      <c r="M60" s="228">
        <v>0</v>
      </c>
      <c r="N60" s="228">
        <v>0</v>
      </c>
      <c r="O60" s="225">
        <v>633</v>
      </c>
      <c r="P60" s="224">
        <v>3755</v>
      </c>
      <c r="Q60" s="225">
        <v>625</v>
      </c>
      <c r="R60" s="225">
        <v>2524</v>
      </c>
      <c r="S60" s="225">
        <v>3</v>
      </c>
      <c r="T60" s="225">
        <v>5</v>
      </c>
      <c r="U60" s="225">
        <v>5</v>
      </c>
      <c r="V60" s="225">
        <v>936</v>
      </c>
      <c r="W60" s="225">
        <v>21</v>
      </c>
      <c r="X60" s="226">
        <v>295</v>
      </c>
    </row>
    <row r="61" spans="2:24" ht="12">
      <c r="B61" s="214" t="s">
        <v>1069</v>
      </c>
      <c r="C61" s="223">
        <v>1926</v>
      </c>
      <c r="D61" s="224">
        <v>400183</v>
      </c>
      <c r="E61" s="225">
        <v>1916</v>
      </c>
      <c r="F61" s="225">
        <v>391807</v>
      </c>
      <c r="G61" s="225">
        <v>27</v>
      </c>
      <c r="H61" s="224">
        <f t="shared" si="9"/>
        <v>489</v>
      </c>
      <c r="I61" s="225">
        <v>27</v>
      </c>
      <c r="J61" s="225">
        <v>489</v>
      </c>
      <c r="K61" s="228">
        <v>0</v>
      </c>
      <c r="L61" s="228">
        <v>0</v>
      </c>
      <c r="M61" s="228">
        <v>0</v>
      </c>
      <c r="N61" s="228">
        <v>0</v>
      </c>
      <c r="O61" s="225">
        <v>1420</v>
      </c>
      <c r="P61" s="224">
        <v>7887</v>
      </c>
      <c r="Q61" s="225">
        <v>1408</v>
      </c>
      <c r="R61" s="225">
        <v>7644</v>
      </c>
      <c r="S61" s="225">
        <v>8</v>
      </c>
      <c r="T61" s="225">
        <v>87</v>
      </c>
      <c r="U61" s="225">
        <v>6</v>
      </c>
      <c r="V61" s="228">
        <v>56</v>
      </c>
      <c r="W61" s="225">
        <v>34</v>
      </c>
      <c r="X61" s="226">
        <v>187</v>
      </c>
    </row>
    <row r="62" spans="2:24" ht="12">
      <c r="B62" s="214" t="s">
        <v>1071</v>
      </c>
      <c r="C62" s="223">
        <v>1540</v>
      </c>
      <c r="D62" s="224">
        <v>376920</v>
      </c>
      <c r="E62" s="225">
        <v>1506</v>
      </c>
      <c r="F62" s="225">
        <v>355507</v>
      </c>
      <c r="G62" s="225">
        <v>333</v>
      </c>
      <c r="H62" s="224">
        <f t="shared" si="9"/>
        <v>4928</v>
      </c>
      <c r="I62" s="225">
        <v>327</v>
      </c>
      <c r="J62" s="225">
        <v>4154</v>
      </c>
      <c r="K62" s="228">
        <v>5</v>
      </c>
      <c r="L62" s="228">
        <v>644</v>
      </c>
      <c r="M62" s="228">
        <v>2</v>
      </c>
      <c r="N62" s="228">
        <v>130</v>
      </c>
      <c r="O62" s="225">
        <v>1286</v>
      </c>
      <c r="P62" s="224">
        <v>16485</v>
      </c>
      <c r="Q62" s="225">
        <v>1278</v>
      </c>
      <c r="R62" s="225">
        <v>12351</v>
      </c>
      <c r="S62" s="225">
        <v>17</v>
      </c>
      <c r="T62" s="225">
        <v>464</v>
      </c>
      <c r="U62" s="225">
        <v>17</v>
      </c>
      <c r="V62" s="225">
        <v>3396</v>
      </c>
      <c r="W62" s="225">
        <v>50</v>
      </c>
      <c r="X62" s="226">
        <v>738</v>
      </c>
    </row>
    <row r="63" spans="2:24" ht="12">
      <c r="B63" s="214" t="s">
        <v>1072</v>
      </c>
      <c r="C63" s="223">
        <v>1401</v>
      </c>
      <c r="D63" s="224">
        <v>330331</v>
      </c>
      <c r="E63" s="225">
        <v>1282</v>
      </c>
      <c r="F63" s="225">
        <v>290777</v>
      </c>
      <c r="G63" s="225">
        <v>807</v>
      </c>
      <c r="H63" s="224">
        <f t="shared" si="9"/>
        <v>20440</v>
      </c>
      <c r="I63" s="225">
        <v>802</v>
      </c>
      <c r="J63" s="225">
        <v>18664</v>
      </c>
      <c r="K63" s="228">
        <v>17</v>
      </c>
      <c r="L63" s="228">
        <v>1776</v>
      </c>
      <c r="M63" s="228">
        <v>0</v>
      </c>
      <c r="N63" s="228">
        <v>0</v>
      </c>
      <c r="O63" s="225">
        <v>1081</v>
      </c>
      <c r="P63" s="224">
        <v>19114</v>
      </c>
      <c r="Q63" s="225">
        <v>1059</v>
      </c>
      <c r="R63" s="225">
        <v>16625</v>
      </c>
      <c r="S63" s="225">
        <v>5</v>
      </c>
      <c r="T63" s="225">
        <v>151</v>
      </c>
      <c r="U63" s="225">
        <v>13</v>
      </c>
      <c r="V63" s="225">
        <v>1077</v>
      </c>
      <c r="W63" s="225">
        <v>120</v>
      </c>
      <c r="X63" s="226">
        <v>1412</v>
      </c>
    </row>
    <row r="64" spans="2:24" ht="12">
      <c r="B64" s="214" t="s">
        <v>1074</v>
      </c>
      <c r="C64" s="223">
        <v>1117</v>
      </c>
      <c r="D64" s="224">
        <v>214445</v>
      </c>
      <c r="E64" s="225">
        <v>1030</v>
      </c>
      <c r="F64" s="225">
        <v>179887</v>
      </c>
      <c r="G64" s="225">
        <v>799</v>
      </c>
      <c r="H64" s="224">
        <f t="shared" si="9"/>
        <v>21687</v>
      </c>
      <c r="I64" s="225">
        <v>799</v>
      </c>
      <c r="J64" s="225">
        <v>21367</v>
      </c>
      <c r="K64" s="228">
        <v>1</v>
      </c>
      <c r="L64" s="228">
        <v>120</v>
      </c>
      <c r="M64" s="228">
        <v>1</v>
      </c>
      <c r="N64" s="228">
        <v>200</v>
      </c>
      <c r="O64" s="225">
        <v>712</v>
      </c>
      <c r="P64" s="224">
        <v>12871</v>
      </c>
      <c r="Q64" s="225">
        <v>712</v>
      </c>
      <c r="R64" s="225">
        <v>11446</v>
      </c>
      <c r="S64" s="225">
        <v>4</v>
      </c>
      <c r="T64" s="225">
        <v>87</v>
      </c>
      <c r="U64" s="225">
        <v>3</v>
      </c>
      <c r="V64" s="225">
        <v>1250</v>
      </c>
      <c r="W64" s="225">
        <v>9</v>
      </c>
      <c r="X64" s="226">
        <v>175</v>
      </c>
    </row>
    <row r="65" spans="2:24" ht="12">
      <c r="B65" s="214" t="s">
        <v>1076</v>
      </c>
      <c r="C65" s="223">
        <v>896</v>
      </c>
      <c r="D65" s="224">
        <v>236987</v>
      </c>
      <c r="E65" s="225">
        <v>870</v>
      </c>
      <c r="F65" s="225">
        <v>228950</v>
      </c>
      <c r="G65" s="225">
        <v>212</v>
      </c>
      <c r="H65" s="224">
        <f t="shared" si="9"/>
        <v>2734</v>
      </c>
      <c r="I65" s="225">
        <v>208</v>
      </c>
      <c r="J65" s="225">
        <v>2629</v>
      </c>
      <c r="K65" s="228">
        <v>6</v>
      </c>
      <c r="L65" s="228">
        <v>105</v>
      </c>
      <c r="M65" s="228">
        <v>0</v>
      </c>
      <c r="N65" s="228">
        <v>0</v>
      </c>
      <c r="O65" s="225">
        <v>762</v>
      </c>
      <c r="P65" s="224">
        <v>5303</v>
      </c>
      <c r="Q65" s="225">
        <v>761</v>
      </c>
      <c r="R65" s="225">
        <v>4953</v>
      </c>
      <c r="S65" s="225">
        <v>2</v>
      </c>
      <c r="T65" s="228">
        <v>26</v>
      </c>
      <c r="U65" s="225">
        <v>3</v>
      </c>
      <c r="V65" s="228">
        <v>52</v>
      </c>
      <c r="W65" s="225">
        <v>36</v>
      </c>
      <c r="X65" s="226">
        <v>298</v>
      </c>
    </row>
    <row r="66" spans="2:24" ht="12">
      <c r="B66" s="214" t="s">
        <v>1078</v>
      </c>
      <c r="C66" s="223">
        <v>874</v>
      </c>
      <c r="D66" s="224">
        <v>122313</v>
      </c>
      <c r="E66" s="225">
        <v>827</v>
      </c>
      <c r="F66" s="225">
        <v>104112</v>
      </c>
      <c r="G66" s="225">
        <v>416</v>
      </c>
      <c r="H66" s="224">
        <f t="shared" si="9"/>
        <v>11385</v>
      </c>
      <c r="I66" s="225">
        <v>399</v>
      </c>
      <c r="J66" s="225">
        <v>10317</v>
      </c>
      <c r="K66" s="228">
        <v>10</v>
      </c>
      <c r="L66" s="228">
        <v>785</v>
      </c>
      <c r="M66" s="228">
        <v>19</v>
      </c>
      <c r="N66" s="228">
        <v>283</v>
      </c>
      <c r="O66" s="225">
        <v>809</v>
      </c>
      <c r="P66" s="224">
        <v>6816</v>
      </c>
      <c r="Q66" s="225">
        <v>805</v>
      </c>
      <c r="R66" s="225">
        <v>5103</v>
      </c>
      <c r="S66" s="225">
        <v>6</v>
      </c>
      <c r="T66" s="225">
        <v>195</v>
      </c>
      <c r="U66" s="225">
        <v>18</v>
      </c>
      <c r="V66" s="225">
        <v>1487</v>
      </c>
      <c r="W66" s="225">
        <v>20</v>
      </c>
      <c r="X66" s="226">
        <v>226</v>
      </c>
    </row>
    <row r="67" spans="2:24" ht="12">
      <c r="B67" s="214" t="s">
        <v>1081</v>
      </c>
      <c r="C67" s="223">
        <v>1046</v>
      </c>
      <c r="D67" s="224">
        <v>83792</v>
      </c>
      <c r="E67" s="225">
        <v>1024</v>
      </c>
      <c r="F67" s="225">
        <v>74203</v>
      </c>
      <c r="G67" s="225">
        <v>109</v>
      </c>
      <c r="H67" s="224">
        <f t="shared" si="9"/>
        <v>1836</v>
      </c>
      <c r="I67" s="225">
        <v>89</v>
      </c>
      <c r="J67" s="225">
        <v>1462</v>
      </c>
      <c r="K67" s="228">
        <v>9</v>
      </c>
      <c r="L67" s="228">
        <v>285</v>
      </c>
      <c r="M67" s="228">
        <v>12</v>
      </c>
      <c r="N67" s="228">
        <v>89</v>
      </c>
      <c r="O67" s="225">
        <v>881</v>
      </c>
      <c r="P67" s="224">
        <v>7753</v>
      </c>
      <c r="Q67" s="225">
        <v>873</v>
      </c>
      <c r="R67" s="225">
        <v>5440</v>
      </c>
      <c r="S67" s="225">
        <v>7</v>
      </c>
      <c r="T67" s="225">
        <v>44</v>
      </c>
      <c r="U67" s="225">
        <v>22</v>
      </c>
      <c r="V67" s="225">
        <v>1796</v>
      </c>
      <c r="W67" s="225">
        <v>49</v>
      </c>
      <c r="X67" s="226">
        <v>517</v>
      </c>
    </row>
    <row r="68" spans="2:24" ht="12">
      <c r="B68" s="214" t="s">
        <v>1083</v>
      </c>
      <c r="C68" s="223">
        <v>2344</v>
      </c>
      <c r="D68" s="224">
        <v>372354</v>
      </c>
      <c r="E68" s="225">
        <v>2030</v>
      </c>
      <c r="F68" s="225">
        <v>313725</v>
      </c>
      <c r="G68" s="225">
        <v>401</v>
      </c>
      <c r="H68" s="224">
        <f t="shared" si="9"/>
        <v>14307</v>
      </c>
      <c r="I68" s="225">
        <v>365</v>
      </c>
      <c r="J68" s="225">
        <v>10206</v>
      </c>
      <c r="K68" s="228">
        <v>43</v>
      </c>
      <c r="L68" s="228">
        <v>4045</v>
      </c>
      <c r="M68" s="228">
        <v>6</v>
      </c>
      <c r="N68" s="228">
        <v>56</v>
      </c>
      <c r="O68" s="225">
        <v>2092</v>
      </c>
      <c r="P68" s="224">
        <v>44322</v>
      </c>
      <c r="Q68" s="225">
        <v>2069</v>
      </c>
      <c r="R68" s="225">
        <v>37103</v>
      </c>
      <c r="S68" s="225">
        <v>24</v>
      </c>
      <c r="T68" s="225">
        <v>737</v>
      </c>
      <c r="U68" s="225">
        <v>18</v>
      </c>
      <c r="V68" s="225">
        <v>3360</v>
      </c>
      <c r="W68" s="225">
        <v>266</v>
      </c>
      <c r="X68" s="226">
        <v>3859</v>
      </c>
    </row>
    <row r="69" spans="2:24" ht="12">
      <c r="B69" s="214" t="s">
        <v>1085</v>
      </c>
      <c r="C69" s="223">
        <v>880</v>
      </c>
      <c r="D69" s="224">
        <v>139593</v>
      </c>
      <c r="E69" s="225">
        <v>856</v>
      </c>
      <c r="F69" s="225">
        <v>122841</v>
      </c>
      <c r="G69" s="225">
        <v>137</v>
      </c>
      <c r="H69" s="224">
        <f t="shared" si="9"/>
        <v>3140</v>
      </c>
      <c r="I69" s="225">
        <v>134</v>
      </c>
      <c r="J69" s="225">
        <v>3045</v>
      </c>
      <c r="K69" s="228">
        <v>3</v>
      </c>
      <c r="L69" s="228">
        <v>95</v>
      </c>
      <c r="M69" s="228">
        <v>0</v>
      </c>
      <c r="N69" s="228">
        <v>0</v>
      </c>
      <c r="O69" s="225">
        <v>728</v>
      </c>
      <c r="P69" s="224">
        <v>13612</v>
      </c>
      <c r="Q69" s="225">
        <v>720</v>
      </c>
      <c r="R69" s="225">
        <v>4568</v>
      </c>
      <c r="S69" s="225">
        <v>17</v>
      </c>
      <c r="T69" s="225">
        <v>523</v>
      </c>
      <c r="U69" s="225">
        <v>18</v>
      </c>
      <c r="V69" s="225">
        <v>8176</v>
      </c>
      <c r="W69" s="225">
        <v>49</v>
      </c>
      <c r="X69" s="226">
        <v>868</v>
      </c>
    </row>
    <row r="70" spans="2:24" ht="12">
      <c r="B70" s="214" t="s">
        <v>1086</v>
      </c>
      <c r="C70" s="223">
        <v>720</v>
      </c>
      <c r="D70" s="224">
        <v>110946</v>
      </c>
      <c r="E70" s="225">
        <v>666</v>
      </c>
      <c r="F70" s="225">
        <v>101469</v>
      </c>
      <c r="G70" s="225">
        <v>245</v>
      </c>
      <c r="H70" s="224">
        <f t="shared" si="9"/>
        <v>5411</v>
      </c>
      <c r="I70" s="225">
        <v>244</v>
      </c>
      <c r="J70" s="225">
        <v>5194</v>
      </c>
      <c r="K70" s="228">
        <v>1</v>
      </c>
      <c r="L70" s="228">
        <v>215</v>
      </c>
      <c r="M70" s="228">
        <v>1</v>
      </c>
      <c r="N70" s="228">
        <v>2</v>
      </c>
      <c r="O70" s="225">
        <v>552</v>
      </c>
      <c r="P70" s="224">
        <v>4066</v>
      </c>
      <c r="Q70" s="225">
        <v>544</v>
      </c>
      <c r="R70" s="225">
        <v>2845</v>
      </c>
      <c r="S70" s="225">
        <v>8</v>
      </c>
      <c r="T70" s="225">
        <v>70</v>
      </c>
      <c r="U70" s="225">
        <v>6</v>
      </c>
      <c r="V70" s="225">
        <v>950</v>
      </c>
      <c r="W70" s="225">
        <v>43</v>
      </c>
      <c r="X70" s="226">
        <v>271</v>
      </c>
    </row>
    <row r="71" spans="2:24" ht="12">
      <c r="B71" s="253" t="s">
        <v>1088</v>
      </c>
      <c r="C71" s="254">
        <v>1017</v>
      </c>
      <c r="D71" s="255">
        <v>149076</v>
      </c>
      <c r="E71" s="256">
        <v>999</v>
      </c>
      <c r="F71" s="256">
        <v>136753</v>
      </c>
      <c r="G71" s="256">
        <v>148</v>
      </c>
      <c r="H71" s="255">
        <f t="shared" si="9"/>
        <v>4208</v>
      </c>
      <c r="I71" s="256">
        <v>141</v>
      </c>
      <c r="J71" s="256">
        <v>3734</v>
      </c>
      <c r="K71" s="257">
        <v>9</v>
      </c>
      <c r="L71" s="257">
        <v>474</v>
      </c>
      <c r="M71" s="257">
        <v>0</v>
      </c>
      <c r="N71" s="257">
        <v>0</v>
      </c>
      <c r="O71" s="256">
        <v>789</v>
      </c>
      <c r="P71" s="255">
        <v>8115</v>
      </c>
      <c r="Q71" s="256">
        <v>773</v>
      </c>
      <c r="R71" s="256">
        <v>6333</v>
      </c>
      <c r="S71" s="256">
        <v>13</v>
      </c>
      <c r="T71" s="256">
        <v>210</v>
      </c>
      <c r="U71" s="256">
        <v>20</v>
      </c>
      <c r="V71" s="256">
        <v>1220</v>
      </c>
      <c r="W71" s="256">
        <v>54</v>
      </c>
      <c r="X71" s="258">
        <v>562</v>
      </c>
    </row>
    <row r="72" spans="2:3" ht="12">
      <c r="B72" s="209" t="s">
        <v>1210</v>
      </c>
      <c r="C72" s="209"/>
    </row>
    <row r="73" ht="12">
      <c r="C73" s="209"/>
    </row>
  </sheetData>
  <mergeCells count="33">
    <mergeCell ref="N5:N6"/>
    <mergeCell ref="O5:O6"/>
    <mergeCell ref="P5:P6"/>
    <mergeCell ref="Q5:Q6"/>
    <mergeCell ref="J5:J6"/>
    <mergeCell ref="K5:K6"/>
    <mergeCell ref="L5:L6"/>
    <mergeCell ref="M5:M6"/>
    <mergeCell ref="B5:B6"/>
    <mergeCell ref="G5:G6"/>
    <mergeCell ref="H5:H6"/>
    <mergeCell ref="I5:I6"/>
    <mergeCell ref="U4:V4"/>
    <mergeCell ref="W4:X5"/>
    <mergeCell ref="R5:R6"/>
    <mergeCell ref="U5:U6"/>
    <mergeCell ref="V5:V6"/>
    <mergeCell ref="S5:T5"/>
    <mergeCell ref="Q4:T4"/>
    <mergeCell ref="O3:X3"/>
    <mergeCell ref="C4:C6"/>
    <mergeCell ref="D4:D6"/>
    <mergeCell ref="E4:E6"/>
    <mergeCell ref="F4:F6"/>
    <mergeCell ref="G4:H4"/>
    <mergeCell ref="I4:J4"/>
    <mergeCell ref="K4:L4"/>
    <mergeCell ref="M4:N4"/>
    <mergeCell ref="O4:P4"/>
    <mergeCell ref="B3:B4"/>
    <mergeCell ref="C3:D3"/>
    <mergeCell ref="E3:F3"/>
    <mergeCell ref="G3:N3"/>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A2:Q124"/>
  <sheetViews>
    <sheetView workbookViewId="0" topLeftCell="A1">
      <selection activeCell="A1" sqref="A1"/>
    </sheetView>
  </sheetViews>
  <sheetFormatPr defaultColWidth="9.00390625" defaultRowHeight="15" customHeight="1"/>
  <cols>
    <col min="1" max="6" width="10.625" style="259" customWidth="1"/>
    <col min="7" max="9" width="10.625" style="260" customWidth="1"/>
    <col min="10" max="11" width="9.625" style="259" customWidth="1"/>
    <col min="12" max="17" width="8.125" style="259" customWidth="1"/>
    <col min="18" max="16384" width="9.00390625" style="259" customWidth="1"/>
  </cols>
  <sheetData>
    <row r="1" ht="9" customHeight="1"/>
    <row r="2" ht="13.5" customHeight="1">
      <c r="A2" s="261" t="s">
        <v>1223</v>
      </c>
    </row>
    <row r="3" ht="13.5" customHeight="1">
      <c r="A3" s="262"/>
    </row>
    <row r="4" spans="2:12" ht="13.5" customHeight="1" thickBot="1">
      <c r="B4" s="263"/>
      <c r="C4" s="263"/>
      <c r="D4" s="263"/>
      <c r="G4" s="264"/>
      <c r="H4" s="264"/>
      <c r="I4" s="265" t="s">
        <v>1215</v>
      </c>
      <c r="L4" s="263"/>
    </row>
    <row r="5" spans="1:17" ht="13.5" customHeight="1" thickTop="1">
      <c r="A5" s="266" t="s">
        <v>1154</v>
      </c>
      <c r="B5" s="267" t="s">
        <v>1216</v>
      </c>
      <c r="C5" s="267"/>
      <c r="D5" s="267" t="s">
        <v>1212</v>
      </c>
      <c r="E5" s="267"/>
      <c r="F5" s="268"/>
      <c r="G5" s="269" t="s">
        <v>1213</v>
      </c>
      <c r="H5" s="270"/>
      <c r="I5" s="270"/>
      <c r="J5" s="263"/>
      <c r="K5" s="271"/>
      <c r="L5" s="271"/>
      <c r="M5" s="271"/>
      <c r="N5" s="271"/>
      <c r="O5" s="263"/>
      <c r="P5" s="263"/>
      <c r="Q5" s="263"/>
    </row>
    <row r="6" spans="1:17" ht="25.5" customHeight="1">
      <c r="A6" s="272" t="s">
        <v>1155</v>
      </c>
      <c r="B6" s="272" t="s">
        <v>1214</v>
      </c>
      <c r="C6" s="273" t="s">
        <v>1217</v>
      </c>
      <c r="D6" s="272" t="s">
        <v>1214</v>
      </c>
      <c r="E6" s="274" t="s">
        <v>1218</v>
      </c>
      <c r="F6" s="273" t="s">
        <v>1217</v>
      </c>
      <c r="G6" s="275" t="s">
        <v>1214</v>
      </c>
      <c r="H6" s="274" t="s">
        <v>1218</v>
      </c>
      <c r="I6" s="273" t="s">
        <v>1217</v>
      </c>
      <c r="J6" s="276"/>
      <c r="K6" s="276"/>
      <c r="L6" s="263"/>
      <c r="M6" s="277"/>
      <c r="N6" s="263"/>
      <c r="O6" s="277"/>
      <c r="P6" s="263"/>
      <c r="Q6" s="277"/>
    </row>
    <row r="7" spans="1:17" ht="13.5" customHeight="1">
      <c r="A7" s="278" t="s">
        <v>1219</v>
      </c>
      <c r="B7" s="279">
        <v>91800</v>
      </c>
      <c r="C7" s="280">
        <v>558100</v>
      </c>
      <c r="D7" s="280">
        <v>91800</v>
      </c>
      <c r="E7" s="280">
        <v>608</v>
      </c>
      <c r="F7" s="280">
        <v>558100</v>
      </c>
      <c r="G7" s="280">
        <v>11</v>
      </c>
      <c r="H7" s="280">
        <v>82</v>
      </c>
      <c r="I7" s="281">
        <v>9</v>
      </c>
      <c r="J7" s="276"/>
      <c r="K7" s="276"/>
      <c r="L7" s="263"/>
      <c r="M7" s="277"/>
      <c r="N7" s="263"/>
      <c r="O7" s="277"/>
      <c r="P7" s="263"/>
      <c r="Q7" s="277"/>
    </row>
    <row r="8" spans="1:17" ht="13.5" customHeight="1">
      <c r="A8" s="282">
        <v>60</v>
      </c>
      <c r="B8" s="223">
        <v>92300</v>
      </c>
      <c r="C8" s="225">
        <v>565800</v>
      </c>
      <c r="D8" s="225">
        <v>92300</v>
      </c>
      <c r="E8" s="225">
        <v>613</v>
      </c>
      <c r="F8" s="225">
        <v>565800</v>
      </c>
      <c r="G8" s="225">
        <v>8</v>
      </c>
      <c r="H8" s="225">
        <v>50</v>
      </c>
      <c r="I8" s="226">
        <v>4</v>
      </c>
      <c r="J8" s="276"/>
      <c r="K8" s="276"/>
      <c r="L8" s="263"/>
      <c r="M8" s="277"/>
      <c r="N8" s="263"/>
      <c r="O8" s="277"/>
      <c r="P8" s="263"/>
      <c r="Q8" s="277"/>
    </row>
    <row r="9" spans="1:17" ht="13.5" customHeight="1">
      <c r="A9" s="282">
        <v>61</v>
      </c>
      <c r="B9" s="223">
        <v>91200</v>
      </c>
      <c r="C9" s="225">
        <v>550800</v>
      </c>
      <c r="D9" s="225">
        <v>91200</v>
      </c>
      <c r="E9" s="225">
        <v>604</v>
      </c>
      <c r="F9" s="225">
        <v>550800</v>
      </c>
      <c r="G9" s="225">
        <v>5</v>
      </c>
      <c r="H9" s="225">
        <v>184</v>
      </c>
      <c r="I9" s="226">
        <v>9</v>
      </c>
      <c r="J9" s="276"/>
      <c r="K9" s="276"/>
      <c r="L9" s="263"/>
      <c r="M9" s="277"/>
      <c r="N9" s="263"/>
      <c r="O9" s="277"/>
      <c r="P9" s="263"/>
      <c r="Q9" s="277"/>
    </row>
    <row r="10" spans="1:17" ht="13.5" customHeight="1">
      <c r="A10" s="282">
        <v>62</v>
      </c>
      <c r="B10" s="223">
        <v>85700</v>
      </c>
      <c r="C10" s="225">
        <v>514200</v>
      </c>
      <c r="D10" s="225">
        <v>85700</v>
      </c>
      <c r="E10" s="225">
        <v>600</v>
      </c>
      <c r="F10" s="225">
        <v>514200</v>
      </c>
      <c r="G10" s="225">
        <v>6</v>
      </c>
      <c r="H10" s="225">
        <v>190</v>
      </c>
      <c r="I10" s="226">
        <v>11</v>
      </c>
      <c r="J10" s="276"/>
      <c r="K10" s="276"/>
      <c r="L10" s="263"/>
      <c r="M10" s="277"/>
      <c r="N10" s="263"/>
      <c r="O10" s="277"/>
      <c r="P10" s="263"/>
      <c r="Q10" s="277"/>
    </row>
    <row r="11" spans="1:17" ht="13.5" customHeight="1">
      <c r="A11" s="283"/>
      <c r="B11" s="223"/>
      <c r="C11" s="225"/>
      <c r="D11" s="225"/>
      <c r="E11" s="225"/>
      <c r="F11" s="225"/>
      <c r="G11" s="225"/>
      <c r="H11" s="225"/>
      <c r="I11" s="226"/>
      <c r="J11" s="276"/>
      <c r="K11" s="276"/>
      <c r="L11" s="263"/>
      <c r="M11" s="277"/>
      <c r="N11" s="263"/>
      <c r="O11" s="277"/>
      <c r="P11" s="263"/>
      <c r="Q11" s="277"/>
    </row>
    <row r="12" spans="1:17" s="288" customFormat="1" ht="13.5" customHeight="1">
      <c r="A12" s="284">
        <v>63</v>
      </c>
      <c r="B12" s="193">
        <f>SUM(B14:B17)</f>
        <v>84800</v>
      </c>
      <c r="C12" s="194">
        <f>SUM(C14:C17)</f>
        <v>454500</v>
      </c>
      <c r="D12" s="194">
        <f>SUM(D14:D17)</f>
        <v>84800</v>
      </c>
      <c r="E12" s="194">
        <v>536</v>
      </c>
      <c r="F12" s="194">
        <f>SUM(F14:F17)</f>
        <v>454500</v>
      </c>
      <c r="G12" s="194">
        <f>SUM(G14:G17)</f>
        <v>7</v>
      </c>
      <c r="H12" s="194">
        <v>171</v>
      </c>
      <c r="I12" s="196">
        <f>SUM(I14:I17)</f>
        <v>12</v>
      </c>
      <c r="J12" s="285"/>
      <c r="K12" s="285"/>
      <c r="L12" s="286"/>
      <c r="M12" s="287"/>
      <c r="N12" s="286"/>
      <c r="O12" s="287"/>
      <c r="P12" s="286"/>
      <c r="Q12" s="287"/>
    </row>
    <row r="13" spans="1:17" s="288" customFormat="1" ht="13.5" customHeight="1">
      <c r="A13" s="289"/>
      <c r="B13" s="193"/>
      <c r="C13" s="194"/>
      <c r="D13" s="194"/>
      <c r="E13" s="194"/>
      <c r="F13" s="194"/>
      <c r="G13" s="194"/>
      <c r="H13" s="194"/>
      <c r="I13" s="196"/>
      <c r="J13" s="285"/>
      <c r="K13" s="285"/>
      <c r="L13" s="286"/>
      <c r="M13" s="287"/>
      <c r="N13" s="286"/>
      <c r="O13" s="287"/>
      <c r="P13" s="286"/>
      <c r="Q13" s="287"/>
    </row>
    <row r="14" spans="1:17" s="288" customFormat="1" ht="13.5" customHeight="1">
      <c r="A14" s="289" t="s">
        <v>1049</v>
      </c>
      <c r="B14" s="290">
        <v>21300</v>
      </c>
      <c r="C14" s="291">
        <v>112000</v>
      </c>
      <c r="D14" s="291">
        <v>21300</v>
      </c>
      <c r="E14" s="291">
        <v>526</v>
      </c>
      <c r="F14" s="291">
        <v>112000</v>
      </c>
      <c r="G14" s="291">
        <v>3</v>
      </c>
      <c r="H14" s="291">
        <v>207</v>
      </c>
      <c r="I14" s="292">
        <v>6</v>
      </c>
      <c r="J14" s="293"/>
      <c r="K14" s="293"/>
      <c r="L14" s="294"/>
      <c r="M14" s="294"/>
      <c r="N14" s="293"/>
      <c r="O14" s="293"/>
      <c r="P14" s="293"/>
      <c r="Q14" s="293"/>
    </row>
    <row r="15" spans="1:17" s="288" customFormat="1" ht="13.5" customHeight="1">
      <c r="A15" s="289" t="s">
        <v>1051</v>
      </c>
      <c r="B15" s="290">
        <v>13100</v>
      </c>
      <c r="C15" s="291">
        <v>67500</v>
      </c>
      <c r="D15" s="291">
        <v>13100</v>
      </c>
      <c r="E15" s="291">
        <v>515</v>
      </c>
      <c r="F15" s="291">
        <v>67500</v>
      </c>
      <c r="G15" s="291">
        <v>2</v>
      </c>
      <c r="H15" s="291">
        <v>150</v>
      </c>
      <c r="I15" s="292">
        <v>3</v>
      </c>
      <c r="J15" s="293"/>
      <c r="K15" s="293"/>
      <c r="L15" s="294"/>
      <c r="M15" s="294"/>
      <c r="N15" s="293"/>
      <c r="O15" s="293"/>
      <c r="P15" s="293"/>
      <c r="Q15" s="293"/>
    </row>
    <row r="16" spans="1:17" s="288" customFormat="1" ht="13.5" customHeight="1">
      <c r="A16" s="289" t="s">
        <v>1053</v>
      </c>
      <c r="B16" s="290">
        <v>18400</v>
      </c>
      <c r="C16" s="291">
        <v>90700</v>
      </c>
      <c r="D16" s="291">
        <v>18400</v>
      </c>
      <c r="E16" s="291">
        <v>493</v>
      </c>
      <c r="F16" s="295">
        <v>90700</v>
      </c>
      <c r="G16" s="291">
        <v>2</v>
      </c>
      <c r="H16" s="291">
        <v>139</v>
      </c>
      <c r="I16" s="292">
        <v>3</v>
      </c>
      <c r="J16" s="293"/>
      <c r="K16" s="293"/>
      <c r="L16" s="294"/>
      <c r="M16" s="294"/>
      <c r="N16" s="293"/>
      <c r="O16" s="293"/>
      <c r="P16" s="293"/>
      <c r="Q16" s="293"/>
    </row>
    <row r="17" spans="1:17" s="288" customFormat="1" ht="13.5" customHeight="1">
      <c r="A17" s="289" t="s">
        <v>1055</v>
      </c>
      <c r="B17" s="290">
        <v>32000</v>
      </c>
      <c r="C17" s="291">
        <v>184300</v>
      </c>
      <c r="D17" s="291">
        <v>32000</v>
      </c>
      <c r="E17" s="291">
        <v>576</v>
      </c>
      <c r="F17" s="291">
        <v>184300</v>
      </c>
      <c r="G17" s="291">
        <f>+G21+G22+G57+G58+G59+G60+G61+G62+G63+G64+G65+G66+G67+G68</f>
        <v>0</v>
      </c>
      <c r="H17" s="291">
        <f>+H21+H22+H57+H58+H59+H60+H61+H62+H63+H64+H65+H66+H67+H68</f>
        <v>0</v>
      </c>
      <c r="I17" s="292">
        <f>+I21+I22+I57+I58+I59+I60+I61+I62+I63+I64+I65+I66+I67+I68</f>
        <v>0</v>
      </c>
      <c r="J17" s="293"/>
      <c r="K17" s="293"/>
      <c r="L17" s="294"/>
      <c r="M17" s="294"/>
      <c r="N17" s="293"/>
      <c r="O17" s="293"/>
      <c r="P17" s="293"/>
      <c r="Q17" s="293"/>
    </row>
    <row r="18" spans="1:17" ht="9" customHeight="1">
      <c r="A18" s="296"/>
      <c r="B18" s="223"/>
      <c r="C18" s="225"/>
      <c r="D18" s="225"/>
      <c r="E18" s="225"/>
      <c r="F18" s="225"/>
      <c r="G18" s="228"/>
      <c r="H18" s="228"/>
      <c r="I18" s="297"/>
      <c r="J18" s="298"/>
      <c r="K18" s="298"/>
      <c r="L18" s="299"/>
      <c r="M18" s="299"/>
      <c r="N18" s="298"/>
      <c r="O18" s="298"/>
      <c r="P18" s="298"/>
      <c r="Q18" s="298"/>
    </row>
    <row r="19" spans="1:17" ht="13.5" customHeight="1">
      <c r="A19" s="296" t="s">
        <v>1057</v>
      </c>
      <c r="B19" s="300">
        <v>3820</v>
      </c>
      <c r="C19" s="301">
        <v>20700</v>
      </c>
      <c r="D19" s="301">
        <v>3820</v>
      </c>
      <c r="E19" s="301">
        <v>542</v>
      </c>
      <c r="F19" s="301">
        <v>20700</v>
      </c>
      <c r="G19" s="302">
        <v>0</v>
      </c>
      <c r="H19" s="302">
        <v>0</v>
      </c>
      <c r="I19" s="303">
        <v>0</v>
      </c>
      <c r="J19" s="298"/>
      <c r="K19" s="298"/>
      <c r="L19" s="299"/>
      <c r="M19" s="299"/>
      <c r="N19" s="298"/>
      <c r="O19" s="298"/>
      <c r="P19" s="298"/>
      <c r="Q19" s="298"/>
    </row>
    <row r="20" spans="1:17" ht="13.5" customHeight="1">
      <c r="A20" s="296" t="s">
        <v>1059</v>
      </c>
      <c r="B20" s="300">
        <v>3520</v>
      </c>
      <c r="C20" s="301">
        <v>15900</v>
      </c>
      <c r="D20" s="301">
        <v>3520</v>
      </c>
      <c r="E20" s="301">
        <v>453</v>
      </c>
      <c r="F20" s="301">
        <v>15900</v>
      </c>
      <c r="G20" s="302">
        <v>2</v>
      </c>
      <c r="H20" s="302">
        <v>139</v>
      </c>
      <c r="I20" s="304">
        <v>3</v>
      </c>
      <c r="J20" s="298"/>
      <c r="K20" s="298"/>
      <c r="L20" s="299"/>
      <c r="M20" s="263"/>
      <c r="N20" s="298"/>
      <c r="O20" s="298"/>
      <c r="P20" s="298"/>
      <c r="Q20" s="298"/>
    </row>
    <row r="21" spans="1:17" ht="13.5" customHeight="1">
      <c r="A21" s="296" t="s">
        <v>1060</v>
      </c>
      <c r="B21" s="300">
        <v>5280</v>
      </c>
      <c r="C21" s="301">
        <v>31100</v>
      </c>
      <c r="D21" s="301">
        <v>5280</v>
      </c>
      <c r="E21" s="301">
        <v>589</v>
      </c>
      <c r="F21" s="301">
        <v>31100</v>
      </c>
      <c r="G21" s="302">
        <v>0</v>
      </c>
      <c r="H21" s="302">
        <v>0</v>
      </c>
      <c r="I21" s="303">
        <v>0</v>
      </c>
      <c r="J21" s="298"/>
      <c r="K21" s="298"/>
      <c r="L21" s="299"/>
      <c r="M21" s="263"/>
      <c r="N21" s="298"/>
      <c r="O21" s="298"/>
      <c r="P21" s="298"/>
      <c r="Q21" s="298"/>
    </row>
    <row r="22" spans="1:17" ht="13.5" customHeight="1">
      <c r="A22" s="296" t="s">
        <v>1062</v>
      </c>
      <c r="B22" s="300">
        <v>5790</v>
      </c>
      <c r="C22" s="301">
        <v>34800</v>
      </c>
      <c r="D22" s="301">
        <v>5790</v>
      </c>
      <c r="E22" s="301">
        <v>601</v>
      </c>
      <c r="F22" s="301">
        <v>34800</v>
      </c>
      <c r="G22" s="302">
        <v>0</v>
      </c>
      <c r="H22" s="302">
        <v>0</v>
      </c>
      <c r="I22" s="303">
        <v>0</v>
      </c>
      <c r="J22" s="298"/>
      <c r="K22" s="298"/>
      <c r="L22" s="299"/>
      <c r="M22" s="263"/>
      <c r="N22" s="298"/>
      <c r="O22" s="298"/>
      <c r="P22" s="298"/>
      <c r="Q22" s="298"/>
    </row>
    <row r="23" spans="1:17" ht="13.5" customHeight="1">
      <c r="A23" s="296"/>
      <c r="B23" s="300"/>
      <c r="C23" s="301"/>
      <c r="D23" s="301"/>
      <c r="E23" s="301"/>
      <c r="F23" s="301"/>
      <c r="G23" s="302"/>
      <c r="H23" s="302"/>
      <c r="I23" s="303"/>
      <c r="J23" s="298"/>
      <c r="K23" s="298"/>
      <c r="L23" s="299"/>
      <c r="M23" s="263"/>
      <c r="N23" s="298"/>
      <c r="O23" s="298"/>
      <c r="P23" s="298"/>
      <c r="Q23" s="298"/>
    </row>
    <row r="24" spans="1:17" ht="13.5" customHeight="1">
      <c r="A24" s="296" t="s">
        <v>1065</v>
      </c>
      <c r="B24" s="300">
        <v>3850</v>
      </c>
      <c r="C24" s="301">
        <v>20600</v>
      </c>
      <c r="D24" s="301">
        <v>3850</v>
      </c>
      <c r="E24" s="301">
        <v>535</v>
      </c>
      <c r="F24" s="301">
        <v>20600</v>
      </c>
      <c r="G24" s="302">
        <v>1</v>
      </c>
      <c r="H24" s="302">
        <v>165</v>
      </c>
      <c r="I24" s="303">
        <v>2</v>
      </c>
      <c r="J24" s="298"/>
      <c r="K24" s="298"/>
      <c r="L24" s="299"/>
      <c r="M24" s="263"/>
      <c r="N24" s="298"/>
      <c r="O24" s="298"/>
      <c r="P24" s="298"/>
      <c r="Q24" s="298"/>
    </row>
    <row r="25" spans="1:17" ht="13.5" customHeight="1">
      <c r="A25" s="296" t="s">
        <v>1066</v>
      </c>
      <c r="B25" s="300">
        <v>1750</v>
      </c>
      <c r="C25" s="301">
        <v>9190</v>
      </c>
      <c r="D25" s="301">
        <v>1750</v>
      </c>
      <c r="E25" s="301">
        <v>525</v>
      </c>
      <c r="F25" s="301">
        <v>9190</v>
      </c>
      <c r="G25" s="302">
        <v>0</v>
      </c>
      <c r="H25" s="302">
        <v>0</v>
      </c>
      <c r="I25" s="303">
        <v>0</v>
      </c>
      <c r="J25" s="298"/>
      <c r="K25" s="298"/>
      <c r="L25" s="299"/>
      <c r="M25" s="263"/>
      <c r="N25" s="298"/>
      <c r="O25" s="298"/>
      <c r="P25" s="298"/>
      <c r="Q25" s="298"/>
    </row>
    <row r="26" spans="1:17" ht="13.5" customHeight="1">
      <c r="A26" s="296" t="s">
        <v>1068</v>
      </c>
      <c r="B26" s="300">
        <v>1260</v>
      </c>
      <c r="C26" s="301">
        <v>6350</v>
      </c>
      <c r="D26" s="301">
        <v>1260</v>
      </c>
      <c r="E26" s="301">
        <v>504</v>
      </c>
      <c r="F26" s="301">
        <v>6350</v>
      </c>
      <c r="G26" s="302">
        <v>0</v>
      </c>
      <c r="H26" s="302">
        <v>0</v>
      </c>
      <c r="I26" s="303">
        <v>0</v>
      </c>
      <c r="J26" s="298"/>
      <c r="K26" s="298"/>
      <c r="L26" s="299"/>
      <c r="M26" s="263"/>
      <c r="N26" s="298"/>
      <c r="O26" s="298"/>
      <c r="P26" s="298"/>
      <c r="Q26" s="298"/>
    </row>
    <row r="27" spans="1:17" ht="13.5" customHeight="1">
      <c r="A27" s="296" t="s">
        <v>1070</v>
      </c>
      <c r="B27" s="300">
        <v>2560</v>
      </c>
      <c r="C27" s="301">
        <v>14000</v>
      </c>
      <c r="D27" s="301">
        <v>2560</v>
      </c>
      <c r="E27" s="301">
        <v>546</v>
      </c>
      <c r="F27" s="301">
        <v>14000</v>
      </c>
      <c r="G27" s="305">
        <v>0</v>
      </c>
      <c r="H27" s="302">
        <v>211</v>
      </c>
      <c r="I27" s="304">
        <v>0</v>
      </c>
      <c r="J27" s="298"/>
      <c r="K27" s="298"/>
      <c r="L27" s="299"/>
      <c r="M27" s="263"/>
      <c r="N27" s="298"/>
      <c r="O27" s="298"/>
      <c r="P27" s="298"/>
      <c r="Q27" s="298"/>
    </row>
    <row r="28" spans="1:17" ht="13.5" customHeight="1">
      <c r="A28" s="296"/>
      <c r="B28" s="300"/>
      <c r="C28" s="301"/>
      <c r="D28" s="301"/>
      <c r="E28" s="301"/>
      <c r="F28" s="301"/>
      <c r="G28" s="302"/>
      <c r="H28" s="302"/>
      <c r="I28" s="303"/>
      <c r="J28" s="298"/>
      <c r="K28" s="298"/>
      <c r="L28" s="299"/>
      <c r="M28" s="263"/>
      <c r="N28" s="298"/>
      <c r="O28" s="298"/>
      <c r="P28" s="298"/>
      <c r="Q28" s="298"/>
    </row>
    <row r="29" spans="1:17" ht="13.5" customHeight="1">
      <c r="A29" s="296" t="s">
        <v>1073</v>
      </c>
      <c r="B29" s="300">
        <v>2560</v>
      </c>
      <c r="C29" s="301">
        <v>12700</v>
      </c>
      <c r="D29" s="301">
        <v>2560</v>
      </c>
      <c r="E29" s="301">
        <v>497</v>
      </c>
      <c r="F29" s="301">
        <v>12700</v>
      </c>
      <c r="G29" s="302">
        <v>0</v>
      </c>
      <c r="H29" s="302">
        <v>0</v>
      </c>
      <c r="I29" s="303">
        <v>0</v>
      </c>
      <c r="J29" s="298"/>
      <c r="K29" s="298"/>
      <c r="L29" s="299"/>
      <c r="M29" s="263"/>
      <c r="N29" s="298"/>
      <c r="O29" s="298"/>
      <c r="P29" s="298"/>
      <c r="Q29" s="298"/>
    </row>
    <row r="30" spans="1:17" ht="13.5" customHeight="1">
      <c r="A30" s="296" t="s">
        <v>1075</v>
      </c>
      <c r="B30" s="300">
        <v>1680</v>
      </c>
      <c r="C30" s="301">
        <v>9370</v>
      </c>
      <c r="D30" s="301">
        <v>1680</v>
      </c>
      <c r="E30" s="301">
        <v>558</v>
      </c>
      <c r="F30" s="301">
        <v>9370</v>
      </c>
      <c r="G30" s="302">
        <v>0</v>
      </c>
      <c r="H30" s="302">
        <v>0</v>
      </c>
      <c r="I30" s="303">
        <v>0</v>
      </c>
      <c r="J30" s="298"/>
      <c r="K30" s="298"/>
      <c r="L30" s="299"/>
      <c r="M30" s="263"/>
      <c r="N30" s="298"/>
      <c r="O30" s="298"/>
      <c r="P30" s="298"/>
      <c r="Q30" s="298"/>
    </row>
    <row r="31" spans="1:17" ht="13.5" customHeight="1">
      <c r="A31" s="296" t="s">
        <v>1077</v>
      </c>
      <c r="B31" s="300">
        <v>1530</v>
      </c>
      <c r="C31" s="301">
        <v>8480</v>
      </c>
      <c r="D31" s="301">
        <v>1530</v>
      </c>
      <c r="E31" s="301">
        <v>554</v>
      </c>
      <c r="F31" s="301">
        <v>8480</v>
      </c>
      <c r="G31" s="306">
        <v>0</v>
      </c>
      <c r="H31" s="302">
        <v>215</v>
      </c>
      <c r="I31" s="307">
        <v>0</v>
      </c>
      <c r="J31" s="298"/>
      <c r="K31" s="298"/>
      <c r="L31" s="299"/>
      <c r="M31" s="263"/>
      <c r="N31" s="298"/>
      <c r="O31" s="298"/>
      <c r="P31" s="298"/>
      <c r="Q31" s="298"/>
    </row>
    <row r="32" spans="1:17" ht="13.5" customHeight="1">
      <c r="A32" s="296" t="s">
        <v>1079</v>
      </c>
      <c r="B32" s="300">
        <v>3410</v>
      </c>
      <c r="C32" s="301">
        <v>17700</v>
      </c>
      <c r="D32" s="301">
        <v>3410</v>
      </c>
      <c r="E32" s="301">
        <v>518</v>
      </c>
      <c r="F32" s="301">
        <v>17700</v>
      </c>
      <c r="G32" s="302">
        <v>2</v>
      </c>
      <c r="H32" s="302">
        <v>208</v>
      </c>
      <c r="I32" s="303">
        <v>4</v>
      </c>
      <c r="J32" s="298"/>
      <c r="K32" s="298"/>
      <c r="L32" s="299"/>
      <c r="M32" s="263"/>
      <c r="N32" s="298"/>
      <c r="O32" s="298"/>
      <c r="P32" s="298"/>
      <c r="Q32" s="298"/>
    </row>
    <row r="33" spans="1:17" ht="13.5" customHeight="1">
      <c r="A33" s="296" t="s">
        <v>1080</v>
      </c>
      <c r="B33" s="300">
        <v>1920</v>
      </c>
      <c r="C33" s="301">
        <v>10000</v>
      </c>
      <c r="D33" s="301">
        <v>1920</v>
      </c>
      <c r="E33" s="301">
        <v>521</v>
      </c>
      <c r="F33" s="301">
        <v>10000</v>
      </c>
      <c r="G33" s="306">
        <v>0</v>
      </c>
      <c r="H33" s="302">
        <v>133</v>
      </c>
      <c r="I33" s="307">
        <v>0</v>
      </c>
      <c r="J33" s="298"/>
      <c r="K33" s="298"/>
      <c r="L33" s="299"/>
      <c r="M33" s="263"/>
      <c r="N33" s="298"/>
      <c r="O33" s="298"/>
      <c r="P33" s="298"/>
      <c r="Q33" s="298"/>
    </row>
    <row r="34" spans="1:17" ht="13.5" customHeight="1">
      <c r="A34" s="296"/>
      <c r="B34" s="300"/>
      <c r="C34" s="301"/>
      <c r="D34" s="301"/>
      <c r="E34" s="301"/>
      <c r="F34" s="301"/>
      <c r="G34" s="302"/>
      <c r="H34" s="302"/>
      <c r="I34" s="303"/>
      <c r="J34" s="298"/>
      <c r="K34" s="298"/>
      <c r="L34" s="299"/>
      <c r="M34" s="263"/>
      <c r="N34" s="298"/>
      <c r="O34" s="298"/>
      <c r="P34" s="298"/>
      <c r="Q34" s="298"/>
    </row>
    <row r="35" spans="1:17" ht="13.5" customHeight="1">
      <c r="A35" s="296" t="s">
        <v>1082</v>
      </c>
      <c r="B35" s="300">
        <v>573</v>
      </c>
      <c r="C35" s="301">
        <v>2850</v>
      </c>
      <c r="D35" s="301">
        <v>573</v>
      </c>
      <c r="E35" s="301">
        <v>497</v>
      </c>
      <c r="F35" s="301">
        <v>2850</v>
      </c>
      <c r="G35" s="302">
        <v>0</v>
      </c>
      <c r="H35" s="302">
        <v>0</v>
      </c>
      <c r="I35" s="303">
        <v>0</v>
      </c>
      <c r="J35" s="298"/>
      <c r="K35" s="298"/>
      <c r="L35" s="299"/>
      <c r="M35" s="263"/>
      <c r="N35" s="298"/>
      <c r="O35" s="298"/>
      <c r="P35" s="298"/>
      <c r="Q35" s="298"/>
    </row>
    <row r="36" spans="1:17" ht="13.5" customHeight="1">
      <c r="A36" s="296" t="s">
        <v>1084</v>
      </c>
      <c r="B36" s="300">
        <v>600</v>
      </c>
      <c r="C36" s="301">
        <v>3330</v>
      </c>
      <c r="D36" s="301">
        <v>600</v>
      </c>
      <c r="E36" s="301">
        <v>555</v>
      </c>
      <c r="F36" s="301">
        <v>3330</v>
      </c>
      <c r="G36" s="302">
        <v>0</v>
      </c>
      <c r="H36" s="302">
        <v>0</v>
      </c>
      <c r="I36" s="303">
        <v>0</v>
      </c>
      <c r="J36" s="298"/>
      <c r="K36" s="298"/>
      <c r="L36" s="299"/>
      <c r="M36" s="263"/>
      <c r="N36" s="298"/>
      <c r="O36" s="298"/>
      <c r="P36" s="298"/>
      <c r="Q36" s="298"/>
    </row>
    <row r="37" spans="1:17" ht="13.5" customHeight="1">
      <c r="A37" s="296" t="s">
        <v>1087</v>
      </c>
      <c r="B37" s="300">
        <v>1350</v>
      </c>
      <c r="C37" s="301">
        <v>7490</v>
      </c>
      <c r="D37" s="301">
        <v>1350</v>
      </c>
      <c r="E37" s="301">
        <v>555</v>
      </c>
      <c r="F37" s="301">
        <v>7490</v>
      </c>
      <c r="G37" s="306">
        <v>0</v>
      </c>
      <c r="H37" s="302">
        <v>219</v>
      </c>
      <c r="I37" s="307">
        <v>0</v>
      </c>
      <c r="J37" s="298"/>
      <c r="K37" s="298"/>
      <c r="L37" s="299"/>
      <c r="M37" s="263"/>
      <c r="N37" s="298"/>
      <c r="O37" s="298"/>
      <c r="P37" s="298"/>
      <c r="Q37" s="298"/>
    </row>
    <row r="38" spans="1:17" ht="13.5" customHeight="1">
      <c r="A38" s="296" t="s">
        <v>1089</v>
      </c>
      <c r="B38" s="300">
        <v>415</v>
      </c>
      <c r="C38" s="301">
        <v>1670</v>
      </c>
      <c r="D38" s="301">
        <v>415</v>
      </c>
      <c r="E38" s="301">
        <v>402</v>
      </c>
      <c r="F38" s="301">
        <v>1670</v>
      </c>
      <c r="G38" s="302">
        <v>0</v>
      </c>
      <c r="H38" s="302">
        <v>0</v>
      </c>
      <c r="I38" s="303">
        <v>0</v>
      </c>
      <c r="J38" s="298"/>
      <c r="K38" s="298"/>
      <c r="L38" s="299"/>
      <c r="M38" s="263"/>
      <c r="N38" s="298"/>
      <c r="O38" s="298"/>
      <c r="P38" s="298"/>
      <c r="Q38" s="298"/>
    </row>
    <row r="39" spans="1:17" ht="13.5" customHeight="1">
      <c r="A39" s="296" t="s">
        <v>1090</v>
      </c>
      <c r="B39" s="300">
        <v>601</v>
      </c>
      <c r="C39" s="301">
        <v>2460</v>
      </c>
      <c r="D39" s="301">
        <v>601</v>
      </c>
      <c r="E39" s="301">
        <v>409</v>
      </c>
      <c r="F39" s="301">
        <v>2460</v>
      </c>
      <c r="G39" s="302">
        <v>0</v>
      </c>
      <c r="H39" s="302">
        <v>0</v>
      </c>
      <c r="I39" s="303">
        <v>0</v>
      </c>
      <c r="J39" s="298"/>
      <c r="K39" s="298"/>
      <c r="L39" s="299"/>
      <c r="M39" s="263"/>
      <c r="N39" s="298"/>
      <c r="O39" s="298"/>
      <c r="P39" s="298"/>
      <c r="Q39" s="298"/>
    </row>
    <row r="40" spans="1:17" ht="13.5" customHeight="1">
      <c r="A40" s="296" t="s">
        <v>1041</v>
      </c>
      <c r="B40" s="300">
        <v>527</v>
      </c>
      <c r="C40" s="301">
        <v>2260</v>
      </c>
      <c r="D40" s="301">
        <v>527</v>
      </c>
      <c r="E40" s="301">
        <v>428</v>
      </c>
      <c r="F40" s="301">
        <v>2260</v>
      </c>
      <c r="G40" s="302">
        <v>0</v>
      </c>
      <c r="H40" s="302">
        <v>0</v>
      </c>
      <c r="I40" s="303">
        <v>0</v>
      </c>
      <c r="J40" s="298"/>
      <c r="K40" s="298"/>
      <c r="L40" s="299"/>
      <c r="M40" s="263"/>
      <c r="N40" s="298"/>
      <c r="O40" s="298"/>
      <c r="P40" s="298"/>
      <c r="Q40" s="298"/>
    </row>
    <row r="41" spans="1:17" ht="13.5" customHeight="1">
      <c r="A41" s="296" t="s">
        <v>1042</v>
      </c>
      <c r="B41" s="300">
        <v>1200</v>
      </c>
      <c r="C41" s="301">
        <v>6100</v>
      </c>
      <c r="D41" s="301">
        <v>1200</v>
      </c>
      <c r="E41" s="301">
        <v>508</v>
      </c>
      <c r="F41" s="301">
        <v>6100</v>
      </c>
      <c r="G41" s="305">
        <v>1</v>
      </c>
      <c r="H41" s="302">
        <v>204</v>
      </c>
      <c r="I41" s="304">
        <v>2</v>
      </c>
      <c r="J41" s="298"/>
      <c r="K41" s="298"/>
      <c r="L41" s="299"/>
      <c r="M41" s="263"/>
      <c r="N41" s="298"/>
      <c r="O41" s="298"/>
      <c r="P41" s="298"/>
      <c r="Q41" s="298"/>
    </row>
    <row r="42" spans="1:17" ht="13.5" customHeight="1">
      <c r="A42" s="296"/>
      <c r="B42" s="300"/>
      <c r="C42" s="301"/>
      <c r="D42" s="301"/>
      <c r="E42" s="301"/>
      <c r="F42" s="301"/>
      <c r="G42" s="302"/>
      <c r="H42" s="302"/>
      <c r="I42" s="303"/>
      <c r="J42" s="298"/>
      <c r="K42" s="298"/>
      <c r="L42" s="299"/>
      <c r="M42" s="263"/>
      <c r="N42" s="298"/>
      <c r="O42" s="298"/>
      <c r="P42" s="298"/>
      <c r="Q42" s="298"/>
    </row>
    <row r="43" spans="1:17" ht="13.5" customHeight="1">
      <c r="A43" s="296" t="s">
        <v>1044</v>
      </c>
      <c r="B43" s="300">
        <v>1290</v>
      </c>
      <c r="C43" s="301">
        <v>6790</v>
      </c>
      <c r="D43" s="301">
        <v>1290</v>
      </c>
      <c r="E43" s="301">
        <v>526</v>
      </c>
      <c r="F43" s="301">
        <v>6790</v>
      </c>
      <c r="G43" s="305">
        <v>0</v>
      </c>
      <c r="H43" s="302">
        <v>168</v>
      </c>
      <c r="I43" s="307">
        <v>0</v>
      </c>
      <c r="J43" s="298"/>
      <c r="K43" s="298"/>
      <c r="L43" s="299"/>
      <c r="M43" s="263"/>
      <c r="N43" s="298"/>
      <c r="O43" s="298"/>
      <c r="P43" s="298"/>
      <c r="Q43" s="298"/>
    </row>
    <row r="44" spans="1:17" ht="13.5" customHeight="1">
      <c r="A44" s="296" t="s">
        <v>1046</v>
      </c>
      <c r="B44" s="300">
        <v>1730</v>
      </c>
      <c r="C44" s="301">
        <v>7700</v>
      </c>
      <c r="D44" s="301">
        <v>1730</v>
      </c>
      <c r="E44" s="301">
        <v>445</v>
      </c>
      <c r="F44" s="301">
        <v>7700</v>
      </c>
      <c r="G44" s="302">
        <v>0</v>
      </c>
      <c r="H44" s="302">
        <v>0</v>
      </c>
      <c r="I44" s="303">
        <v>0</v>
      </c>
      <c r="J44" s="298"/>
      <c r="K44" s="298"/>
      <c r="L44" s="299"/>
      <c r="M44" s="263"/>
      <c r="N44" s="298"/>
      <c r="O44" s="298"/>
      <c r="P44" s="298"/>
      <c r="Q44" s="298"/>
    </row>
    <row r="45" spans="1:17" ht="13.5" customHeight="1">
      <c r="A45" s="296" t="s">
        <v>1047</v>
      </c>
      <c r="B45" s="300">
        <v>1290</v>
      </c>
      <c r="C45" s="301">
        <v>6750</v>
      </c>
      <c r="D45" s="301">
        <v>1290</v>
      </c>
      <c r="E45" s="301">
        <v>523</v>
      </c>
      <c r="F45" s="301">
        <v>6750</v>
      </c>
      <c r="G45" s="305">
        <v>0</v>
      </c>
      <c r="H45" s="302">
        <v>138</v>
      </c>
      <c r="I45" s="304">
        <v>0</v>
      </c>
      <c r="J45" s="298"/>
      <c r="K45" s="298"/>
      <c r="L45" s="299"/>
      <c r="M45" s="263"/>
      <c r="N45" s="298"/>
      <c r="O45" s="298"/>
      <c r="P45" s="298"/>
      <c r="Q45" s="298"/>
    </row>
    <row r="46" spans="1:17" ht="13.5" customHeight="1">
      <c r="A46" s="296" t="s">
        <v>1048</v>
      </c>
      <c r="B46" s="300">
        <v>1580</v>
      </c>
      <c r="C46" s="301">
        <v>8260</v>
      </c>
      <c r="D46" s="301">
        <v>1580</v>
      </c>
      <c r="E46" s="301">
        <v>523</v>
      </c>
      <c r="F46" s="301">
        <v>8260</v>
      </c>
      <c r="G46" s="302">
        <v>0</v>
      </c>
      <c r="H46" s="302">
        <v>0</v>
      </c>
      <c r="I46" s="303">
        <v>0</v>
      </c>
      <c r="J46" s="298"/>
      <c r="K46" s="298"/>
      <c r="L46" s="299"/>
      <c r="M46" s="263"/>
      <c r="N46" s="298"/>
      <c r="O46" s="298"/>
      <c r="P46" s="298"/>
      <c r="Q46" s="298"/>
    </row>
    <row r="47" spans="1:17" ht="13.5" customHeight="1">
      <c r="A47" s="296" t="s">
        <v>1050</v>
      </c>
      <c r="B47" s="300">
        <v>735</v>
      </c>
      <c r="C47" s="301">
        <v>3670</v>
      </c>
      <c r="D47" s="301">
        <v>735</v>
      </c>
      <c r="E47" s="301">
        <v>499</v>
      </c>
      <c r="F47" s="301">
        <v>3670</v>
      </c>
      <c r="G47" s="305">
        <v>0</v>
      </c>
      <c r="H47" s="302">
        <v>131</v>
      </c>
      <c r="I47" s="307">
        <v>0</v>
      </c>
      <c r="J47" s="298"/>
      <c r="K47" s="298"/>
      <c r="L47" s="299"/>
      <c r="M47" s="263"/>
      <c r="N47" s="298"/>
      <c r="O47" s="298"/>
      <c r="P47" s="298"/>
      <c r="Q47" s="298"/>
    </row>
    <row r="48" spans="1:17" ht="13.5" customHeight="1">
      <c r="A48" s="296" t="s">
        <v>1052</v>
      </c>
      <c r="B48" s="300">
        <v>1520</v>
      </c>
      <c r="C48" s="301">
        <v>8010</v>
      </c>
      <c r="D48" s="301">
        <v>1520</v>
      </c>
      <c r="E48" s="301">
        <v>527</v>
      </c>
      <c r="F48" s="301">
        <v>8010</v>
      </c>
      <c r="G48" s="302">
        <v>0</v>
      </c>
      <c r="H48" s="302">
        <v>0</v>
      </c>
      <c r="I48" s="303">
        <v>0</v>
      </c>
      <c r="J48" s="298"/>
      <c r="K48" s="298"/>
      <c r="L48" s="299"/>
      <c r="M48" s="263"/>
      <c r="N48" s="298"/>
      <c r="O48" s="298"/>
      <c r="P48" s="298"/>
      <c r="Q48" s="298"/>
    </row>
    <row r="49" spans="1:17" ht="13.5" customHeight="1">
      <c r="A49" s="296" t="s">
        <v>1054</v>
      </c>
      <c r="B49" s="300">
        <v>1140</v>
      </c>
      <c r="C49" s="301">
        <v>5720</v>
      </c>
      <c r="D49" s="301">
        <v>1140</v>
      </c>
      <c r="E49" s="301">
        <v>502</v>
      </c>
      <c r="F49" s="301">
        <v>5720</v>
      </c>
      <c r="G49" s="302">
        <v>1</v>
      </c>
      <c r="H49" s="302">
        <v>145</v>
      </c>
      <c r="I49" s="303">
        <v>1</v>
      </c>
      <c r="J49" s="298"/>
      <c r="K49" s="298"/>
      <c r="L49" s="299"/>
      <c r="M49" s="263"/>
      <c r="N49" s="298"/>
      <c r="O49" s="298"/>
      <c r="P49" s="298"/>
      <c r="Q49" s="298"/>
    </row>
    <row r="50" spans="1:17" ht="13.5" customHeight="1">
      <c r="A50" s="296"/>
      <c r="B50" s="300"/>
      <c r="C50" s="308"/>
      <c r="D50" s="301"/>
      <c r="E50" s="301"/>
      <c r="F50" s="301"/>
      <c r="G50" s="302"/>
      <c r="H50" s="302"/>
      <c r="I50" s="304"/>
      <c r="J50" s="298"/>
      <c r="K50" s="298"/>
      <c r="L50" s="299"/>
      <c r="M50" s="263"/>
      <c r="N50" s="298"/>
      <c r="O50" s="298"/>
      <c r="P50" s="298"/>
      <c r="Q50" s="298"/>
    </row>
    <row r="51" spans="1:17" ht="13.5" customHeight="1">
      <c r="A51" s="296" t="s">
        <v>1056</v>
      </c>
      <c r="B51" s="300">
        <v>2680</v>
      </c>
      <c r="C51" s="301">
        <v>14000</v>
      </c>
      <c r="D51" s="301">
        <v>2680</v>
      </c>
      <c r="E51" s="301">
        <v>523</v>
      </c>
      <c r="F51" s="301">
        <v>14000</v>
      </c>
      <c r="G51" s="305">
        <v>0</v>
      </c>
      <c r="H51" s="302">
        <v>133</v>
      </c>
      <c r="I51" s="307">
        <v>0</v>
      </c>
      <c r="J51" s="298"/>
      <c r="K51" s="298"/>
      <c r="L51" s="299"/>
      <c r="M51" s="263"/>
      <c r="N51" s="298"/>
      <c r="O51" s="298"/>
      <c r="P51" s="298"/>
      <c r="Q51" s="298"/>
    </row>
    <row r="52" spans="1:17" ht="13.5" customHeight="1">
      <c r="A52" s="296" t="s">
        <v>1058</v>
      </c>
      <c r="B52" s="300">
        <v>3820</v>
      </c>
      <c r="C52" s="301">
        <v>19800</v>
      </c>
      <c r="D52" s="301">
        <v>3820</v>
      </c>
      <c r="E52" s="301">
        <v>518</v>
      </c>
      <c r="F52" s="301">
        <v>19800</v>
      </c>
      <c r="G52" s="302">
        <v>0</v>
      </c>
      <c r="H52" s="302">
        <v>0</v>
      </c>
      <c r="I52" s="303">
        <v>0</v>
      </c>
      <c r="J52" s="298"/>
      <c r="K52" s="298"/>
      <c r="L52" s="299"/>
      <c r="M52" s="263"/>
      <c r="N52" s="298"/>
      <c r="O52" s="298"/>
      <c r="P52" s="298"/>
      <c r="Q52" s="298"/>
    </row>
    <row r="53" spans="1:17" ht="13.5" customHeight="1">
      <c r="A53" s="296" t="s">
        <v>1061</v>
      </c>
      <c r="B53" s="300">
        <v>864</v>
      </c>
      <c r="C53" s="301">
        <v>3680</v>
      </c>
      <c r="D53" s="301">
        <v>864</v>
      </c>
      <c r="E53" s="301">
        <v>426</v>
      </c>
      <c r="F53" s="301">
        <v>3680</v>
      </c>
      <c r="G53" s="302">
        <v>0</v>
      </c>
      <c r="H53" s="302">
        <v>0</v>
      </c>
      <c r="I53" s="303">
        <v>0</v>
      </c>
      <c r="J53" s="298"/>
      <c r="K53" s="298"/>
      <c r="L53" s="299"/>
      <c r="M53" s="263"/>
      <c r="N53" s="298"/>
      <c r="O53" s="298"/>
      <c r="P53" s="298"/>
      <c r="Q53" s="298"/>
    </row>
    <row r="54" spans="1:17" ht="13.5" customHeight="1">
      <c r="A54" s="296" t="s">
        <v>1063</v>
      </c>
      <c r="B54" s="300">
        <v>1230</v>
      </c>
      <c r="C54" s="301">
        <v>5490</v>
      </c>
      <c r="D54" s="301">
        <v>1230</v>
      </c>
      <c r="E54" s="301">
        <v>446</v>
      </c>
      <c r="F54" s="301">
        <v>5490</v>
      </c>
      <c r="G54" s="302">
        <v>0</v>
      </c>
      <c r="H54" s="302">
        <v>0</v>
      </c>
      <c r="I54" s="303">
        <v>0</v>
      </c>
      <c r="J54" s="298"/>
      <c r="K54" s="298"/>
      <c r="L54" s="299"/>
      <c r="M54" s="263"/>
      <c r="N54" s="298"/>
      <c r="O54" s="298"/>
      <c r="P54" s="298"/>
      <c r="Q54" s="298"/>
    </row>
    <row r="55" spans="1:17" ht="13.5" customHeight="1">
      <c r="A55" s="296" t="s">
        <v>1064</v>
      </c>
      <c r="B55" s="300">
        <v>1840</v>
      </c>
      <c r="C55" s="301">
        <v>9110</v>
      </c>
      <c r="D55" s="301">
        <v>1840</v>
      </c>
      <c r="E55" s="301">
        <v>495</v>
      </c>
      <c r="F55" s="301">
        <v>9110</v>
      </c>
      <c r="G55" s="302">
        <v>0</v>
      </c>
      <c r="H55" s="302">
        <v>0</v>
      </c>
      <c r="I55" s="303">
        <v>0</v>
      </c>
      <c r="J55" s="298"/>
      <c r="K55" s="298"/>
      <c r="L55" s="299"/>
      <c r="M55" s="263"/>
      <c r="N55" s="298"/>
      <c r="O55" s="298"/>
      <c r="P55" s="298"/>
      <c r="Q55" s="298"/>
    </row>
    <row r="56" spans="1:17" ht="13.5" customHeight="1">
      <c r="A56" s="296"/>
      <c r="B56" s="300"/>
      <c r="C56" s="301"/>
      <c r="D56" s="301"/>
      <c r="E56" s="301"/>
      <c r="F56" s="301"/>
      <c r="G56" s="302"/>
      <c r="H56" s="302"/>
      <c r="I56" s="303"/>
      <c r="J56" s="298"/>
      <c r="K56" s="298"/>
      <c r="L56" s="299"/>
      <c r="M56" s="263"/>
      <c r="N56" s="298"/>
      <c r="O56" s="298"/>
      <c r="P56" s="298"/>
      <c r="Q56" s="298"/>
    </row>
    <row r="57" spans="1:17" ht="13.5" customHeight="1">
      <c r="A57" s="296" t="s">
        <v>1067</v>
      </c>
      <c r="B57" s="300">
        <v>1380</v>
      </c>
      <c r="C57" s="301">
        <v>7660</v>
      </c>
      <c r="D57" s="301">
        <v>1380</v>
      </c>
      <c r="E57" s="301">
        <v>555</v>
      </c>
      <c r="F57" s="301">
        <v>7660</v>
      </c>
      <c r="G57" s="302">
        <v>0</v>
      </c>
      <c r="H57" s="302">
        <v>0</v>
      </c>
      <c r="I57" s="303">
        <v>0</v>
      </c>
      <c r="J57" s="298"/>
      <c r="K57" s="298"/>
      <c r="L57" s="299"/>
      <c r="M57" s="263"/>
      <c r="N57" s="298"/>
      <c r="O57" s="298"/>
      <c r="P57" s="298"/>
      <c r="Q57" s="298"/>
    </row>
    <row r="58" spans="1:17" ht="13.5" customHeight="1">
      <c r="A58" s="296" t="s">
        <v>1069</v>
      </c>
      <c r="B58" s="300">
        <v>3250</v>
      </c>
      <c r="C58" s="301">
        <v>19600</v>
      </c>
      <c r="D58" s="301">
        <v>3250</v>
      </c>
      <c r="E58" s="301">
        <v>602</v>
      </c>
      <c r="F58" s="302">
        <v>19600</v>
      </c>
      <c r="G58" s="302">
        <v>0</v>
      </c>
      <c r="H58" s="302">
        <v>0</v>
      </c>
      <c r="I58" s="303">
        <v>0</v>
      </c>
      <c r="J58" s="298"/>
      <c r="K58" s="298"/>
      <c r="L58" s="299"/>
      <c r="M58" s="263"/>
      <c r="N58" s="298"/>
      <c r="O58" s="298"/>
      <c r="P58" s="298"/>
      <c r="Q58" s="298"/>
    </row>
    <row r="59" spans="1:17" ht="13.5" customHeight="1">
      <c r="A59" s="296" t="s">
        <v>1071</v>
      </c>
      <c r="B59" s="300">
        <v>3100</v>
      </c>
      <c r="C59" s="301">
        <v>18400</v>
      </c>
      <c r="D59" s="301">
        <v>3100</v>
      </c>
      <c r="E59" s="301">
        <v>592</v>
      </c>
      <c r="F59" s="301">
        <v>18400</v>
      </c>
      <c r="G59" s="302">
        <v>0</v>
      </c>
      <c r="H59" s="302">
        <v>0</v>
      </c>
      <c r="I59" s="303">
        <v>0</v>
      </c>
      <c r="J59" s="298"/>
      <c r="K59" s="298"/>
      <c r="L59" s="299"/>
      <c r="M59" s="263"/>
      <c r="N59" s="298"/>
      <c r="O59" s="298"/>
      <c r="P59" s="298"/>
      <c r="Q59" s="298"/>
    </row>
    <row r="60" spans="1:17" ht="13.5" customHeight="1">
      <c r="A60" s="296" t="s">
        <v>1072</v>
      </c>
      <c r="B60" s="300">
        <v>2430</v>
      </c>
      <c r="C60" s="301">
        <v>12500</v>
      </c>
      <c r="D60" s="301">
        <v>2430</v>
      </c>
      <c r="E60" s="301">
        <v>515</v>
      </c>
      <c r="F60" s="301">
        <v>12500</v>
      </c>
      <c r="G60" s="302">
        <v>0</v>
      </c>
      <c r="H60" s="302">
        <v>0</v>
      </c>
      <c r="I60" s="303">
        <v>0</v>
      </c>
      <c r="J60" s="298"/>
      <c r="K60" s="298"/>
      <c r="L60" s="299"/>
      <c r="M60" s="263"/>
      <c r="N60" s="298"/>
      <c r="O60" s="298"/>
      <c r="P60" s="298"/>
      <c r="Q60" s="298"/>
    </row>
    <row r="61" spans="1:17" ht="13.5" customHeight="1">
      <c r="A61" s="296" t="s">
        <v>1074</v>
      </c>
      <c r="B61" s="300">
        <v>1620</v>
      </c>
      <c r="C61" s="301">
        <v>8730</v>
      </c>
      <c r="D61" s="301">
        <v>1620</v>
      </c>
      <c r="E61" s="301">
        <v>539</v>
      </c>
      <c r="F61" s="301">
        <v>8730</v>
      </c>
      <c r="G61" s="302">
        <v>0</v>
      </c>
      <c r="H61" s="302">
        <v>0</v>
      </c>
      <c r="I61" s="303">
        <v>0</v>
      </c>
      <c r="J61" s="298"/>
      <c r="K61" s="298"/>
      <c r="L61" s="299"/>
      <c r="M61" s="263"/>
      <c r="N61" s="298"/>
      <c r="O61" s="298"/>
      <c r="P61" s="298"/>
      <c r="Q61" s="298"/>
    </row>
    <row r="62" spans="1:17" ht="13.5" customHeight="1">
      <c r="A62" s="296" t="s">
        <v>1076</v>
      </c>
      <c r="B62" s="300">
        <v>1970</v>
      </c>
      <c r="C62" s="301">
        <v>11400</v>
      </c>
      <c r="D62" s="301">
        <v>1970</v>
      </c>
      <c r="E62" s="301">
        <v>577</v>
      </c>
      <c r="F62" s="301">
        <v>11400</v>
      </c>
      <c r="G62" s="302">
        <v>0</v>
      </c>
      <c r="H62" s="302">
        <v>0</v>
      </c>
      <c r="I62" s="303">
        <v>0</v>
      </c>
      <c r="J62" s="298"/>
      <c r="K62" s="298"/>
      <c r="L62" s="299"/>
      <c r="M62" s="263"/>
      <c r="N62" s="298"/>
      <c r="O62" s="298"/>
      <c r="P62" s="298"/>
      <c r="Q62" s="298"/>
    </row>
    <row r="63" spans="1:17" ht="13.5" customHeight="1">
      <c r="A63" s="296" t="s">
        <v>1078</v>
      </c>
      <c r="B63" s="300">
        <v>826</v>
      </c>
      <c r="C63" s="301">
        <v>4090</v>
      </c>
      <c r="D63" s="301">
        <v>826</v>
      </c>
      <c r="E63" s="301">
        <v>495</v>
      </c>
      <c r="F63" s="301">
        <v>4090</v>
      </c>
      <c r="G63" s="302">
        <v>0</v>
      </c>
      <c r="H63" s="302">
        <v>0</v>
      </c>
      <c r="I63" s="303">
        <v>0</v>
      </c>
      <c r="J63" s="298"/>
      <c r="K63" s="298"/>
      <c r="L63" s="299"/>
      <c r="M63" s="263"/>
      <c r="N63" s="298"/>
      <c r="O63" s="298"/>
      <c r="P63" s="298"/>
      <c r="Q63" s="298"/>
    </row>
    <row r="64" spans="1:17" ht="13.5" customHeight="1">
      <c r="A64" s="296" t="s">
        <v>1081</v>
      </c>
      <c r="B64" s="300">
        <v>612</v>
      </c>
      <c r="C64" s="301">
        <v>2870</v>
      </c>
      <c r="D64" s="301">
        <v>612</v>
      </c>
      <c r="E64" s="301">
        <v>469</v>
      </c>
      <c r="F64" s="301">
        <v>2870</v>
      </c>
      <c r="G64" s="302">
        <v>0</v>
      </c>
      <c r="H64" s="302">
        <v>0</v>
      </c>
      <c r="I64" s="303">
        <v>0</v>
      </c>
      <c r="J64" s="298"/>
      <c r="K64" s="298"/>
      <c r="L64" s="299"/>
      <c r="M64" s="263"/>
      <c r="N64" s="298"/>
      <c r="O64" s="298"/>
      <c r="P64" s="298"/>
      <c r="Q64" s="298"/>
    </row>
    <row r="65" spans="1:17" ht="13.5" customHeight="1">
      <c r="A65" s="296" t="s">
        <v>1083</v>
      </c>
      <c r="B65" s="300">
        <v>2590</v>
      </c>
      <c r="C65" s="301">
        <v>15500</v>
      </c>
      <c r="D65" s="301">
        <v>2590</v>
      </c>
      <c r="E65" s="301">
        <v>597</v>
      </c>
      <c r="F65" s="301">
        <v>15500</v>
      </c>
      <c r="G65" s="302">
        <v>0</v>
      </c>
      <c r="H65" s="302">
        <v>0</v>
      </c>
      <c r="I65" s="303">
        <v>0</v>
      </c>
      <c r="J65" s="298"/>
      <c r="K65" s="298"/>
      <c r="L65" s="299"/>
      <c r="M65" s="263"/>
      <c r="N65" s="298"/>
      <c r="O65" s="298"/>
      <c r="P65" s="298"/>
      <c r="Q65" s="298"/>
    </row>
    <row r="66" spans="1:17" ht="13.5" customHeight="1">
      <c r="A66" s="296" t="s">
        <v>1085</v>
      </c>
      <c r="B66" s="300">
        <v>1070</v>
      </c>
      <c r="C66" s="301">
        <v>6270</v>
      </c>
      <c r="D66" s="301">
        <v>1070</v>
      </c>
      <c r="E66" s="301">
        <v>586</v>
      </c>
      <c r="F66" s="301">
        <v>6270</v>
      </c>
      <c r="G66" s="302">
        <v>0</v>
      </c>
      <c r="H66" s="302">
        <v>0</v>
      </c>
      <c r="I66" s="303">
        <v>0</v>
      </c>
      <c r="J66" s="298"/>
      <c r="K66" s="298"/>
      <c r="L66" s="299"/>
      <c r="M66" s="263"/>
      <c r="N66" s="298"/>
      <c r="O66" s="298"/>
      <c r="P66" s="298"/>
      <c r="Q66" s="298"/>
    </row>
    <row r="67" spans="1:17" ht="13.5" customHeight="1">
      <c r="A67" s="296" t="s">
        <v>1086</v>
      </c>
      <c r="B67" s="300">
        <v>848</v>
      </c>
      <c r="C67" s="301">
        <v>4550</v>
      </c>
      <c r="D67" s="301">
        <v>848</v>
      </c>
      <c r="E67" s="301">
        <v>536</v>
      </c>
      <c r="F67" s="301">
        <v>4550</v>
      </c>
      <c r="G67" s="302">
        <v>0</v>
      </c>
      <c r="H67" s="302">
        <v>0</v>
      </c>
      <c r="I67" s="303">
        <v>0</v>
      </c>
      <c r="J67" s="298"/>
      <c r="K67" s="298"/>
      <c r="L67" s="299"/>
      <c r="M67" s="263"/>
      <c r="N67" s="298"/>
      <c r="O67" s="298"/>
      <c r="P67" s="298"/>
      <c r="Q67" s="298"/>
    </row>
    <row r="68" spans="1:17" ht="13.5" customHeight="1">
      <c r="A68" s="272" t="s">
        <v>1088</v>
      </c>
      <c r="B68" s="309">
        <v>1230</v>
      </c>
      <c r="C68" s="310">
        <v>6810</v>
      </c>
      <c r="D68" s="310">
        <v>1230</v>
      </c>
      <c r="E68" s="310">
        <v>554</v>
      </c>
      <c r="F68" s="310">
        <v>6810</v>
      </c>
      <c r="G68" s="311">
        <v>0</v>
      </c>
      <c r="H68" s="311">
        <v>0</v>
      </c>
      <c r="I68" s="312">
        <v>0</v>
      </c>
      <c r="J68" s="298"/>
      <c r="K68" s="298"/>
      <c r="L68" s="299"/>
      <c r="M68" s="263"/>
      <c r="N68" s="298"/>
      <c r="O68" s="298"/>
      <c r="P68" s="298"/>
      <c r="Q68" s="298"/>
    </row>
    <row r="69" spans="1:12" ht="13.5" customHeight="1">
      <c r="A69" s="259" t="s">
        <v>1220</v>
      </c>
      <c r="B69" s="263"/>
      <c r="C69" s="263"/>
      <c r="D69" s="263"/>
      <c r="E69" s="263"/>
      <c r="F69" s="263"/>
      <c r="G69" s="264"/>
      <c r="H69" s="264"/>
      <c r="I69" s="264"/>
      <c r="J69" s="263"/>
      <c r="K69" s="263"/>
      <c r="L69" s="263"/>
    </row>
    <row r="70" spans="1:12" ht="13.5" customHeight="1">
      <c r="A70" s="259" t="s">
        <v>1221</v>
      </c>
      <c r="B70" s="263"/>
      <c r="C70" s="263"/>
      <c r="D70" s="263"/>
      <c r="E70" s="263"/>
      <c r="F70" s="263"/>
      <c r="G70" s="264"/>
      <c r="H70" s="264"/>
      <c r="I70" s="264"/>
      <c r="J70" s="263"/>
      <c r="K70" s="263"/>
      <c r="L70" s="263"/>
    </row>
    <row r="71" spans="1:12" ht="13.5" customHeight="1">
      <c r="A71" s="263" t="s">
        <v>1222</v>
      </c>
      <c r="B71" s="263"/>
      <c r="C71" s="263"/>
      <c r="D71" s="263"/>
      <c r="E71" s="263"/>
      <c r="F71" s="263"/>
      <c r="G71" s="264"/>
      <c r="H71" s="264"/>
      <c r="I71" s="264"/>
      <c r="J71" s="263"/>
      <c r="K71" s="263"/>
      <c r="L71" s="263"/>
    </row>
    <row r="72" spans="2:12" ht="13.5" customHeight="1">
      <c r="B72" s="263"/>
      <c r="C72" s="263"/>
      <c r="D72" s="263"/>
      <c r="E72" s="263"/>
      <c r="F72" s="263"/>
      <c r="G72" s="264"/>
      <c r="H72" s="264"/>
      <c r="I72" s="264"/>
      <c r="J72" s="263"/>
      <c r="K72" s="263"/>
      <c r="L72" s="263"/>
    </row>
    <row r="73" spans="2:12" ht="15" customHeight="1">
      <c r="B73" s="263"/>
      <c r="C73" s="263"/>
      <c r="D73" s="263"/>
      <c r="E73" s="263"/>
      <c r="F73" s="263"/>
      <c r="G73" s="264"/>
      <c r="H73" s="264"/>
      <c r="I73" s="264"/>
      <c r="J73" s="263"/>
      <c r="K73" s="263"/>
      <c r="L73" s="263"/>
    </row>
    <row r="74" spans="1:12" ht="15" customHeight="1">
      <c r="A74" s="263"/>
      <c r="B74" s="263"/>
      <c r="C74" s="263"/>
      <c r="D74" s="263"/>
      <c r="E74" s="263"/>
      <c r="F74" s="263"/>
      <c r="G74" s="264"/>
      <c r="H74" s="264"/>
      <c r="I74" s="264"/>
      <c r="L74" s="263"/>
    </row>
    <row r="75" spans="1:12" ht="15" customHeight="1">
      <c r="A75" s="263"/>
      <c r="B75" s="263"/>
      <c r="C75" s="263"/>
      <c r="D75" s="263"/>
      <c r="E75" s="263"/>
      <c r="F75" s="263"/>
      <c r="G75" s="264"/>
      <c r="H75" s="264"/>
      <c r="I75" s="264"/>
      <c r="L75" s="263"/>
    </row>
    <row r="76" spans="1:12" ht="15" customHeight="1">
      <c r="A76" s="263"/>
      <c r="B76" s="263"/>
      <c r="C76" s="263"/>
      <c r="D76" s="263"/>
      <c r="E76" s="263"/>
      <c r="F76" s="263"/>
      <c r="G76" s="264"/>
      <c r="H76" s="264"/>
      <c r="I76" s="264"/>
      <c r="L76" s="263"/>
    </row>
    <row r="77" spans="1:12" ht="15" customHeight="1">
      <c r="A77" s="263"/>
      <c r="B77" s="263"/>
      <c r="C77" s="263"/>
      <c r="D77" s="263"/>
      <c r="E77" s="263"/>
      <c r="F77" s="263"/>
      <c r="G77" s="264"/>
      <c r="H77" s="264"/>
      <c r="I77" s="264"/>
      <c r="L77" s="263"/>
    </row>
    <row r="78" spans="1:12" ht="15" customHeight="1">
      <c r="A78" s="263"/>
      <c r="B78" s="263"/>
      <c r="C78" s="263"/>
      <c r="D78" s="263"/>
      <c r="E78" s="263"/>
      <c r="F78" s="263"/>
      <c r="G78" s="264"/>
      <c r="H78" s="264"/>
      <c r="I78" s="264"/>
      <c r="L78" s="263"/>
    </row>
    <row r="79" spans="1:12" ht="15" customHeight="1">
      <c r="A79" s="263"/>
      <c r="B79" s="263"/>
      <c r="C79" s="263"/>
      <c r="D79" s="263"/>
      <c r="E79" s="263"/>
      <c r="F79" s="263"/>
      <c r="G79" s="264"/>
      <c r="H79" s="264"/>
      <c r="I79" s="264"/>
      <c r="L79" s="263"/>
    </row>
    <row r="80" spans="1:12" ht="15" customHeight="1">
      <c r="A80" s="263"/>
      <c r="B80" s="263"/>
      <c r="C80" s="263"/>
      <c r="D80" s="263"/>
      <c r="E80" s="263"/>
      <c r="F80" s="263"/>
      <c r="G80" s="264"/>
      <c r="H80" s="264"/>
      <c r="I80" s="264"/>
      <c r="L80" s="263"/>
    </row>
    <row r="81" spans="1:12" ht="15" customHeight="1">
      <c r="A81" s="263"/>
      <c r="B81" s="263"/>
      <c r="C81" s="263"/>
      <c r="D81" s="263"/>
      <c r="E81" s="263"/>
      <c r="F81" s="263"/>
      <c r="G81" s="264"/>
      <c r="H81" s="264"/>
      <c r="I81" s="264"/>
      <c r="L81" s="263"/>
    </row>
    <row r="82" spans="1:12" ht="15" customHeight="1">
      <c r="A82" s="263"/>
      <c r="B82" s="263"/>
      <c r="C82" s="263"/>
      <c r="D82" s="263"/>
      <c r="E82" s="263"/>
      <c r="F82" s="263"/>
      <c r="G82" s="264"/>
      <c r="H82" s="264"/>
      <c r="I82" s="264"/>
      <c r="L82" s="263"/>
    </row>
    <row r="83" spans="1:12" ht="15" customHeight="1">
      <c r="A83" s="263"/>
      <c r="B83" s="263"/>
      <c r="C83" s="263"/>
      <c r="D83" s="263"/>
      <c r="E83" s="263"/>
      <c r="F83" s="263"/>
      <c r="G83" s="264"/>
      <c r="H83" s="264"/>
      <c r="I83" s="264"/>
      <c r="L83" s="263"/>
    </row>
    <row r="84" spans="1:12" ht="15" customHeight="1">
      <c r="A84" s="263"/>
      <c r="B84" s="263"/>
      <c r="C84" s="263"/>
      <c r="D84" s="263"/>
      <c r="E84" s="263"/>
      <c r="F84" s="263"/>
      <c r="G84" s="264"/>
      <c r="H84" s="264"/>
      <c r="I84" s="264"/>
      <c r="L84" s="263"/>
    </row>
    <row r="85" spans="1:12" ht="15" customHeight="1">
      <c r="A85" s="263"/>
      <c r="B85" s="263"/>
      <c r="C85" s="263"/>
      <c r="D85" s="263"/>
      <c r="E85" s="263"/>
      <c r="F85" s="263"/>
      <c r="G85" s="264"/>
      <c r="H85" s="264"/>
      <c r="I85" s="264"/>
      <c r="L85" s="263"/>
    </row>
    <row r="86" spans="1:9" ht="15" customHeight="1">
      <c r="A86" s="263"/>
      <c r="B86" s="263"/>
      <c r="C86" s="263"/>
      <c r="D86" s="263"/>
      <c r="E86" s="263"/>
      <c r="F86" s="263"/>
      <c r="G86" s="264"/>
      <c r="H86" s="264"/>
      <c r="I86" s="264"/>
    </row>
    <row r="87" spans="1:9" ht="15" customHeight="1">
      <c r="A87" s="263"/>
      <c r="B87" s="263"/>
      <c r="C87" s="263"/>
      <c r="D87" s="263"/>
      <c r="E87" s="263"/>
      <c r="F87" s="263"/>
      <c r="G87" s="264"/>
      <c r="H87" s="264"/>
      <c r="I87" s="264"/>
    </row>
    <row r="88" spans="1:9" ht="15" customHeight="1">
      <c r="A88" s="263"/>
      <c r="B88" s="263"/>
      <c r="C88" s="263"/>
      <c r="D88" s="263"/>
      <c r="E88" s="263"/>
      <c r="F88" s="263"/>
      <c r="G88" s="264"/>
      <c r="H88" s="264"/>
      <c r="I88" s="264"/>
    </row>
    <row r="89" spans="1:9" ht="15" customHeight="1">
      <c r="A89" s="263"/>
      <c r="B89" s="263"/>
      <c r="C89" s="263"/>
      <c r="D89" s="263"/>
      <c r="E89" s="263"/>
      <c r="F89" s="263"/>
      <c r="G89" s="264"/>
      <c r="H89" s="264"/>
      <c r="I89" s="264"/>
    </row>
    <row r="90" spans="1:9" ht="15" customHeight="1">
      <c r="A90" s="263"/>
      <c r="B90" s="263"/>
      <c r="C90" s="263"/>
      <c r="D90" s="263"/>
      <c r="E90" s="263"/>
      <c r="F90" s="263"/>
      <c r="G90" s="264"/>
      <c r="H90" s="264"/>
      <c r="I90" s="264"/>
    </row>
    <row r="91" spans="1:9" ht="15" customHeight="1">
      <c r="A91" s="263"/>
      <c r="B91" s="263"/>
      <c r="C91" s="263"/>
      <c r="D91" s="263"/>
      <c r="E91" s="263"/>
      <c r="F91" s="263"/>
      <c r="G91" s="264"/>
      <c r="H91" s="264"/>
      <c r="I91" s="264"/>
    </row>
    <row r="92" spans="1:9" ht="15" customHeight="1">
      <c r="A92" s="263"/>
      <c r="B92" s="263"/>
      <c r="C92" s="263"/>
      <c r="D92" s="263"/>
      <c r="E92" s="263"/>
      <c r="F92" s="263"/>
      <c r="G92" s="264"/>
      <c r="H92" s="264"/>
      <c r="I92" s="264"/>
    </row>
    <row r="93" spans="1:9" ht="15" customHeight="1">
      <c r="A93" s="263"/>
      <c r="B93" s="263"/>
      <c r="C93" s="263"/>
      <c r="D93" s="263"/>
      <c r="E93" s="263"/>
      <c r="F93" s="263"/>
      <c r="G93" s="264"/>
      <c r="H93" s="264"/>
      <c r="I93" s="264"/>
    </row>
    <row r="94" spans="1:9" ht="15" customHeight="1">
      <c r="A94" s="263"/>
      <c r="B94" s="263"/>
      <c r="C94" s="263"/>
      <c r="D94" s="263"/>
      <c r="E94" s="263"/>
      <c r="F94" s="263"/>
      <c r="G94" s="264"/>
      <c r="H94" s="264"/>
      <c r="I94" s="264"/>
    </row>
    <row r="95" spans="1:9" ht="15" customHeight="1">
      <c r="A95" s="263"/>
      <c r="B95" s="263"/>
      <c r="C95" s="263"/>
      <c r="D95" s="263"/>
      <c r="E95" s="263"/>
      <c r="F95" s="263"/>
      <c r="G95" s="264"/>
      <c r="H95" s="264"/>
      <c r="I95" s="264"/>
    </row>
    <row r="96" spans="1:9" ht="15" customHeight="1">
      <c r="A96" s="263"/>
      <c r="B96" s="263"/>
      <c r="C96" s="263"/>
      <c r="D96" s="263"/>
      <c r="E96" s="263"/>
      <c r="F96" s="263"/>
      <c r="G96" s="264"/>
      <c r="H96" s="264"/>
      <c r="I96" s="264"/>
    </row>
    <row r="97" spans="1:9" ht="15" customHeight="1">
      <c r="A97" s="263"/>
      <c r="B97" s="263"/>
      <c r="C97" s="263"/>
      <c r="D97" s="263"/>
      <c r="E97" s="263"/>
      <c r="F97" s="263"/>
      <c r="G97" s="264"/>
      <c r="H97" s="264"/>
      <c r="I97" s="264"/>
    </row>
    <row r="98" spans="1:9" ht="15" customHeight="1">
      <c r="A98" s="263"/>
      <c r="B98" s="263"/>
      <c r="C98" s="263"/>
      <c r="D98" s="263"/>
      <c r="E98" s="263"/>
      <c r="F98" s="263"/>
      <c r="G98" s="264"/>
      <c r="H98" s="264"/>
      <c r="I98" s="264"/>
    </row>
    <row r="99" spans="1:9" ht="15" customHeight="1">
      <c r="A99" s="263"/>
      <c r="B99" s="263"/>
      <c r="C99" s="263"/>
      <c r="D99" s="263"/>
      <c r="E99" s="263"/>
      <c r="F99" s="263"/>
      <c r="G99" s="264"/>
      <c r="H99" s="264"/>
      <c r="I99" s="264"/>
    </row>
    <row r="100" spans="1:9" ht="15" customHeight="1">
      <c r="A100" s="263"/>
      <c r="B100" s="263"/>
      <c r="C100" s="263"/>
      <c r="D100" s="263"/>
      <c r="E100" s="263"/>
      <c r="F100" s="263"/>
      <c r="G100" s="264"/>
      <c r="H100" s="264"/>
      <c r="I100" s="264"/>
    </row>
    <row r="101" spans="1:9" ht="15" customHeight="1">
      <c r="A101" s="263"/>
      <c r="B101" s="263"/>
      <c r="C101" s="263"/>
      <c r="D101" s="263"/>
      <c r="E101" s="263"/>
      <c r="F101" s="263"/>
      <c r="G101" s="264"/>
      <c r="H101" s="264"/>
      <c r="I101" s="264"/>
    </row>
    <row r="102" spans="1:9" ht="15" customHeight="1">
      <c r="A102" s="263"/>
      <c r="B102" s="263"/>
      <c r="C102" s="263"/>
      <c r="D102" s="263"/>
      <c r="E102" s="263"/>
      <c r="F102" s="263"/>
      <c r="G102" s="264"/>
      <c r="H102" s="264"/>
      <c r="I102" s="264"/>
    </row>
    <row r="103" spans="1:9" ht="15" customHeight="1">
      <c r="A103" s="263"/>
      <c r="B103" s="263"/>
      <c r="C103" s="263"/>
      <c r="D103" s="263"/>
      <c r="E103" s="263"/>
      <c r="F103" s="263"/>
      <c r="G103" s="264"/>
      <c r="H103" s="264"/>
      <c r="I103" s="264"/>
    </row>
    <row r="104" spans="1:9" ht="15" customHeight="1">
      <c r="A104" s="263"/>
      <c r="B104" s="263"/>
      <c r="C104" s="263"/>
      <c r="D104" s="263"/>
      <c r="E104" s="263"/>
      <c r="F104" s="263"/>
      <c r="G104" s="264"/>
      <c r="H104" s="264"/>
      <c r="I104" s="264"/>
    </row>
    <row r="105" spans="1:9" ht="15" customHeight="1">
      <c r="A105" s="263"/>
      <c r="B105" s="263"/>
      <c r="C105" s="263"/>
      <c r="D105" s="263"/>
      <c r="E105" s="263"/>
      <c r="F105" s="263"/>
      <c r="G105" s="264"/>
      <c r="H105" s="264"/>
      <c r="I105" s="264"/>
    </row>
    <row r="106" spans="1:9" ht="15" customHeight="1">
      <c r="A106" s="263"/>
      <c r="B106" s="263"/>
      <c r="C106" s="263"/>
      <c r="D106" s="263"/>
      <c r="E106" s="263"/>
      <c r="F106" s="263"/>
      <c r="G106" s="264"/>
      <c r="H106" s="264"/>
      <c r="I106" s="264"/>
    </row>
    <row r="107" spans="1:9" ht="15" customHeight="1">
      <c r="A107" s="263"/>
      <c r="B107" s="263"/>
      <c r="C107" s="263"/>
      <c r="D107" s="263"/>
      <c r="E107" s="263"/>
      <c r="F107" s="263"/>
      <c r="G107" s="264"/>
      <c r="H107" s="264"/>
      <c r="I107" s="264"/>
    </row>
    <row r="108" spans="1:9" ht="15" customHeight="1">
      <c r="A108" s="263"/>
      <c r="B108" s="263"/>
      <c r="C108" s="263"/>
      <c r="D108" s="263"/>
      <c r="E108" s="263"/>
      <c r="F108" s="263"/>
      <c r="G108" s="264"/>
      <c r="H108" s="264"/>
      <c r="I108" s="264"/>
    </row>
    <row r="109" spans="1:9" ht="15" customHeight="1">
      <c r="A109" s="263"/>
      <c r="B109" s="263"/>
      <c r="C109" s="263"/>
      <c r="D109" s="263"/>
      <c r="E109" s="263"/>
      <c r="F109" s="263"/>
      <c r="G109" s="264"/>
      <c r="H109" s="264"/>
      <c r="I109" s="264"/>
    </row>
    <row r="110" spans="1:9" ht="15" customHeight="1">
      <c r="A110" s="263"/>
      <c r="B110" s="263"/>
      <c r="C110" s="263"/>
      <c r="D110" s="263"/>
      <c r="E110" s="263"/>
      <c r="F110" s="263"/>
      <c r="G110" s="264"/>
      <c r="H110" s="264"/>
      <c r="I110" s="264"/>
    </row>
    <row r="111" spans="1:9" ht="15" customHeight="1">
      <c r="A111" s="263"/>
      <c r="B111" s="263"/>
      <c r="C111" s="263"/>
      <c r="D111" s="263"/>
      <c r="E111" s="263"/>
      <c r="F111" s="263"/>
      <c r="G111" s="264"/>
      <c r="H111" s="264"/>
      <c r="I111" s="264"/>
    </row>
    <row r="112" spans="1:9" ht="15" customHeight="1">
      <c r="A112" s="263"/>
      <c r="B112" s="263"/>
      <c r="C112" s="263"/>
      <c r="D112" s="263"/>
      <c r="E112" s="263"/>
      <c r="F112" s="263"/>
      <c r="G112" s="264"/>
      <c r="H112" s="264"/>
      <c r="I112" s="264"/>
    </row>
    <row r="113" spans="1:9" ht="15" customHeight="1">
      <c r="A113" s="263"/>
      <c r="B113" s="263"/>
      <c r="C113" s="263"/>
      <c r="D113" s="263"/>
      <c r="E113" s="263"/>
      <c r="F113" s="263"/>
      <c r="G113" s="264"/>
      <c r="H113" s="264"/>
      <c r="I113" s="264"/>
    </row>
    <row r="114" spans="1:9" ht="15" customHeight="1">
      <c r="A114" s="263"/>
      <c r="B114" s="263"/>
      <c r="C114" s="263"/>
      <c r="D114" s="263"/>
      <c r="E114" s="263"/>
      <c r="F114" s="263"/>
      <c r="G114" s="264"/>
      <c r="H114" s="264"/>
      <c r="I114" s="264"/>
    </row>
    <row r="115" spans="1:9" ht="15" customHeight="1">
      <c r="A115" s="263"/>
      <c r="B115" s="263"/>
      <c r="C115" s="263"/>
      <c r="D115" s="263"/>
      <c r="E115" s="263"/>
      <c r="F115" s="263"/>
      <c r="G115" s="264"/>
      <c r="H115" s="264"/>
      <c r="I115" s="264"/>
    </row>
    <row r="116" spans="1:9" ht="15" customHeight="1">
      <c r="A116" s="263"/>
      <c r="B116" s="263"/>
      <c r="C116" s="263"/>
      <c r="D116" s="263"/>
      <c r="E116" s="263"/>
      <c r="F116" s="263"/>
      <c r="G116" s="264"/>
      <c r="H116" s="264"/>
      <c r="I116" s="264"/>
    </row>
    <row r="117" spans="1:9" ht="15" customHeight="1">
      <c r="A117" s="263"/>
      <c r="B117" s="263"/>
      <c r="C117" s="263"/>
      <c r="D117" s="263"/>
      <c r="E117" s="263"/>
      <c r="F117" s="263"/>
      <c r="G117" s="264"/>
      <c r="H117" s="264"/>
      <c r="I117" s="264"/>
    </row>
    <row r="118" spans="1:9" ht="15" customHeight="1">
      <c r="A118" s="263"/>
      <c r="B118" s="263"/>
      <c r="C118" s="263"/>
      <c r="D118" s="263"/>
      <c r="E118" s="263"/>
      <c r="F118" s="263"/>
      <c r="G118" s="264"/>
      <c r="H118" s="264"/>
      <c r="I118" s="264"/>
    </row>
    <row r="119" spans="1:9" ht="15" customHeight="1">
      <c r="A119" s="263"/>
      <c r="B119" s="263"/>
      <c r="C119" s="263"/>
      <c r="D119" s="263"/>
      <c r="E119" s="263"/>
      <c r="F119" s="263"/>
      <c r="G119" s="264"/>
      <c r="H119" s="264"/>
      <c r="I119" s="264"/>
    </row>
    <row r="120" spans="1:9" ht="15" customHeight="1">
      <c r="A120" s="263"/>
      <c r="B120" s="263"/>
      <c r="C120" s="263"/>
      <c r="D120" s="263"/>
      <c r="E120" s="263"/>
      <c r="F120" s="263"/>
      <c r="G120" s="264"/>
      <c r="H120" s="264"/>
      <c r="I120" s="264"/>
    </row>
    <row r="121" spans="1:9" ht="15" customHeight="1">
      <c r="A121" s="263"/>
      <c r="B121" s="263"/>
      <c r="C121" s="263"/>
      <c r="D121" s="263"/>
      <c r="E121" s="263"/>
      <c r="F121" s="263"/>
      <c r="G121" s="264"/>
      <c r="H121" s="264"/>
      <c r="I121" s="264"/>
    </row>
    <row r="122" spans="1:9" ht="15" customHeight="1">
      <c r="A122" s="263"/>
      <c r="B122" s="263"/>
      <c r="C122" s="263"/>
      <c r="D122" s="263"/>
      <c r="E122" s="263"/>
      <c r="F122" s="263"/>
      <c r="G122" s="264"/>
      <c r="H122" s="264"/>
      <c r="I122" s="264"/>
    </row>
    <row r="123" spans="1:9" ht="15" customHeight="1">
      <c r="A123" s="263"/>
      <c r="B123" s="263"/>
      <c r="C123" s="263"/>
      <c r="D123" s="263"/>
      <c r="E123" s="263"/>
      <c r="F123" s="263"/>
      <c r="G123" s="264"/>
      <c r="H123" s="264"/>
      <c r="I123" s="264"/>
    </row>
    <row r="124" spans="1:9" ht="15" customHeight="1">
      <c r="A124" s="263"/>
      <c r="B124" s="263"/>
      <c r="C124" s="263"/>
      <c r="D124" s="263"/>
      <c r="E124" s="263"/>
      <c r="F124" s="263"/>
      <c r="G124" s="264"/>
      <c r="H124" s="264"/>
      <c r="I124" s="264"/>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N118"/>
  <sheetViews>
    <sheetView workbookViewId="0" topLeftCell="A1">
      <selection activeCell="A1" sqref="A1"/>
    </sheetView>
  </sheetViews>
  <sheetFormatPr defaultColWidth="9.00390625" defaultRowHeight="13.5"/>
  <cols>
    <col min="1" max="1" width="2.625" style="313" customWidth="1"/>
    <col min="2" max="2" width="11.125" style="313" customWidth="1"/>
    <col min="3" max="4" width="8.125" style="313" customWidth="1"/>
    <col min="5" max="5" width="9.125" style="313" customWidth="1"/>
    <col min="6" max="6" width="9.375" style="313" customWidth="1"/>
    <col min="7" max="9" width="10.625" style="313" customWidth="1"/>
    <col min="10" max="11" width="8.625" style="313" customWidth="1"/>
    <col min="12" max="14" width="12.125" style="313" customWidth="1"/>
    <col min="15" max="16384" width="9.00390625" style="313" customWidth="1"/>
  </cols>
  <sheetData>
    <row r="1" spans="2:6" ht="14.25">
      <c r="B1" s="314" t="s">
        <v>1240</v>
      </c>
      <c r="C1" s="314"/>
      <c r="D1" s="314"/>
      <c r="E1" s="314"/>
      <c r="F1" s="314"/>
    </row>
    <row r="2" ht="12.75" thickBot="1">
      <c r="N2" s="315" t="s">
        <v>1224</v>
      </c>
    </row>
    <row r="3" spans="2:14" ht="13.5" customHeight="1" thickTop="1">
      <c r="B3" s="316"/>
      <c r="C3" s="1215" t="s">
        <v>1225</v>
      </c>
      <c r="D3" s="1215" t="s">
        <v>1226</v>
      </c>
      <c r="E3" s="1215" t="s">
        <v>1227</v>
      </c>
      <c r="F3" s="1218" t="s">
        <v>1228</v>
      </c>
      <c r="G3" s="1210"/>
      <c r="H3" s="1211"/>
      <c r="I3" s="1206" t="s">
        <v>1229</v>
      </c>
      <c r="J3" s="1207"/>
      <c r="K3" s="1208"/>
      <c r="L3" s="1208"/>
      <c r="M3" s="1208"/>
      <c r="N3" s="1209"/>
    </row>
    <row r="4" spans="2:14" ht="13.5" customHeight="1">
      <c r="B4" s="317" t="s">
        <v>1092</v>
      </c>
      <c r="C4" s="1216"/>
      <c r="D4" s="1216"/>
      <c r="E4" s="1216"/>
      <c r="F4" s="1198" t="s">
        <v>1230</v>
      </c>
      <c r="G4" s="1212" t="s">
        <v>1231</v>
      </c>
      <c r="H4" s="1212" t="s">
        <v>1232</v>
      </c>
      <c r="I4" s="1201" t="s">
        <v>1233</v>
      </c>
      <c r="J4" s="1201" t="s">
        <v>1234</v>
      </c>
      <c r="K4" s="1201" t="s">
        <v>1235</v>
      </c>
      <c r="L4" s="1204" t="s">
        <v>1236</v>
      </c>
      <c r="M4" s="1201" t="s">
        <v>1237</v>
      </c>
      <c r="N4" s="1201" t="s">
        <v>1238</v>
      </c>
    </row>
    <row r="5" spans="2:14" ht="12" customHeight="1">
      <c r="B5" s="318"/>
      <c r="C5" s="1216"/>
      <c r="D5" s="1216"/>
      <c r="E5" s="1216"/>
      <c r="F5" s="1199"/>
      <c r="G5" s="1213"/>
      <c r="H5" s="1213"/>
      <c r="I5" s="1202"/>
      <c r="J5" s="1202"/>
      <c r="K5" s="1202"/>
      <c r="L5" s="1205"/>
      <c r="M5" s="1196"/>
      <c r="N5" s="1194"/>
    </row>
    <row r="6" spans="2:14" ht="12" customHeight="1">
      <c r="B6" s="319"/>
      <c r="C6" s="1217"/>
      <c r="D6" s="1217"/>
      <c r="E6" s="1217"/>
      <c r="F6" s="1200"/>
      <c r="G6" s="1214"/>
      <c r="H6" s="1214"/>
      <c r="I6" s="1203"/>
      <c r="J6" s="1203"/>
      <c r="K6" s="1203"/>
      <c r="L6" s="1195"/>
      <c r="M6" s="1197"/>
      <c r="N6" s="1308"/>
    </row>
    <row r="7" spans="2:14" s="320" customFormat="1" ht="11.25">
      <c r="B7" s="321" t="s">
        <v>1119</v>
      </c>
      <c r="C7" s="322">
        <f aca="true" t="shared" si="0" ref="C7:N7">SUM(C17:C66)</f>
        <v>49012</v>
      </c>
      <c r="D7" s="323">
        <f t="shared" si="0"/>
        <v>341</v>
      </c>
      <c r="E7" s="323">
        <f t="shared" si="0"/>
        <v>2297</v>
      </c>
      <c r="F7" s="323">
        <f t="shared" si="0"/>
        <v>49889</v>
      </c>
      <c r="G7" s="323">
        <f t="shared" si="0"/>
        <v>35450</v>
      </c>
      <c r="H7" s="323">
        <f t="shared" si="0"/>
        <v>32816</v>
      </c>
      <c r="I7" s="323">
        <f t="shared" si="0"/>
        <v>116733</v>
      </c>
      <c r="J7" s="323">
        <f t="shared" si="0"/>
        <v>1826</v>
      </c>
      <c r="K7" s="323">
        <f t="shared" si="0"/>
        <v>4483</v>
      </c>
      <c r="L7" s="323">
        <f t="shared" si="0"/>
        <v>119390</v>
      </c>
      <c r="M7" s="323">
        <f t="shared" si="0"/>
        <v>53611</v>
      </c>
      <c r="N7" s="324">
        <f t="shared" si="0"/>
        <v>63340</v>
      </c>
    </row>
    <row r="8" spans="2:14" s="320" customFormat="1" ht="11.25">
      <c r="B8" s="321"/>
      <c r="C8" s="325"/>
      <c r="D8" s="326"/>
      <c r="E8" s="326"/>
      <c r="F8" s="326"/>
      <c r="G8" s="327"/>
      <c r="H8" s="327"/>
      <c r="I8" s="327"/>
      <c r="J8" s="327"/>
      <c r="K8" s="327"/>
      <c r="L8" s="327"/>
      <c r="M8" s="327"/>
      <c r="N8" s="328"/>
    </row>
    <row r="9" spans="2:14" s="320" customFormat="1" ht="11.25">
      <c r="B9" s="321" t="s">
        <v>1120</v>
      </c>
      <c r="C9" s="325">
        <v>22787</v>
      </c>
      <c r="D9" s="327">
        <v>90</v>
      </c>
      <c r="E9" s="327">
        <v>882</v>
      </c>
      <c r="F9" s="327">
        <v>23201</v>
      </c>
      <c r="G9" s="327">
        <v>14645</v>
      </c>
      <c r="H9" s="327">
        <v>16092</v>
      </c>
      <c r="I9" s="327">
        <v>48229</v>
      </c>
      <c r="J9" s="327">
        <v>597</v>
      </c>
      <c r="K9" s="327">
        <v>2584</v>
      </c>
      <c r="L9" s="327">
        <v>50216</v>
      </c>
      <c r="M9" s="327">
        <v>18747</v>
      </c>
      <c r="N9" s="328">
        <v>30167</v>
      </c>
    </row>
    <row r="10" spans="2:14" s="320" customFormat="1" ht="11.25" customHeight="1">
      <c r="B10" s="321" t="s">
        <v>1179</v>
      </c>
      <c r="C10" s="325">
        <v>26225</v>
      </c>
      <c r="D10" s="327">
        <v>251</v>
      </c>
      <c r="E10" s="327">
        <v>1415</v>
      </c>
      <c r="F10" s="327">
        <v>26688</v>
      </c>
      <c r="G10" s="327">
        <v>20805</v>
      </c>
      <c r="H10" s="327">
        <v>16724</v>
      </c>
      <c r="I10" s="327">
        <v>68504</v>
      </c>
      <c r="J10" s="327">
        <v>1229</v>
      </c>
      <c r="K10" s="327">
        <v>1899</v>
      </c>
      <c r="L10" s="327">
        <v>69174</v>
      </c>
      <c r="M10" s="327">
        <v>34864</v>
      </c>
      <c r="N10" s="328">
        <v>33173</v>
      </c>
    </row>
    <row r="11" spans="2:14" s="320" customFormat="1" ht="11.25">
      <c r="B11" s="321"/>
      <c r="C11" s="329"/>
      <c r="D11" s="326"/>
      <c r="E11" s="326"/>
      <c r="F11" s="326"/>
      <c r="G11" s="327"/>
      <c r="H11" s="327"/>
      <c r="I11" s="327"/>
      <c r="J11" s="327"/>
      <c r="K11" s="327"/>
      <c r="L11" s="327"/>
      <c r="M11" s="327"/>
      <c r="N11" s="328"/>
    </row>
    <row r="12" spans="2:14" s="320" customFormat="1" ht="11.25">
      <c r="B12" s="321" t="s">
        <v>1122</v>
      </c>
      <c r="C12" s="325">
        <f aca="true" t="shared" si="1" ref="C12:N12">C17+C23+C24+C25+C28+C29+C30+C33+C34+C35+C36+C37+C38+C39</f>
        <v>18574</v>
      </c>
      <c r="D12" s="327">
        <f t="shared" si="1"/>
        <v>27</v>
      </c>
      <c r="E12" s="327">
        <f t="shared" si="1"/>
        <v>642</v>
      </c>
      <c r="F12" s="330">
        <f t="shared" si="1"/>
        <v>18847</v>
      </c>
      <c r="G12" s="330">
        <f t="shared" si="1"/>
        <v>12408</v>
      </c>
      <c r="H12" s="327">
        <f t="shared" si="1"/>
        <v>14358</v>
      </c>
      <c r="I12" s="327">
        <f t="shared" si="1"/>
        <v>34770</v>
      </c>
      <c r="J12" s="327">
        <f t="shared" si="1"/>
        <v>102</v>
      </c>
      <c r="K12" s="327">
        <f t="shared" si="1"/>
        <v>2253</v>
      </c>
      <c r="L12" s="327">
        <f t="shared" si="1"/>
        <v>36921</v>
      </c>
      <c r="M12" s="327">
        <f t="shared" si="1"/>
        <v>13589</v>
      </c>
      <c r="N12" s="328">
        <f t="shared" si="1"/>
        <v>22618</v>
      </c>
    </row>
    <row r="13" spans="2:14" s="320" customFormat="1" ht="11.25">
      <c r="B13" s="321" t="s">
        <v>1123</v>
      </c>
      <c r="C13" s="325">
        <f aca="true" t="shared" si="2" ref="C13:N13">C22+C41+C42+C43+C44+C45+C46+C47</f>
        <v>7083</v>
      </c>
      <c r="D13" s="327">
        <f t="shared" si="2"/>
        <v>9</v>
      </c>
      <c r="E13" s="327">
        <f t="shared" si="2"/>
        <v>104</v>
      </c>
      <c r="F13" s="327">
        <f t="shared" si="2"/>
        <v>7114</v>
      </c>
      <c r="G13" s="327">
        <f t="shared" si="2"/>
        <v>5772</v>
      </c>
      <c r="H13" s="327">
        <f t="shared" si="2"/>
        <v>4023</v>
      </c>
      <c r="I13" s="327">
        <f t="shared" si="2"/>
        <v>15945</v>
      </c>
      <c r="J13" s="327">
        <f t="shared" si="2"/>
        <v>31</v>
      </c>
      <c r="K13" s="327">
        <f t="shared" si="2"/>
        <v>142</v>
      </c>
      <c r="L13" s="327">
        <f t="shared" si="2"/>
        <v>16056</v>
      </c>
      <c r="M13" s="327">
        <f t="shared" si="2"/>
        <v>9996</v>
      </c>
      <c r="N13" s="328">
        <f t="shared" si="2"/>
        <v>5811</v>
      </c>
    </row>
    <row r="14" spans="2:14" s="320" customFormat="1" ht="11.25">
      <c r="B14" s="321" t="s">
        <v>1239</v>
      </c>
      <c r="C14" s="325">
        <f aca="true" t="shared" si="3" ref="C14:N14">C18+C27+C31+C49+C50+C51+C52+C53</f>
        <v>9539</v>
      </c>
      <c r="D14" s="327">
        <f t="shared" si="3"/>
        <v>218</v>
      </c>
      <c r="E14" s="327">
        <f t="shared" si="3"/>
        <v>1130</v>
      </c>
      <c r="F14" s="327">
        <f t="shared" si="3"/>
        <v>10006</v>
      </c>
      <c r="G14" s="327">
        <f t="shared" si="3"/>
        <v>6337</v>
      </c>
      <c r="H14" s="327">
        <f t="shared" si="3"/>
        <v>7202</v>
      </c>
      <c r="I14" s="327">
        <f t="shared" si="3"/>
        <v>33273</v>
      </c>
      <c r="J14" s="327">
        <f t="shared" si="3"/>
        <v>1519</v>
      </c>
      <c r="K14" s="327">
        <f t="shared" si="3"/>
        <v>1857</v>
      </c>
      <c r="L14" s="327">
        <f t="shared" si="3"/>
        <v>33611</v>
      </c>
      <c r="M14" s="327">
        <f t="shared" si="3"/>
        <v>10916</v>
      </c>
      <c r="N14" s="328">
        <f t="shared" si="3"/>
        <v>22104</v>
      </c>
    </row>
    <row r="15" spans="2:14" s="320" customFormat="1" ht="11.25">
      <c r="B15" s="321" t="s">
        <v>1125</v>
      </c>
      <c r="C15" s="325">
        <f aca="true" t="shared" si="4" ref="C15:N15">C19+C20+C55+C56+C57+C58+C59+C60+C61+C62+C63+C64+C65+C66</f>
        <v>13816</v>
      </c>
      <c r="D15" s="327">
        <f t="shared" si="4"/>
        <v>87</v>
      </c>
      <c r="E15" s="327">
        <f t="shared" si="4"/>
        <v>421</v>
      </c>
      <c r="F15" s="327">
        <f t="shared" si="4"/>
        <v>13922</v>
      </c>
      <c r="G15" s="327">
        <f t="shared" si="4"/>
        <v>10933</v>
      </c>
      <c r="H15" s="327">
        <f t="shared" si="4"/>
        <v>7233</v>
      </c>
      <c r="I15" s="327">
        <f t="shared" si="4"/>
        <v>32745</v>
      </c>
      <c r="J15" s="327">
        <f t="shared" si="4"/>
        <v>174</v>
      </c>
      <c r="K15" s="327">
        <f t="shared" si="4"/>
        <v>231</v>
      </c>
      <c r="L15" s="327">
        <f t="shared" si="4"/>
        <v>32802</v>
      </c>
      <c r="M15" s="327">
        <f t="shared" si="4"/>
        <v>19110</v>
      </c>
      <c r="N15" s="328">
        <f t="shared" si="4"/>
        <v>12807</v>
      </c>
    </row>
    <row r="16" spans="2:14" ht="12.75" customHeight="1">
      <c r="B16" s="331"/>
      <c r="C16" s="332"/>
      <c r="D16" s="333"/>
      <c r="E16" s="333"/>
      <c r="F16" s="333"/>
      <c r="G16" s="334"/>
      <c r="H16" s="334"/>
      <c r="I16" s="334"/>
      <c r="J16" s="334"/>
      <c r="K16" s="334"/>
      <c r="L16" s="334"/>
      <c r="M16" s="334"/>
      <c r="N16" s="335"/>
    </row>
    <row r="17" spans="2:14" ht="12">
      <c r="B17" s="105" t="s">
        <v>1057</v>
      </c>
      <c r="C17" s="336">
        <v>3600</v>
      </c>
      <c r="D17" s="337">
        <v>4</v>
      </c>
      <c r="E17" s="337">
        <v>11</v>
      </c>
      <c r="F17" s="337">
        <v>3602</v>
      </c>
      <c r="G17" s="337">
        <v>2006</v>
      </c>
      <c r="H17" s="337">
        <v>2671</v>
      </c>
      <c r="I17" s="337">
        <v>5289</v>
      </c>
      <c r="J17" s="337">
        <v>2</v>
      </c>
      <c r="K17" s="337">
        <v>15</v>
      </c>
      <c r="L17" s="337">
        <v>5302</v>
      </c>
      <c r="M17" s="337">
        <v>1506</v>
      </c>
      <c r="N17" s="338">
        <v>3556</v>
      </c>
    </row>
    <row r="18" spans="2:14" ht="12">
      <c r="B18" s="105" t="s">
        <v>1059</v>
      </c>
      <c r="C18" s="336">
        <v>2083</v>
      </c>
      <c r="D18" s="337">
        <v>54</v>
      </c>
      <c r="E18" s="337">
        <v>14</v>
      </c>
      <c r="F18" s="337">
        <v>2088</v>
      </c>
      <c r="G18" s="337">
        <v>1262</v>
      </c>
      <c r="H18" s="337">
        <v>1470</v>
      </c>
      <c r="I18" s="337">
        <v>11236</v>
      </c>
      <c r="J18" s="337">
        <v>296</v>
      </c>
      <c r="K18" s="337">
        <v>34</v>
      </c>
      <c r="L18" s="337">
        <v>10974</v>
      </c>
      <c r="M18" s="337">
        <v>2853</v>
      </c>
      <c r="N18" s="338">
        <v>7932</v>
      </c>
    </row>
    <row r="19" spans="2:14" ht="12">
      <c r="B19" s="105" t="s">
        <v>1060</v>
      </c>
      <c r="C19" s="336">
        <v>2356</v>
      </c>
      <c r="D19" s="337">
        <v>11</v>
      </c>
      <c r="E19" s="337">
        <v>6</v>
      </c>
      <c r="F19" s="337">
        <v>2356</v>
      </c>
      <c r="G19" s="337">
        <v>1553</v>
      </c>
      <c r="H19" s="337">
        <v>1292</v>
      </c>
      <c r="I19" s="337">
        <v>4982</v>
      </c>
      <c r="J19" s="337">
        <v>41</v>
      </c>
      <c r="K19" s="337">
        <v>55</v>
      </c>
      <c r="L19" s="337">
        <v>4996</v>
      </c>
      <c r="M19" s="337">
        <v>3219</v>
      </c>
      <c r="N19" s="338">
        <v>1557</v>
      </c>
    </row>
    <row r="20" spans="2:14" ht="12">
      <c r="B20" s="105" t="s">
        <v>1062</v>
      </c>
      <c r="C20" s="336">
        <v>1648</v>
      </c>
      <c r="D20" s="337">
        <v>2</v>
      </c>
      <c r="E20" s="337">
        <v>3</v>
      </c>
      <c r="F20" s="337">
        <v>1648</v>
      </c>
      <c r="G20" s="337">
        <v>1313</v>
      </c>
      <c r="H20" s="337">
        <v>306</v>
      </c>
      <c r="I20" s="337">
        <v>1824</v>
      </c>
      <c r="J20" s="337">
        <v>2</v>
      </c>
      <c r="K20" s="337">
        <v>2</v>
      </c>
      <c r="L20" s="337">
        <v>1824</v>
      </c>
      <c r="M20" s="337">
        <v>1453</v>
      </c>
      <c r="N20" s="338">
        <v>265</v>
      </c>
    </row>
    <row r="21" spans="2:14" ht="8.25" customHeight="1">
      <c r="B21" s="105"/>
      <c r="C21" s="336"/>
      <c r="D21" s="337"/>
      <c r="E21" s="337"/>
      <c r="F21" s="337"/>
      <c r="G21" s="337"/>
      <c r="H21" s="337"/>
      <c r="I21" s="337"/>
      <c r="J21" s="337"/>
      <c r="K21" s="337"/>
      <c r="L21" s="337"/>
      <c r="M21" s="337"/>
      <c r="N21" s="338"/>
    </row>
    <row r="22" spans="2:14" ht="12">
      <c r="B22" s="105" t="s">
        <v>1065</v>
      </c>
      <c r="C22" s="336">
        <v>1401</v>
      </c>
      <c r="D22" s="337">
        <v>1</v>
      </c>
      <c r="E22" s="337">
        <v>1</v>
      </c>
      <c r="F22" s="337">
        <v>1401</v>
      </c>
      <c r="G22" s="337">
        <v>895</v>
      </c>
      <c r="H22" s="337">
        <v>908</v>
      </c>
      <c r="I22" s="337">
        <v>3018</v>
      </c>
      <c r="J22" s="339">
        <v>0</v>
      </c>
      <c r="K22" s="339">
        <v>0</v>
      </c>
      <c r="L22" s="337">
        <v>3018</v>
      </c>
      <c r="M22" s="337">
        <v>1565</v>
      </c>
      <c r="N22" s="338">
        <v>1395</v>
      </c>
    </row>
    <row r="23" spans="2:14" ht="12">
      <c r="B23" s="105" t="s">
        <v>1066</v>
      </c>
      <c r="C23" s="336">
        <v>1014</v>
      </c>
      <c r="D23" s="337">
        <v>2</v>
      </c>
      <c r="E23" s="337">
        <v>121</v>
      </c>
      <c r="F23" s="337">
        <v>1064</v>
      </c>
      <c r="G23" s="337">
        <v>608</v>
      </c>
      <c r="H23" s="337">
        <v>740</v>
      </c>
      <c r="I23" s="337">
        <v>1151</v>
      </c>
      <c r="J23" s="337">
        <v>1</v>
      </c>
      <c r="K23" s="337">
        <v>160</v>
      </c>
      <c r="L23" s="337">
        <v>1310</v>
      </c>
      <c r="M23" s="337">
        <v>552</v>
      </c>
      <c r="N23" s="338">
        <v>696</v>
      </c>
    </row>
    <row r="24" spans="2:14" ht="12">
      <c r="B24" s="105" t="s">
        <v>1068</v>
      </c>
      <c r="C24" s="336">
        <v>1712</v>
      </c>
      <c r="D24" s="337">
        <v>1</v>
      </c>
      <c r="E24" s="337">
        <v>11</v>
      </c>
      <c r="F24" s="337">
        <v>1712</v>
      </c>
      <c r="G24" s="337">
        <v>1085</v>
      </c>
      <c r="H24" s="337">
        <v>1446</v>
      </c>
      <c r="I24" s="337">
        <v>3514</v>
      </c>
      <c r="J24" s="339">
        <v>0</v>
      </c>
      <c r="K24" s="337">
        <v>63</v>
      </c>
      <c r="L24" s="337">
        <v>3577</v>
      </c>
      <c r="M24" s="337">
        <v>1249</v>
      </c>
      <c r="N24" s="338">
        <v>2290</v>
      </c>
    </row>
    <row r="25" spans="2:14" ht="12">
      <c r="B25" s="105" t="s">
        <v>1070</v>
      </c>
      <c r="C25" s="336">
        <v>2281</v>
      </c>
      <c r="D25" s="337">
        <v>2</v>
      </c>
      <c r="E25" s="337">
        <v>28</v>
      </c>
      <c r="F25" s="337">
        <v>2296</v>
      </c>
      <c r="G25" s="337">
        <v>1503</v>
      </c>
      <c r="H25" s="337">
        <v>1729</v>
      </c>
      <c r="I25" s="337">
        <v>3443</v>
      </c>
      <c r="J25" s="337">
        <v>6</v>
      </c>
      <c r="K25" s="337">
        <v>8</v>
      </c>
      <c r="L25" s="337">
        <v>3445</v>
      </c>
      <c r="M25" s="337">
        <v>1194</v>
      </c>
      <c r="N25" s="338">
        <v>2196</v>
      </c>
    </row>
    <row r="26" spans="2:14" ht="8.25" customHeight="1">
      <c r="B26" s="105"/>
      <c r="C26" s="336"/>
      <c r="D26" s="337"/>
      <c r="E26" s="337"/>
      <c r="F26" s="337"/>
      <c r="G26" s="337"/>
      <c r="H26" s="337"/>
      <c r="I26" s="337"/>
      <c r="J26" s="337"/>
      <c r="K26" s="337"/>
      <c r="L26" s="337"/>
      <c r="M26" s="337"/>
      <c r="N26" s="338"/>
    </row>
    <row r="27" spans="2:14" ht="12">
      <c r="B27" s="105" t="s">
        <v>1073</v>
      </c>
      <c r="C27" s="336">
        <v>1360</v>
      </c>
      <c r="D27" s="337">
        <v>4</v>
      </c>
      <c r="E27" s="337">
        <v>127</v>
      </c>
      <c r="F27" s="337">
        <v>1461</v>
      </c>
      <c r="G27" s="337">
        <v>729</v>
      </c>
      <c r="H27" s="337">
        <v>1165</v>
      </c>
      <c r="I27" s="337">
        <v>2713</v>
      </c>
      <c r="J27" s="337">
        <v>224</v>
      </c>
      <c r="K27" s="337">
        <v>114</v>
      </c>
      <c r="L27" s="337">
        <v>2603</v>
      </c>
      <c r="M27" s="337">
        <v>587</v>
      </c>
      <c r="N27" s="338">
        <v>1945</v>
      </c>
    </row>
    <row r="28" spans="2:14" ht="12">
      <c r="B28" s="105" t="s">
        <v>1075</v>
      </c>
      <c r="C28" s="336">
        <v>1138</v>
      </c>
      <c r="D28" s="337">
        <v>3</v>
      </c>
      <c r="E28" s="337">
        <v>147</v>
      </c>
      <c r="F28" s="337">
        <v>1181</v>
      </c>
      <c r="G28" s="337">
        <v>697</v>
      </c>
      <c r="H28" s="337">
        <v>956</v>
      </c>
      <c r="I28" s="337">
        <v>1811</v>
      </c>
      <c r="J28" s="337">
        <v>14</v>
      </c>
      <c r="K28" s="337">
        <v>141</v>
      </c>
      <c r="L28" s="337">
        <v>1938</v>
      </c>
      <c r="M28" s="337">
        <v>503</v>
      </c>
      <c r="N28" s="338">
        <v>1373</v>
      </c>
    </row>
    <row r="29" spans="2:14" ht="12">
      <c r="B29" s="105" t="s">
        <v>1077</v>
      </c>
      <c r="C29" s="336">
        <v>773</v>
      </c>
      <c r="D29" s="337">
        <v>1</v>
      </c>
      <c r="E29" s="337">
        <v>223</v>
      </c>
      <c r="F29" s="337">
        <v>920</v>
      </c>
      <c r="G29" s="337">
        <v>681</v>
      </c>
      <c r="H29" s="337">
        <v>803</v>
      </c>
      <c r="I29" s="337">
        <v>1483</v>
      </c>
      <c r="J29" s="337">
        <v>3</v>
      </c>
      <c r="K29" s="337">
        <v>1626</v>
      </c>
      <c r="L29" s="337">
        <v>3106</v>
      </c>
      <c r="M29" s="337">
        <v>627</v>
      </c>
      <c r="N29" s="338">
        <v>2451</v>
      </c>
    </row>
    <row r="30" spans="2:14" ht="12">
      <c r="B30" s="105" t="s">
        <v>1079</v>
      </c>
      <c r="C30" s="336">
        <v>2316</v>
      </c>
      <c r="D30" s="337">
        <v>2</v>
      </c>
      <c r="E30" s="337">
        <v>11</v>
      </c>
      <c r="F30" s="337">
        <v>2319</v>
      </c>
      <c r="G30" s="337">
        <v>1530</v>
      </c>
      <c r="H30" s="337">
        <v>1836</v>
      </c>
      <c r="I30" s="337">
        <v>4313</v>
      </c>
      <c r="J30" s="337">
        <v>5</v>
      </c>
      <c r="K30" s="337">
        <v>53</v>
      </c>
      <c r="L30" s="337">
        <v>4361</v>
      </c>
      <c r="M30" s="337">
        <v>1644</v>
      </c>
      <c r="N30" s="338">
        <v>2655</v>
      </c>
    </row>
    <row r="31" spans="2:14" ht="12">
      <c r="B31" s="105" t="s">
        <v>1080</v>
      </c>
      <c r="C31" s="336">
        <v>1105</v>
      </c>
      <c r="D31" s="337">
        <v>3</v>
      </c>
      <c r="E31" s="337">
        <v>179</v>
      </c>
      <c r="F31" s="337">
        <v>1153</v>
      </c>
      <c r="G31" s="337">
        <v>783</v>
      </c>
      <c r="H31" s="337">
        <v>770</v>
      </c>
      <c r="I31" s="337">
        <v>3452</v>
      </c>
      <c r="J31" s="337">
        <v>3</v>
      </c>
      <c r="K31" s="337">
        <v>313</v>
      </c>
      <c r="L31" s="337">
        <v>3762</v>
      </c>
      <c r="M31" s="337">
        <v>1795</v>
      </c>
      <c r="N31" s="338">
        <v>1856</v>
      </c>
    </row>
    <row r="32" spans="2:14" ht="7.5" customHeight="1">
      <c r="B32" s="105"/>
      <c r="C32" s="336"/>
      <c r="D32" s="337"/>
      <c r="E32" s="337"/>
      <c r="F32" s="337"/>
      <c r="G32" s="337"/>
      <c r="H32" s="337"/>
      <c r="I32" s="337"/>
      <c r="J32" s="337"/>
      <c r="K32" s="337"/>
      <c r="L32" s="337"/>
      <c r="M32" s="337"/>
      <c r="N32" s="338"/>
    </row>
    <row r="33" spans="2:14" ht="12">
      <c r="B33" s="105" t="s">
        <v>1082</v>
      </c>
      <c r="C33" s="336">
        <v>841</v>
      </c>
      <c r="D33" s="337">
        <v>3</v>
      </c>
      <c r="E33" s="339">
        <v>0</v>
      </c>
      <c r="F33" s="337">
        <v>841</v>
      </c>
      <c r="G33" s="337">
        <v>565</v>
      </c>
      <c r="H33" s="337">
        <v>663</v>
      </c>
      <c r="I33" s="337">
        <v>1457</v>
      </c>
      <c r="J33" s="337">
        <v>18</v>
      </c>
      <c r="K33" s="339">
        <v>0</v>
      </c>
      <c r="L33" s="337">
        <v>1439</v>
      </c>
      <c r="M33" s="337">
        <v>583</v>
      </c>
      <c r="N33" s="338">
        <v>840</v>
      </c>
    </row>
    <row r="34" spans="2:14" ht="12">
      <c r="B34" s="105" t="s">
        <v>1084</v>
      </c>
      <c r="C34" s="336">
        <v>581</v>
      </c>
      <c r="D34" s="339">
        <v>0</v>
      </c>
      <c r="E34" s="339">
        <v>0</v>
      </c>
      <c r="F34" s="337">
        <v>581</v>
      </c>
      <c r="G34" s="337">
        <v>368</v>
      </c>
      <c r="H34" s="337">
        <v>479</v>
      </c>
      <c r="I34" s="337">
        <v>741</v>
      </c>
      <c r="J34" s="339">
        <v>0</v>
      </c>
      <c r="K34" s="339">
        <v>0</v>
      </c>
      <c r="L34" s="337">
        <v>741</v>
      </c>
      <c r="M34" s="337">
        <v>206</v>
      </c>
      <c r="N34" s="338">
        <v>518</v>
      </c>
    </row>
    <row r="35" spans="2:14" ht="12">
      <c r="B35" s="105" t="s">
        <v>1087</v>
      </c>
      <c r="C35" s="336">
        <v>543</v>
      </c>
      <c r="D35" s="337">
        <v>1</v>
      </c>
      <c r="E35" s="337">
        <v>1</v>
      </c>
      <c r="F35" s="337">
        <v>543</v>
      </c>
      <c r="G35" s="337">
        <v>416</v>
      </c>
      <c r="H35" s="337">
        <v>449</v>
      </c>
      <c r="I35" s="337">
        <v>977</v>
      </c>
      <c r="J35" s="339">
        <v>0</v>
      </c>
      <c r="K35" s="337">
        <v>3</v>
      </c>
      <c r="L35" s="337">
        <v>980</v>
      </c>
      <c r="M35" s="337">
        <v>429</v>
      </c>
      <c r="N35" s="338">
        <v>540</v>
      </c>
    </row>
    <row r="36" spans="2:14" ht="12">
      <c r="B36" s="105" t="s">
        <v>1089</v>
      </c>
      <c r="C36" s="336">
        <v>1169</v>
      </c>
      <c r="D36" s="337">
        <v>2</v>
      </c>
      <c r="E36" s="337">
        <v>78</v>
      </c>
      <c r="F36" s="337">
        <v>1179</v>
      </c>
      <c r="G36" s="337">
        <v>1002</v>
      </c>
      <c r="H36" s="337">
        <v>613</v>
      </c>
      <c r="I36" s="337">
        <v>3108</v>
      </c>
      <c r="J36" s="337">
        <v>25</v>
      </c>
      <c r="K36" s="337">
        <v>147</v>
      </c>
      <c r="L36" s="337">
        <v>3230</v>
      </c>
      <c r="M36" s="337">
        <v>2052</v>
      </c>
      <c r="N36" s="338">
        <v>1121</v>
      </c>
    </row>
    <row r="37" spans="2:14" ht="12">
      <c r="B37" s="105" t="s">
        <v>1090</v>
      </c>
      <c r="C37" s="336">
        <v>1073</v>
      </c>
      <c r="D37" s="339">
        <v>0</v>
      </c>
      <c r="E37" s="337">
        <v>3</v>
      </c>
      <c r="F37" s="337">
        <v>1075</v>
      </c>
      <c r="G37" s="337">
        <v>826</v>
      </c>
      <c r="H37" s="337">
        <v>831</v>
      </c>
      <c r="I37" s="337">
        <v>2709</v>
      </c>
      <c r="J37" s="339">
        <v>0</v>
      </c>
      <c r="K37" s="337">
        <v>12</v>
      </c>
      <c r="L37" s="337">
        <v>2721</v>
      </c>
      <c r="M37" s="337">
        <v>877</v>
      </c>
      <c r="N37" s="338">
        <v>1811</v>
      </c>
    </row>
    <row r="38" spans="2:14" ht="12">
      <c r="B38" s="105" t="s">
        <v>1041</v>
      </c>
      <c r="C38" s="336">
        <v>945</v>
      </c>
      <c r="D38" s="339">
        <v>0</v>
      </c>
      <c r="E38" s="337">
        <v>3</v>
      </c>
      <c r="F38" s="337">
        <v>945</v>
      </c>
      <c r="G38" s="337">
        <v>689</v>
      </c>
      <c r="H38" s="337">
        <v>750</v>
      </c>
      <c r="I38" s="337">
        <v>3286</v>
      </c>
      <c r="J38" s="339">
        <v>0</v>
      </c>
      <c r="K38" s="337">
        <v>1</v>
      </c>
      <c r="L38" s="337">
        <v>3287</v>
      </c>
      <c r="M38" s="337">
        <v>1615</v>
      </c>
      <c r="N38" s="338">
        <v>1650</v>
      </c>
    </row>
    <row r="39" spans="2:14" ht="12">
      <c r="B39" s="105" t="s">
        <v>1042</v>
      </c>
      <c r="C39" s="336">
        <v>588</v>
      </c>
      <c r="D39" s="337">
        <v>6</v>
      </c>
      <c r="E39" s="337">
        <v>5</v>
      </c>
      <c r="F39" s="337">
        <v>589</v>
      </c>
      <c r="G39" s="337">
        <v>432</v>
      </c>
      <c r="H39" s="337">
        <v>392</v>
      </c>
      <c r="I39" s="337">
        <v>1488</v>
      </c>
      <c r="J39" s="337">
        <v>28</v>
      </c>
      <c r="K39" s="337">
        <v>24</v>
      </c>
      <c r="L39" s="337">
        <v>1484</v>
      </c>
      <c r="M39" s="337">
        <v>552</v>
      </c>
      <c r="N39" s="338">
        <v>921</v>
      </c>
    </row>
    <row r="40" spans="2:14" ht="8.25" customHeight="1">
      <c r="B40" s="105"/>
      <c r="C40" s="340"/>
      <c r="D40" s="337"/>
      <c r="E40" s="337"/>
      <c r="F40" s="337"/>
      <c r="G40" s="337"/>
      <c r="H40" s="337"/>
      <c r="I40" s="337"/>
      <c r="J40" s="337"/>
      <c r="K40" s="337"/>
      <c r="L40" s="337"/>
      <c r="M40" s="337"/>
      <c r="N40" s="338"/>
    </row>
    <row r="41" spans="2:14" ht="12">
      <c r="B41" s="105" t="s">
        <v>1044</v>
      </c>
      <c r="C41" s="336">
        <v>761</v>
      </c>
      <c r="D41" s="339">
        <v>0</v>
      </c>
      <c r="E41" s="337">
        <v>2</v>
      </c>
      <c r="F41" s="337">
        <v>761</v>
      </c>
      <c r="G41" s="337">
        <v>639</v>
      </c>
      <c r="H41" s="337">
        <v>554</v>
      </c>
      <c r="I41" s="337">
        <v>2635</v>
      </c>
      <c r="J41" s="339">
        <v>0</v>
      </c>
      <c r="K41" s="337">
        <v>1</v>
      </c>
      <c r="L41" s="337">
        <v>2636</v>
      </c>
      <c r="M41" s="337">
        <v>1452</v>
      </c>
      <c r="N41" s="338">
        <v>1136</v>
      </c>
    </row>
    <row r="42" spans="2:14" ht="12">
      <c r="B42" s="105" t="s">
        <v>1046</v>
      </c>
      <c r="C42" s="336">
        <v>1409</v>
      </c>
      <c r="D42" s="339">
        <v>0</v>
      </c>
      <c r="E42" s="337">
        <v>6</v>
      </c>
      <c r="F42" s="337">
        <v>1409</v>
      </c>
      <c r="G42" s="337">
        <v>1234</v>
      </c>
      <c r="H42" s="337">
        <v>674</v>
      </c>
      <c r="I42" s="337">
        <v>2792</v>
      </c>
      <c r="J42" s="339">
        <v>0</v>
      </c>
      <c r="K42" s="337">
        <v>21</v>
      </c>
      <c r="L42" s="337">
        <v>2813</v>
      </c>
      <c r="M42" s="337">
        <v>2165</v>
      </c>
      <c r="N42" s="338">
        <v>602</v>
      </c>
    </row>
    <row r="43" spans="2:14" ht="12">
      <c r="B43" s="105" t="s">
        <v>1047</v>
      </c>
      <c r="C43" s="336">
        <v>847</v>
      </c>
      <c r="D43" s="339">
        <v>0</v>
      </c>
      <c r="E43" s="337">
        <v>3</v>
      </c>
      <c r="F43" s="337">
        <v>847</v>
      </c>
      <c r="G43" s="337">
        <v>671</v>
      </c>
      <c r="H43" s="337">
        <v>549</v>
      </c>
      <c r="I43" s="337">
        <v>1243</v>
      </c>
      <c r="J43" s="339">
        <v>0</v>
      </c>
      <c r="K43" s="337">
        <v>1</v>
      </c>
      <c r="L43" s="337">
        <v>1244</v>
      </c>
      <c r="M43" s="337">
        <v>565</v>
      </c>
      <c r="N43" s="338">
        <v>657</v>
      </c>
    </row>
    <row r="44" spans="2:14" ht="12">
      <c r="B44" s="105" t="s">
        <v>1048</v>
      </c>
      <c r="C44" s="336">
        <v>823</v>
      </c>
      <c r="D44" s="339">
        <v>0</v>
      </c>
      <c r="E44" s="337">
        <v>89</v>
      </c>
      <c r="F44" s="337">
        <v>854</v>
      </c>
      <c r="G44" s="337">
        <v>754</v>
      </c>
      <c r="H44" s="337">
        <v>309</v>
      </c>
      <c r="I44" s="337">
        <v>3018</v>
      </c>
      <c r="J44" s="339">
        <v>0</v>
      </c>
      <c r="K44" s="337">
        <v>116</v>
      </c>
      <c r="L44" s="337">
        <v>3134</v>
      </c>
      <c r="M44" s="337">
        <v>2289</v>
      </c>
      <c r="N44" s="338">
        <v>812</v>
      </c>
    </row>
    <row r="45" spans="2:14" ht="12">
      <c r="B45" s="105" t="s">
        <v>1050</v>
      </c>
      <c r="C45" s="336">
        <v>526</v>
      </c>
      <c r="D45" s="337">
        <v>5</v>
      </c>
      <c r="E45" s="339">
        <v>0</v>
      </c>
      <c r="F45" s="337">
        <v>526</v>
      </c>
      <c r="G45" s="337">
        <v>439</v>
      </c>
      <c r="H45" s="337">
        <v>310</v>
      </c>
      <c r="I45" s="337">
        <v>777</v>
      </c>
      <c r="J45" s="337">
        <v>21</v>
      </c>
      <c r="K45" s="339">
        <v>0</v>
      </c>
      <c r="L45" s="337">
        <v>756</v>
      </c>
      <c r="M45" s="337">
        <v>398</v>
      </c>
      <c r="N45" s="338">
        <v>346</v>
      </c>
    </row>
    <row r="46" spans="2:14" ht="12">
      <c r="B46" s="105" t="s">
        <v>1052</v>
      </c>
      <c r="C46" s="336">
        <v>567</v>
      </c>
      <c r="D46" s="337">
        <v>1</v>
      </c>
      <c r="E46" s="337">
        <v>1</v>
      </c>
      <c r="F46" s="337">
        <v>567</v>
      </c>
      <c r="G46" s="337">
        <v>479</v>
      </c>
      <c r="H46" s="337">
        <v>360</v>
      </c>
      <c r="I46" s="337">
        <v>1208</v>
      </c>
      <c r="J46" s="337">
        <v>1</v>
      </c>
      <c r="K46" s="339">
        <v>0</v>
      </c>
      <c r="L46" s="337">
        <v>1207</v>
      </c>
      <c r="M46" s="337">
        <v>772</v>
      </c>
      <c r="N46" s="338">
        <v>427</v>
      </c>
    </row>
    <row r="47" spans="2:14" ht="12">
      <c r="B47" s="105" t="s">
        <v>1054</v>
      </c>
      <c r="C47" s="336">
        <v>749</v>
      </c>
      <c r="D47" s="337">
        <v>2</v>
      </c>
      <c r="E47" s="337">
        <v>2</v>
      </c>
      <c r="F47" s="337">
        <v>749</v>
      </c>
      <c r="G47" s="337">
        <v>661</v>
      </c>
      <c r="H47" s="337">
        <v>359</v>
      </c>
      <c r="I47" s="337">
        <v>1254</v>
      </c>
      <c r="J47" s="337">
        <v>9</v>
      </c>
      <c r="K47" s="337">
        <v>3</v>
      </c>
      <c r="L47" s="337">
        <v>1248</v>
      </c>
      <c r="M47" s="337">
        <v>790</v>
      </c>
      <c r="N47" s="338">
        <v>436</v>
      </c>
    </row>
    <row r="48" spans="2:14" ht="8.25" customHeight="1">
      <c r="B48" s="105"/>
      <c r="C48" s="336"/>
      <c r="D48" s="337"/>
      <c r="E48" s="337"/>
      <c r="F48" s="337"/>
      <c r="G48" s="337"/>
      <c r="H48" s="337"/>
      <c r="I48" s="337"/>
      <c r="J48" s="337"/>
      <c r="K48" s="337"/>
      <c r="L48" s="337"/>
      <c r="M48" s="337"/>
      <c r="N48" s="338"/>
    </row>
    <row r="49" spans="2:14" ht="12">
      <c r="B49" s="105" t="s">
        <v>1056</v>
      </c>
      <c r="C49" s="336">
        <v>690</v>
      </c>
      <c r="D49" s="337">
        <v>8</v>
      </c>
      <c r="E49" s="337">
        <v>135</v>
      </c>
      <c r="F49" s="337">
        <v>775</v>
      </c>
      <c r="G49" s="337">
        <v>505</v>
      </c>
      <c r="H49" s="337">
        <v>514</v>
      </c>
      <c r="I49" s="337">
        <v>2325</v>
      </c>
      <c r="J49" s="337">
        <v>584</v>
      </c>
      <c r="K49" s="337">
        <v>103</v>
      </c>
      <c r="L49" s="337">
        <v>1844</v>
      </c>
      <c r="M49" s="337">
        <v>943</v>
      </c>
      <c r="N49" s="338">
        <v>870</v>
      </c>
    </row>
    <row r="50" spans="2:14" ht="12">
      <c r="B50" s="105" t="s">
        <v>1180</v>
      </c>
      <c r="C50" s="336">
        <v>695</v>
      </c>
      <c r="D50" s="337">
        <v>17</v>
      </c>
      <c r="E50" s="337">
        <v>2</v>
      </c>
      <c r="F50" s="337">
        <v>695</v>
      </c>
      <c r="G50" s="337">
        <v>382</v>
      </c>
      <c r="H50" s="337">
        <v>517</v>
      </c>
      <c r="I50" s="337">
        <v>3474</v>
      </c>
      <c r="J50" s="337">
        <v>75</v>
      </c>
      <c r="K50" s="339">
        <v>0</v>
      </c>
      <c r="L50" s="337">
        <v>3399</v>
      </c>
      <c r="M50" s="337">
        <v>859</v>
      </c>
      <c r="N50" s="338">
        <v>2518</v>
      </c>
    </row>
    <row r="51" spans="2:14" ht="12">
      <c r="B51" s="105" t="s">
        <v>1061</v>
      </c>
      <c r="C51" s="336">
        <v>1148</v>
      </c>
      <c r="D51" s="337">
        <v>23</v>
      </c>
      <c r="E51" s="337">
        <v>313</v>
      </c>
      <c r="F51" s="337">
        <v>1227</v>
      </c>
      <c r="G51" s="337">
        <v>1042</v>
      </c>
      <c r="H51" s="337">
        <v>718</v>
      </c>
      <c r="I51" s="337">
        <v>3081</v>
      </c>
      <c r="J51" s="337">
        <v>87</v>
      </c>
      <c r="K51" s="337">
        <v>222</v>
      </c>
      <c r="L51" s="337">
        <v>3216</v>
      </c>
      <c r="M51" s="337">
        <v>1305</v>
      </c>
      <c r="N51" s="338">
        <v>1817</v>
      </c>
    </row>
    <row r="52" spans="2:14" ht="12">
      <c r="B52" s="105" t="s">
        <v>1063</v>
      </c>
      <c r="C52" s="336">
        <v>1190</v>
      </c>
      <c r="D52" s="337">
        <v>2</v>
      </c>
      <c r="E52" s="337">
        <v>135</v>
      </c>
      <c r="F52" s="337">
        <v>1272</v>
      </c>
      <c r="G52" s="337">
        <v>1006</v>
      </c>
      <c r="H52" s="337">
        <v>894</v>
      </c>
      <c r="I52" s="337">
        <v>3393</v>
      </c>
      <c r="J52" s="337">
        <v>10</v>
      </c>
      <c r="K52" s="337">
        <v>49</v>
      </c>
      <c r="L52" s="337">
        <v>3432</v>
      </c>
      <c r="M52" s="337">
        <v>1773</v>
      </c>
      <c r="N52" s="338">
        <v>1633</v>
      </c>
    </row>
    <row r="53" spans="2:14" ht="12">
      <c r="B53" s="105" t="s">
        <v>1064</v>
      </c>
      <c r="C53" s="336">
        <v>1268</v>
      </c>
      <c r="D53" s="337">
        <v>107</v>
      </c>
      <c r="E53" s="337">
        <v>225</v>
      </c>
      <c r="F53" s="337">
        <v>1335</v>
      </c>
      <c r="G53" s="337">
        <v>628</v>
      </c>
      <c r="H53" s="337">
        <v>1154</v>
      </c>
      <c r="I53" s="337">
        <v>3599</v>
      </c>
      <c r="J53" s="337">
        <v>240</v>
      </c>
      <c r="K53" s="337">
        <v>1022</v>
      </c>
      <c r="L53" s="337">
        <v>4381</v>
      </c>
      <c r="M53" s="337">
        <v>801</v>
      </c>
      <c r="N53" s="338">
        <v>3533</v>
      </c>
    </row>
    <row r="54" spans="2:14" ht="8.25" customHeight="1">
      <c r="B54" s="105"/>
      <c r="C54" s="336"/>
      <c r="D54" s="337"/>
      <c r="E54" s="337"/>
      <c r="F54" s="337"/>
      <c r="G54" s="337"/>
      <c r="H54" s="337"/>
      <c r="I54" s="337"/>
      <c r="J54" s="337"/>
      <c r="K54" s="337"/>
      <c r="L54" s="337"/>
      <c r="M54" s="337"/>
      <c r="N54" s="338"/>
    </row>
    <row r="55" spans="2:14" ht="12">
      <c r="B55" s="105" t="s">
        <v>1067</v>
      </c>
      <c r="C55" s="336">
        <v>962</v>
      </c>
      <c r="D55" s="339">
        <v>0</v>
      </c>
      <c r="E55" s="337">
        <v>325</v>
      </c>
      <c r="F55" s="337">
        <v>1062</v>
      </c>
      <c r="G55" s="337">
        <v>907</v>
      </c>
      <c r="H55" s="337">
        <v>504</v>
      </c>
      <c r="I55" s="337">
        <v>1425</v>
      </c>
      <c r="J55" s="339">
        <v>0</v>
      </c>
      <c r="K55" s="337">
        <v>122</v>
      </c>
      <c r="L55" s="337">
        <v>1547</v>
      </c>
      <c r="M55" s="337">
        <v>1147</v>
      </c>
      <c r="N55" s="338">
        <v>351</v>
      </c>
    </row>
    <row r="56" spans="2:14" ht="12">
      <c r="B56" s="105" t="s">
        <v>1069</v>
      </c>
      <c r="C56" s="336">
        <v>204</v>
      </c>
      <c r="D56" s="339">
        <v>0</v>
      </c>
      <c r="E56" s="339">
        <v>0</v>
      </c>
      <c r="F56" s="337">
        <v>204</v>
      </c>
      <c r="G56" s="337">
        <v>146</v>
      </c>
      <c r="H56" s="337">
        <v>73</v>
      </c>
      <c r="I56" s="337">
        <v>160</v>
      </c>
      <c r="J56" s="339">
        <v>0</v>
      </c>
      <c r="K56" s="339">
        <v>0</v>
      </c>
      <c r="L56" s="337">
        <v>160</v>
      </c>
      <c r="M56" s="337">
        <v>113</v>
      </c>
      <c r="N56" s="338">
        <v>39</v>
      </c>
    </row>
    <row r="57" spans="2:14" ht="12">
      <c r="B57" s="105" t="s">
        <v>1071</v>
      </c>
      <c r="C57" s="336">
        <v>435</v>
      </c>
      <c r="D57" s="339">
        <v>0</v>
      </c>
      <c r="E57" s="339">
        <v>0</v>
      </c>
      <c r="F57" s="337">
        <v>435</v>
      </c>
      <c r="G57" s="337">
        <v>288</v>
      </c>
      <c r="H57" s="337">
        <v>293</v>
      </c>
      <c r="I57" s="337">
        <v>452</v>
      </c>
      <c r="J57" s="339">
        <v>0</v>
      </c>
      <c r="K57" s="339">
        <v>0</v>
      </c>
      <c r="L57" s="337">
        <v>452</v>
      </c>
      <c r="M57" s="337">
        <v>252</v>
      </c>
      <c r="N57" s="338">
        <v>192</v>
      </c>
    </row>
    <row r="58" spans="2:14" ht="12">
      <c r="B58" s="105" t="s">
        <v>1072</v>
      </c>
      <c r="C58" s="336">
        <v>581</v>
      </c>
      <c r="D58" s="337">
        <v>1</v>
      </c>
      <c r="E58" s="337">
        <v>3</v>
      </c>
      <c r="F58" s="337">
        <v>581</v>
      </c>
      <c r="G58" s="337">
        <v>431</v>
      </c>
      <c r="H58" s="337">
        <v>276</v>
      </c>
      <c r="I58" s="337">
        <v>684</v>
      </c>
      <c r="J58" s="339">
        <v>0</v>
      </c>
      <c r="K58" s="337">
        <v>1</v>
      </c>
      <c r="L58" s="337">
        <v>685</v>
      </c>
      <c r="M58" s="337">
        <v>506</v>
      </c>
      <c r="N58" s="338">
        <v>157</v>
      </c>
    </row>
    <row r="59" spans="2:14" ht="12">
      <c r="B59" s="105" t="s">
        <v>1074</v>
      </c>
      <c r="C59" s="336">
        <v>772</v>
      </c>
      <c r="D59" s="339">
        <v>0</v>
      </c>
      <c r="E59" s="339">
        <v>0</v>
      </c>
      <c r="F59" s="337">
        <v>772</v>
      </c>
      <c r="G59" s="337">
        <v>603</v>
      </c>
      <c r="H59" s="337">
        <v>575</v>
      </c>
      <c r="I59" s="337">
        <v>997</v>
      </c>
      <c r="J59" s="339">
        <v>0</v>
      </c>
      <c r="K59" s="339">
        <v>0</v>
      </c>
      <c r="L59" s="337">
        <v>997</v>
      </c>
      <c r="M59" s="337">
        <v>490</v>
      </c>
      <c r="N59" s="338">
        <v>497</v>
      </c>
    </row>
    <row r="60" spans="2:14" ht="12">
      <c r="B60" s="105" t="s">
        <v>1076</v>
      </c>
      <c r="C60" s="336">
        <v>85</v>
      </c>
      <c r="D60" s="339">
        <v>0</v>
      </c>
      <c r="E60" s="339">
        <v>0</v>
      </c>
      <c r="F60" s="337">
        <v>85</v>
      </c>
      <c r="G60" s="337">
        <v>43</v>
      </c>
      <c r="H60" s="337">
        <v>41</v>
      </c>
      <c r="I60" s="337">
        <v>47</v>
      </c>
      <c r="J60" s="339">
        <v>0</v>
      </c>
      <c r="K60" s="339">
        <v>0</v>
      </c>
      <c r="L60" s="337">
        <v>47</v>
      </c>
      <c r="M60" s="337">
        <v>30</v>
      </c>
      <c r="N60" s="338">
        <v>12</v>
      </c>
    </row>
    <row r="61" spans="2:14" ht="12">
      <c r="B61" s="105" t="s">
        <v>1078</v>
      </c>
      <c r="C61" s="336">
        <v>1102</v>
      </c>
      <c r="D61" s="337">
        <v>1</v>
      </c>
      <c r="E61" s="337">
        <v>21</v>
      </c>
      <c r="F61" s="337">
        <v>1102</v>
      </c>
      <c r="G61" s="337">
        <v>941</v>
      </c>
      <c r="H61" s="337">
        <v>1009</v>
      </c>
      <c r="I61" s="337">
        <v>6295</v>
      </c>
      <c r="J61" s="337">
        <v>1</v>
      </c>
      <c r="K61" s="337">
        <v>20</v>
      </c>
      <c r="L61" s="337">
        <v>6314</v>
      </c>
      <c r="M61" s="337">
        <v>1615</v>
      </c>
      <c r="N61" s="338">
        <v>4635</v>
      </c>
    </row>
    <row r="62" spans="2:14" ht="12">
      <c r="B62" s="105" t="s">
        <v>1081</v>
      </c>
      <c r="C62" s="336">
        <v>1432</v>
      </c>
      <c r="D62" s="337">
        <v>19</v>
      </c>
      <c r="E62" s="337">
        <v>19</v>
      </c>
      <c r="F62" s="337">
        <v>1435</v>
      </c>
      <c r="G62" s="337">
        <v>1179</v>
      </c>
      <c r="H62" s="337">
        <v>1086</v>
      </c>
      <c r="I62" s="337">
        <v>8175</v>
      </c>
      <c r="J62" s="337">
        <v>99</v>
      </c>
      <c r="K62" s="337">
        <v>12</v>
      </c>
      <c r="L62" s="337">
        <v>8088</v>
      </c>
      <c r="M62" s="337">
        <v>4248</v>
      </c>
      <c r="N62" s="338">
        <v>3668</v>
      </c>
    </row>
    <row r="63" spans="2:14" ht="12">
      <c r="B63" s="105" t="s">
        <v>1083</v>
      </c>
      <c r="C63" s="336">
        <v>1775</v>
      </c>
      <c r="D63" s="337">
        <v>2</v>
      </c>
      <c r="E63" s="337">
        <v>11</v>
      </c>
      <c r="F63" s="337">
        <v>1775</v>
      </c>
      <c r="G63" s="337">
        <v>1459</v>
      </c>
      <c r="H63" s="337">
        <v>659</v>
      </c>
      <c r="I63" s="337">
        <v>2493</v>
      </c>
      <c r="J63" s="337">
        <v>1</v>
      </c>
      <c r="K63" s="337">
        <v>3</v>
      </c>
      <c r="L63" s="337">
        <v>2495</v>
      </c>
      <c r="M63" s="337">
        <v>1965</v>
      </c>
      <c r="N63" s="338">
        <v>446</v>
      </c>
    </row>
    <row r="64" spans="2:14" ht="12">
      <c r="B64" s="105" t="s">
        <v>1085</v>
      </c>
      <c r="C64" s="336">
        <v>1026</v>
      </c>
      <c r="D64" s="339">
        <v>0</v>
      </c>
      <c r="E64" s="337">
        <v>2</v>
      </c>
      <c r="F64" s="337">
        <v>1026</v>
      </c>
      <c r="G64" s="337">
        <v>828</v>
      </c>
      <c r="H64" s="337">
        <v>367</v>
      </c>
      <c r="I64" s="337">
        <v>2114</v>
      </c>
      <c r="J64" s="339">
        <v>0</v>
      </c>
      <c r="K64" s="337">
        <v>7</v>
      </c>
      <c r="L64" s="337">
        <v>2121</v>
      </c>
      <c r="M64" s="337">
        <v>1732</v>
      </c>
      <c r="N64" s="338">
        <v>317</v>
      </c>
    </row>
    <row r="65" spans="2:14" ht="12">
      <c r="B65" s="105" t="s">
        <v>1086</v>
      </c>
      <c r="C65" s="336">
        <v>549</v>
      </c>
      <c r="D65" s="337">
        <v>17</v>
      </c>
      <c r="E65" s="337">
        <v>6</v>
      </c>
      <c r="F65" s="337">
        <v>549</v>
      </c>
      <c r="G65" s="337">
        <v>455</v>
      </c>
      <c r="H65" s="337">
        <v>312</v>
      </c>
      <c r="I65" s="337">
        <v>919</v>
      </c>
      <c r="J65" s="337">
        <v>5</v>
      </c>
      <c r="K65" s="337">
        <v>2</v>
      </c>
      <c r="L65" s="337">
        <v>916</v>
      </c>
      <c r="M65" s="337">
        <v>631</v>
      </c>
      <c r="N65" s="338">
        <v>263</v>
      </c>
    </row>
    <row r="66" spans="2:14" ht="12">
      <c r="B66" s="106" t="s">
        <v>1088</v>
      </c>
      <c r="C66" s="341">
        <v>889</v>
      </c>
      <c r="D66" s="342">
        <v>34</v>
      </c>
      <c r="E66" s="342">
        <v>25</v>
      </c>
      <c r="F66" s="342">
        <v>892</v>
      </c>
      <c r="G66" s="342">
        <v>787</v>
      </c>
      <c r="H66" s="342">
        <v>440</v>
      </c>
      <c r="I66" s="342">
        <v>2178</v>
      </c>
      <c r="J66" s="342">
        <v>25</v>
      </c>
      <c r="K66" s="342">
        <v>7</v>
      </c>
      <c r="L66" s="342">
        <v>2160</v>
      </c>
      <c r="M66" s="342">
        <v>1709</v>
      </c>
      <c r="N66" s="343">
        <v>408</v>
      </c>
    </row>
    <row r="67" spans="2:14" ht="12">
      <c r="B67" s="333"/>
      <c r="C67" s="333"/>
      <c r="D67" s="333"/>
      <c r="E67" s="333"/>
      <c r="F67" s="333"/>
      <c r="G67" s="333"/>
      <c r="H67" s="333"/>
      <c r="I67" s="333"/>
      <c r="J67" s="333"/>
      <c r="K67" s="333"/>
      <c r="L67" s="333"/>
      <c r="M67" s="333"/>
      <c r="N67" s="333"/>
    </row>
    <row r="68" spans="2:14" ht="12">
      <c r="B68" s="333"/>
      <c r="C68" s="333"/>
      <c r="D68" s="333"/>
      <c r="E68" s="333"/>
      <c r="F68" s="333"/>
      <c r="G68" s="333"/>
      <c r="H68" s="333"/>
      <c r="I68" s="333"/>
      <c r="J68" s="333"/>
      <c r="K68" s="333"/>
      <c r="L68" s="333"/>
      <c r="M68" s="333"/>
      <c r="N68" s="333"/>
    </row>
    <row r="69" spans="2:14" ht="12">
      <c r="B69" s="333"/>
      <c r="C69" s="333"/>
      <c r="D69" s="333"/>
      <c r="E69" s="333"/>
      <c r="F69" s="333"/>
      <c r="G69" s="333"/>
      <c r="H69" s="333"/>
      <c r="I69" s="333"/>
      <c r="J69" s="333"/>
      <c r="K69" s="333"/>
      <c r="L69" s="333"/>
      <c r="M69" s="333"/>
      <c r="N69" s="333"/>
    </row>
    <row r="70" spans="2:14" ht="12">
      <c r="B70" s="333"/>
      <c r="C70" s="333"/>
      <c r="D70" s="333"/>
      <c r="E70" s="333"/>
      <c r="F70" s="333"/>
      <c r="G70" s="333"/>
      <c r="H70" s="333"/>
      <c r="I70" s="333"/>
      <c r="J70" s="333"/>
      <c r="K70" s="333"/>
      <c r="L70" s="333"/>
      <c r="M70" s="333"/>
      <c r="N70" s="333"/>
    </row>
    <row r="71" spans="2:14" ht="12">
      <c r="B71" s="333"/>
      <c r="C71" s="333"/>
      <c r="D71" s="333"/>
      <c r="E71" s="333"/>
      <c r="F71" s="333"/>
      <c r="G71" s="333"/>
      <c r="H71" s="333"/>
      <c r="I71" s="333"/>
      <c r="J71" s="333"/>
      <c r="K71" s="333"/>
      <c r="L71" s="333"/>
      <c r="M71" s="333"/>
      <c r="N71" s="333"/>
    </row>
    <row r="72" spans="2:14" ht="12">
      <c r="B72" s="333"/>
      <c r="C72" s="333"/>
      <c r="D72" s="333"/>
      <c r="E72" s="333"/>
      <c r="F72" s="333"/>
      <c r="G72" s="333"/>
      <c r="H72" s="333"/>
      <c r="I72" s="333"/>
      <c r="J72" s="333"/>
      <c r="K72" s="333"/>
      <c r="L72" s="333"/>
      <c r="M72" s="333"/>
      <c r="N72" s="333"/>
    </row>
    <row r="73" spans="2:14" ht="12">
      <c r="B73" s="333"/>
      <c r="C73" s="333"/>
      <c r="D73" s="333"/>
      <c r="E73" s="333"/>
      <c r="F73" s="333"/>
      <c r="G73" s="333"/>
      <c r="H73" s="333"/>
      <c r="I73" s="333"/>
      <c r="J73" s="333"/>
      <c r="K73" s="333"/>
      <c r="L73" s="333"/>
      <c r="M73" s="333"/>
      <c r="N73" s="333"/>
    </row>
    <row r="74" spans="2:14" ht="12">
      <c r="B74" s="333"/>
      <c r="C74" s="333"/>
      <c r="D74" s="333"/>
      <c r="E74" s="333"/>
      <c r="F74" s="333"/>
      <c r="G74" s="333"/>
      <c r="H74" s="333"/>
      <c r="I74" s="333"/>
      <c r="J74" s="333"/>
      <c r="K74" s="333"/>
      <c r="L74" s="333"/>
      <c r="M74" s="333"/>
      <c r="N74" s="333"/>
    </row>
    <row r="75" spans="2:14" ht="12">
      <c r="B75" s="333"/>
      <c r="C75" s="333"/>
      <c r="D75" s="333"/>
      <c r="E75" s="333"/>
      <c r="F75" s="333"/>
      <c r="G75" s="333"/>
      <c r="H75" s="333"/>
      <c r="I75" s="333"/>
      <c r="J75" s="333"/>
      <c r="K75" s="333"/>
      <c r="L75" s="333"/>
      <c r="M75" s="333"/>
      <c r="N75" s="333"/>
    </row>
    <row r="76" spans="2:14" ht="12">
      <c r="B76" s="333"/>
      <c r="C76" s="333"/>
      <c r="D76" s="333"/>
      <c r="E76" s="333"/>
      <c r="F76" s="333"/>
      <c r="G76" s="333"/>
      <c r="H76" s="333"/>
      <c r="I76" s="333"/>
      <c r="J76" s="333"/>
      <c r="K76" s="333"/>
      <c r="L76" s="333"/>
      <c r="M76" s="333"/>
      <c r="N76" s="333"/>
    </row>
    <row r="77" spans="2:14" ht="12">
      <c r="B77" s="333"/>
      <c r="C77" s="333"/>
      <c r="D77" s="333"/>
      <c r="E77" s="333"/>
      <c r="F77" s="333"/>
      <c r="G77" s="333"/>
      <c r="H77" s="333"/>
      <c r="I77" s="333"/>
      <c r="J77" s="333"/>
      <c r="K77" s="333"/>
      <c r="L77" s="333"/>
      <c r="M77" s="333"/>
      <c r="N77" s="333"/>
    </row>
    <row r="78" spans="2:14" ht="12">
      <c r="B78" s="333"/>
      <c r="C78" s="333"/>
      <c r="D78" s="333"/>
      <c r="E78" s="333"/>
      <c r="F78" s="333"/>
      <c r="G78" s="333"/>
      <c r="H78" s="333"/>
      <c r="I78" s="333"/>
      <c r="J78" s="333"/>
      <c r="K78" s="333"/>
      <c r="L78" s="333"/>
      <c r="M78" s="333"/>
      <c r="N78" s="333"/>
    </row>
    <row r="79" spans="2:14" ht="12">
      <c r="B79" s="333"/>
      <c r="C79" s="333"/>
      <c r="D79" s="333"/>
      <c r="E79" s="333"/>
      <c r="F79" s="333"/>
      <c r="G79" s="333"/>
      <c r="H79" s="333"/>
      <c r="I79" s="333"/>
      <c r="J79" s="333"/>
      <c r="K79" s="333"/>
      <c r="L79" s="333"/>
      <c r="M79" s="333"/>
      <c r="N79" s="333"/>
    </row>
    <row r="80" spans="2:14" ht="12">
      <c r="B80" s="333"/>
      <c r="C80" s="333"/>
      <c r="D80" s="333"/>
      <c r="E80" s="333"/>
      <c r="F80" s="333"/>
      <c r="G80" s="333"/>
      <c r="H80" s="333"/>
      <c r="I80" s="333"/>
      <c r="J80" s="333"/>
      <c r="K80" s="333"/>
      <c r="L80" s="333"/>
      <c r="M80" s="333"/>
      <c r="N80" s="333"/>
    </row>
    <row r="81" spans="2:14" ht="12">
      <c r="B81" s="333"/>
      <c r="C81" s="333"/>
      <c r="D81" s="333"/>
      <c r="E81" s="333"/>
      <c r="F81" s="333"/>
      <c r="G81" s="333"/>
      <c r="H81" s="333"/>
      <c r="I81" s="333"/>
      <c r="J81" s="333"/>
      <c r="K81" s="333"/>
      <c r="L81" s="333"/>
      <c r="M81" s="333"/>
      <c r="N81" s="333"/>
    </row>
    <row r="82" spans="2:14" ht="12">
      <c r="B82" s="333"/>
      <c r="C82" s="333"/>
      <c r="D82" s="333"/>
      <c r="E82" s="333"/>
      <c r="F82" s="333"/>
      <c r="G82" s="333"/>
      <c r="H82" s="333"/>
      <c r="I82" s="333"/>
      <c r="J82" s="333"/>
      <c r="K82" s="333"/>
      <c r="L82" s="333"/>
      <c r="M82" s="333"/>
      <c r="N82" s="333"/>
    </row>
    <row r="83" spans="2:14" ht="12">
      <c r="B83" s="333"/>
      <c r="C83" s="333"/>
      <c r="D83" s="333"/>
      <c r="E83" s="333"/>
      <c r="F83" s="333"/>
      <c r="G83" s="333"/>
      <c r="H83" s="333"/>
      <c r="I83" s="333"/>
      <c r="J83" s="333"/>
      <c r="K83" s="333"/>
      <c r="L83" s="333"/>
      <c r="M83" s="333"/>
      <c r="N83" s="333"/>
    </row>
    <row r="84" spans="2:14" ht="12">
      <c r="B84" s="333"/>
      <c r="C84" s="333"/>
      <c r="D84" s="333"/>
      <c r="E84" s="333"/>
      <c r="F84" s="333"/>
      <c r="G84" s="333"/>
      <c r="H84" s="333"/>
      <c r="I84" s="333"/>
      <c r="J84" s="333"/>
      <c r="K84" s="333"/>
      <c r="L84" s="333"/>
      <c r="M84" s="333"/>
      <c r="N84" s="333"/>
    </row>
    <row r="85" spans="2:14" ht="12">
      <c r="B85" s="333"/>
      <c r="C85" s="333"/>
      <c r="D85" s="333"/>
      <c r="E85" s="333"/>
      <c r="F85" s="333"/>
      <c r="G85" s="333"/>
      <c r="H85" s="333"/>
      <c r="I85" s="333"/>
      <c r="J85" s="333"/>
      <c r="K85" s="333"/>
      <c r="L85" s="333"/>
      <c r="M85" s="333"/>
      <c r="N85" s="333"/>
    </row>
    <row r="86" spans="2:14" ht="12">
      <c r="B86" s="333"/>
      <c r="C86" s="333"/>
      <c r="D86" s="333"/>
      <c r="E86" s="333"/>
      <c r="F86" s="333"/>
      <c r="G86" s="333"/>
      <c r="H86" s="333"/>
      <c r="I86" s="333"/>
      <c r="J86" s="333"/>
      <c r="K86" s="333"/>
      <c r="L86" s="333"/>
      <c r="M86" s="333"/>
      <c r="N86" s="333"/>
    </row>
    <row r="87" spans="2:14" ht="12">
      <c r="B87" s="333"/>
      <c r="C87" s="333"/>
      <c r="D87" s="333"/>
      <c r="E87" s="333"/>
      <c r="F87" s="333"/>
      <c r="G87" s="333"/>
      <c r="H87" s="333"/>
      <c r="I87" s="333"/>
      <c r="J87" s="333"/>
      <c r="K87" s="333"/>
      <c r="L87" s="333"/>
      <c r="M87" s="333"/>
      <c r="N87" s="333"/>
    </row>
    <row r="88" spans="2:14" ht="12">
      <c r="B88" s="333"/>
      <c r="C88" s="333"/>
      <c r="D88" s="333"/>
      <c r="E88" s="333"/>
      <c r="F88" s="333"/>
      <c r="G88" s="333"/>
      <c r="H88" s="333"/>
      <c r="I88" s="333"/>
      <c r="J88" s="333"/>
      <c r="K88" s="333"/>
      <c r="L88" s="333"/>
      <c r="M88" s="333"/>
      <c r="N88" s="333"/>
    </row>
    <row r="89" spans="2:14" ht="12">
      <c r="B89" s="333"/>
      <c r="C89" s="333"/>
      <c r="D89" s="333"/>
      <c r="E89" s="333"/>
      <c r="F89" s="333"/>
      <c r="G89" s="333"/>
      <c r="H89" s="333"/>
      <c r="I89" s="333"/>
      <c r="J89" s="333"/>
      <c r="K89" s="333"/>
      <c r="L89" s="333"/>
      <c r="M89" s="333"/>
      <c r="N89" s="333"/>
    </row>
    <row r="90" spans="2:14" ht="12">
      <c r="B90" s="333"/>
      <c r="C90" s="333"/>
      <c r="D90" s="333"/>
      <c r="E90" s="333"/>
      <c r="F90" s="333"/>
      <c r="G90" s="333"/>
      <c r="H90" s="333"/>
      <c r="I90" s="333"/>
      <c r="J90" s="333"/>
      <c r="K90" s="333"/>
      <c r="L90" s="333"/>
      <c r="M90" s="333"/>
      <c r="N90" s="333"/>
    </row>
    <row r="91" spans="2:14" ht="12">
      <c r="B91" s="333"/>
      <c r="C91" s="333"/>
      <c r="D91" s="333"/>
      <c r="E91" s="333"/>
      <c r="F91" s="333"/>
      <c r="G91" s="333"/>
      <c r="H91" s="333"/>
      <c r="I91" s="333"/>
      <c r="J91" s="333"/>
      <c r="K91" s="333"/>
      <c r="L91" s="333"/>
      <c r="M91" s="333"/>
      <c r="N91" s="333"/>
    </row>
    <row r="92" spans="2:14" ht="12">
      <c r="B92" s="333"/>
      <c r="C92" s="333"/>
      <c r="D92" s="333"/>
      <c r="E92" s="333"/>
      <c r="F92" s="333"/>
      <c r="G92" s="333"/>
      <c r="H92" s="333"/>
      <c r="I92" s="333"/>
      <c r="J92" s="333"/>
      <c r="K92" s="333"/>
      <c r="L92" s="333"/>
      <c r="M92" s="333"/>
      <c r="N92" s="333"/>
    </row>
    <row r="93" spans="2:14" ht="12">
      <c r="B93" s="333"/>
      <c r="C93" s="333"/>
      <c r="D93" s="333"/>
      <c r="E93" s="333"/>
      <c r="F93" s="333"/>
      <c r="G93" s="333"/>
      <c r="H93" s="333"/>
      <c r="I93" s="333"/>
      <c r="J93" s="333"/>
      <c r="K93" s="333"/>
      <c r="L93" s="333"/>
      <c r="M93" s="333"/>
      <c r="N93" s="333"/>
    </row>
    <row r="94" spans="2:14" ht="12">
      <c r="B94" s="333"/>
      <c r="C94" s="333"/>
      <c r="D94" s="333"/>
      <c r="E94" s="333"/>
      <c r="F94" s="333"/>
      <c r="G94" s="333"/>
      <c r="H94" s="333"/>
      <c r="I94" s="333"/>
      <c r="J94" s="333"/>
      <c r="K94" s="333"/>
      <c r="L94" s="333"/>
      <c r="M94" s="333"/>
      <c r="N94" s="333"/>
    </row>
    <row r="95" spans="2:14" ht="12">
      <c r="B95" s="333"/>
      <c r="C95" s="333"/>
      <c r="D95" s="333"/>
      <c r="E95" s="333"/>
      <c r="F95" s="333"/>
      <c r="G95" s="333"/>
      <c r="H95" s="333"/>
      <c r="I95" s="333"/>
      <c r="J95" s="333"/>
      <c r="K95" s="333"/>
      <c r="L95" s="333"/>
      <c r="M95" s="333"/>
      <c r="N95" s="333"/>
    </row>
    <row r="96" spans="2:14" ht="12">
      <c r="B96" s="333"/>
      <c r="C96" s="333"/>
      <c r="D96" s="333"/>
      <c r="E96" s="333"/>
      <c r="F96" s="333"/>
      <c r="G96" s="333"/>
      <c r="H96" s="333"/>
      <c r="I96" s="333"/>
      <c r="J96" s="333"/>
      <c r="K96" s="333"/>
      <c r="L96" s="333"/>
      <c r="M96" s="333"/>
      <c r="N96" s="333"/>
    </row>
    <row r="97" spans="2:14" ht="12">
      <c r="B97" s="333"/>
      <c r="C97" s="333"/>
      <c r="D97" s="333"/>
      <c r="E97" s="333"/>
      <c r="F97" s="333"/>
      <c r="G97" s="333"/>
      <c r="H97" s="333"/>
      <c r="I97" s="333"/>
      <c r="J97" s="333"/>
      <c r="K97" s="333"/>
      <c r="L97" s="333"/>
      <c r="M97" s="333"/>
      <c r="N97" s="333"/>
    </row>
    <row r="98" spans="2:14" ht="12">
      <c r="B98" s="333"/>
      <c r="C98" s="333"/>
      <c r="D98" s="333"/>
      <c r="E98" s="333"/>
      <c r="F98" s="333"/>
      <c r="G98" s="333"/>
      <c r="H98" s="333"/>
      <c r="I98" s="333"/>
      <c r="J98" s="333"/>
      <c r="K98" s="333"/>
      <c r="L98" s="333"/>
      <c r="M98" s="333"/>
      <c r="N98" s="333"/>
    </row>
    <row r="99" spans="2:14" ht="12">
      <c r="B99" s="333"/>
      <c r="C99" s="333"/>
      <c r="D99" s="333"/>
      <c r="E99" s="333"/>
      <c r="F99" s="333"/>
      <c r="G99" s="333"/>
      <c r="H99" s="333"/>
      <c r="I99" s="333"/>
      <c r="J99" s="333"/>
      <c r="K99" s="333"/>
      <c r="L99" s="333"/>
      <c r="M99" s="333"/>
      <c r="N99" s="333"/>
    </row>
    <row r="100" spans="2:14" ht="12">
      <c r="B100" s="333"/>
      <c r="C100" s="333"/>
      <c r="D100" s="333"/>
      <c r="E100" s="333"/>
      <c r="F100" s="333"/>
      <c r="G100" s="333"/>
      <c r="H100" s="333"/>
      <c r="I100" s="333"/>
      <c r="J100" s="333"/>
      <c r="K100" s="333"/>
      <c r="L100" s="333"/>
      <c r="M100" s="333"/>
      <c r="N100" s="333"/>
    </row>
    <row r="101" spans="2:14" ht="12">
      <c r="B101" s="333"/>
      <c r="C101" s="333"/>
      <c r="D101" s="333"/>
      <c r="E101" s="333"/>
      <c r="F101" s="333"/>
      <c r="G101" s="333"/>
      <c r="H101" s="333"/>
      <c r="I101" s="333"/>
      <c r="J101" s="333"/>
      <c r="K101" s="333"/>
      <c r="L101" s="333"/>
      <c r="M101" s="333"/>
      <c r="N101" s="333"/>
    </row>
    <row r="102" spans="2:14" ht="12">
      <c r="B102" s="333"/>
      <c r="C102" s="333"/>
      <c r="D102" s="333"/>
      <c r="E102" s="333"/>
      <c r="F102" s="333"/>
      <c r="G102" s="333"/>
      <c r="H102" s="333"/>
      <c r="I102" s="333"/>
      <c r="J102" s="333"/>
      <c r="K102" s="333"/>
      <c r="L102" s="333"/>
      <c r="M102" s="333"/>
      <c r="N102" s="333"/>
    </row>
    <row r="103" spans="2:14" ht="12">
      <c r="B103" s="333"/>
      <c r="C103" s="333"/>
      <c r="D103" s="333"/>
      <c r="E103" s="333"/>
      <c r="F103" s="333"/>
      <c r="G103" s="333"/>
      <c r="H103" s="333"/>
      <c r="I103" s="333"/>
      <c r="J103" s="333"/>
      <c r="K103" s="333"/>
      <c r="L103" s="333"/>
      <c r="M103" s="333"/>
      <c r="N103" s="333"/>
    </row>
    <row r="104" spans="2:14" ht="12">
      <c r="B104" s="333"/>
      <c r="C104" s="333"/>
      <c r="D104" s="333"/>
      <c r="E104" s="333"/>
      <c r="F104" s="333"/>
      <c r="G104" s="333"/>
      <c r="H104" s="333"/>
      <c r="I104" s="333"/>
      <c r="J104" s="333"/>
      <c r="K104" s="333"/>
      <c r="L104" s="333"/>
      <c r="M104" s="333"/>
      <c r="N104" s="333"/>
    </row>
    <row r="105" spans="2:14" ht="12">
      <c r="B105" s="333"/>
      <c r="C105" s="333"/>
      <c r="D105" s="333"/>
      <c r="E105" s="333"/>
      <c r="F105" s="333"/>
      <c r="G105" s="333"/>
      <c r="H105" s="333"/>
      <c r="I105" s="333"/>
      <c r="J105" s="333"/>
      <c r="K105" s="333"/>
      <c r="L105" s="333"/>
      <c r="M105" s="333"/>
      <c r="N105" s="333"/>
    </row>
    <row r="106" spans="2:14" ht="12">
      <c r="B106" s="333"/>
      <c r="C106" s="333"/>
      <c r="D106" s="333"/>
      <c r="E106" s="333"/>
      <c r="F106" s="333"/>
      <c r="G106" s="333"/>
      <c r="H106" s="333"/>
      <c r="I106" s="333"/>
      <c r="J106" s="333"/>
      <c r="K106" s="333"/>
      <c r="L106" s="333"/>
      <c r="M106" s="333"/>
      <c r="N106" s="333"/>
    </row>
    <row r="107" spans="2:14" ht="12">
      <c r="B107" s="333"/>
      <c r="C107" s="333"/>
      <c r="D107" s="333"/>
      <c r="E107" s="333"/>
      <c r="F107" s="333"/>
      <c r="G107" s="333"/>
      <c r="H107" s="333"/>
      <c r="I107" s="333"/>
      <c r="J107" s="333"/>
      <c r="K107" s="333"/>
      <c r="L107" s="333"/>
      <c r="M107" s="333"/>
      <c r="N107" s="333"/>
    </row>
    <row r="108" spans="2:14" ht="12">
      <c r="B108" s="333"/>
      <c r="C108" s="333"/>
      <c r="D108" s="333"/>
      <c r="E108" s="333"/>
      <c r="F108" s="333"/>
      <c r="G108" s="333"/>
      <c r="H108" s="333"/>
      <c r="I108" s="333"/>
      <c r="J108" s="333"/>
      <c r="K108" s="333"/>
      <c r="L108" s="333"/>
      <c r="M108" s="333"/>
      <c r="N108" s="333"/>
    </row>
    <row r="109" spans="2:14" ht="12">
      <c r="B109" s="333"/>
      <c r="C109" s="333"/>
      <c r="D109" s="333"/>
      <c r="E109" s="333"/>
      <c r="F109" s="333"/>
      <c r="G109" s="333"/>
      <c r="H109" s="333"/>
      <c r="I109" s="333"/>
      <c r="J109" s="333"/>
      <c r="K109" s="333"/>
      <c r="L109" s="333"/>
      <c r="M109" s="333"/>
      <c r="N109" s="333"/>
    </row>
    <row r="110" spans="2:14" ht="12">
      <c r="B110" s="333"/>
      <c r="C110" s="333"/>
      <c r="D110" s="333"/>
      <c r="E110" s="333"/>
      <c r="F110" s="333"/>
      <c r="G110" s="333"/>
      <c r="H110" s="333"/>
      <c r="I110" s="333"/>
      <c r="J110" s="333"/>
      <c r="K110" s="333"/>
      <c r="L110" s="333"/>
      <c r="M110" s="333"/>
      <c r="N110" s="333"/>
    </row>
    <row r="111" spans="2:14" ht="12">
      <c r="B111" s="333"/>
      <c r="C111" s="333"/>
      <c r="D111" s="333"/>
      <c r="E111" s="333"/>
      <c r="F111" s="333"/>
      <c r="G111" s="333"/>
      <c r="H111" s="333"/>
      <c r="I111" s="333"/>
      <c r="J111" s="333"/>
      <c r="K111" s="333"/>
      <c r="L111" s="333"/>
      <c r="M111" s="333"/>
      <c r="N111" s="333"/>
    </row>
    <row r="112" spans="2:14" ht="12">
      <c r="B112" s="333"/>
      <c r="C112" s="333"/>
      <c r="D112" s="333"/>
      <c r="E112" s="333"/>
      <c r="F112" s="333"/>
      <c r="G112" s="333"/>
      <c r="H112" s="333"/>
      <c r="I112" s="333"/>
      <c r="J112" s="333"/>
      <c r="K112" s="333"/>
      <c r="L112" s="333"/>
      <c r="M112" s="333"/>
      <c r="N112" s="333"/>
    </row>
    <row r="113" spans="2:14" ht="12">
      <c r="B113" s="333"/>
      <c r="C113" s="333"/>
      <c r="D113" s="333"/>
      <c r="E113" s="333"/>
      <c r="F113" s="333"/>
      <c r="G113" s="333"/>
      <c r="H113" s="333"/>
      <c r="I113" s="333"/>
      <c r="J113" s="333"/>
      <c r="K113" s="333"/>
      <c r="L113" s="333"/>
      <c r="M113" s="333"/>
      <c r="N113" s="333"/>
    </row>
    <row r="114" spans="2:14" ht="12">
      <c r="B114" s="333"/>
      <c r="C114" s="333"/>
      <c r="D114" s="333"/>
      <c r="E114" s="333"/>
      <c r="F114" s="333"/>
      <c r="G114" s="333"/>
      <c r="H114" s="333"/>
      <c r="I114" s="333"/>
      <c r="J114" s="333"/>
      <c r="K114" s="333"/>
      <c r="L114" s="333"/>
      <c r="M114" s="333"/>
      <c r="N114" s="333"/>
    </row>
    <row r="115" spans="2:14" ht="12">
      <c r="B115" s="333"/>
      <c r="C115" s="333"/>
      <c r="D115" s="333"/>
      <c r="E115" s="333"/>
      <c r="F115" s="333"/>
      <c r="G115" s="333"/>
      <c r="H115" s="333"/>
      <c r="I115" s="333"/>
      <c r="J115" s="333"/>
      <c r="K115" s="333"/>
      <c r="L115" s="333"/>
      <c r="M115" s="333"/>
      <c r="N115" s="333"/>
    </row>
    <row r="116" spans="2:14" ht="12">
      <c r="B116" s="333"/>
      <c r="C116" s="333"/>
      <c r="D116" s="333"/>
      <c r="E116" s="333"/>
      <c r="F116" s="333"/>
      <c r="G116" s="333"/>
      <c r="H116" s="333"/>
      <c r="I116" s="333"/>
      <c r="J116" s="333"/>
      <c r="K116" s="333"/>
      <c r="L116" s="333"/>
      <c r="M116" s="333"/>
      <c r="N116" s="333"/>
    </row>
    <row r="117" spans="2:14" ht="12">
      <c r="B117" s="333"/>
      <c r="C117" s="333"/>
      <c r="D117" s="333"/>
      <c r="E117" s="333"/>
      <c r="F117" s="333"/>
      <c r="G117" s="333"/>
      <c r="H117" s="333"/>
      <c r="I117" s="333"/>
      <c r="J117" s="333"/>
      <c r="K117" s="333"/>
      <c r="L117" s="333"/>
      <c r="M117" s="333"/>
      <c r="N117" s="333"/>
    </row>
    <row r="118" spans="2:14" ht="12">
      <c r="B118" s="333"/>
      <c r="C118" s="333"/>
      <c r="D118" s="333"/>
      <c r="E118" s="333"/>
      <c r="F118" s="333"/>
      <c r="G118" s="333"/>
      <c r="H118" s="333"/>
      <c r="I118" s="333"/>
      <c r="J118" s="333"/>
      <c r="K118" s="333"/>
      <c r="L118" s="333"/>
      <c r="M118" s="333"/>
      <c r="N118" s="333"/>
    </row>
  </sheetData>
  <mergeCells count="14">
    <mergeCell ref="I3:N3"/>
    <mergeCell ref="F4:F6"/>
    <mergeCell ref="I4:I6"/>
    <mergeCell ref="J4:J6"/>
    <mergeCell ref="K4:K6"/>
    <mergeCell ref="L4:L6"/>
    <mergeCell ref="M4:M6"/>
    <mergeCell ref="N4:N6"/>
    <mergeCell ref="C3:C6"/>
    <mergeCell ref="D3:D6"/>
    <mergeCell ref="E3:E6"/>
    <mergeCell ref="F3:H3"/>
    <mergeCell ref="G4:G6"/>
    <mergeCell ref="H4:H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昭和63年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2008-10-29T05:20:36Z</dcterms:modified>
  <cp:category/>
  <cp:version/>
  <cp:contentType/>
  <cp:contentStatus/>
</cp:coreProperties>
</file>