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01" windowWidth="6060" windowHeight="9390" activeTab="0"/>
  </bookViews>
  <sheets>
    <sheet name="簡水" sheetId="1" r:id="rId1"/>
  </sheets>
  <definedNames>
    <definedName name="OLE_LINK1" localSheetId="0">'簡水'!#REF!</definedName>
    <definedName name="_xlnm.Print_Titles" localSheetId="0">'簡水'!$3:$6</definedName>
  </definedNames>
  <calcPr fullCalcOnLoad="1"/>
</workbook>
</file>

<file path=xl/sharedStrings.xml><?xml version="1.0" encoding="utf-8"?>
<sst xmlns="http://schemas.openxmlformats.org/spreadsheetml/2006/main" count="912" uniqueCount="317">
  <si>
    <t>単</t>
  </si>
  <si>
    <t>民</t>
  </si>
  <si>
    <t>湧</t>
  </si>
  <si>
    <t>消</t>
  </si>
  <si>
    <t>自然</t>
  </si>
  <si>
    <t>指定</t>
  </si>
  <si>
    <t>口</t>
  </si>
  <si>
    <t>定</t>
  </si>
  <si>
    <t>H12. 4</t>
  </si>
  <si>
    <t>併用</t>
  </si>
  <si>
    <t>西川町</t>
  </si>
  <si>
    <t>新庄市</t>
  </si>
  <si>
    <t>H14. 3</t>
  </si>
  <si>
    <t>用</t>
  </si>
  <si>
    <t>公</t>
  </si>
  <si>
    <t>自己</t>
  </si>
  <si>
    <t>番号</t>
  </si>
  <si>
    <t>事業体名等</t>
  </si>
  <si>
    <t>認可年月</t>
  </si>
  <si>
    <t>計画給水人口
[人]</t>
  </si>
  <si>
    <t>給水
区域内
人口
[人]</t>
  </si>
  <si>
    <t>現在給水人口
[人]</t>
  </si>
  <si>
    <t>原水
の
種別</t>
  </si>
  <si>
    <t>浄水
施設
の
種別</t>
  </si>
  <si>
    <t>配水
方式</t>
  </si>
  <si>
    <t>総管路
延長
[ｍ]</t>
  </si>
  <si>
    <t>総管路延長</t>
  </si>
  <si>
    <t>内訳</t>
  </si>
  <si>
    <t>計画1日最大
給水量
[㎥/日]</t>
  </si>
  <si>
    <t>計画1日平均
給水量
[㎥/日]</t>
  </si>
  <si>
    <t>実績1日最大
給水量
[㎥/日]</t>
  </si>
  <si>
    <t>実績1日平均
給水量
[㎥/日]</t>
  </si>
  <si>
    <t>年間
給水量
[㎥]</t>
  </si>
  <si>
    <t>年　間　給　水　量　内　訳</t>
  </si>
  <si>
    <t>水質検査実施機関</t>
  </si>
  <si>
    <t>水道料金</t>
  </si>
  <si>
    <t>市町村</t>
  </si>
  <si>
    <t>水道名</t>
  </si>
  <si>
    <t>経営区分</t>
  </si>
  <si>
    <t>創設</t>
  </si>
  <si>
    <t>直近
変更</t>
  </si>
  <si>
    <t>導水管
[ｍ]</t>
  </si>
  <si>
    <t>送水管
[ｍ]</t>
  </si>
  <si>
    <t>配水管
[ｍ]</t>
  </si>
  <si>
    <t>有 収 水 量</t>
  </si>
  <si>
    <t>無収
水量
[㎥]</t>
  </si>
  <si>
    <t>無効
水量
[㎥]</t>
  </si>
  <si>
    <t>10㎥/月
当り料金
[円]</t>
  </si>
  <si>
    <t>体系</t>
  </si>
  <si>
    <t>生活用
[㎥]</t>
  </si>
  <si>
    <t>その他
[㎥]</t>
  </si>
  <si>
    <t>山形市</t>
  </si>
  <si>
    <t>蔵王温泉</t>
  </si>
  <si>
    <t>公</t>
  </si>
  <si>
    <t>S31. 2</t>
  </si>
  <si>
    <t>H 7. 3</t>
  </si>
  <si>
    <t>表・深</t>
  </si>
  <si>
    <t>消・緩</t>
  </si>
  <si>
    <t>自然</t>
  </si>
  <si>
    <t>自己</t>
  </si>
  <si>
    <t>口</t>
  </si>
  <si>
    <t>山寺</t>
  </si>
  <si>
    <t>S46. 5</t>
  </si>
  <si>
    <t>H 7. 5</t>
  </si>
  <si>
    <t>湧</t>
  </si>
  <si>
    <t>緩</t>
  </si>
  <si>
    <t>蔵王堀田</t>
  </si>
  <si>
    <t>S59. 3</t>
  </si>
  <si>
    <t>H13. 9</t>
  </si>
  <si>
    <t>膜</t>
  </si>
  <si>
    <t>神尾</t>
  </si>
  <si>
    <t>民</t>
  </si>
  <si>
    <t>S59. 8</t>
  </si>
  <si>
    <t>深</t>
  </si>
  <si>
    <t>消</t>
  </si>
  <si>
    <t>指定</t>
  </si>
  <si>
    <t>鴫の谷地</t>
  </si>
  <si>
    <t>S61.10</t>
  </si>
  <si>
    <t>H 5.11</t>
  </si>
  <si>
    <t>表・湧</t>
  </si>
  <si>
    <t>消・急</t>
  </si>
  <si>
    <t>平石水</t>
  </si>
  <si>
    <t>H 2. 8</t>
  </si>
  <si>
    <t>H16. 4</t>
  </si>
  <si>
    <t>滝平</t>
  </si>
  <si>
    <t>H 4. 3</t>
  </si>
  <si>
    <t>湖</t>
  </si>
  <si>
    <t>急</t>
  </si>
  <si>
    <t>西蔵王</t>
  </si>
  <si>
    <t>H15.12</t>
  </si>
  <si>
    <t>H18. 3</t>
  </si>
  <si>
    <t>小　計</t>
  </si>
  <si>
    <t>寒河江市</t>
  </si>
  <si>
    <t>幸生</t>
  </si>
  <si>
    <t>S54. 4</t>
  </si>
  <si>
    <t>上山市</t>
  </si>
  <si>
    <t>小倉</t>
  </si>
  <si>
    <t>S51. 6</t>
  </si>
  <si>
    <t>村山市</t>
  </si>
  <si>
    <t>樽石</t>
  </si>
  <si>
    <t>S31. 7</t>
  </si>
  <si>
    <t>S52. 6</t>
  </si>
  <si>
    <t>五十沢</t>
  </si>
  <si>
    <t>S37. 9</t>
  </si>
  <si>
    <t>消・膜</t>
  </si>
  <si>
    <t>山の内</t>
  </si>
  <si>
    <t>S45. 8</t>
  </si>
  <si>
    <t>尾花沢市</t>
  </si>
  <si>
    <t>尾花沢</t>
  </si>
  <si>
    <t>S63. 3</t>
  </si>
  <si>
    <t>H17. 4</t>
  </si>
  <si>
    <t>浅・深
・湧</t>
  </si>
  <si>
    <t>消・膜</t>
  </si>
  <si>
    <t>用</t>
  </si>
  <si>
    <t>細野・延沢</t>
  </si>
  <si>
    <t>S39. 7</t>
  </si>
  <si>
    <t>S61. 3</t>
  </si>
  <si>
    <t>表</t>
  </si>
  <si>
    <t>宮沢</t>
  </si>
  <si>
    <t>S49. 8</t>
  </si>
  <si>
    <t>H16. 3</t>
  </si>
  <si>
    <t>緩・急</t>
  </si>
  <si>
    <t>畑沢</t>
  </si>
  <si>
    <t>S56. 3</t>
  </si>
  <si>
    <t>山辺町</t>
  </si>
  <si>
    <t>簗北</t>
  </si>
  <si>
    <t>S31. 8</t>
  </si>
  <si>
    <t>H 6. 3</t>
  </si>
  <si>
    <t>併用</t>
  </si>
  <si>
    <t>大蕨</t>
  </si>
  <si>
    <t>S32. 8</t>
  </si>
  <si>
    <t>H 7.10</t>
  </si>
  <si>
    <t>湖</t>
  </si>
  <si>
    <t>畑谷</t>
  </si>
  <si>
    <t>S33. 6</t>
  </si>
  <si>
    <t>中山町</t>
  </si>
  <si>
    <t>土橋</t>
  </si>
  <si>
    <t>H12. 4</t>
  </si>
  <si>
    <t>ポンプ</t>
  </si>
  <si>
    <t>柳沢</t>
  </si>
  <si>
    <t>西川町</t>
  </si>
  <si>
    <t>本道寺</t>
  </si>
  <si>
    <t>S45. 9</t>
  </si>
  <si>
    <t>浅・湧</t>
  </si>
  <si>
    <t>大井沢</t>
  </si>
  <si>
    <t>S48. 8</t>
  </si>
  <si>
    <t>H15. 8</t>
  </si>
  <si>
    <t>岩根沢</t>
  </si>
  <si>
    <t>小山</t>
  </si>
  <si>
    <t>S54. 6</t>
  </si>
  <si>
    <t>志津</t>
  </si>
  <si>
    <t>S57. 3</t>
  </si>
  <si>
    <t>朝日町</t>
  </si>
  <si>
    <t>杉山</t>
  </si>
  <si>
    <t>S46. 3</t>
  </si>
  <si>
    <t>大沼</t>
  </si>
  <si>
    <t>S49. 7</t>
  </si>
  <si>
    <t>H12. 1</t>
  </si>
  <si>
    <t>白倉</t>
  </si>
  <si>
    <t>大暮山</t>
  </si>
  <si>
    <t>S58.12</t>
  </si>
  <si>
    <t>大江町</t>
  </si>
  <si>
    <t>S47. 5</t>
  </si>
  <si>
    <t>単</t>
  </si>
  <si>
    <t>大石田町</t>
  </si>
  <si>
    <t>次年子</t>
  </si>
  <si>
    <t>新庄市</t>
  </si>
  <si>
    <t>休場・市野々</t>
  </si>
  <si>
    <t>S60. 7</t>
  </si>
  <si>
    <t>山屋</t>
  </si>
  <si>
    <t>H 2.12</t>
  </si>
  <si>
    <t>最上町</t>
  </si>
  <si>
    <t>富沢</t>
  </si>
  <si>
    <t>大堀</t>
  </si>
  <si>
    <t>H 6. 4</t>
  </si>
  <si>
    <t>横川</t>
  </si>
  <si>
    <t>S46. 6</t>
  </si>
  <si>
    <t>伏</t>
  </si>
  <si>
    <t>満沢</t>
  </si>
  <si>
    <t>舟形町</t>
  </si>
  <si>
    <t>第１舟形</t>
  </si>
  <si>
    <t>S44. 7</t>
  </si>
  <si>
    <t>H 9. 3</t>
  </si>
  <si>
    <t>浅</t>
  </si>
  <si>
    <t>第２舟形</t>
  </si>
  <si>
    <t>S47. 8</t>
  </si>
  <si>
    <t>H 5. 3</t>
  </si>
  <si>
    <t>浅・深</t>
  </si>
  <si>
    <t>消</t>
  </si>
  <si>
    <t>真室川町</t>
  </si>
  <si>
    <t>釜淵</t>
  </si>
  <si>
    <t>S43. 5</t>
  </si>
  <si>
    <t>S51. 3</t>
  </si>
  <si>
    <t>安楽城</t>
  </si>
  <si>
    <t>S46. 8</t>
  </si>
  <si>
    <t>及位</t>
  </si>
  <si>
    <t>S48. 7</t>
  </si>
  <si>
    <t>H14. 3</t>
  </si>
  <si>
    <t>釜淵は及位と統合、廃止予定</t>
  </si>
  <si>
    <t>大蔵村</t>
  </si>
  <si>
    <t>肘折</t>
  </si>
  <si>
    <t>清水・合海</t>
  </si>
  <si>
    <t>H10. 4</t>
  </si>
  <si>
    <t>白須賀</t>
  </si>
  <si>
    <t>塩・藤田沢</t>
  </si>
  <si>
    <t>四ヶ村</t>
  </si>
  <si>
    <t>H12.10</t>
  </si>
  <si>
    <t>鮭川村</t>
  </si>
  <si>
    <t>鮭川</t>
  </si>
  <si>
    <t>曲川</t>
  </si>
  <si>
    <t>S62. 3</t>
  </si>
  <si>
    <t>芦沢</t>
  </si>
  <si>
    <t>S63.12</t>
  </si>
  <si>
    <t>牛潜</t>
  </si>
  <si>
    <t>ポンプ</t>
  </si>
  <si>
    <t>戸沢</t>
  </si>
  <si>
    <t>角川・古口</t>
  </si>
  <si>
    <t>H14. 8</t>
  </si>
  <si>
    <t>浅・湧</t>
  </si>
  <si>
    <t>米沢市</t>
  </si>
  <si>
    <t>白布高湯</t>
  </si>
  <si>
    <t>S35. 7</t>
  </si>
  <si>
    <t>S55. 7</t>
  </si>
  <si>
    <t>板谷</t>
  </si>
  <si>
    <t>S40. 5</t>
  </si>
  <si>
    <t>S44. 6</t>
  </si>
  <si>
    <t>田沢</t>
  </si>
  <si>
    <t>S57. 4</t>
  </si>
  <si>
    <t>南陽市</t>
  </si>
  <si>
    <t>小滝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</si>
  <si>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</si>
  <si>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</si>
  <si>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</si>
  <si>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</si>
  <si>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</si>
  <si>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</si>
  <si>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</si>
  <si>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</si>
  <si>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</si>
  <si>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</si>
  <si>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</si>
  <si>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</si>
  <si>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</si>
  <si>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</si>
  <si>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</si>
  <si>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</si>
  <si>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</si>
  <si>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</si>
  <si>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</si>
  <si>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</si>
  <si>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青龍寺</t>
  </si>
  <si>
    <t>S31. 1</t>
  </si>
  <si>
    <t>酒田市
(旧酒田市)</t>
  </si>
  <si>
    <t>飛島</t>
  </si>
  <si>
    <t>S33. 9</t>
  </si>
  <si>
    <t>ダ</t>
  </si>
  <si>
    <t>急・活</t>
  </si>
  <si>
    <t>木ノ沢</t>
  </si>
  <si>
    <t>S33. 4</t>
  </si>
  <si>
    <t>大中島</t>
  </si>
  <si>
    <t>S34. 3</t>
  </si>
  <si>
    <t>H 8.11</t>
  </si>
  <si>
    <t>定</t>
  </si>
  <si>
    <t>工藤沢</t>
  </si>
  <si>
    <t>S35. 2</t>
  </si>
  <si>
    <t>S40.12</t>
  </si>
  <si>
    <t>瀬場</t>
  </si>
  <si>
    <t>中村</t>
  </si>
  <si>
    <t>S40. 9</t>
  </si>
  <si>
    <t>H12. 3</t>
  </si>
  <si>
    <t>松肝</t>
  </si>
  <si>
    <t>H19. 3</t>
  </si>
  <si>
    <t>鉢子</t>
  </si>
  <si>
    <t>S53. 5</t>
  </si>
  <si>
    <t>立谷沢北部</t>
  </si>
  <si>
    <t>S58. 3</t>
  </si>
  <si>
    <t>科沢</t>
  </si>
  <si>
    <t>遊佐町</t>
  </si>
  <si>
    <t>吹浦</t>
  </si>
  <si>
    <t>S31. 3</t>
  </si>
  <si>
    <t>併用</t>
  </si>
  <si>
    <t>直世</t>
  </si>
  <si>
    <t>S32. 2</t>
  </si>
  <si>
    <t>H 8. 3</t>
  </si>
  <si>
    <t>白井新田</t>
  </si>
  <si>
    <t>S34. 8</t>
  </si>
  <si>
    <t>箕輪</t>
  </si>
  <si>
    <t>湧</t>
  </si>
  <si>
    <t>酒田市
(旧八幡町)</t>
  </si>
  <si>
    <t>八幡</t>
  </si>
  <si>
    <t>S50. 8</t>
  </si>
  <si>
    <t>酒田市
(旧平田町)</t>
  </si>
  <si>
    <t>小林</t>
  </si>
  <si>
    <t>S43. 7</t>
  </si>
  <si>
    <t>合　計</t>
  </si>
  <si>
    <t>簡　　易　　水　　道</t>
  </si>
  <si>
    <t>※ 省略記号</t>
  </si>
  <si>
    <t>①</t>
  </si>
  <si>
    <t>②</t>
  </si>
  <si>
    <t>③</t>
  </si>
  <si>
    <t>④</t>
  </si>
  <si>
    <t>⑤</t>
  </si>
  <si>
    <t>⑥</t>
  </si>
  <si>
    <t>原水の種別</t>
  </si>
  <si>
    <t>配水方式</t>
  </si>
  <si>
    <t>水道料金体系</t>
  </si>
  <si>
    <t>浄水施設の種別</t>
  </si>
  <si>
    <t>公＝市町村等公営　　　民＝民営</t>
  </si>
  <si>
    <t>ダ＝ダム水　　　表＝表流水　　　湖＝湖沼水　　　伏＝伏流水　　　浅＝浅井戸水　　　深＝深井戸水　　　湧＝湧水</t>
  </si>
  <si>
    <t>消＝消毒のみ　　　緩＝緩速ろ過　　　急＝急速ろ過　　　活＝活性炭処理　　　膜＝膜ろ過</t>
  </si>
  <si>
    <t>自然＝自然流下　　　ポンプ＝ポンプ圧送　　　併用＝自然流下とポンプ圧送の併用</t>
  </si>
  <si>
    <t>自己＝自己検査　　　指定＝厚生労働大臣指定機関による検査</t>
  </si>
  <si>
    <t>用＝用途別　　　口＝口径別　　　定＝定額制　　　単＝単一制</t>
  </si>
  <si>
    <t>前森</t>
  </si>
  <si>
    <t>鶴岡市</t>
  </si>
  <si>
    <t>庄内町</t>
  </si>
  <si>
    <t>H22. 3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</si>
</sst>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  <numFmt numFmtId="226" formatCode="&quot;(&quot;#,###&quot;)&quot;"/>
    <numFmt numFmtId="227" formatCode="[$-411]ge\.m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5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0">
    <xf numFmtId="180" fontId="0" fillId="0" borderId="0" xfId="0" applyAlignment="1">
      <alignment vertical="center"/>
    </xf>
    <xf numFmtId="180" fontId="4" fillId="0" borderId="0" xfId="62" applyFont="1" applyFill="1">
      <alignment vertical="center"/>
      <protection/>
    </xf>
    <xf numFmtId="180" fontId="4" fillId="0" borderId="0" xfId="62" applyFont="1" applyFill="1" applyAlignment="1">
      <alignment horizontal="right" vertical="center"/>
      <protection/>
    </xf>
    <xf numFmtId="180" fontId="4" fillId="0" borderId="0" xfId="62" applyFont="1" applyFill="1" applyAlignment="1">
      <alignment horizontal="center" vertical="center"/>
      <protection/>
    </xf>
    <xf numFmtId="180" fontId="4" fillId="0" borderId="10" xfId="62" applyFont="1" applyFill="1" applyBorder="1" applyAlignment="1">
      <alignment horizontal="center" vertical="center"/>
      <protection/>
    </xf>
    <xf numFmtId="180" fontId="4" fillId="0" borderId="11" xfId="62" applyFont="1" applyFill="1" applyBorder="1" applyAlignment="1">
      <alignment horizontal="left" vertical="center"/>
      <protection/>
    </xf>
    <xf numFmtId="180" fontId="4" fillId="0" borderId="12" xfId="62" applyFont="1" applyFill="1" applyBorder="1" applyAlignment="1">
      <alignment horizontal="center" vertical="center"/>
      <protection/>
    </xf>
    <xf numFmtId="180" fontId="4" fillId="0" borderId="13" xfId="62" applyFont="1" applyFill="1" applyBorder="1" applyAlignment="1">
      <alignment horizontal="center" vertical="center"/>
      <protection/>
    </xf>
    <xf numFmtId="180" fontId="4" fillId="0" borderId="14" xfId="62" applyFont="1" applyFill="1" applyBorder="1" applyAlignment="1">
      <alignment vertical="center" shrinkToFit="1"/>
      <protection/>
    </xf>
    <xf numFmtId="180" fontId="4" fillId="0" borderId="10" xfId="62" applyFont="1" applyFill="1" applyBorder="1" applyAlignment="1">
      <alignment horizontal="distributed" vertical="center"/>
      <protection/>
    </xf>
    <xf numFmtId="3" fontId="4" fillId="0" borderId="10" xfId="62" applyNumberFormat="1" applyFont="1" applyFill="1" applyBorder="1">
      <alignment vertical="center"/>
      <protection/>
    </xf>
    <xf numFmtId="180" fontId="6" fillId="0" borderId="10" xfId="62" applyFont="1" applyFill="1" applyBorder="1" applyAlignment="1">
      <alignment horizontal="center" vertical="center"/>
      <protection/>
    </xf>
    <xf numFmtId="180" fontId="4" fillId="0" borderId="10" xfId="62" applyFont="1" applyFill="1" applyBorder="1">
      <alignment vertical="center"/>
      <protection/>
    </xf>
    <xf numFmtId="180" fontId="4" fillId="0" borderId="15" xfId="62" applyFont="1" applyFill="1" applyBorder="1" applyAlignment="1">
      <alignment vertical="center" shrinkToFit="1"/>
      <protection/>
    </xf>
    <xf numFmtId="180" fontId="4" fillId="0" borderId="13" xfId="62" applyFont="1" applyFill="1" applyBorder="1" applyAlignment="1">
      <alignment horizontal="distributed" vertical="center"/>
      <protection/>
    </xf>
    <xf numFmtId="3" fontId="4" fillId="0" borderId="13" xfId="62" applyNumberFormat="1" applyFont="1" applyFill="1" applyBorder="1">
      <alignment vertical="center"/>
      <protection/>
    </xf>
    <xf numFmtId="180" fontId="6" fillId="0" borderId="13" xfId="62" applyFont="1" applyFill="1" applyBorder="1" applyAlignment="1">
      <alignment horizontal="center" vertical="center"/>
      <protection/>
    </xf>
    <xf numFmtId="180" fontId="4" fillId="0" borderId="13" xfId="62" applyFont="1" applyFill="1" applyBorder="1">
      <alignment vertical="center"/>
      <protection/>
    </xf>
    <xf numFmtId="180" fontId="4" fillId="0" borderId="16" xfId="62" applyFont="1" applyFill="1" applyBorder="1" applyAlignment="1">
      <alignment horizontal="center" vertical="center"/>
      <protection/>
    </xf>
    <xf numFmtId="3" fontId="4" fillId="0" borderId="13" xfId="62" applyNumberFormat="1" applyFont="1" applyFill="1" applyBorder="1" applyAlignment="1">
      <alignment vertical="center"/>
      <protection/>
    </xf>
    <xf numFmtId="3" fontId="4" fillId="0" borderId="13" xfId="62" applyNumberFormat="1" applyFont="1" applyFill="1" applyBorder="1" applyAlignment="1">
      <alignment horizontal="right" vertical="center"/>
      <protection/>
    </xf>
    <xf numFmtId="180" fontId="4" fillId="24" borderId="17" xfId="62" applyFont="1" applyFill="1" applyBorder="1" applyAlignment="1">
      <alignment vertical="center" shrinkToFit="1"/>
      <protection/>
    </xf>
    <xf numFmtId="180" fontId="4" fillId="24" borderId="18" xfId="62" applyFont="1" applyFill="1" applyBorder="1" applyAlignment="1">
      <alignment horizontal="center" vertical="center"/>
      <protection/>
    </xf>
    <xf numFmtId="180" fontId="4" fillId="24" borderId="18" xfId="62" applyFont="1" applyFill="1" applyBorder="1">
      <alignment vertical="center"/>
      <protection/>
    </xf>
    <xf numFmtId="180" fontId="4" fillId="24" borderId="19" xfId="62" applyFont="1" applyFill="1" applyBorder="1" applyAlignment="1">
      <alignment horizontal="center" vertical="center"/>
      <protection/>
    </xf>
    <xf numFmtId="3" fontId="4" fillId="24" borderId="13" xfId="62" applyNumberFormat="1" applyFont="1" applyFill="1" applyBorder="1">
      <alignment vertical="center"/>
      <protection/>
    </xf>
    <xf numFmtId="180" fontId="6" fillId="24" borderId="20" xfId="62" applyFont="1" applyFill="1" applyBorder="1">
      <alignment vertical="center"/>
      <protection/>
    </xf>
    <xf numFmtId="180" fontId="6" fillId="24" borderId="18" xfId="62" applyFont="1" applyFill="1" applyBorder="1">
      <alignment vertical="center"/>
      <protection/>
    </xf>
    <xf numFmtId="180" fontId="6" fillId="24" borderId="19" xfId="62" applyFont="1" applyFill="1" applyBorder="1" applyAlignment="1">
      <alignment horizontal="center" vertical="center"/>
      <protection/>
    </xf>
    <xf numFmtId="180" fontId="4" fillId="24" borderId="20" xfId="62" applyFont="1" applyFill="1" applyBorder="1">
      <alignment vertical="center"/>
      <protection/>
    </xf>
    <xf numFmtId="180" fontId="4" fillId="24" borderId="21" xfId="62" applyFont="1" applyFill="1" applyBorder="1">
      <alignment vertical="center"/>
      <protection/>
    </xf>
    <xf numFmtId="180" fontId="4" fillId="24" borderId="18" xfId="62" applyFont="1" applyFill="1" applyBorder="1" applyAlignment="1">
      <alignment horizontal="distributed" vertical="center"/>
      <protection/>
    </xf>
    <xf numFmtId="180" fontId="6" fillId="0" borderId="13" xfId="62" applyFont="1" applyFill="1" applyBorder="1" applyAlignment="1">
      <alignment horizontal="center" vertical="center" wrapText="1" shrinkToFit="1"/>
      <protection/>
    </xf>
    <xf numFmtId="180" fontId="4" fillId="24" borderId="18" xfId="62" applyFont="1" applyFill="1" applyBorder="1" applyAlignment="1">
      <alignment vertical="center" wrapText="1" shrinkToFit="1"/>
      <protection/>
    </xf>
    <xf numFmtId="180" fontId="4" fillId="24" borderId="18" xfId="62" applyFont="1" applyFill="1" applyBorder="1" applyAlignment="1">
      <alignment horizontal="center" vertical="center" wrapText="1" shrinkToFit="1"/>
      <protection/>
    </xf>
    <xf numFmtId="180" fontId="4" fillId="24" borderId="19" xfId="62" applyFont="1" applyFill="1" applyBorder="1" applyAlignment="1">
      <alignment horizontal="center" vertical="center" wrapText="1" shrinkToFit="1"/>
      <protection/>
    </xf>
    <xf numFmtId="180" fontId="4" fillId="0" borderId="13" xfId="62" applyFont="1" applyFill="1" applyBorder="1" applyAlignment="1">
      <alignment vertical="center"/>
      <protection/>
    </xf>
    <xf numFmtId="180" fontId="4" fillId="0" borderId="13" xfId="62" applyFont="1" applyFill="1" applyBorder="1" applyAlignment="1">
      <alignment horizontal="right" vertical="center"/>
      <protection/>
    </xf>
    <xf numFmtId="180" fontId="6" fillId="0" borderId="13" xfId="62" applyFont="1" applyFill="1" applyBorder="1" applyAlignment="1">
      <alignment horizontal="center" vertical="center" shrinkToFit="1"/>
      <protection/>
    </xf>
    <xf numFmtId="3" fontId="4" fillId="24" borderId="13" xfId="62" applyNumberFormat="1" applyFont="1" applyFill="1" applyBorder="1" applyAlignment="1">
      <alignment vertical="center" shrinkToFit="1"/>
      <protection/>
    </xf>
    <xf numFmtId="180" fontId="6" fillId="24" borderId="20" xfId="62" applyFont="1" applyFill="1" applyBorder="1" applyAlignment="1">
      <alignment vertical="center" shrinkToFit="1"/>
      <protection/>
    </xf>
    <xf numFmtId="180" fontId="6" fillId="24" borderId="18" xfId="62" applyFont="1" applyFill="1" applyBorder="1" applyAlignment="1">
      <alignment vertical="center" shrinkToFit="1"/>
      <protection/>
    </xf>
    <xf numFmtId="180" fontId="6" fillId="24" borderId="19" xfId="62" applyFont="1" applyFill="1" applyBorder="1" applyAlignment="1">
      <alignment horizontal="center" vertical="center" shrinkToFit="1"/>
      <protection/>
    </xf>
    <xf numFmtId="180" fontId="4" fillId="0" borderId="13" xfId="62" applyFont="1" applyFill="1" applyBorder="1" applyAlignment="1">
      <alignment horizontal="distributed" vertical="center" wrapText="1"/>
      <protection/>
    </xf>
    <xf numFmtId="180" fontId="4" fillId="24" borderId="22" xfId="62" applyFont="1" applyFill="1" applyBorder="1" applyAlignment="1">
      <alignment vertical="center" shrinkToFit="1"/>
      <protection/>
    </xf>
    <xf numFmtId="180" fontId="4" fillId="24" borderId="23" xfId="62" applyFont="1" applyFill="1" applyBorder="1" applyAlignment="1">
      <alignment horizontal="center" vertical="center"/>
      <protection/>
    </xf>
    <xf numFmtId="180" fontId="4" fillId="24" borderId="23" xfId="62" applyFont="1" applyFill="1" applyBorder="1" applyAlignment="1">
      <alignment horizontal="distributed" vertical="center"/>
      <protection/>
    </xf>
    <xf numFmtId="180" fontId="4" fillId="24" borderId="24" xfId="62" applyFont="1" applyFill="1" applyBorder="1" applyAlignment="1">
      <alignment horizontal="center" vertical="center"/>
      <protection/>
    </xf>
    <xf numFmtId="3" fontId="4" fillId="24" borderId="25" xfId="62" applyNumberFormat="1" applyFont="1" applyFill="1" applyBorder="1">
      <alignment vertical="center"/>
      <protection/>
    </xf>
    <xf numFmtId="180" fontId="6" fillId="24" borderId="26" xfId="62" applyFont="1" applyFill="1" applyBorder="1">
      <alignment vertical="center"/>
      <protection/>
    </xf>
    <xf numFmtId="180" fontId="6" fillId="24" borderId="23" xfId="62" applyFont="1" applyFill="1" applyBorder="1">
      <alignment vertical="center"/>
      <protection/>
    </xf>
    <xf numFmtId="180" fontId="6" fillId="24" borderId="24" xfId="62" applyFont="1" applyFill="1" applyBorder="1" applyAlignment="1">
      <alignment horizontal="center" vertical="center"/>
      <protection/>
    </xf>
    <xf numFmtId="180" fontId="4" fillId="24" borderId="26" xfId="62" applyFont="1" applyFill="1" applyBorder="1">
      <alignment vertical="center"/>
      <protection/>
    </xf>
    <xf numFmtId="180" fontId="4" fillId="24" borderId="23" xfId="62" applyFont="1" applyFill="1" applyBorder="1">
      <alignment vertical="center"/>
      <protection/>
    </xf>
    <xf numFmtId="180" fontId="4" fillId="24" borderId="27" xfId="62" applyFont="1" applyFill="1" applyBorder="1">
      <alignment vertical="center"/>
      <protection/>
    </xf>
    <xf numFmtId="180" fontId="4" fillId="0" borderId="28" xfId="62" applyFont="1" applyFill="1" applyBorder="1" applyAlignment="1">
      <alignment vertical="center" shrinkToFit="1"/>
      <protection/>
    </xf>
    <xf numFmtId="180" fontId="4" fillId="0" borderId="29" xfId="62" applyFont="1" applyFill="1" applyBorder="1" applyAlignment="1">
      <alignment horizontal="center" vertical="center"/>
      <protection/>
    </xf>
    <xf numFmtId="180" fontId="4" fillId="0" borderId="29" xfId="62" applyFont="1" applyFill="1" applyBorder="1" applyAlignment="1">
      <alignment horizontal="distributed" vertical="center"/>
      <protection/>
    </xf>
    <xf numFmtId="180" fontId="4" fillId="0" borderId="30" xfId="62" applyFont="1" applyFill="1" applyBorder="1" applyAlignment="1">
      <alignment horizontal="center" vertical="center"/>
      <protection/>
    </xf>
    <xf numFmtId="3" fontId="4" fillId="0" borderId="31" xfId="62" applyNumberFormat="1" applyFont="1" applyFill="1" applyBorder="1" applyAlignment="1">
      <alignment vertical="center" shrinkToFit="1"/>
      <protection/>
    </xf>
    <xf numFmtId="180" fontId="6" fillId="0" borderId="32" xfId="62" applyFont="1" applyFill="1" applyBorder="1" applyAlignment="1">
      <alignment vertical="center" shrinkToFit="1"/>
      <protection/>
    </xf>
    <xf numFmtId="180" fontId="6" fillId="0" borderId="29" xfId="62" applyFont="1" applyFill="1" applyBorder="1" applyAlignment="1">
      <alignment vertical="center" shrinkToFit="1"/>
      <protection/>
    </xf>
    <xf numFmtId="180" fontId="6" fillId="0" borderId="30" xfId="62" applyFont="1" applyFill="1" applyBorder="1" applyAlignment="1">
      <alignment horizontal="center" vertical="center" shrinkToFit="1"/>
      <protection/>
    </xf>
    <xf numFmtId="180" fontId="4" fillId="0" borderId="32" xfId="62" applyFont="1" applyFill="1" applyBorder="1">
      <alignment vertical="center"/>
      <protection/>
    </xf>
    <xf numFmtId="180" fontId="4" fillId="0" borderId="29" xfId="62" applyFont="1" applyFill="1" applyBorder="1">
      <alignment vertical="center"/>
      <protection/>
    </xf>
    <xf numFmtId="180" fontId="4" fillId="0" borderId="33" xfId="62" applyFont="1" applyFill="1" applyBorder="1">
      <alignment vertical="center"/>
      <protection/>
    </xf>
    <xf numFmtId="180" fontId="4" fillId="24" borderId="19" xfId="62" applyFont="1" applyFill="1" applyBorder="1" applyAlignment="1">
      <alignment vertical="center" wrapText="1"/>
      <protection/>
    </xf>
    <xf numFmtId="180" fontId="4" fillId="24" borderId="18" xfId="62" applyFont="1" applyFill="1" applyBorder="1" applyAlignment="1">
      <alignment vertical="center"/>
      <protection/>
    </xf>
    <xf numFmtId="180" fontId="7" fillId="0" borderId="0" xfId="62" applyFont="1" applyFill="1">
      <alignment vertical="center"/>
      <protection/>
    </xf>
    <xf numFmtId="180" fontId="4" fillId="0" borderId="34" xfId="62" applyFont="1" applyFill="1" applyBorder="1" applyAlignment="1">
      <alignment horizontal="center" vertical="center" wrapText="1"/>
      <protection/>
    </xf>
    <xf numFmtId="180" fontId="4" fillId="0" borderId="35" xfId="62" applyFont="1" applyFill="1" applyBorder="1" applyAlignment="1">
      <alignment horizontal="center" vertical="center"/>
      <protection/>
    </xf>
    <xf numFmtId="180" fontId="4" fillId="0" borderId="36" xfId="62" applyFont="1" applyFill="1" applyBorder="1" applyAlignment="1">
      <alignment horizontal="center" vertical="center"/>
      <protection/>
    </xf>
    <xf numFmtId="180" fontId="4" fillId="0" borderId="10" xfId="62" applyFont="1" applyFill="1" applyBorder="1" applyAlignment="1">
      <alignment horizontal="center" vertical="center" wrapText="1"/>
      <protection/>
    </xf>
    <xf numFmtId="180" fontId="4" fillId="0" borderId="13" xfId="62" applyFont="1" applyFill="1" applyBorder="1" applyAlignment="1">
      <alignment horizontal="center" vertical="center"/>
      <protection/>
    </xf>
    <xf numFmtId="180" fontId="4" fillId="0" borderId="37" xfId="62" applyFont="1" applyFill="1" applyBorder="1" applyAlignment="1">
      <alignment horizontal="center" vertical="center"/>
      <protection/>
    </xf>
    <xf numFmtId="180" fontId="4" fillId="0" borderId="13" xfId="62" applyFont="1" applyFill="1" applyBorder="1" applyAlignment="1">
      <alignment horizontal="center" vertical="center" wrapText="1"/>
      <protection/>
    </xf>
    <xf numFmtId="180" fontId="4" fillId="0" borderId="37" xfId="62" applyFont="1" applyFill="1" applyBorder="1" applyAlignment="1">
      <alignment horizontal="center" vertical="center" wrapText="1"/>
      <protection/>
    </xf>
    <xf numFmtId="180" fontId="4" fillId="0" borderId="25" xfId="62" applyFont="1" applyFill="1" applyBorder="1" applyAlignment="1">
      <alignment horizontal="center" vertical="center" wrapText="1"/>
      <protection/>
    </xf>
    <xf numFmtId="0" fontId="0" fillId="0" borderId="35" xfId="61" applyBorder="1">
      <alignment/>
      <protection/>
    </xf>
    <xf numFmtId="0" fontId="0" fillId="0" borderId="36" xfId="61" applyBorder="1">
      <alignment/>
      <protection/>
    </xf>
    <xf numFmtId="180" fontId="4" fillId="0" borderId="10" xfId="62" applyFont="1" applyFill="1" applyBorder="1" applyAlignment="1">
      <alignment horizontal="center" vertical="center"/>
      <protection/>
    </xf>
    <xf numFmtId="180" fontId="4" fillId="0" borderId="14" xfId="62" applyFont="1" applyFill="1" applyBorder="1" applyAlignment="1">
      <alignment vertical="center" textRotation="255"/>
      <protection/>
    </xf>
    <xf numFmtId="180" fontId="4" fillId="0" borderId="15" xfId="62" applyFont="1" applyFill="1" applyBorder="1" applyAlignment="1">
      <alignment vertical="center" textRotation="255"/>
      <protection/>
    </xf>
    <xf numFmtId="180" fontId="4" fillId="0" borderId="38" xfId="62" applyFont="1" applyFill="1" applyBorder="1" applyAlignment="1">
      <alignment vertical="center" textRotation="255"/>
      <protection/>
    </xf>
    <xf numFmtId="180" fontId="4" fillId="0" borderId="39" xfId="62" applyFont="1" applyFill="1" applyBorder="1" applyAlignment="1">
      <alignment horizontal="center" vertical="center" textRotation="255"/>
      <protection/>
    </xf>
    <xf numFmtId="180" fontId="4" fillId="0" borderId="40" xfId="62" applyFont="1" applyFill="1" applyBorder="1" applyAlignment="1">
      <alignment horizontal="center" vertical="center" textRotation="255"/>
      <protection/>
    </xf>
    <xf numFmtId="180" fontId="4" fillId="0" borderId="41" xfId="62" applyFont="1" applyFill="1" applyBorder="1" applyAlignment="1">
      <alignment horizontal="center" vertical="center" textRotation="255"/>
      <protection/>
    </xf>
    <xf numFmtId="180" fontId="4" fillId="0" borderId="12" xfId="62" applyFont="1" applyFill="1" applyBorder="1" applyAlignment="1">
      <alignment horizontal="center" vertical="center"/>
      <protection/>
    </xf>
    <xf numFmtId="180" fontId="5" fillId="0" borderId="25" xfId="62" applyFont="1" applyFill="1" applyBorder="1" applyAlignment="1">
      <alignment horizontal="center" vertical="center" wrapText="1"/>
      <protection/>
    </xf>
    <xf numFmtId="180" fontId="5" fillId="0" borderId="35" xfId="62" applyFont="1" applyFill="1" applyBorder="1" applyAlignment="1">
      <alignment horizontal="center" vertical="center"/>
      <protection/>
    </xf>
    <xf numFmtId="180" fontId="5" fillId="0" borderId="36" xfId="62" applyFont="1" applyFill="1" applyBorder="1" applyAlignment="1">
      <alignment horizontal="center" vertical="center"/>
      <protection/>
    </xf>
    <xf numFmtId="180" fontId="4" fillId="0" borderId="35" xfId="62" applyFont="1" applyFill="1" applyBorder="1" applyAlignment="1">
      <alignment horizontal="center" vertical="center" wrapText="1"/>
      <protection/>
    </xf>
    <xf numFmtId="180" fontId="4" fillId="0" borderId="36" xfId="62" applyFont="1" applyFill="1" applyBorder="1" applyAlignment="1">
      <alignment horizontal="center" vertical="center" wrapText="1"/>
      <protection/>
    </xf>
    <xf numFmtId="180" fontId="4" fillId="0" borderId="42" xfId="62" applyFont="1" applyFill="1" applyBorder="1" applyAlignment="1">
      <alignment horizontal="right" vertical="center"/>
      <protection/>
    </xf>
    <xf numFmtId="180" fontId="4" fillId="0" borderId="43" xfId="62" applyFont="1" applyFill="1" applyBorder="1" applyAlignment="1">
      <alignment horizontal="right" vertical="center"/>
      <protection/>
    </xf>
    <xf numFmtId="180" fontId="4" fillId="24" borderId="18" xfId="62" applyFont="1" applyFill="1" applyBorder="1" applyAlignment="1">
      <alignment vertical="center" wrapText="1"/>
      <protection/>
    </xf>
    <xf numFmtId="180" fontId="4" fillId="24" borderId="19" xfId="62" applyFont="1" applyFill="1" applyBorder="1" applyAlignment="1">
      <alignment vertical="center"/>
      <protection/>
    </xf>
    <xf numFmtId="180" fontId="4" fillId="24" borderId="18" xfId="62" applyFont="1" applyFill="1" applyBorder="1" applyAlignment="1">
      <alignment vertical="center" shrinkToFit="1"/>
      <protection/>
    </xf>
    <xf numFmtId="180" fontId="4" fillId="24" borderId="19" xfId="62" applyFont="1" applyFill="1" applyBorder="1" applyAlignment="1">
      <alignment vertical="center" shrinkToFit="1"/>
      <protection/>
    </xf>
    <xf numFmtId="180" fontId="4" fillId="0" borderId="0" xfId="62" applyFont="1" applyFill="1" applyAlignment="1">
      <alignment horizontal="distributed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水道現況" xfId="61"/>
    <cellStyle name="標準_水道現況H１９分編集中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131"/>
  <sheetViews>
    <sheetView tabSelected="1" zoomScaleSheetLayoutView="75" workbookViewId="0" topLeftCell="A1">
      <pane xSplit="3" ySplit="6" topLeftCell="K118" activePane="bottomRight" state="frozen"/>
      <selection pane="topLeft" activeCell="K62" sqref="K62:K65"/>
      <selection pane="topRight" activeCell="K62" sqref="K62:K65"/>
      <selection pane="bottomLeft" activeCell="K62" sqref="K62:K65"/>
      <selection pane="bottomRight" activeCell="T12" sqref="T12"/>
    </sheetView>
  </sheetViews>
  <sheetFormatPr defaultColWidth="9.00390625" defaultRowHeight="15" customHeight="1"/>
  <cols>
    <col min="1" max="1" width="3.625" style="1" customWidth="1"/>
    <col min="2" max="3" width="9.375" style="1" customWidth="1"/>
    <col min="4" max="4" width="3.125" style="1" customWidth="1"/>
    <col min="5" max="6" width="6.00390625" style="3" customWidth="1"/>
    <col min="7" max="9" width="6.25390625" style="1" customWidth="1"/>
    <col min="10" max="12" width="4.625" style="1" customWidth="1"/>
    <col min="13" max="13" width="8.00390625" style="1" customWidth="1"/>
    <col min="14" max="20" width="6.875" style="1" customWidth="1"/>
    <col min="21" max="23" width="8.00390625" style="1" customWidth="1"/>
    <col min="24" max="24" width="6.875" style="1" customWidth="1"/>
    <col min="25" max="25" width="8.00390625" style="1" customWidth="1"/>
    <col min="26" max="26" width="4.625" style="1" customWidth="1"/>
    <col min="27" max="27" width="6.25390625" style="1" customWidth="1"/>
    <col min="28" max="28" width="3.125" style="1" customWidth="1"/>
    <col min="29" max="16384" width="9.00390625" style="1" customWidth="1"/>
  </cols>
  <sheetData>
    <row r="1" spans="1:13" ht="15" customHeight="1">
      <c r="A1" s="68" t="s">
        <v>295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7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AA2" s="2"/>
    </row>
    <row r="3" spans="1:28" ht="13.5" customHeight="1">
      <c r="A3" s="81" t="s">
        <v>16</v>
      </c>
      <c r="B3" s="80" t="s">
        <v>17</v>
      </c>
      <c r="C3" s="80"/>
      <c r="D3" s="80"/>
      <c r="E3" s="80" t="s">
        <v>18</v>
      </c>
      <c r="F3" s="80"/>
      <c r="G3" s="72" t="s">
        <v>19</v>
      </c>
      <c r="H3" s="72" t="s">
        <v>20</v>
      </c>
      <c r="I3" s="72" t="s">
        <v>21</v>
      </c>
      <c r="J3" s="69" t="s">
        <v>22</v>
      </c>
      <c r="K3" s="72" t="s">
        <v>23</v>
      </c>
      <c r="L3" s="72" t="s">
        <v>24</v>
      </c>
      <c r="M3" s="72" t="s">
        <v>25</v>
      </c>
      <c r="N3" s="93" t="s">
        <v>26</v>
      </c>
      <c r="O3" s="94"/>
      <c r="P3" s="5" t="s">
        <v>27</v>
      </c>
      <c r="Q3" s="72" t="s">
        <v>28</v>
      </c>
      <c r="R3" s="72" t="s">
        <v>29</v>
      </c>
      <c r="S3" s="72" t="s">
        <v>30</v>
      </c>
      <c r="T3" s="72" t="s">
        <v>31</v>
      </c>
      <c r="U3" s="69" t="s">
        <v>32</v>
      </c>
      <c r="V3" s="80" t="s">
        <v>33</v>
      </c>
      <c r="W3" s="80"/>
      <c r="X3" s="80"/>
      <c r="Y3" s="80"/>
      <c r="Z3" s="72" t="s">
        <v>34</v>
      </c>
      <c r="AA3" s="80" t="s">
        <v>35</v>
      </c>
      <c r="AB3" s="87"/>
    </row>
    <row r="4" spans="1:28" ht="13.5" customHeight="1">
      <c r="A4" s="82"/>
      <c r="B4" s="73" t="s">
        <v>36</v>
      </c>
      <c r="C4" s="73" t="s">
        <v>37</v>
      </c>
      <c r="D4" s="77" t="s">
        <v>38</v>
      </c>
      <c r="E4" s="73" t="s">
        <v>39</v>
      </c>
      <c r="F4" s="75" t="s">
        <v>40</v>
      </c>
      <c r="G4" s="75"/>
      <c r="H4" s="75"/>
      <c r="I4" s="75"/>
      <c r="J4" s="70"/>
      <c r="K4" s="73"/>
      <c r="L4" s="73"/>
      <c r="M4" s="73"/>
      <c r="N4" s="75" t="s">
        <v>41</v>
      </c>
      <c r="O4" s="75" t="s">
        <v>42</v>
      </c>
      <c r="P4" s="75" t="s">
        <v>43</v>
      </c>
      <c r="Q4" s="75"/>
      <c r="R4" s="75"/>
      <c r="S4" s="75"/>
      <c r="T4" s="75"/>
      <c r="U4" s="91"/>
      <c r="V4" s="73" t="s">
        <v>44</v>
      </c>
      <c r="W4" s="73"/>
      <c r="X4" s="75" t="s">
        <v>45</v>
      </c>
      <c r="Y4" s="75" t="s">
        <v>46</v>
      </c>
      <c r="Z4" s="75"/>
      <c r="AA4" s="88" t="s">
        <v>47</v>
      </c>
      <c r="AB4" s="84" t="s">
        <v>48</v>
      </c>
    </row>
    <row r="5" spans="1:28" ht="13.5" customHeight="1">
      <c r="A5" s="82"/>
      <c r="B5" s="73"/>
      <c r="C5" s="73"/>
      <c r="D5" s="78"/>
      <c r="E5" s="73"/>
      <c r="F5" s="75"/>
      <c r="G5" s="75"/>
      <c r="H5" s="75"/>
      <c r="I5" s="75"/>
      <c r="J5" s="70"/>
      <c r="K5" s="73"/>
      <c r="L5" s="73"/>
      <c r="M5" s="73"/>
      <c r="N5" s="73"/>
      <c r="O5" s="73"/>
      <c r="P5" s="73"/>
      <c r="Q5" s="75"/>
      <c r="R5" s="75"/>
      <c r="S5" s="75"/>
      <c r="T5" s="75"/>
      <c r="U5" s="91"/>
      <c r="V5" s="75" t="s">
        <v>49</v>
      </c>
      <c r="W5" s="75" t="s">
        <v>50</v>
      </c>
      <c r="X5" s="75"/>
      <c r="Y5" s="75"/>
      <c r="Z5" s="75"/>
      <c r="AA5" s="89"/>
      <c r="AB5" s="85"/>
    </row>
    <row r="6" spans="1:28" ht="13.5" customHeight="1">
      <c r="A6" s="83"/>
      <c r="B6" s="74"/>
      <c r="C6" s="74"/>
      <c r="D6" s="79"/>
      <c r="E6" s="74"/>
      <c r="F6" s="76"/>
      <c r="G6" s="76"/>
      <c r="H6" s="76"/>
      <c r="I6" s="76"/>
      <c r="J6" s="71"/>
      <c r="K6" s="74"/>
      <c r="L6" s="74"/>
      <c r="M6" s="74"/>
      <c r="N6" s="74"/>
      <c r="O6" s="74"/>
      <c r="P6" s="74"/>
      <c r="Q6" s="76"/>
      <c r="R6" s="76"/>
      <c r="S6" s="76"/>
      <c r="T6" s="76"/>
      <c r="U6" s="92"/>
      <c r="V6" s="76"/>
      <c r="W6" s="76"/>
      <c r="X6" s="76"/>
      <c r="Y6" s="76"/>
      <c r="Z6" s="76"/>
      <c r="AA6" s="90"/>
      <c r="AB6" s="86"/>
    </row>
    <row r="7" spans="1:28" ht="27" customHeight="1">
      <c r="A7" s="8">
        <v>1</v>
      </c>
      <c r="B7" s="9" t="s">
        <v>51</v>
      </c>
      <c r="C7" s="9" t="s">
        <v>52</v>
      </c>
      <c r="D7" s="4" t="s">
        <v>53</v>
      </c>
      <c r="E7" s="4" t="s">
        <v>54</v>
      </c>
      <c r="F7" s="4" t="s">
        <v>55</v>
      </c>
      <c r="G7" s="10">
        <v>1400</v>
      </c>
      <c r="H7" s="10">
        <v>467</v>
      </c>
      <c r="I7" s="10">
        <v>467</v>
      </c>
      <c r="J7" s="11" t="s">
        <v>56</v>
      </c>
      <c r="K7" s="11" t="s">
        <v>57</v>
      </c>
      <c r="L7" s="11" t="s">
        <v>58</v>
      </c>
      <c r="M7" s="10">
        <f aca="true" t="shared" si="0" ref="M7:M13">SUM(N7:P7)</f>
        <v>10365</v>
      </c>
      <c r="N7" s="10">
        <v>3536</v>
      </c>
      <c r="O7" s="10">
        <v>0</v>
      </c>
      <c r="P7" s="10">
        <v>6829</v>
      </c>
      <c r="Q7" s="10">
        <v>3500</v>
      </c>
      <c r="R7" s="10">
        <v>3191</v>
      </c>
      <c r="S7" s="10">
        <v>1872</v>
      </c>
      <c r="T7" s="10">
        <f>ROUND(U7/365,0)</f>
        <v>979</v>
      </c>
      <c r="U7" s="10">
        <f aca="true" t="shared" si="1" ref="U7:U14">V7+W7+X7+Y7</f>
        <v>357220</v>
      </c>
      <c r="V7" s="10">
        <v>37926</v>
      </c>
      <c r="W7" s="10">
        <v>252326</v>
      </c>
      <c r="X7" s="10">
        <v>6373</v>
      </c>
      <c r="Y7" s="10">
        <v>60595</v>
      </c>
      <c r="Z7" s="4" t="s">
        <v>59</v>
      </c>
      <c r="AA7" s="12">
        <v>1344</v>
      </c>
      <c r="AB7" s="6" t="s">
        <v>60</v>
      </c>
    </row>
    <row r="8" spans="1:28" ht="27" customHeight="1">
      <c r="A8" s="13">
        <f>IF(A7="",#REF!+1,A7+1)</f>
        <v>2</v>
      </c>
      <c r="B8" s="14" t="s">
        <v>51</v>
      </c>
      <c r="C8" s="14" t="s">
        <v>61</v>
      </c>
      <c r="D8" s="7" t="s">
        <v>53</v>
      </c>
      <c r="E8" s="7" t="s">
        <v>62</v>
      </c>
      <c r="F8" s="7" t="s">
        <v>63</v>
      </c>
      <c r="G8" s="15">
        <v>2400</v>
      </c>
      <c r="H8" s="15">
        <v>1463</v>
      </c>
      <c r="I8" s="15">
        <v>1463</v>
      </c>
      <c r="J8" s="16" t="s">
        <v>64</v>
      </c>
      <c r="K8" s="16" t="s">
        <v>65</v>
      </c>
      <c r="L8" s="16" t="s">
        <v>58</v>
      </c>
      <c r="M8" s="15">
        <f t="shared" si="0"/>
        <v>22654</v>
      </c>
      <c r="N8" s="15">
        <v>9576</v>
      </c>
      <c r="O8" s="15">
        <v>1533</v>
      </c>
      <c r="P8" s="15">
        <v>11545</v>
      </c>
      <c r="Q8" s="15">
        <v>635</v>
      </c>
      <c r="R8" s="15">
        <v>495</v>
      </c>
      <c r="S8" s="15">
        <v>717</v>
      </c>
      <c r="T8" s="15">
        <f aca="true" t="shared" si="2" ref="T8:T13">ROUND(U8/365,0)</f>
        <v>503</v>
      </c>
      <c r="U8" s="15">
        <f t="shared" si="1"/>
        <v>183417</v>
      </c>
      <c r="V8" s="15">
        <v>100252</v>
      </c>
      <c r="W8" s="15">
        <v>44596</v>
      </c>
      <c r="X8" s="15">
        <v>2989</v>
      </c>
      <c r="Y8" s="15">
        <v>35580</v>
      </c>
      <c r="Z8" s="7" t="s">
        <v>59</v>
      </c>
      <c r="AA8" s="17">
        <v>1344</v>
      </c>
      <c r="AB8" s="18" t="s">
        <v>60</v>
      </c>
    </row>
    <row r="9" spans="1:28" ht="27" customHeight="1">
      <c r="A9" s="13">
        <f aca="true" t="shared" si="3" ref="A9:A14">IF(A8="",A7+1,A8+1)</f>
        <v>3</v>
      </c>
      <c r="B9" s="14" t="s">
        <v>51</v>
      </c>
      <c r="C9" s="14" t="s">
        <v>66</v>
      </c>
      <c r="D9" s="7" t="s">
        <v>53</v>
      </c>
      <c r="E9" s="7" t="s">
        <v>67</v>
      </c>
      <c r="F9" s="7" t="s">
        <v>68</v>
      </c>
      <c r="G9" s="15">
        <v>130</v>
      </c>
      <c r="H9" s="15">
        <v>103</v>
      </c>
      <c r="I9" s="15">
        <v>103</v>
      </c>
      <c r="J9" s="16" t="s">
        <v>64</v>
      </c>
      <c r="K9" s="16" t="s">
        <v>69</v>
      </c>
      <c r="L9" s="16" t="s">
        <v>58</v>
      </c>
      <c r="M9" s="15">
        <f t="shared" si="0"/>
        <v>3153</v>
      </c>
      <c r="N9" s="15">
        <v>2208</v>
      </c>
      <c r="O9" s="15">
        <v>0</v>
      </c>
      <c r="P9" s="15">
        <v>945</v>
      </c>
      <c r="Q9" s="15">
        <v>50</v>
      </c>
      <c r="R9" s="15">
        <v>33</v>
      </c>
      <c r="S9" s="15">
        <v>29</v>
      </c>
      <c r="T9" s="15">
        <f t="shared" si="2"/>
        <v>22</v>
      </c>
      <c r="U9" s="15">
        <f t="shared" si="1"/>
        <v>8118</v>
      </c>
      <c r="V9" s="15">
        <v>6924</v>
      </c>
      <c r="W9" s="15">
        <v>0</v>
      </c>
      <c r="X9" s="15">
        <v>219</v>
      </c>
      <c r="Y9" s="15">
        <v>975</v>
      </c>
      <c r="Z9" s="7" t="s">
        <v>59</v>
      </c>
      <c r="AA9" s="17">
        <v>1344</v>
      </c>
      <c r="AB9" s="18" t="s">
        <v>60</v>
      </c>
    </row>
    <row r="10" spans="1:28" ht="27" customHeight="1">
      <c r="A10" s="13">
        <f t="shared" si="3"/>
        <v>4</v>
      </c>
      <c r="B10" s="14" t="s">
        <v>51</v>
      </c>
      <c r="C10" s="14" t="s">
        <v>70</v>
      </c>
      <c r="D10" s="7" t="s">
        <v>71</v>
      </c>
      <c r="E10" s="7" t="s">
        <v>72</v>
      </c>
      <c r="F10" s="7"/>
      <c r="G10" s="15">
        <v>200</v>
      </c>
      <c r="H10" s="15">
        <v>97</v>
      </c>
      <c r="I10" s="15">
        <v>97</v>
      </c>
      <c r="J10" s="16" t="s">
        <v>73</v>
      </c>
      <c r="K10" s="16" t="s">
        <v>74</v>
      </c>
      <c r="L10" s="16" t="s">
        <v>58</v>
      </c>
      <c r="M10" s="15">
        <f t="shared" si="0"/>
        <v>2285</v>
      </c>
      <c r="N10" s="15">
        <v>470</v>
      </c>
      <c r="O10" s="15">
        <v>0</v>
      </c>
      <c r="P10" s="15">
        <v>1815</v>
      </c>
      <c r="Q10" s="15">
        <v>60</v>
      </c>
      <c r="R10" s="15">
        <v>40</v>
      </c>
      <c r="S10" s="15">
        <v>21</v>
      </c>
      <c r="T10" s="15">
        <f t="shared" si="2"/>
        <v>19</v>
      </c>
      <c r="U10" s="15">
        <f t="shared" si="1"/>
        <v>7110</v>
      </c>
      <c r="V10" s="15">
        <v>7110</v>
      </c>
      <c r="W10" s="15">
        <v>0</v>
      </c>
      <c r="X10" s="15">
        <v>0</v>
      </c>
      <c r="Y10" s="15">
        <v>0</v>
      </c>
      <c r="Z10" s="7" t="s">
        <v>75</v>
      </c>
      <c r="AA10" s="17">
        <v>500</v>
      </c>
      <c r="AB10" s="18" t="s">
        <v>0</v>
      </c>
    </row>
    <row r="11" spans="1:28" ht="27" customHeight="1">
      <c r="A11" s="13">
        <f t="shared" si="3"/>
        <v>5</v>
      </c>
      <c r="B11" s="14" t="s">
        <v>51</v>
      </c>
      <c r="C11" s="14" t="s">
        <v>76</v>
      </c>
      <c r="D11" s="7" t="s">
        <v>71</v>
      </c>
      <c r="E11" s="7" t="s">
        <v>77</v>
      </c>
      <c r="F11" s="7" t="s">
        <v>78</v>
      </c>
      <c r="G11" s="15">
        <v>130</v>
      </c>
      <c r="H11" s="15">
        <v>70</v>
      </c>
      <c r="I11" s="15">
        <v>70</v>
      </c>
      <c r="J11" s="16" t="s">
        <v>79</v>
      </c>
      <c r="K11" s="16" t="s">
        <v>80</v>
      </c>
      <c r="L11" s="16" t="s">
        <v>58</v>
      </c>
      <c r="M11" s="15">
        <f t="shared" si="0"/>
        <v>2221</v>
      </c>
      <c r="N11" s="15">
        <v>314</v>
      </c>
      <c r="O11" s="15">
        <v>508</v>
      </c>
      <c r="P11" s="15">
        <v>1399</v>
      </c>
      <c r="Q11" s="15">
        <v>1090</v>
      </c>
      <c r="R11" s="15">
        <v>710</v>
      </c>
      <c r="S11" s="15">
        <v>617</v>
      </c>
      <c r="T11" s="15">
        <f t="shared" si="2"/>
        <v>346</v>
      </c>
      <c r="U11" s="15">
        <f t="shared" si="1"/>
        <v>126180</v>
      </c>
      <c r="V11" s="15">
        <v>126180</v>
      </c>
      <c r="W11" s="15">
        <v>0</v>
      </c>
      <c r="X11" s="15">
        <v>0</v>
      </c>
      <c r="Y11" s="15">
        <v>0</v>
      </c>
      <c r="Z11" s="7" t="s">
        <v>75</v>
      </c>
      <c r="AA11" s="17">
        <v>2800</v>
      </c>
      <c r="AB11" s="18" t="s">
        <v>60</v>
      </c>
    </row>
    <row r="12" spans="1:28" ht="27" customHeight="1">
      <c r="A12" s="13">
        <f t="shared" si="3"/>
        <v>6</v>
      </c>
      <c r="B12" s="14" t="s">
        <v>51</v>
      </c>
      <c r="C12" s="14" t="s">
        <v>81</v>
      </c>
      <c r="D12" s="7" t="s">
        <v>71</v>
      </c>
      <c r="E12" s="7" t="s">
        <v>82</v>
      </c>
      <c r="F12" s="7" t="s">
        <v>83</v>
      </c>
      <c r="G12" s="15">
        <v>280</v>
      </c>
      <c r="H12" s="15">
        <v>211</v>
      </c>
      <c r="I12" s="15">
        <v>211</v>
      </c>
      <c r="J12" s="16" t="s">
        <v>73</v>
      </c>
      <c r="K12" s="16" t="s">
        <v>74</v>
      </c>
      <c r="L12" s="16" t="s">
        <v>58</v>
      </c>
      <c r="M12" s="15">
        <f t="shared" si="0"/>
        <v>1966</v>
      </c>
      <c r="N12" s="15">
        <v>0</v>
      </c>
      <c r="O12" s="15">
        <v>170</v>
      </c>
      <c r="P12" s="15">
        <v>1796</v>
      </c>
      <c r="Q12" s="15">
        <v>70</v>
      </c>
      <c r="R12" s="15">
        <v>56</v>
      </c>
      <c r="S12" s="15">
        <v>50</v>
      </c>
      <c r="T12" s="15">
        <f t="shared" si="2"/>
        <v>44</v>
      </c>
      <c r="U12" s="15">
        <f t="shared" si="1"/>
        <v>16000</v>
      </c>
      <c r="V12" s="15">
        <v>15000</v>
      </c>
      <c r="W12" s="15">
        <v>0</v>
      </c>
      <c r="X12" s="15">
        <v>1000</v>
      </c>
      <c r="Y12" s="15">
        <v>0</v>
      </c>
      <c r="Z12" s="7" t="s">
        <v>75</v>
      </c>
      <c r="AA12" s="17">
        <v>500</v>
      </c>
      <c r="AB12" s="18" t="s">
        <v>0</v>
      </c>
    </row>
    <row r="13" spans="1:28" ht="27" customHeight="1">
      <c r="A13" s="13">
        <f t="shared" si="3"/>
        <v>7</v>
      </c>
      <c r="B13" s="14" t="s">
        <v>51</v>
      </c>
      <c r="C13" s="14" t="s">
        <v>84</v>
      </c>
      <c r="D13" s="7" t="s">
        <v>71</v>
      </c>
      <c r="E13" s="7" t="s">
        <v>85</v>
      </c>
      <c r="F13" s="7"/>
      <c r="G13" s="15">
        <v>220</v>
      </c>
      <c r="H13" s="15">
        <v>104</v>
      </c>
      <c r="I13" s="15">
        <v>104</v>
      </c>
      <c r="J13" s="16" t="s">
        <v>86</v>
      </c>
      <c r="K13" s="16" t="s">
        <v>87</v>
      </c>
      <c r="L13" s="16" t="s">
        <v>58</v>
      </c>
      <c r="M13" s="15">
        <f t="shared" si="0"/>
        <v>3528</v>
      </c>
      <c r="N13" s="15">
        <v>870</v>
      </c>
      <c r="O13" s="15">
        <v>1352</v>
      </c>
      <c r="P13" s="15">
        <v>1306</v>
      </c>
      <c r="Q13" s="15">
        <v>115</v>
      </c>
      <c r="R13" s="15">
        <v>84</v>
      </c>
      <c r="S13" s="15">
        <v>44</v>
      </c>
      <c r="T13" s="15">
        <f t="shared" si="2"/>
        <v>27</v>
      </c>
      <c r="U13" s="15">
        <f t="shared" si="1"/>
        <v>9961</v>
      </c>
      <c r="V13" s="15">
        <v>9961</v>
      </c>
      <c r="W13" s="15">
        <v>0</v>
      </c>
      <c r="X13" s="15">
        <v>0</v>
      </c>
      <c r="Y13" s="15">
        <v>0</v>
      </c>
      <c r="Z13" s="7" t="s">
        <v>75</v>
      </c>
      <c r="AA13" s="17">
        <v>1000</v>
      </c>
      <c r="AB13" s="18" t="s">
        <v>0</v>
      </c>
    </row>
    <row r="14" spans="1:28" ht="27" customHeight="1">
      <c r="A14" s="13">
        <f t="shared" si="3"/>
        <v>8</v>
      </c>
      <c r="B14" s="14" t="s">
        <v>51</v>
      </c>
      <c r="C14" s="14" t="s">
        <v>88</v>
      </c>
      <c r="D14" s="7" t="s">
        <v>1</v>
      </c>
      <c r="E14" s="7" t="s">
        <v>89</v>
      </c>
      <c r="F14" s="7" t="s">
        <v>90</v>
      </c>
      <c r="G14" s="15">
        <v>205</v>
      </c>
      <c r="H14" s="15">
        <v>181</v>
      </c>
      <c r="I14" s="15">
        <v>181</v>
      </c>
      <c r="J14" s="16" t="s">
        <v>73</v>
      </c>
      <c r="K14" s="16" t="s">
        <v>69</v>
      </c>
      <c r="L14" s="16" t="s">
        <v>58</v>
      </c>
      <c r="M14" s="15">
        <v>4755</v>
      </c>
      <c r="N14" s="15">
        <v>37</v>
      </c>
      <c r="O14" s="15">
        <v>0</v>
      </c>
      <c r="P14" s="15">
        <v>4718</v>
      </c>
      <c r="Q14" s="15">
        <v>153</v>
      </c>
      <c r="R14" s="15">
        <v>110</v>
      </c>
      <c r="S14" s="15">
        <v>46</v>
      </c>
      <c r="T14" s="15">
        <f>ROUND(U14/365,0)</f>
        <v>47</v>
      </c>
      <c r="U14" s="15">
        <f t="shared" si="1"/>
        <v>17336</v>
      </c>
      <c r="V14" s="19">
        <v>17336</v>
      </c>
      <c r="W14" s="20">
        <v>0</v>
      </c>
      <c r="X14" s="20">
        <v>0</v>
      </c>
      <c r="Y14" s="20">
        <v>0</v>
      </c>
      <c r="Z14" s="7" t="s">
        <v>75</v>
      </c>
      <c r="AA14" s="17">
        <v>500</v>
      </c>
      <c r="AB14" s="18" t="s">
        <v>0</v>
      </c>
    </row>
    <row r="15" spans="1:28" ht="15" customHeight="1">
      <c r="A15" s="21"/>
      <c r="B15" s="22" t="s">
        <v>91</v>
      </c>
      <c r="C15" s="23"/>
      <c r="D15" s="23"/>
      <c r="E15" s="22"/>
      <c r="F15" s="24"/>
      <c r="G15" s="25">
        <f>SUM(G7:G14)</f>
        <v>4965</v>
      </c>
      <c r="H15" s="25">
        <f>SUM(H7:H14)</f>
        <v>2696</v>
      </c>
      <c r="I15" s="25">
        <f>SUM(I7:I14)</f>
        <v>2696</v>
      </c>
      <c r="J15" s="26"/>
      <c r="K15" s="27"/>
      <c r="L15" s="28"/>
      <c r="M15" s="25">
        <f aca="true" t="shared" si="4" ref="M15:Y15">SUM(M7:M14)</f>
        <v>50927</v>
      </c>
      <c r="N15" s="25">
        <f t="shared" si="4"/>
        <v>17011</v>
      </c>
      <c r="O15" s="25">
        <f t="shared" si="4"/>
        <v>3563</v>
      </c>
      <c r="P15" s="25">
        <f t="shared" si="4"/>
        <v>30353</v>
      </c>
      <c r="Q15" s="25">
        <f t="shared" si="4"/>
        <v>5673</v>
      </c>
      <c r="R15" s="25">
        <f t="shared" si="4"/>
        <v>4719</v>
      </c>
      <c r="S15" s="25">
        <f t="shared" si="4"/>
        <v>3396</v>
      </c>
      <c r="T15" s="25">
        <f t="shared" si="4"/>
        <v>1987</v>
      </c>
      <c r="U15" s="25">
        <f t="shared" si="4"/>
        <v>725342</v>
      </c>
      <c r="V15" s="25">
        <f t="shared" si="4"/>
        <v>320689</v>
      </c>
      <c r="W15" s="25">
        <f t="shared" si="4"/>
        <v>296922</v>
      </c>
      <c r="X15" s="25">
        <f t="shared" si="4"/>
        <v>10581</v>
      </c>
      <c r="Y15" s="25">
        <f t="shared" si="4"/>
        <v>97150</v>
      </c>
      <c r="Z15" s="29"/>
      <c r="AA15" s="23"/>
      <c r="AB15" s="30"/>
    </row>
    <row r="16" spans="1:28" ht="27" customHeight="1">
      <c r="A16" s="13">
        <f>IF(A15="",A14+1,A15+1)</f>
        <v>9</v>
      </c>
      <c r="B16" s="14" t="s">
        <v>92</v>
      </c>
      <c r="C16" s="14" t="s">
        <v>93</v>
      </c>
      <c r="D16" s="7" t="s">
        <v>53</v>
      </c>
      <c r="E16" s="7" t="s">
        <v>94</v>
      </c>
      <c r="F16" s="7"/>
      <c r="G16" s="15">
        <v>560</v>
      </c>
      <c r="H16" s="15">
        <v>332</v>
      </c>
      <c r="I16" s="15">
        <v>331</v>
      </c>
      <c r="J16" s="16" t="s">
        <v>2</v>
      </c>
      <c r="K16" s="16" t="s">
        <v>3</v>
      </c>
      <c r="L16" s="16" t="s">
        <v>4</v>
      </c>
      <c r="M16" s="15">
        <f>SUM(N16:P16)</f>
        <v>9633</v>
      </c>
      <c r="N16" s="15">
        <v>4593</v>
      </c>
      <c r="O16" s="15">
        <v>0</v>
      </c>
      <c r="P16" s="15">
        <v>5040</v>
      </c>
      <c r="Q16" s="15">
        <v>117</v>
      </c>
      <c r="R16" s="15">
        <v>88</v>
      </c>
      <c r="S16" s="15">
        <v>94</v>
      </c>
      <c r="T16" s="15">
        <f>ROUND(U16/365,0)</f>
        <v>60</v>
      </c>
      <c r="U16" s="15">
        <f>V16+W16+X16+Y16</f>
        <v>21877</v>
      </c>
      <c r="V16" s="15">
        <v>18566</v>
      </c>
      <c r="W16" s="15">
        <v>1473</v>
      </c>
      <c r="X16" s="15">
        <v>0</v>
      </c>
      <c r="Y16" s="15">
        <v>1838</v>
      </c>
      <c r="Z16" s="7" t="s">
        <v>5</v>
      </c>
      <c r="AA16" s="17">
        <v>2520</v>
      </c>
      <c r="AB16" s="18" t="s">
        <v>60</v>
      </c>
    </row>
    <row r="17" spans="1:28" ht="15" customHeight="1">
      <c r="A17" s="21"/>
      <c r="B17" s="22" t="s">
        <v>91</v>
      </c>
      <c r="C17" s="23"/>
      <c r="D17" s="23"/>
      <c r="E17" s="22"/>
      <c r="F17" s="24"/>
      <c r="G17" s="25">
        <f>G16</f>
        <v>560</v>
      </c>
      <c r="H17" s="25">
        <f>H16</f>
        <v>332</v>
      </c>
      <c r="I17" s="25">
        <f>I16</f>
        <v>331</v>
      </c>
      <c r="J17" s="26"/>
      <c r="K17" s="27"/>
      <c r="L17" s="28"/>
      <c r="M17" s="25">
        <f aca="true" t="shared" si="5" ref="M17:Y17">M16</f>
        <v>9633</v>
      </c>
      <c r="N17" s="25">
        <f t="shared" si="5"/>
        <v>4593</v>
      </c>
      <c r="O17" s="25">
        <f t="shared" si="5"/>
        <v>0</v>
      </c>
      <c r="P17" s="25">
        <f t="shared" si="5"/>
        <v>5040</v>
      </c>
      <c r="Q17" s="25">
        <f t="shared" si="5"/>
        <v>117</v>
      </c>
      <c r="R17" s="25">
        <f t="shared" si="5"/>
        <v>88</v>
      </c>
      <c r="S17" s="25">
        <f t="shared" si="5"/>
        <v>94</v>
      </c>
      <c r="T17" s="25">
        <f t="shared" si="5"/>
        <v>60</v>
      </c>
      <c r="U17" s="25">
        <f t="shared" si="5"/>
        <v>21877</v>
      </c>
      <c r="V17" s="25">
        <f t="shared" si="5"/>
        <v>18566</v>
      </c>
      <c r="W17" s="25">
        <f t="shared" si="5"/>
        <v>1473</v>
      </c>
      <c r="X17" s="25">
        <f t="shared" si="5"/>
        <v>0</v>
      </c>
      <c r="Y17" s="25">
        <f t="shared" si="5"/>
        <v>1838</v>
      </c>
      <c r="Z17" s="29"/>
      <c r="AA17" s="23"/>
      <c r="AB17" s="30"/>
    </row>
    <row r="18" spans="1:28" ht="27" customHeight="1">
      <c r="A18" s="13">
        <f>IF(A17="",A16+1,A17+1)</f>
        <v>10</v>
      </c>
      <c r="B18" s="14" t="s">
        <v>95</v>
      </c>
      <c r="C18" s="14" t="s">
        <v>96</v>
      </c>
      <c r="D18" s="7" t="s">
        <v>53</v>
      </c>
      <c r="E18" s="7" t="s">
        <v>97</v>
      </c>
      <c r="F18" s="7"/>
      <c r="G18" s="15">
        <v>1000</v>
      </c>
      <c r="H18" s="15">
        <v>855</v>
      </c>
      <c r="I18" s="15">
        <v>737</v>
      </c>
      <c r="J18" s="16" t="s">
        <v>64</v>
      </c>
      <c r="K18" s="16" t="s">
        <v>74</v>
      </c>
      <c r="L18" s="16" t="s">
        <v>4</v>
      </c>
      <c r="M18" s="15">
        <f>SUM(N18:P18)</f>
        <v>11670</v>
      </c>
      <c r="N18" s="15">
        <v>540</v>
      </c>
      <c r="O18" s="15">
        <v>0</v>
      </c>
      <c r="P18" s="15">
        <v>11130</v>
      </c>
      <c r="Q18" s="15">
        <v>211</v>
      </c>
      <c r="R18" s="15">
        <v>140</v>
      </c>
      <c r="S18" s="15">
        <v>197</v>
      </c>
      <c r="T18" s="15">
        <f>ROUND(U18/365,0)</f>
        <v>150</v>
      </c>
      <c r="U18" s="15">
        <f>V18+W18+X18+Y18</f>
        <v>54907</v>
      </c>
      <c r="V18" s="15">
        <v>48101</v>
      </c>
      <c r="W18" s="15">
        <v>0</v>
      </c>
      <c r="X18" s="15">
        <v>1564</v>
      </c>
      <c r="Y18" s="15">
        <v>5242</v>
      </c>
      <c r="Z18" s="7" t="s">
        <v>75</v>
      </c>
      <c r="AA18" s="17">
        <v>2100</v>
      </c>
      <c r="AB18" s="18" t="s">
        <v>60</v>
      </c>
    </row>
    <row r="19" spans="1:28" ht="15" customHeight="1">
      <c r="A19" s="21"/>
      <c r="B19" s="22" t="s">
        <v>91</v>
      </c>
      <c r="C19" s="23"/>
      <c r="D19" s="23"/>
      <c r="E19" s="22"/>
      <c r="F19" s="24"/>
      <c r="G19" s="25">
        <f>G18</f>
        <v>1000</v>
      </c>
      <c r="H19" s="25">
        <f>H18</f>
        <v>855</v>
      </c>
      <c r="I19" s="25">
        <f>I18</f>
        <v>737</v>
      </c>
      <c r="J19" s="26"/>
      <c r="K19" s="27"/>
      <c r="L19" s="28"/>
      <c r="M19" s="25">
        <f aca="true" t="shared" si="6" ref="M19:Y19">M18</f>
        <v>11670</v>
      </c>
      <c r="N19" s="25">
        <f t="shared" si="6"/>
        <v>540</v>
      </c>
      <c r="O19" s="25">
        <f t="shared" si="6"/>
        <v>0</v>
      </c>
      <c r="P19" s="25">
        <f t="shared" si="6"/>
        <v>11130</v>
      </c>
      <c r="Q19" s="25">
        <f t="shared" si="6"/>
        <v>211</v>
      </c>
      <c r="R19" s="25">
        <f t="shared" si="6"/>
        <v>140</v>
      </c>
      <c r="S19" s="25">
        <f t="shared" si="6"/>
        <v>197</v>
      </c>
      <c r="T19" s="25">
        <f t="shared" si="6"/>
        <v>150</v>
      </c>
      <c r="U19" s="25">
        <f t="shared" si="6"/>
        <v>54907</v>
      </c>
      <c r="V19" s="25">
        <f t="shared" si="6"/>
        <v>48101</v>
      </c>
      <c r="W19" s="25">
        <f t="shared" si="6"/>
        <v>0</v>
      </c>
      <c r="X19" s="25">
        <f t="shared" si="6"/>
        <v>1564</v>
      </c>
      <c r="Y19" s="25">
        <f t="shared" si="6"/>
        <v>5242</v>
      </c>
      <c r="Z19" s="29"/>
      <c r="AA19" s="23"/>
      <c r="AB19" s="30"/>
    </row>
    <row r="20" spans="1:28" ht="27" customHeight="1">
      <c r="A20" s="13">
        <f>IF(A19="",A18+1,A19+1)</f>
        <v>11</v>
      </c>
      <c r="B20" s="14" t="s">
        <v>98</v>
      </c>
      <c r="C20" s="14" t="s">
        <v>99</v>
      </c>
      <c r="D20" s="7" t="s">
        <v>53</v>
      </c>
      <c r="E20" s="7" t="s">
        <v>100</v>
      </c>
      <c r="F20" s="7" t="s">
        <v>101</v>
      </c>
      <c r="G20" s="15">
        <v>1400</v>
      </c>
      <c r="H20" s="15">
        <v>819</v>
      </c>
      <c r="I20" s="15">
        <v>815</v>
      </c>
      <c r="J20" s="16" t="s">
        <v>2</v>
      </c>
      <c r="K20" s="16" t="s">
        <v>3</v>
      </c>
      <c r="L20" s="16" t="s">
        <v>4</v>
      </c>
      <c r="M20" s="15">
        <f>SUM(N20:P20)</f>
        <v>13224</v>
      </c>
      <c r="N20" s="15">
        <v>6269</v>
      </c>
      <c r="O20" s="15">
        <v>0</v>
      </c>
      <c r="P20" s="15">
        <v>6955</v>
      </c>
      <c r="Q20" s="15">
        <v>297</v>
      </c>
      <c r="R20" s="15">
        <v>210</v>
      </c>
      <c r="S20" s="15">
        <v>182</v>
      </c>
      <c r="T20" s="15">
        <f>ROUND(U20/365,0)</f>
        <v>141</v>
      </c>
      <c r="U20" s="15">
        <f>V20+W20+X20+Y20</f>
        <v>51394</v>
      </c>
      <c r="V20" s="15">
        <v>49644</v>
      </c>
      <c r="W20" s="15">
        <v>1700</v>
      </c>
      <c r="X20" s="15">
        <v>25</v>
      </c>
      <c r="Y20" s="15">
        <v>25</v>
      </c>
      <c r="Z20" s="7" t="s">
        <v>5</v>
      </c>
      <c r="AA20" s="17">
        <v>2352</v>
      </c>
      <c r="AB20" s="18" t="s">
        <v>60</v>
      </c>
    </row>
    <row r="21" spans="1:28" ht="27" customHeight="1">
      <c r="A21" s="13">
        <f>IF(A20="",A19+1,A20+1)</f>
        <v>12</v>
      </c>
      <c r="B21" s="14" t="s">
        <v>98</v>
      </c>
      <c r="C21" s="14" t="s">
        <v>102</v>
      </c>
      <c r="D21" s="7" t="s">
        <v>53</v>
      </c>
      <c r="E21" s="7" t="s">
        <v>103</v>
      </c>
      <c r="F21" s="7"/>
      <c r="G21" s="15">
        <v>250</v>
      </c>
      <c r="H21" s="15">
        <v>14</v>
      </c>
      <c r="I21" s="15">
        <v>14</v>
      </c>
      <c r="J21" s="16" t="s">
        <v>2</v>
      </c>
      <c r="K21" s="16" t="s">
        <v>104</v>
      </c>
      <c r="L21" s="16" t="s">
        <v>4</v>
      </c>
      <c r="M21" s="15">
        <f>SUM(N21:P21)</f>
        <v>2014</v>
      </c>
      <c r="N21" s="15">
        <v>1437</v>
      </c>
      <c r="O21" s="15">
        <v>0</v>
      </c>
      <c r="P21" s="15">
        <v>577</v>
      </c>
      <c r="Q21" s="15">
        <v>30</v>
      </c>
      <c r="R21" s="15">
        <v>25</v>
      </c>
      <c r="S21" s="15">
        <v>17</v>
      </c>
      <c r="T21" s="15">
        <f>ROUND(U21/365,0)</f>
        <v>5</v>
      </c>
      <c r="U21" s="15">
        <f>V21+W21+X21+Y21</f>
        <v>1868</v>
      </c>
      <c r="V21" s="15">
        <v>1848</v>
      </c>
      <c r="W21" s="15">
        <v>0</v>
      </c>
      <c r="X21" s="15">
        <v>10</v>
      </c>
      <c r="Y21" s="15">
        <v>10</v>
      </c>
      <c r="Z21" s="7" t="s">
        <v>5</v>
      </c>
      <c r="AA21" s="17">
        <v>840</v>
      </c>
      <c r="AB21" s="18" t="s">
        <v>60</v>
      </c>
    </row>
    <row r="22" spans="1:28" ht="27" customHeight="1">
      <c r="A22" s="13">
        <f>IF(A21="",A20+1,A21+1)</f>
        <v>13</v>
      </c>
      <c r="B22" s="14" t="s">
        <v>98</v>
      </c>
      <c r="C22" s="14" t="s">
        <v>105</v>
      </c>
      <c r="D22" s="7" t="s">
        <v>53</v>
      </c>
      <c r="E22" s="7" t="s">
        <v>106</v>
      </c>
      <c r="F22" s="7"/>
      <c r="G22" s="15">
        <v>580</v>
      </c>
      <c r="H22" s="15">
        <v>262</v>
      </c>
      <c r="I22" s="15">
        <v>262</v>
      </c>
      <c r="J22" s="16" t="s">
        <v>2</v>
      </c>
      <c r="K22" s="16" t="s">
        <v>3</v>
      </c>
      <c r="L22" s="16" t="s">
        <v>4</v>
      </c>
      <c r="M22" s="15">
        <f>SUM(N22:P22)</f>
        <v>6561</v>
      </c>
      <c r="N22" s="15">
        <v>2275</v>
      </c>
      <c r="O22" s="15">
        <v>0</v>
      </c>
      <c r="P22" s="15">
        <v>4286</v>
      </c>
      <c r="Q22" s="15">
        <v>87</v>
      </c>
      <c r="R22" s="15">
        <v>58</v>
      </c>
      <c r="S22" s="15">
        <v>95</v>
      </c>
      <c r="T22" s="15">
        <v>50</v>
      </c>
      <c r="U22" s="15">
        <f>V22+W22+X22+Y22</f>
        <v>15555</v>
      </c>
      <c r="V22" s="15">
        <v>15528</v>
      </c>
      <c r="W22" s="15">
        <v>0</v>
      </c>
      <c r="X22" s="15">
        <v>17</v>
      </c>
      <c r="Y22" s="15">
        <v>10</v>
      </c>
      <c r="Z22" s="7" t="s">
        <v>5</v>
      </c>
      <c r="AA22" s="17">
        <v>2352</v>
      </c>
      <c r="AB22" s="18" t="s">
        <v>60</v>
      </c>
    </row>
    <row r="23" spans="1:28" ht="15" customHeight="1">
      <c r="A23" s="21"/>
      <c r="B23" s="22" t="s">
        <v>91</v>
      </c>
      <c r="C23" s="31"/>
      <c r="D23" s="22"/>
      <c r="E23" s="22"/>
      <c r="F23" s="24"/>
      <c r="G23" s="25">
        <f>SUM(G20:G22)</f>
        <v>2230</v>
      </c>
      <c r="H23" s="25">
        <f>SUM(H20:H22)</f>
        <v>1095</v>
      </c>
      <c r="I23" s="25">
        <f>SUM(I20:I22)</f>
        <v>1091</v>
      </c>
      <c r="J23" s="26"/>
      <c r="K23" s="27"/>
      <c r="L23" s="28"/>
      <c r="M23" s="25">
        <f aca="true" t="shared" si="7" ref="M23:Y23">SUM(M20:M22)</f>
        <v>21799</v>
      </c>
      <c r="N23" s="25">
        <f t="shared" si="7"/>
        <v>9981</v>
      </c>
      <c r="O23" s="25">
        <f t="shared" si="7"/>
        <v>0</v>
      </c>
      <c r="P23" s="25">
        <f t="shared" si="7"/>
        <v>11818</v>
      </c>
      <c r="Q23" s="25">
        <f t="shared" si="7"/>
        <v>414</v>
      </c>
      <c r="R23" s="25">
        <f t="shared" si="7"/>
        <v>293</v>
      </c>
      <c r="S23" s="25">
        <f>SUM(S20:S22)</f>
        <v>294</v>
      </c>
      <c r="T23" s="25">
        <f t="shared" si="7"/>
        <v>196</v>
      </c>
      <c r="U23" s="25">
        <f t="shared" si="7"/>
        <v>68817</v>
      </c>
      <c r="V23" s="25">
        <f t="shared" si="7"/>
        <v>67020</v>
      </c>
      <c r="W23" s="25">
        <f t="shared" si="7"/>
        <v>1700</v>
      </c>
      <c r="X23" s="25">
        <f t="shared" si="7"/>
        <v>52</v>
      </c>
      <c r="Y23" s="25">
        <f t="shared" si="7"/>
        <v>45</v>
      </c>
      <c r="Z23" s="29"/>
      <c r="AA23" s="23"/>
      <c r="AB23" s="30"/>
    </row>
    <row r="24" spans="1:28" ht="27" customHeight="1">
      <c r="A24" s="13">
        <f>IF(A23="",A22+1,A23+1)</f>
        <v>14</v>
      </c>
      <c r="B24" s="14" t="s">
        <v>107</v>
      </c>
      <c r="C24" s="14" t="s">
        <v>108</v>
      </c>
      <c r="D24" s="7" t="s">
        <v>53</v>
      </c>
      <c r="E24" s="7" t="s">
        <v>109</v>
      </c>
      <c r="F24" s="7" t="s">
        <v>110</v>
      </c>
      <c r="G24" s="15">
        <v>3920</v>
      </c>
      <c r="H24" s="15">
        <v>3528</v>
      </c>
      <c r="I24" s="15">
        <v>3488</v>
      </c>
      <c r="J24" s="32" t="s">
        <v>111</v>
      </c>
      <c r="K24" s="16" t="s">
        <v>112</v>
      </c>
      <c r="L24" s="16" t="s">
        <v>58</v>
      </c>
      <c r="M24" s="15">
        <f>SUM(N24:P24)</f>
        <v>60755</v>
      </c>
      <c r="N24" s="15">
        <v>9277</v>
      </c>
      <c r="O24" s="15">
        <v>227</v>
      </c>
      <c r="P24" s="15">
        <v>51251</v>
      </c>
      <c r="Q24" s="15">
        <v>2060</v>
      </c>
      <c r="R24" s="15">
        <v>1200</v>
      </c>
      <c r="S24" s="15">
        <v>1781</v>
      </c>
      <c r="T24" s="15">
        <f>ROUND(U24/365,0)</f>
        <v>1430</v>
      </c>
      <c r="U24" s="15">
        <f>V24+W24+X24+Y24</f>
        <v>521772</v>
      </c>
      <c r="V24" s="15">
        <v>295629</v>
      </c>
      <c r="W24" s="15">
        <v>118976</v>
      </c>
      <c r="X24" s="15">
        <v>4886</v>
      </c>
      <c r="Y24" s="15">
        <v>102281</v>
      </c>
      <c r="Z24" s="7" t="s">
        <v>75</v>
      </c>
      <c r="AA24" s="17">
        <v>1785</v>
      </c>
      <c r="AB24" s="18" t="s">
        <v>113</v>
      </c>
    </row>
    <row r="25" spans="1:28" ht="27" customHeight="1">
      <c r="A25" s="13">
        <f>IF(A24="",A23+1,A24+1)</f>
        <v>15</v>
      </c>
      <c r="B25" s="14" t="s">
        <v>107</v>
      </c>
      <c r="C25" s="14" t="s">
        <v>114</v>
      </c>
      <c r="D25" s="7" t="s">
        <v>53</v>
      </c>
      <c r="E25" s="7" t="s">
        <v>115</v>
      </c>
      <c r="F25" s="7" t="s">
        <v>116</v>
      </c>
      <c r="G25" s="15">
        <v>2000</v>
      </c>
      <c r="H25" s="15">
        <v>1313</v>
      </c>
      <c r="I25" s="15">
        <v>1299</v>
      </c>
      <c r="J25" s="16" t="s">
        <v>117</v>
      </c>
      <c r="K25" s="16" t="s">
        <v>87</v>
      </c>
      <c r="L25" s="16" t="s">
        <v>58</v>
      </c>
      <c r="M25" s="15">
        <f>SUM(N25:P25)</f>
        <v>16479</v>
      </c>
      <c r="N25" s="15">
        <v>4565</v>
      </c>
      <c r="O25" s="15">
        <v>0</v>
      </c>
      <c r="P25" s="15">
        <v>11914</v>
      </c>
      <c r="Q25" s="15">
        <v>645</v>
      </c>
      <c r="R25" s="15">
        <v>501</v>
      </c>
      <c r="S25" s="15">
        <v>547</v>
      </c>
      <c r="T25" s="15">
        <f>ROUND(U25/365,0)</f>
        <v>378</v>
      </c>
      <c r="U25" s="15">
        <f>V25+W25+X25+Y25</f>
        <v>137967</v>
      </c>
      <c r="V25" s="15">
        <v>102904</v>
      </c>
      <c r="W25" s="15">
        <v>8944</v>
      </c>
      <c r="X25" s="15">
        <v>1458</v>
      </c>
      <c r="Y25" s="15">
        <v>24661</v>
      </c>
      <c r="Z25" s="7" t="s">
        <v>75</v>
      </c>
      <c r="AA25" s="17">
        <v>1785</v>
      </c>
      <c r="AB25" s="18" t="s">
        <v>113</v>
      </c>
    </row>
    <row r="26" spans="1:28" ht="27" customHeight="1">
      <c r="A26" s="13">
        <f>IF(A25="",A24+1,A25+1)</f>
        <v>16</v>
      </c>
      <c r="B26" s="14" t="s">
        <v>107</v>
      </c>
      <c r="C26" s="14" t="s">
        <v>118</v>
      </c>
      <c r="D26" s="7" t="s">
        <v>53</v>
      </c>
      <c r="E26" s="7" t="s">
        <v>119</v>
      </c>
      <c r="F26" s="7" t="s">
        <v>120</v>
      </c>
      <c r="G26" s="15">
        <v>2890</v>
      </c>
      <c r="H26" s="15">
        <v>2461</v>
      </c>
      <c r="I26" s="15">
        <v>2457</v>
      </c>
      <c r="J26" s="16" t="s">
        <v>56</v>
      </c>
      <c r="K26" s="16" t="s">
        <v>121</v>
      </c>
      <c r="L26" s="16" t="s">
        <v>58</v>
      </c>
      <c r="M26" s="15">
        <f>SUM(N26:P26)</f>
        <v>33339</v>
      </c>
      <c r="N26" s="15">
        <v>2074</v>
      </c>
      <c r="O26" s="15">
        <v>2090</v>
      </c>
      <c r="P26" s="15">
        <v>29175</v>
      </c>
      <c r="Q26" s="15">
        <v>980</v>
      </c>
      <c r="R26" s="15">
        <v>435</v>
      </c>
      <c r="S26" s="15">
        <v>1167</v>
      </c>
      <c r="T26" s="15">
        <f>ROUND(U26/365,0)</f>
        <v>642</v>
      </c>
      <c r="U26" s="15">
        <f>V26+W26+X26+Y26</f>
        <v>234248</v>
      </c>
      <c r="V26" s="15">
        <v>186180</v>
      </c>
      <c r="W26" s="15">
        <v>1439</v>
      </c>
      <c r="X26" s="15">
        <v>3116</v>
      </c>
      <c r="Y26" s="15">
        <v>43513</v>
      </c>
      <c r="Z26" s="7" t="s">
        <v>75</v>
      </c>
      <c r="AA26" s="17">
        <v>1785</v>
      </c>
      <c r="AB26" s="18" t="s">
        <v>113</v>
      </c>
    </row>
    <row r="27" spans="1:28" ht="27" customHeight="1">
      <c r="A27" s="13">
        <f>IF(A26="",A25+1,A26+1)</f>
        <v>17</v>
      </c>
      <c r="B27" s="14" t="s">
        <v>107</v>
      </c>
      <c r="C27" s="14" t="s">
        <v>122</v>
      </c>
      <c r="D27" s="7" t="s">
        <v>53</v>
      </c>
      <c r="E27" s="7" t="s">
        <v>123</v>
      </c>
      <c r="F27" s="7" t="s">
        <v>120</v>
      </c>
      <c r="G27" s="15">
        <v>105</v>
      </c>
      <c r="H27" s="15">
        <v>91</v>
      </c>
      <c r="I27" s="15">
        <v>88</v>
      </c>
      <c r="J27" s="16" t="s">
        <v>64</v>
      </c>
      <c r="K27" s="16" t="s">
        <v>69</v>
      </c>
      <c r="L27" s="16" t="s">
        <v>58</v>
      </c>
      <c r="M27" s="15">
        <f>SUM(N27:P27)</f>
        <v>4916</v>
      </c>
      <c r="N27" s="15">
        <v>720</v>
      </c>
      <c r="O27" s="15">
        <v>0</v>
      </c>
      <c r="P27" s="15">
        <v>4196</v>
      </c>
      <c r="Q27" s="15">
        <v>32</v>
      </c>
      <c r="R27" s="15">
        <v>30</v>
      </c>
      <c r="S27" s="15">
        <v>40</v>
      </c>
      <c r="T27" s="15">
        <f>ROUND(U27/365,0)</f>
        <v>16</v>
      </c>
      <c r="U27" s="15">
        <f>V27+W27+X27+Y27</f>
        <v>5963</v>
      </c>
      <c r="V27" s="15">
        <v>4929</v>
      </c>
      <c r="W27" s="15">
        <v>0</v>
      </c>
      <c r="X27" s="15">
        <v>49</v>
      </c>
      <c r="Y27" s="15">
        <v>985</v>
      </c>
      <c r="Z27" s="7" t="s">
        <v>75</v>
      </c>
      <c r="AA27" s="17">
        <v>1785</v>
      </c>
      <c r="AB27" s="18" t="s">
        <v>113</v>
      </c>
    </row>
    <row r="28" spans="1:28" ht="15" customHeight="1">
      <c r="A28" s="21"/>
      <c r="B28" s="22" t="s">
        <v>91</v>
      </c>
      <c r="C28" s="31"/>
      <c r="D28" s="22"/>
      <c r="E28" s="22"/>
      <c r="F28" s="24"/>
      <c r="G28" s="25">
        <f>SUM(G24:G27)</f>
        <v>8915</v>
      </c>
      <c r="H28" s="25">
        <f>SUM(H24:H27)</f>
        <v>7393</v>
      </c>
      <c r="I28" s="25">
        <f>SUM(I24:I27)</f>
        <v>7332</v>
      </c>
      <c r="J28" s="26"/>
      <c r="K28" s="27"/>
      <c r="L28" s="28"/>
      <c r="M28" s="25">
        <f aca="true" t="shared" si="8" ref="M28:Y28">SUM(M24:M27)</f>
        <v>115489</v>
      </c>
      <c r="N28" s="25">
        <f t="shared" si="8"/>
        <v>16636</v>
      </c>
      <c r="O28" s="25">
        <f t="shared" si="8"/>
        <v>2317</v>
      </c>
      <c r="P28" s="25">
        <f t="shared" si="8"/>
        <v>96536</v>
      </c>
      <c r="Q28" s="25">
        <f t="shared" si="8"/>
        <v>3717</v>
      </c>
      <c r="R28" s="25">
        <f t="shared" si="8"/>
        <v>2166</v>
      </c>
      <c r="S28" s="25">
        <f>SUM(S24:S27)</f>
        <v>3535</v>
      </c>
      <c r="T28" s="25">
        <f t="shared" si="8"/>
        <v>2466</v>
      </c>
      <c r="U28" s="25">
        <f t="shared" si="8"/>
        <v>899950</v>
      </c>
      <c r="V28" s="25">
        <f t="shared" si="8"/>
        <v>589642</v>
      </c>
      <c r="W28" s="25">
        <f t="shared" si="8"/>
        <v>129359</v>
      </c>
      <c r="X28" s="25">
        <f t="shared" si="8"/>
        <v>9509</v>
      </c>
      <c r="Y28" s="25">
        <f t="shared" si="8"/>
        <v>171440</v>
      </c>
      <c r="Z28" s="29"/>
      <c r="AA28" s="23"/>
      <c r="AB28" s="30"/>
    </row>
    <row r="29" spans="1:28" ht="27" customHeight="1">
      <c r="A29" s="13">
        <f>IF(A28="",A27+1,A28+1)</f>
        <v>18</v>
      </c>
      <c r="B29" s="14" t="s">
        <v>124</v>
      </c>
      <c r="C29" s="14" t="s">
        <v>125</v>
      </c>
      <c r="D29" s="7" t="s">
        <v>53</v>
      </c>
      <c r="E29" s="7" t="s">
        <v>126</v>
      </c>
      <c r="F29" s="7" t="s">
        <v>127</v>
      </c>
      <c r="G29" s="15">
        <v>586</v>
      </c>
      <c r="H29" s="15">
        <v>348</v>
      </c>
      <c r="I29" s="15">
        <v>333</v>
      </c>
      <c r="J29" s="16" t="s">
        <v>2</v>
      </c>
      <c r="K29" s="16" t="s">
        <v>3</v>
      </c>
      <c r="L29" s="16" t="s">
        <v>128</v>
      </c>
      <c r="M29" s="15">
        <f>SUM(N29:P29)</f>
        <v>7671</v>
      </c>
      <c r="N29" s="15">
        <v>240</v>
      </c>
      <c r="O29" s="15">
        <v>710</v>
      </c>
      <c r="P29" s="15">
        <v>6721</v>
      </c>
      <c r="Q29" s="15">
        <v>334</v>
      </c>
      <c r="R29" s="15">
        <v>240</v>
      </c>
      <c r="S29" s="15">
        <v>82</v>
      </c>
      <c r="T29" s="15">
        <f>ROUND(U29/365,0)</f>
        <v>180</v>
      </c>
      <c r="U29" s="15">
        <f>V29+W29+X29+Y29</f>
        <v>65856</v>
      </c>
      <c r="V29" s="15">
        <v>22846</v>
      </c>
      <c r="W29" s="15">
        <v>2277</v>
      </c>
      <c r="X29" s="15">
        <v>40009</v>
      </c>
      <c r="Y29" s="15">
        <v>724</v>
      </c>
      <c r="Z29" s="7" t="s">
        <v>5</v>
      </c>
      <c r="AA29" s="17">
        <v>2620</v>
      </c>
      <c r="AB29" s="18" t="s">
        <v>6</v>
      </c>
    </row>
    <row r="30" spans="1:28" ht="27" customHeight="1">
      <c r="A30" s="13">
        <f>IF(A29="",A28+1,A29+1)</f>
        <v>19</v>
      </c>
      <c r="B30" s="14" t="s">
        <v>124</v>
      </c>
      <c r="C30" s="14" t="s">
        <v>129</v>
      </c>
      <c r="D30" s="7" t="s">
        <v>53</v>
      </c>
      <c r="E30" s="7" t="s">
        <v>130</v>
      </c>
      <c r="F30" s="7" t="s">
        <v>131</v>
      </c>
      <c r="G30" s="15">
        <v>320</v>
      </c>
      <c r="H30" s="15">
        <v>173</v>
      </c>
      <c r="I30" s="15">
        <v>173</v>
      </c>
      <c r="J30" s="16" t="s">
        <v>132</v>
      </c>
      <c r="K30" s="16" t="s">
        <v>87</v>
      </c>
      <c r="L30" s="16" t="s">
        <v>128</v>
      </c>
      <c r="M30" s="15">
        <f>SUM(N30:P30)</f>
        <v>8285</v>
      </c>
      <c r="N30" s="15">
        <v>500</v>
      </c>
      <c r="O30" s="15">
        <v>0</v>
      </c>
      <c r="P30" s="15">
        <v>7785</v>
      </c>
      <c r="Q30" s="15">
        <v>205</v>
      </c>
      <c r="R30" s="15">
        <v>180</v>
      </c>
      <c r="S30" s="15">
        <v>51</v>
      </c>
      <c r="T30" s="15">
        <f>ROUND(U30/365,0)</f>
        <v>45</v>
      </c>
      <c r="U30" s="15">
        <f>V30+W30+X30+Y30</f>
        <v>16532</v>
      </c>
      <c r="V30" s="15">
        <v>10596</v>
      </c>
      <c r="W30" s="15">
        <v>3489</v>
      </c>
      <c r="X30" s="15">
        <v>2447</v>
      </c>
      <c r="Y30" s="15">
        <v>0</v>
      </c>
      <c r="Z30" s="7" t="s">
        <v>5</v>
      </c>
      <c r="AA30" s="17">
        <v>3670</v>
      </c>
      <c r="AB30" s="18" t="s">
        <v>6</v>
      </c>
    </row>
    <row r="31" spans="1:28" ht="27" customHeight="1">
      <c r="A31" s="13">
        <v>20</v>
      </c>
      <c r="B31" s="14" t="s">
        <v>124</v>
      </c>
      <c r="C31" s="14" t="s">
        <v>133</v>
      </c>
      <c r="D31" s="7" t="s">
        <v>71</v>
      </c>
      <c r="E31" s="7" t="s">
        <v>134</v>
      </c>
      <c r="F31" s="7"/>
      <c r="G31" s="15">
        <v>300</v>
      </c>
      <c r="H31" s="15">
        <v>247</v>
      </c>
      <c r="I31" s="15">
        <v>247</v>
      </c>
      <c r="J31" s="16" t="s">
        <v>2</v>
      </c>
      <c r="K31" s="16" t="s">
        <v>3</v>
      </c>
      <c r="L31" s="16" t="s">
        <v>4</v>
      </c>
      <c r="M31" s="15">
        <f>SUM(N31:P31)</f>
        <v>2000</v>
      </c>
      <c r="N31" s="15">
        <v>200</v>
      </c>
      <c r="O31" s="15">
        <v>0</v>
      </c>
      <c r="P31" s="15">
        <v>1800</v>
      </c>
      <c r="Q31" s="15">
        <v>432</v>
      </c>
      <c r="R31" s="15">
        <v>53</v>
      </c>
      <c r="S31" s="20">
        <v>432</v>
      </c>
      <c r="T31" s="15">
        <f>ROUND(U31/365,0)</f>
        <v>200</v>
      </c>
      <c r="U31" s="15">
        <f>V31+W31+X31+Y31</f>
        <v>73000</v>
      </c>
      <c r="V31" s="20">
        <v>73000</v>
      </c>
      <c r="W31" s="20">
        <v>0</v>
      </c>
      <c r="X31" s="20">
        <v>0</v>
      </c>
      <c r="Y31" s="20">
        <v>0</v>
      </c>
      <c r="Z31" s="7" t="s">
        <v>5</v>
      </c>
      <c r="AA31" s="17">
        <v>1215</v>
      </c>
      <c r="AB31" s="18" t="s">
        <v>7</v>
      </c>
    </row>
    <row r="32" spans="1:28" ht="15" customHeight="1">
      <c r="A32" s="21"/>
      <c r="B32" s="22" t="s">
        <v>91</v>
      </c>
      <c r="C32" s="23"/>
      <c r="D32" s="23"/>
      <c r="E32" s="22"/>
      <c r="F32" s="24"/>
      <c r="G32" s="25">
        <f>SUM(G29:G30)+G31</f>
        <v>1206</v>
      </c>
      <c r="H32" s="25">
        <f>SUM(H29:H30)+H31</f>
        <v>768</v>
      </c>
      <c r="I32" s="25">
        <f>SUM(I29:I30)+I31</f>
        <v>753</v>
      </c>
      <c r="J32" s="26"/>
      <c r="K32" s="27"/>
      <c r="L32" s="28"/>
      <c r="M32" s="25">
        <f>SUM(M29:M30)+SUM(M31:M31)</f>
        <v>17956</v>
      </c>
      <c r="N32" s="25">
        <f aca="true" t="shared" si="9" ref="N32:S32">SUM(N29:N30)+N31</f>
        <v>940</v>
      </c>
      <c r="O32" s="25">
        <f t="shared" si="9"/>
        <v>710</v>
      </c>
      <c r="P32" s="25">
        <f t="shared" si="9"/>
        <v>16306</v>
      </c>
      <c r="Q32" s="25">
        <f t="shared" si="9"/>
        <v>971</v>
      </c>
      <c r="R32" s="25">
        <f t="shared" si="9"/>
        <v>473</v>
      </c>
      <c r="S32" s="25">
        <f t="shared" si="9"/>
        <v>565</v>
      </c>
      <c r="T32" s="25">
        <f aca="true" t="shared" si="10" ref="T32:Y32">SUM(T29:T31)</f>
        <v>425</v>
      </c>
      <c r="U32" s="25">
        <f t="shared" si="10"/>
        <v>155388</v>
      </c>
      <c r="V32" s="25">
        <f t="shared" si="10"/>
        <v>106442</v>
      </c>
      <c r="W32" s="25">
        <f t="shared" si="10"/>
        <v>5766</v>
      </c>
      <c r="X32" s="25">
        <f t="shared" si="10"/>
        <v>42456</v>
      </c>
      <c r="Y32" s="25">
        <f t="shared" si="10"/>
        <v>724</v>
      </c>
      <c r="Z32" s="29"/>
      <c r="AA32" s="23"/>
      <c r="AB32" s="30"/>
    </row>
    <row r="33" spans="1:28" ht="27" customHeight="1">
      <c r="A33" s="13">
        <f>IF(A32="",A31+1,A32+1)</f>
        <v>21</v>
      </c>
      <c r="B33" s="14" t="s">
        <v>135</v>
      </c>
      <c r="C33" s="14" t="s">
        <v>136</v>
      </c>
      <c r="D33" s="7" t="s">
        <v>71</v>
      </c>
      <c r="E33" s="7" t="s">
        <v>137</v>
      </c>
      <c r="F33" s="7"/>
      <c r="G33" s="15">
        <v>1000</v>
      </c>
      <c r="H33" s="15">
        <v>551</v>
      </c>
      <c r="I33" s="15">
        <v>551</v>
      </c>
      <c r="J33" s="16" t="s">
        <v>2</v>
      </c>
      <c r="K33" s="16" t="s">
        <v>65</v>
      </c>
      <c r="L33" s="16" t="s">
        <v>138</v>
      </c>
      <c r="M33" s="15">
        <f>SUM(N33:P33)</f>
        <v>2947</v>
      </c>
      <c r="N33" s="15">
        <v>45</v>
      </c>
      <c r="O33" s="15">
        <v>240</v>
      </c>
      <c r="P33" s="15">
        <v>2662</v>
      </c>
      <c r="Q33" s="15">
        <v>200</v>
      </c>
      <c r="R33" s="15">
        <v>120</v>
      </c>
      <c r="S33" s="15">
        <v>180</v>
      </c>
      <c r="T33" s="15">
        <f>ROUND(U33/365,0)</f>
        <v>151</v>
      </c>
      <c r="U33" s="15">
        <f>V33+W33+X33+Y33</f>
        <v>55000</v>
      </c>
      <c r="V33" s="15">
        <v>55000</v>
      </c>
      <c r="W33" s="15">
        <v>0</v>
      </c>
      <c r="X33" s="15">
        <v>0</v>
      </c>
      <c r="Y33" s="15">
        <v>0</v>
      </c>
      <c r="Z33" s="7" t="s">
        <v>5</v>
      </c>
      <c r="AA33" s="17">
        <v>500</v>
      </c>
      <c r="AB33" s="18" t="s">
        <v>113</v>
      </c>
    </row>
    <row r="34" spans="1:28" ht="27" customHeight="1">
      <c r="A34" s="13">
        <f>IF(A33="",A32+1,A33+1)</f>
        <v>22</v>
      </c>
      <c r="B34" s="14" t="s">
        <v>135</v>
      </c>
      <c r="C34" s="14" t="s">
        <v>139</v>
      </c>
      <c r="D34" s="7" t="s">
        <v>71</v>
      </c>
      <c r="E34" s="7" t="s">
        <v>8</v>
      </c>
      <c r="F34" s="7"/>
      <c r="G34" s="15">
        <v>1000</v>
      </c>
      <c r="H34" s="15">
        <v>935</v>
      </c>
      <c r="I34" s="15">
        <v>935</v>
      </c>
      <c r="J34" s="16" t="s">
        <v>2</v>
      </c>
      <c r="K34" s="16" t="s">
        <v>3</v>
      </c>
      <c r="L34" s="16" t="s">
        <v>4</v>
      </c>
      <c r="M34" s="15">
        <f>SUM(N34:P34)</f>
        <v>5959</v>
      </c>
      <c r="N34" s="15">
        <v>127</v>
      </c>
      <c r="O34" s="15">
        <v>0</v>
      </c>
      <c r="P34" s="15">
        <v>5832</v>
      </c>
      <c r="Q34" s="15">
        <v>600</v>
      </c>
      <c r="R34" s="15">
        <v>200</v>
      </c>
      <c r="S34" s="15">
        <v>270</v>
      </c>
      <c r="T34" s="15">
        <f>ROUND(U34/365,0)</f>
        <v>207</v>
      </c>
      <c r="U34" s="15">
        <f>V34+W34+X34+Y34</f>
        <v>75663</v>
      </c>
      <c r="V34" s="15">
        <v>75663</v>
      </c>
      <c r="W34" s="15">
        <v>0</v>
      </c>
      <c r="X34" s="15">
        <v>0</v>
      </c>
      <c r="Y34" s="15">
        <v>0</v>
      </c>
      <c r="Z34" s="7" t="s">
        <v>5</v>
      </c>
      <c r="AA34" s="17">
        <v>700</v>
      </c>
      <c r="AB34" s="18" t="s">
        <v>0</v>
      </c>
    </row>
    <row r="35" spans="1:28" ht="15" customHeight="1">
      <c r="A35" s="21"/>
      <c r="B35" s="22" t="s">
        <v>91</v>
      </c>
      <c r="C35" s="33"/>
      <c r="D35" s="33"/>
      <c r="E35" s="34"/>
      <c r="F35" s="35"/>
      <c r="G35" s="25">
        <f>SUM(G33:G34)</f>
        <v>2000</v>
      </c>
      <c r="H35" s="25">
        <f>SUM(H33:H34)</f>
        <v>1486</v>
      </c>
      <c r="I35" s="25">
        <f>SUM(I33:I34)</f>
        <v>1486</v>
      </c>
      <c r="J35" s="26"/>
      <c r="K35" s="27"/>
      <c r="L35" s="28"/>
      <c r="M35" s="25">
        <f aca="true" t="shared" si="11" ref="M35:Y35">SUM(M33:M34)</f>
        <v>8906</v>
      </c>
      <c r="N35" s="25">
        <f t="shared" si="11"/>
        <v>172</v>
      </c>
      <c r="O35" s="25">
        <f t="shared" si="11"/>
        <v>240</v>
      </c>
      <c r="P35" s="25">
        <f t="shared" si="11"/>
        <v>8494</v>
      </c>
      <c r="Q35" s="25">
        <f t="shared" si="11"/>
        <v>800</v>
      </c>
      <c r="R35" s="25">
        <f t="shared" si="11"/>
        <v>320</v>
      </c>
      <c r="S35" s="25">
        <f>SUM(S33:S34)</f>
        <v>450</v>
      </c>
      <c r="T35" s="25">
        <f t="shared" si="11"/>
        <v>358</v>
      </c>
      <c r="U35" s="25">
        <f t="shared" si="11"/>
        <v>130663</v>
      </c>
      <c r="V35" s="25">
        <f t="shared" si="11"/>
        <v>130663</v>
      </c>
      <c r="W35" s="25">
        <f t="shared" si="11"/>
        <v>0</v>
      </c>
      <c r="X35" s="25">
        <f t="shared" si="11"/>
        <v>0</v>
      </c>
      <c r="Y35" s="25">
        <f t="shared" si="11"/>
        <v>0</v>
      </c>
      <c r="Z35" s="29"/>
      <c r="AA35" s="23"/>
      <c r="AB35" s="30"/>
    </row>
    <row r="36" spans="1:28" ht="27" customHeight="1">
      <c r="A36" s="13">
        <f>IF(A35="",A34+1,A35+1)</f>
        <v>23</v>
      </c>
      <c r="B36" s="14" t="s">
        <v>140</v>
      </c>
      <c r="C36" s="14" t="s">
        <v>141</v>
      </c>
      <c r="D36" s="7" t="s">
        <v>53</v>
      </c>
      <c r="E36" s="7" t="s">
        <v>142</v>
      </c>
      <c r="F36" s="7" t="s">
        <v>67</v>
      </c>
      <c r="G36" s="15">
        <v>200</v>
      </c>
      <c r="H36" s="15">
        <v>73</v>
      </c>
      <c r="I36" s="15">
        <v>71</v>
      </c>
      <c r="J36" s="16" t="s">
        <v>143</v>
      </c>
      <c r="K36" s="16" t="s">
        <v>74</v>
      </c>
      <c r="L36" s="16" t="s">
        <v>9</v>
      </c>
      <c r="M36" s="15">
        <f>SUM(N36:P36)</f>
        <v>4162</v>
      </c>
      <c r="N36" s="15">
        <v>1890</v>
      </c>
      <c r="O36" s="15">
        <v>0</v>
      </c>
      <c r="P36" s="15">
        <v>2272</v>
      </c>
      <c r="Q36" s="15">
        <v>212</v>
      </c>
      <c r="R36" s="15">
        <v>90</v>
      </c>
      <c r="S36" s="15">
        <v>172</v>
      </c>
      <c r="T36" s="15">
        <f>ROUND(U36/365,0)</f>
        <v>52</v>
      </c>
      <c r="U36" s="15">
        <f>V36+W36+X36+Y36</f>
        <v>19087</v>
      </c>
      <c r="V36" s="15">
        <v>3608</v>
      </c>
      <c r="W36" s="15">
        <v>1538</v>
      </c>
      <c r="X36" s="15">
        <v>158</v>
      </c>
      <c r="Y36" s="15">
        <v>13783</v>
      </c>
      <c r="Z36" s="7" t="s">
        <v>5</v>
      </c>
      <c r="AA36" s="17">
        <v>2030</v>
      </c>
      <c r="AB36" s="18" t="s">
        <v>60</v>
      </c>
    </row>
    <row r="37" spans="1:28" ht="27" customHeight="1">
      <c r="A37" s="13">
        <f>IF(A36="",A35+1,A36+1)</f>
        <v>24</v>
      </c>
      <c r="B37" s="14" t="s">
        <v>10</v>
      </c>
      <c r="C37" s="14" t="s">
        <v>144</v>
      </c>
      <c r="D37" s="7" t="s">
        <v>53</v>
      </c>
      <c r="E37" s="7" t="s">
        <v>145</v>
      </c>
      <c r="F37" s="7" t="s">
        <v>146</v>
      </c>
      <c r="G37" s="15">
        <v>330</v>
      </c>
      <c r="H37" s="15">
        <v>283</v>
      </c>
      <c r="I37" s="15">
        <v>278</v>
      </c>
      <c r="J37" s="16" t="s">
        <v>64</v>
      </c>
      <c r="K37" s="16" t="s">
        <v>69</v>
      </c>
      <c r="L37" s="16" t="s">
        <v>58</v>
      </c>
      <c r="M37" s="15">
        <f>SUM(N37:P37)</f>
        <v>17319</v>
      </c>
      <c r="N37" s="15">
        <v>4541</v>
      </c>
      <c r="O37" s="15">
        <v>0</v>
      </c>
      <c r="P37" s="15">
        <v>12778</v>
      </c>
      <c r="Q37" s="15">
        <v>209</v>
      </c>
      <c r="R37" s="15">
        <v>181</v>
      </c>
      <c r="S37" s="15">
        <v>275</v>
      </c>
      <c r="T37" s="15">
        <f>ROUND(U37/365,0)</f>
        <v>176</v>
      </c>
      <c r="U37" s="15">
        <f>V37+W37+X37+Y37</f>
        <v>64062</v>
      </c>
      <c r="V37" s="15">
        <v>17852</v>
      </c>
      <c r="W37" s="15">
        <v>9674</v>
      </c>
      <c r="X37" s="15">
        <v>453</v>
      </c>
      <c r="Y37" s="15">
        <v>36083</v>
      </c>
      <c r="Z37" s="7" t="s">
        <v>5</v>
      </c>
      <c r="AA37" s="17">
        <v>2030</v>
      </c>
      <c r="AB37" s="18" t="s">
        <v>60</v>
      </c>
    </row>
    <row r="38" spans="1:28" ht="27" customHeight="1">
      <c r="A38" s="13">
        <f>IF(A37="",A36+1,A37+1)</f>
        <v>25</v>
      </c>
      <c r="B38" s="14" t="s">
        <v>10</v>
      </c>
      <c r="C38" s="14" t="s">
        <v>147</v>
      </c>
      <c r="D38" s="7" t="s">
        <v>53</v>
      </c>
      <c r="E38" s="7" t="s">
        <v>97</v>
      </c>
      <c r="F38" s="7"/>
      <c r="G38" s="15">
        <v>800</v>
      </c>
      <c r="H38" s="15">
        <v>306</v>
      </c>
      <c r="I38" s="15">
        <v>306</v>
      </c>
      <c r="J38" s="16" t="s">
        <v>2</v>
      </c>
      <c r="K38" s="16" t="s">
        <v>3</v>
      </c>
      <c r="L38" s="16" t="s">
        <v>4</v>
      </c>
      <c r="M38" s="15">
        <f>SUM(N38:P38)</f>
        <v>10187</v>
      </c>
      <c r="N38" s="15">
        <v>5107</v>
      </c>
      <c r="O38" s="15">
        <v>0</v>
      </c>
      <c r="P38" s="15">
        <v>5080</v>
      </c>
      <c r="Q38" s="15">
        <v>218</v>
      </c>
      <c r="R38" s="15">
        <v>152</v>
      </c>
      <c r="S38" s="15">
        <v>141</v>
      </c>
      <c r="T38" s="15">
        <f>ROUND(U38/365,0)</f>
        <v>101</v>
      </c>
      <c r="U38" s="15">
        <f>V38+W38+X38+Y38</f>
        <v>36860</v>
      </c>
      <c r="V38" s="15">
        <v>19070</v>
      </c>
      <c r="W38" s="15">
        <v>2357</v>
      </c>
      <c r="X38" s="15">
        <v>39</v>
      </c>
      <c r="Y38" s="15">
        <v>15394</v>
      </c>
      <c r="Z38" s="7" t="s">
        <v>5</v>
      </c>
      <c r="AA38" s="36">
        <v>2030</v>
      </c>
      <c r="AB38" s="18" t="s">
        <v>6</v>
      </c>
    </row>
    <row r="39" spans="1:28" ht="27" customHeight="1">
      <c r="A39" s="13">
        <f>IF(A38="",A37+1,A38+1)</f>
        <v>26</v>
      </c>
      <c r="B39" s="14" t="s">
        <v>10</v>
      </c>
      <c r="C39" s="14" t="s">
        <v>148</v>
      </c>
      <c r="D39" s="7" t="s">
        <v>53</v>
      </c>
      <c r="E39" s="7" t="s">
        <v>149</v>
      </c>
      <c r="F39" s="7"/>
      <c r="G39" s="15">
        <v>186</v>
      </c>
      <c r="H39" s="15">
        <v>39</v>
      </c>
      <c r="I39" s="15">
        <v>39</v>
      </c>
      <c r="J39" s="16" t="s">
        <v>2</v>
      </c>
      <c r="K39" s="16" t="s">
        <v>3</v>
      </c>
      <c r="L39" s="16" t="s">
        <v>4</v>
      </c>
      <c r="M39" s="15">
        <f>SUM(N39:P39)</f>
        <v>8877</v>
      </c>
      <c r="N39" s="15">
        <v>5905</v>
      </c>
      <c r="O39" s="15">
        <v>0</v>
      </c>
      <c r="P39" s="15">
        <v>2972</v>
      </c>
      <c r="Q39" s="15">
        <v>71</v>
      </c>
      <c r="R39" s="15">
        <v>49</v>
      </c>
      <c r="S39" s="15">
        <v>12</v>
      </c>
      <c r="T39" s="15">
        <f>ROUND(U39/365,0)</f>
        <v>5</v>
      </c>
      <c r="U39" s="15">
        <f>V39+W39+X39+Y39</f>
        <v>1790</v>
      </c>
      <c r="V39" s="15">
        <v>1588</v>
      </c>
      <c r="W39" s="15">
        <v>26</v>
      </c>
      <c r="X39" s="15">
        <v>122</v>
      </c>
      <c r="Y39" s="15">
        <v>54</v>
      </c>
      <c r="Z39" s="7" t="s">
        <v>5</v>
      </c>
      <c r="AA39" s="36">
        <v>2030</v>
      </c>
      <c r="AB39" s="18" t="s">
        <v>6</v>
      </c>
    </row>
    <row r="40" spans="1:28" ht="27" customHeight="1">
      <c r="A40" s="13">
        <f>IF(A39="",A38+1,A39+1)</f>
        <v>27</v>
      </c>
      <c r="B40" s="14" t="s">
        <v>10</v>
      </c>
      <c r="C40" s="14" t="s">
        <v>150</v>
      </c>
      <c r="D40" s="7" t="s">
        <v>53</v>
      </c>
      <c r="E40" s="7" t="s">
        <v>151</v>
      </c>
      <c r="F40" s="7" t="s">
        <v>55</v>
      </c>
      <c r="G40" s="15">
        <v>130</v>
      </c>
      <c r="H40" s="15">
        <v>64</v>
      </c>
      <c r="I40" s="15">
        <v>64</v>
      </c>
      <c r="J40" s="16" t="s">
        <v>2</v>
      </c>
      <c r="K40" s="16" t="s">
        <v>3</v>
      </c>
      <c r="L40" s="16" t="s">
        <v>4</v>
      </c>
      <c r="M40" s="15">
        <f>SUM(N40:P40)</f>
        <v>4958</v>
      </c>
      <c r="N40" s="15">
        <v>564</v>
      </c>
      <c r="O40" s="15">
        <v>1188</v>
      </c>
      <c r="P40" s="15">
        <v>3206</v>
      </c>
      <c r="Q40" s="15">
        <v>370</v>
      </c>
      <c r="R40" s="15">
        <v>198</v>
      </c>
      <c r="S40" s="15">
        <v>195</v>
      </c>
      <c r="T40" s="15">
        <f>ROUND(U40/365,0)</f>
        <v>66</v>
      </c>
      <c r="U40" s="15">
        <f>V40+W40+X40+Y40</f>
        <v>24074</v>
      </c>
      <c r="V40" s="15">
        <v>306</v>
      </c>
      <c r="W40" s="15">
        <v>22372</v>
      </c>
      <c r="X40" s="15">
        <v>5</v>
      </c>
      <c r="Y40" s="15">
        <v>1391</v>
      </c>
      <c r="Z40" s="7" t="s">
        <v>5</v>
      </c>
      <c r="AA40" s="36">
        <v>2030</v>
      </c>
      <c r="AB40" s="18" t="s">
        <v>6</v>
      </c>
    </row>
    <row r="41" spans="1:28" ht="15" customHeight="1">
      <c r="A41" s="21"/>
      <c r="B41" s="22" t="s">
        <v>91</v>
      </c>
      <c r="C41" s="31"/>
      <c r="D41" s="22"/>
      <c r="E41" s="22"/>
      <c r="F41" s="24"/>
      <c r="G41" s="25">
        <f>SUM(G36:G40)</f>
        <v>1646</v>
      </c>
      <c r="H41" s="25">
        <f>SUM(H36:H40)</f>
        <v>765</v>
      </c>
      <c r="I41" s="25">
        <f>SUM(I36:I40)</f>
        <v>758</v>
      </c>
      <c r="J41" s="26"/>
      <c r="K41" s="27"/>
      <c r="L41" s="28"/>
      <c r="M41" s="25">
        <f aca="true" t="shared" si="12" ref="M41:Y41">SUM(M36:M40)</f>
        <v>45503</v>
      </c>
      <c r="N41" s="25">
        <f t="shared" si="12"/>
        <v>18007</v>
      </c>
      <c r="O41" s="25">
        <f t="shared" si="12"/>
        <v>1188</v>
      </c>
      <c r="P41" s="25">
        <f t="shared" si="12"/>
        <v>26308</v>
      </c>
      <c r="Q41" s="25">
        <f t="shared" si="12"/>
        <v>1080</v>
      </c>
      <c r="R41" s="25">
        <f t="shared" si="12"/>
        <v>670</v>
      </c>
      <c r="S41" s="25">
        <f>SUM(S36:S40)</f>
        <v>795</v>
      </c>
      <c r="T41" s="25">
        <f t="shared" si="12"/>
        <v>400</v>
      </c>
      <c r="U41" s="25">
        <f t="shared" si="12"/>
        <v>145873</v>
      </c>
      <c r="V41" s="25">
        <f t="shared" si="12"/>
        <v>42424</v>
      </c>
      <c r="W41" s="25">
        <f t="shared" si="12"/>
        <v>35967</v>
      </c>
      <c r="X41" s="25">
        <f t="shared" si="12"/>
        <v>777</v>
      </c>
      <c r="Y41" s="25">
        <f t="shared" si="12"/>
        <v>66705</v>
      </c>
      <c r="Z41" s="29"/>
      <c r="AA41" s="23"/>
      <c r="AB41" s="30"/>
    </row>
    <row r="42" spans="1:28" ht="27" customHeight="1">
      <c r="A42" s="13">
        <f>IF(A41="",A40+1,A41+1)</f>
        <v>28</v>
      </c>
      <c r="B42" s="14" t="s">
        <v>152</v>
      </c>
      <c r="C42" s="14" t="s">
        <v>153</v>
      </c>
      <c r="D42" s="7" t="s">
        <v>53</v>
      </c>
      <c r="E42" s="7" t="s">
        <v>154</v>
      </c>
      <c r="F42" s="7"/>
      <c r="G42" s="15">
        <v>180</v>
      </c>
      <c r="H42" s="15">
        <v>88</v>
      </c>
      <c r="I42" s="15">
        <v>88</v>
      </c>
      <c r="J42" s="16" t="s">
        <v>64</v>
      </c>
      <c r="K42" s="16" t="s">
        <v>74</v>
      </c>
      <c r="L42" s="16" t="s">
        <v>58</v>
      </c>
      <c r="M42" s="15">
        <f>SUM(N42:P42)</f>
        <v>1227</v>
      </c>
      <c r="N42" s="15">
        <v>570</v>
      </c>
      <c r="O42" s="15">
        <v>0</v>
      </c>
      <c r="P42" s="15">
        <v>657</v>
      </c>
      <c r="Q42" s="15">
        <v>27</v>
      </c>
      <c r="R42" s="15">
        <v>18</v>
      </c>
      <c r="S42" s="15">
        <v>27</v>
      </c>
      <c r="T42" s="15">
        <f>ROUND(U42/365,0)</f>
        <v>21</v>
      </c>
      <c r="U42" s="15">
        <f>V42+W42+X42+Y42</f>
        <v>7485</v>
      </c>
      <c r="V42" s="15">
        <v>6277</v>
      </c>
      <c r="W42" s="15">
        <v>11</v>
      </c>
      <c r="X42" s="15">
        <v>314</v>
      </c>
      <c r="Y42" s="15">
        <v>883</v>
      </c>
      <c r="Z42" s="7" t="s">
        <v>75</v>
      </c>
      <c r="AA42" s="17">
        <v>1960</v>
      </c>
      <c r="AB42" s="18" t="s">
        <v>113</v>
      </c>
    </row>
    <row r="43" spans="1:28" ht="27" customHeight="1">
      <c r="A43" s="13">
        <f>IF(A42="",A41+1,A42+1)</f>
        <v>29</v>
      </c>
      <c r="B43" s="14" t="s">
        <v>152</v>
      </c>
      <c r="C43" s="14" t="s">
        <v>155</v>
      </c>
      <c r="D43" s="7" t="s">
        <v>53</v>
      </c>
      <c r="E43" s="7" t="s">
        <v>156</v>
      </c>
      <c r="F43" s="7" t="s">
        <v>157</v>
      </c>
      <c r="G43" s="15">
        <v>120</v>
      </c>
      <c r="H43" s="15">
        <v>79</v>
      </c>
      <c r="I43" s="15">
        <v>79</v>
      </c>
      <c r="J43" s="16" t="s">
        <v>64</v>
      </c>
      <c r="K43" s="16" t="s">
        <v>87</v>
      </c>
      <c r="L43" s="16" t="s">
        <v>58</v>
      </c>
      <c r="M43" s="15">
        <f>SUM(N43:P43)</f>
        <v>2275</v>
      </c>
      <c r="N43" s="15">
        <v>734</v>
      </c>
      <c r="O43" s="15">
        <v>0</v>
      </c>
      <c r="P43" s="15">
        <v>1541</v>
      </c>
      <c r="Q43" s="15">
        <v>30</v>
      </c>
      <c r="R43" s="15">
        <v>20</v>
      </c>
      <c r="S43" s="15">
        <v>30</v>
      </c>
      <c r="T43" s="15">
        <f>ROUND(U43/365,0)</f>
        <v>21</v>
      </c>
      <c r="U43" s="15">
        <f>V43+W43+X43+Y43</f>
        <v>7585</v>
      </c>
      <c r="V43" s="15">
        <v>6165</v>
      </c>
      <c r="W43" s="15">
        <v>80</v>
      </c>
      <c r="X43" s="15">
        <v>312</v>
      </c>
      <c r="Y43" s="15">
        <v>1028</v>
      </c>
      <c r="Z43" s="7" t="s">
        <v>75</v>
      </c>
      <c r="AA43" s="17">
        <v>1960</v>
      </c>
      <c r="AB43" s="18" t="s">
        <v>113</v>
      </c>
    </row>
    <row r="44" spans="1:28" ht="27" customHeight="1">
      <c r="A44" s="13">
        <f>IF(A43="",A42+1,A43+1)</f>
        <v>30</v>
      </c>
      <c r="B44" s="14" t="s">
        <v>152</v>
      </c>
      <c r="C44" s="14" t="s">
        <v>158</v>
      </c>
      <c r="D44" s="7" t="s">
        <v>53</v>
      </c>
      <c r="E44" s="7" t="s">
        <v>94</v>
      </c>
      <c r="F44" s="7" t="s">
        <v>109</v>
      </c>
      <c r="G44" s="15">
        <v>105</v>
      </c>
      <c r="H44" s="15">
        <v>19</v>
      </c>
      <c r="I44" s="15">
        <v>19</v>
      </c>
      <c r="J44" s="16" t="s">
        <v>64</v>
      </c>
      <c r="K44" s="16" t="s">
        <v>74</v>
      </c>
      <c r="L44" s="16" t="s">
        <v>58</v>
      </c>
      <c r="M44" s="15">
        <f>SUM(N44:P44)</f>
        <v>14994</v>
      </c>
      <c r="N44" s="15">
        <v>8303</v>
      </c>
      <c r="O44" s="15">
        <v>0</v>
      </c>
      <c r="P44" s="15">
        <v>6691</v>
      </c>
      <c r="Q44" s="15">
        <v>115</v>
      </c>
      <c r="R44" s="15">
        <v>80</v>
      </c>
      <c r="S44" s="15">
        <v>50</v>
      </c>
      <c r="T44" s="15">
        <f>ROUND(U44/365,0)</f>
        <v>5</v>
      </c>
      <c r="U44" s="15">
        <f>V44+W44+X44+Y44</f>
        <v>1780</v>
      </c>
      <c r="V44" s="15">
        <v>1014</v>
      </c>
      <c r="W44" s="15">
        <v>6</v>
      </c>
      <c r="X44" s="15">
        <v>51</v>
      </c>
      <c r="Y44" s="15">
        <v>709</v>
      </c>
      <c r="Z44" s="7" t="s">
        <v>75</v>
      </c>
      <c r="AA44" s="17">
        <v>1960</v>
      </c>
      <c r="AB44" s="18" t="s">
        <v>113</v>
      </c>
    </row>
    <row r="45" spans="1:28" ht="27" customHeight="1">
      <c r="A45" s="13">
        <f>IF(A44="",A43+1,A44+1)</f>
        <v>31</v>
      </c>
      <c r="B45" s="14" t="s">
        <v>152</v>
      </c>
      <c r="C45" s="14" t="s">
        <v>159</v>
      </c>
      <c r="D45" s="7" t="s">
        <v>53</v>
      </c>
      <c r="E45" s="7" t="s">
        <v>160</v>
      </c>
      <c r="F45" s="7" t="s">
        <v>82</v>
      </c>
      <c r="G45" s="15">
        <v>240</v>
      </c>
      <c r="H45" s="15">
        <v>79</v>
      </c>
      <c r="I45" s="15">
        <v>79</v>
      </c>
      <c r="J45" s="16" t="s">
        <v>64</v>
      </c>
      <c r="K45" s="16" t="s">
        <v>87</v>
      </c>
      <c r="L45" s="16" t="s">
        <v>58</v>
      </c>
      <c r="M45" s="15">
        <f>SUM(N45:P45)</f>
        <v>3607</v>
      </c>
      <c r="N45" s="15">
        <v>47</v>
      </c>
      <c r="O45" s="15">
        <v>0</v>
      </c>
      <c r="P45" s="15">
        <v>3560</v>
      </c>
      <c r="Q45" s="15">
        <v>100</v>
      </c>
      <c r="R45" s="15">
        <v>71</v>
      </c>
      <c r="S45" s="15">
        <v>29</v>
      </c>
      <c r="T45" s="15">
        <f>ROUND(U45/365,0)</f>
        <v>17</v>
      </c>
      <c r="U45" s="15">
        <f>V45+W45+X45+Y45</f>
        <v>6300</v>
      </c>
      <c r="V45" s="15">
        <v>6183</v>
      </c>
      <c r="W45" s="15">
        <v>13</v>
      </c>
      <c r="X45" s="15">
        <v>61</v>
      </c>
      <c r="Y45" s="15">
        <v>43</v>
      </c>
      <c r="Z45" s="7" t="s">
        <v>75</v>
      </c>
      <c r="AA45" s="17">
        <v>1960</v>
      </c>
      <c r="AB45" s="18" t="s">
        <v>113</v>
      </c>
    </row>
    <row r="46" spans="1:28" ht="15" customHeight="1">
      <c r="A46" s="21"/>
      <c r="B46" s="22" t="s">
        <v>91</v>
      </c>
      <c r="C46" s="31"/>
      <c r="D46" s="22"/>
      <c r="E46" s="22"/>
      <c r="F46" s="24"/>
      <c r="G46" s="25">
        <f>SUM(G42:G45)</f>
        <v>645</v>
      </c>
      <c r="H46" s="25">
        <f>SUM(H42:H45)</f>
        <v>265</v>
      </c>
      <c r="I46" s="25">
        <f>SUM(I42:I45)</f>
        <v>265</v>
      </c>
      <c r="J46" s="26"/>
      <c r="K46" s="27"/>
      <c r="L46" s="28"/>
      <c r="M46" s="25">
        <f aca="true" t="shared" si="13" ref="M46:Y46">SUM(M42:M45)</f>
        <v>22103</v>
      </c>
      <c r="N46" s="25">
        <f t="shared" si="13"/>
        <v>9654</v>
      </c>
      <c r="O46" s="25">
        <f t="shared" si="13"/>
        <v>0</v>
      </c>
      <c r="P46" s="25">
        <f t="shared" si="13"/>
        <v>12449</v>
      </c>
      <c r="Q46" s="25">
        <f t="shared" si="13"/>
        <v>272</v>
      </c>
      <c r="R46" s="25">
        <f t="shared" si="13"/>
        <v>189</v>
      </c>
      <c r="S46" s="25">
        <f>SUM(S42:S45)</f>
        <v>136</v>
      </c>
      <c r="T46" s="25">
        <f t="shared" si="13"/>
        <v>64</v>
      </c>
      <c r="U46" s="25">
        <f t="shared" si="13"/>
        <v>23150</v>
      </c>
      <c r="V46" s="25">
        <f t="shared" si="13"/>
        <v>19639</v>
      </c>
      <c r="W46" s="25">
        <f t="shared" si="13"/>
        <v>110</v>
      </c>
      <c r="X46" s="25">
        <f t="shared" si="13"/>
        <v>738</v>
      </c>
      <c r="Y46" s="25">
        <f t="shared" si="13"/>
        <v>2663</v>
      </c>
      <c r="Z46" s="29"/>
      <c r="AA46" s="23"/>
      <c r="AB46" s="30"/>
    </row>
    <row r="47" spans="1:28" ht="27" customHeight="1">
      <c r="A47" s="13">
        <f>IF(A46="",A45+1,A46+1)</f>
        <v>32</v>
      </c>
      <c r="B47" s="14" t="s">
        <v>161</v>
      </c>
      <c r="C47" s="14" t="s">
        <v>113</v>
      </c>
      <c r="D47" s="7" t="s">
        <v>53</v>
      </c>
      <c r="E47" s="7" t="s">
        <v>162</v>
      </c>
      <c r="F47" s="7"/>
      <c r="G47" s="15">
        <v>160</v>
      </c>
      <c r="H47" s="15">
        <v>67</v>
      </c>
      <c r="I47" s="15">
        <v>67</v>
      </c>
      <c r="J47" s="16" t="s">
        <v>64</v>
      </c>
      <c r="K47" s="16" t="s">
        <v>74</v>
      </c>
      <c r="L47" s="16" t="s">
        <v>58</v>
      </c>
      <c r="M47" s="15">
        <f>SUM(N47:P47)</f>
        <v>1481</v>
      </c>
      <c r="N47" s="15">
        <v>1020</v>
      </c>
      <c r="O47" s="15">
        <v>0</v>
      </c>
      <c r="P47" s="15">
        <v>461</v>
      </c>
      <c r="Q47" s="15">
        <v>24</v>
      </c>
      <c r="R47" s="15">
        <v>16</v>
      </c>
      <c r="S47" s="15">
        <v>20</v>
      </c>
      <c r="T47" s="15">
        <f>ROUND(U47/365,0)</f>
        <v>11</v>
      </c>
      <c r="U47" s="15">
        <f>V47+W47+X47+Y47</f>
        <v>4015</v>
      </c>
      <c r="V47" s="15">
        <v>3490</v>
      </c>
      <c r="W47" s="15">
        <v>0</v>
      </c>
      <c r="X47" s="15">
        <v>0</v>
      </c>
      <c r="Y47" s="15">
        <v>525</v>
      </c>
      <c r="Z47" s="7" t="s">
        <v>75</v>
      </c>
      <c r="AA47" s="17">
        <v>2410</v>
      </c>
      <c r="AB47" s="18" t="s">
        <v>163</v>
      </c>
    </row>
    <row r="48" spans="1:28" ht="15" customHeight="1">
      <c r="A48" s="21"/>
      <c r="B48" s="22" t="s">
        <v>91</v>
      </c>
      <c r="C48" s="31"/>
      <c r="D48" s="22"/>
      <c r="E48" s="22"/>
      <c r="F48" s="24"/>
      <c r="G48" s="25">
        <f>SUM(G47:G47)</f>
        <v>160</v>
      </c>
      <c r="H48" s="25">
        <f>SUM(H47:H47)</f>
        <v>67</v>
      </c>
      <c r="I48" s="25">
        <f>SUM(I47:I47)</f>
        <v>67</v>
      </c>
      <c r="J48" s="26"/>
      <c r="K48" s="27"/>
      <c r="L48" s="28"/>
      <c r="M48" s="25">
        <f aca="true" t="shared" si="14" ref="M48:Y48">SUM(M47:M47)</f>
        <v>1481</v>
      </c>
      <c r="N48" s="25">
        <f t="shared" si="14"/>
        <v>1020</v>
      </c>
      <c r="O48" s="25">
        <f t="shared" si="14"/>
        <v>0</v>
      </c>
      <c r="P48" s="25">
        <f t="shared" si="14"/>
        <v>461</v>
      </c>
      <c r="Q48" s="25">
        <f t="shared" si="14"/>
        <v>24</v>
      </c>
      <c r="R48" s="25">
        <f t="shared" si="14"/>
        <v>16</v>
      </c>
      <c r="S48" s="25">
        <f>SUM(S47:S47)</f>
        <v>20</v>
      </c>
      <c r="T48" s="25">
        <f t="shared" si="14"/>
        <v>11</v>
      </c>
      <c r="U48" s="25">
        <f t="shared" si="14"/>
        <v>4015</v>
      </c>
      <c r="V48" s="25">
        <f t="shared" si="14"/>
        <v>3490</v>
      </c>
      <c r="W48" s="25">
        <f t="shared" si="14"/>
        <v>0</v>
      </c>
      <c r="X48" s="25">
        <f t="shared" si="14"/>
        <v>0</v>
      </c>
      <c r="Y48" s="25">
        <f t="shared" si="14"/>
        <v>525</v>
      </c>
      <c r="Z48" s="29"/>
      <c r="AA48" s="23"/>
      <c r="AB48" s="30"/>
    </row>
    <row r="49" spans="1:28" ht="27" customHeight="1">
      <c r="A49" s="13">
        <f>IF(A48="",A47+1,A48+1)</f>
        <v>33</v>
      </c>
      <c r="B49" s="14" t="s">
        <v>164</v>
      </c>
      <c r="C49" s="14" t="s">
        <v>165</v>
      </c>
      <c r="D49" s="7" t="s">
        <v>53</v>
      </c>
      <c r="E49" s="7" t="s">
        <v>115</v>
      </c>
      <c r="F49" s="7"/>
      <c r="G49" s="15">
        <v>830</v>
      </c>
      <c r="H49" s="15">
        <v>100</v>
      </c>
      <c r="I49" s="15">
        <v>100</v>
      </c>
      <c r="J49" s="16" t="s">
        <v>117</v>
      </c>
      <c r="K49" s="16" t="s">
        <v>74</v>
      </c>
      <c r="L49" s="16" t="s">
        <v>58</v>
      </c>
      <c r="M49" s="15">
        <f>SUM(N49:P49)</f>
        <v>5805</v>
      </c>
      <c r="N49" s="15">
        <v>155</v>
      </c>
      <c r="O49" s="15">
        <v>0</v>
      </c>
      <c r="P49" s="15">
        <v>5650</v>
      </c>
      <c r="Q49" s="15">
        <v>125</v>
      </c>
      <c r="R49" s="15">
        <v>83</v>
      </c>
      <c r="S49" s="15">
        <v>41</v>
      </c>
      <c r="T49" s="15">
        <f>ROUND(U49/365,0)</f>
        <v>39</v>
      </c>
      <c r="U49" s="15">
        <f>V49+W49+X49+Y49</f>
        <v>14384</v>
      </c>
      <c r="V49" s="15">
        <v>10023</v>
      </c>
      <c r="W49" s="15">
        <v>3361</v>
      </c>
      <c r="X49" s="15">
        <v>500</v>
      </c>
      <c r="Y49" s="15">
        <v>500</v>
      </c>
      <c r="Z49" s="7" t="s">
        <v>75</v>
      </c>
      <c r="AA49" s="17">
        <v>1785</v>
      </c>
      <c r="AB49" s="18" t="s">
        <v>113</v>
      </c>
    </row>
    <row r="50" spans="1:28" ht="15" customHeight="1">
      <c r="A50" s="21"/>
      <c r="B50" s="22" t="s">
        <v>91</v>
      </c>
      <c r="C50" s="31"/>
      <c r="D50" s="22"/>
      <c r="E50" s="22"/>
      <c r="F50" s="24"/>
      <c r="G50" s="25">
        <f>G49</f>
        <v>830</v>
      </c>
      <c r="H50" s="25">
        <f>H49</f>
        <v>100</v>
      </c>
      <c r="I50" s="25">
        <f>I49</f>
        <v>100</v>
      </c>
      <c r="J50" s="26"/>
      <c r="K50" s="27"/>
      <c r="L50" s="28"/>
      <c r="M50" s="25">
        <f aca="true" t="shared" si="15" ref="M50:Y50">M49</f>
        <v>5805</v>
      </c>
      <c r="N50" s="25">
        <f t="shared" si="15"/>
        <v>155</v>
      </c>
      <c r="O50" s="25">
        <f t="shared" si="15"/>
        <v>0</v>
      </c>
      <c r="P50" s="25">
        <f t="shared" si="15"/>
        <v>5650</v>
      </c>
      <c r="Q50" s="25">
        <f t="shared" si="15"/>
        <v>125</v>
      </c>
      <c r="R50" s="25">
        <f t="shared" si="15"/>
        <v>83</v>
      </c>
      <c r="S50" s="25">
        <f>S49</f>
        <v>41</v>
      </c>
      <c r="T50" s="25">
        <f t="shared" si="15"/>
        <v>39</v>
      </c>
      <c r="U50" s="25">
        <f t="shared" si="15"/>
        <v>14384</v>
      </c>
      <c r="V50" s="25">
        <f t="shared" si="15"/>
        <v>10023</v>
      </c>
      <c r="W50" s="25">
        <f t="shared" si="15"/>
        <v>3361</v>
      </c>
      <c r="X50" s="25">
        <f t="shared" si="15"/>
        <v>500</v>
      </c>
      <c r="Y50" s="25">
        <f t="shared" si="15"/>
        <v>500</v>
      </c>
      <c r="Z50" s="29"/>
      <c r="AA50" s="23"/>
      <c r="AB50" s="30"/>
    </row>
    <row r="51" spans="1:28" ht="27" customHeight="1">
      <c r="A51" s="13">
        <f>IF(A50="",A49+1,A50+1)</f>
        <v>34</v>
      </c>
      <c r="B51" s="14" t="s">
        <v>166</v>
      </c>
      <c r="C51" s="14" t="s">
        <v>167</v>
      </c>
      <c r="D51" s="7" t="s">
        <v>53</v>
      </c>
      <c r="E51" s="7" t="s">
        <v>168</v>
      </c>
      <c r="F51" s="7"/>
      <c r="G51" s="15">
        <v>340</v>
      </c>
      <c r="H51" s="15">
        <v>257</v>
      </c>
      <c r="I51" s="15">
        <v>257</v>
      </c>
      <c r="J51" s="16" t="s">
        <v>117</v>
      </c>
      <c r="K51" s="16" t="s">
        <v>69</v>
      </c>
      <c r="L51" s="16" t="s">
        <v>58</v>
      </c>
      <c r="M51" s="15">
        <f>SUM(N51:P51)</f>
        <v>5040</v>
      </c>
      <c r="N51" s="15">
        <v>443</v>
      </c>
      <c r="O51" s="15">
        <v>180</v>
      </c>
      <c r="P51" s="15">
        <v>4417</v>
      </c>
      <c r="Q51" s="15">
        <v>250</v>
      </c>
      <c r="R51" s="15">
        <v>172</v>
      </c>
      <c r="S51" s="15">
        <v>239</v>
      </c>
      <c r="T51" s="15">
        <f>ROUND(U51/365,0)</f>
        <v>46</v>
      </c>
      <c r="U51" s="15">
        <f>V51+W51+X51+Y51</f>
        <v>16846</v>
      </c>
      <c r="V51" s="15">
        <v>15861</v>
      </c>
      <c r="W51" s="15">
        <v>985</v>
      </c>
      <c r="X51" s="15">
        <v>0</v>
      </c>
      <c r="Y51" s="15">
        <v>0</v>
      </c>
      <c r="Z51" s="7" t="s">
        <v>75</v>
      </c>
      <c r="AA51" s="17">
        <v>1837</v>
      </c>
      <c r="AB51" s="18" t="s">
        <v>113</v>
      </c>
    </row>
    <row r="52" spans="1:28" ht="27" customHeight="1">
      <c r="A52" s="13">
        <f>IF(A51="",A50+1,A51+1)</f>
        <v>35</v>
      </c>
      <c r="B52" s="14" t="s">
        <v>11</v>
      </c>
      <c r="C52" s="14" t="s">
        <v>169</v>
      </c>
      <c r="D52" s="7" t="s">
        <v>53</v>
      </c>
      <c r="E52" s="7" t="s">
        <v>170</v>
      </c>
      <c r="F52" s="7"/>
      <c r="G52" s="15">
        <v>590</v>
      </c>
      <c r="H52" s="15">
        <v>538</v>
      </c>
      <c r="I52" s="15">
        <v>376</v>
      </c>
      <c r="J52" s="16" t="s">
        <v>73</v>
      </c>
      <c r="K52" s="16" t="s">
        <v>74</v>
      </c>
      <c r="L52" s="16" t="s">
        <v>58</v>
      </c>
      <c r="M52" s="15">
        <f>SUM(N52:P52)</f>
        <v>7599</v>
      </c>
      <c r="N52" s="15">
        <v>311</v>
      </c>
      <c r="O52" s="15">
        <v>2490</v>
      </c>
      <c r="P52" s="15">
        <v>4798</v>
      </c>
      <c r="Q52" s="15">
        <v>421</v>
      </c>
      <c r="R52" s="15">
        <v>306</v>
      </c>
      <c r="S52" s="15">
        <v>298</v>
      </c>
      <c r="T52" s="15">
        <f>ROUND(U52/365,0)</f>
        <v>127</v>
      </c>
      <c r="U52" s="15">
        <f>V52+W52+X52+Y52</f>
        <v>46434</v>
      </c>
      <c r="V52" s="15">
        <v>20583</v>
      </c>
      <c r="W52" s="15">
        <v>25851</v>
      </c>
      <c r="X52" s="15">
        <v>0</v>
      </c>
      <c r="Y52" s="15">
        <v>0</v>
      </c>
      <c r="Z52" s="7" t="s">
        <v>75</v>
      </c>
      <c r="AA52" s="17">
        <v>1837</v>
      </c>
      <c r="AB52" s="18" t="s">
        <v>113</v>
      </c>
    </row>
    <row r="53" spans="1:28" ht="15" customHeight="1">
      <c r="A53" s="21"/>
      <c r="B53" s="22" t="s">
        <v>91</v>
      </c>
      <c r="C53" s="95"/>
      <c r="D53" s="95"/>
      <c r="E53" s="95"/>
      <c r="F53" s="66"/>
      <c r="G53" s="25">
        <f>SUM(G51:G52)</f>
        <v>930</v>
      </c>
      <c r="H53" s="25">
        <f>SUM(H51:H52)</f>
        <v>795</v>
      </c>
      <c r="I53" s="25">
        <f>SUM(I51:I52)</f>
        <v>633</v>
      </c>
      <c r="J53" s="26"/>
      <c r="K53" s="27"/>
      <c r="L53" s="28"/>
      <c r="M53" s="25">
        <f aca="true" t="shared" si="16" ref="M53:Y53">SUM(M51:M52)</f>
        <v>12639</v>
      </c>
      <c r="N53" s="25">
        <f t="shared" si="16"/>
        <v>754</v>
      </c>
      <c r="O53" s="25">
        <f t="shared" si="16"/>
        <v>2670</v>
      </c>
      <c r="P53" s="25">
        <f t="shared" si="16"/>
        <v>9215</v>
      </c>
      <c r="Q53" s="25">
        <f t="shared" si="16"/>
        <v>671</v>
      </c>
      <c r="R53" s="25">
        <f t="shared" si="16"/>
        <v>478</v>
      </c>
      <c r="S53" s="25">
        <f>SUM(S51:S52)</f>
        <v>537</v>
      </c>
      <c r="T53" s="25">
        <f t="shared" si="16"/>
        <v>173</v>
      </c>
      <c r="U53" s="25">
        <f t="shared" si="16"/>
        <v>63280</v>
      </c>
      <c r="V53" s="25">
        <f t="shared" si="16"/>
        <v>36444</v>
      </c>
      <c r="W53" s="25">
        <f t="shared" si="16"/>
        <v>26836</v>
      </c>
      <c r="X53" s="25">
        <f t="shared" si="16"/>
        <v>0</v>
      </c>
      <c r="Y53" s="25">
        <f t="shared" si="16"/>
        <v>0</v>
      </c>
      <c r="Z53" s="29"/>
      <c r="AA53" s="23"/>
      <c r="AB53" s="30"/>
    </row>
    <row r="54" spans="1:28" ht="27" customHeight="1">
      <c r="A54" s="13">
        <f>IF(A53="",A52+1,A53+1)</f>
        <v>36</v>
      </c>
      <c r="B54" s="14" t="s">
        <v>171</v>
      </c>
      <c r="C54" s="14" t="s">
        <v>172</v>
      </c>
      <c r="D54" s="7" t="s">
        <v>53</v>
      </c>
      <c r="E54" s="7" t="s">
        <v>55</v>
      </c>
      <c r="F54" s="7"/>
      <c r="G54" s="15">
        <v>1730</v>
      </c>
      <c r="H54" s="15">
        <v>1348</v>
      </c>
      <c r="I54" s="15">
        <v>1302</v>
      </c>
      <c r="J54" s="16" t="s">
        <v>73</v>
      </c>
      <c r="K54" s="16" t="s">
        <v>87</v>
      </c>
      <c r="L54" s="16" t="s">
        <v>9</v>
      </c>
      <c r="M54" s="15">
        <f>SUM(N54:P54)</f>
        <v>16301</v>
      </c>
      <c r="N54" s="15">
        <v>235</v>
      </c>
      <c r="O54" s="15">
        <v>1171</v>
      </c>
      <c r="P54" s="15">
        <v>14895</v>
      </c>
      <c r="Q54" s="15">
        <v>1140</v>
      </c>
      <c r="R54" s="15">
        <v>910</v>
      </c>
      <c r="S54" s="15">
        <v>659</v>
      </c>
      <c r="T54" s="15">
        <f>ROUND(U54/365,0)</f>
        <v>528</v>
      </c>
      <c r="U54" s="15">
        <f>V54+W54+X54+Y54</f>
        <v>192552</v>
      </c>
      <c r="V54" s="15">
        <v>92078</v>
      </c>
      <c r="W54" s="15">
        <v>77120</v>
      </c>
      <c r="X54" s="15">
        <v>3367</v>
      </c>
      <c r="Y54" s="15">
        <v>19987</v>
      </c>
      <c r="Z54" s="7" t="s">
        <v>75</v>
      </c>
      <c r="AA54" s="17">
        <v>2100</v>
      </c>
      <c r="AB54" s="18" t="s">
        <v>60</v>
      </c>
    </row>
    <row r="55" spans="1:28" ht="27" customHeight="1">
      <c r="A55" s="13">
        <f>IF(A54="",A53+1,A54+1)</f>
        <v>37</v>
      </c>
      <c r="B55" s="14" t="s">
        <v>171</v>
      </c>
      <c r="C55" s="14" t="s">
        <v>173</v>
      </c>
      <c r="D55" s="7" t="s">
        <v>53</v>
      </c>
      <c r="E55" s="7" t="s">
        <v>174</v>
      </c>
      <c r="F55" s="7"/>
      <c r="G55" s="15">
        <v>3860</v>
      </c>
      <c r="H55" s="15">
        <v>3061</v>
      </c>
      <c r="I55" s="15">
        <v>3014</v>
      </c>
      <c r="J55" s="16" t="s">
        <v>73</v>
      </c>
      <c r="K55" s="16" t="s">
        <v>74</v>
      </c>
      <c r="L55" s="16" t="s">
        <v>58</v>
      </c>
      <c r="M55" s="15">
        <f>SUM(N55:P55)</f>
        <v>29256</v>
      </c>
      <c r="N55" s="15">
        <v>0</v>
      </c>
      <c r="O55" s="15">
        <v>954</v>
      </c>
      <c r="P55" s="15">
        <v>28302</v>
      </c>
      <c r="Q55" s="15">
        <v>2200</v>
      </c>
      <c r="R55" s="15">
        <v>1540</v>
      </c>
      <c r="S55" s="15">
        <v>1307</v>
      </c>
      <c r="T55" s="15">
        <f>ROUND(U55/365,0)</f>
        <v>906</v>
      </c>
      <c r="U55" s="15">
        <f>V55+W55+X55+Y55</f>
        <v>330847</v>
      </c>
      <c r="V55" s="15">
        <v>206397</v>
      </c>
      <c r="W55" s="15">
        <v>97655</v>
      </c>
      <c r="X55" s="15">
        <v>3842</v>
      </c>
      <c r="Y55" s="15">
        <v>22953</v>
      </c>
      <c r="Z55" s="7" t="s">
        <v>75</v>
      </c>
      <c r="AA55" s="17">
        <v>2100</v>
      </c>
      <c r="AB55" s="18" t="s">
        <v>60</v>
      </c>
    </row>
    <row r="56" spans="1:28" ht="27" customHeight="1">
      <c r="A56" s="13">
        <f>IF(A55="",A54+1,A55+1)</f>
        <v>38</v>
      </c>
      <c r="B56" s="14" t="s">
        <v>171</v>
      </c>
      <c r="C56" s="14" t="s">
        <v>175</v>
      </c>
      <c r="D56" s="7" t="s">
        <v>53</v>
      </c>
      <c r="E56" s="7" t="s">
        <v>176</v>
      </c>
      <c r="F56" s="7"/>
      <c r="G56" s="15">
        <v>160</v>
      </c>
      <c r="H56" s="15">
        <v>108</v>
      </c>
      <c r="I56" s="15">
        <v>105</v>
      </c>
      <c r="J56" s="16" t="s">
        <v>177</v>
      </c>
      <c r="K56" s="16" t="s">
        <v>74</v>
      </c>
      <c r="L56" s="16" t="s">
        <v>58</v>
      </c>
      <c r="M56" s="15">
        <f>SUM(N56:P56)</f>
        <v>2426</v>
      </c>
      <c r="N56" s="15">
        <v>0</v>
      </c>
      <c r="O56" s="15">
        <v>571</v>
      </c>
      <c r="P56" s="15">
        <v>1855</v>
      </c>
      <c r="Q56" s="15">
        <v>24</v>
      </c>
      <c r="R56" s="15">
        <v>16</v>
      </c>
      <c r="S56" s="15">
        <v>24</v>
      </c>
      <c r="T56" s="15">
        <f>ROUND(U56/365,0)</f>
        <v>27</v>
      </c>
      <c r="U56" s="15">
        <f>V56+W56+X56+Y56</f>
        <v>9910</v>
      </c>
      <c r="V56" s="15">
        <v>8649</v>
      </c>
      <c r="W56" s="15">
        <v>192</v>
      </c>
      <c r="X56" s="15">
        <v>211</v>
      </c>
      <c r="Y56" s="15">
        <v>858</v>
      </c>
      <c r="Z56" s="7" t="s">
        <v>75</v>
      </c>
      <c r="AA56" s="17">
        <v>2100</v>
      </c>
      <c r="AB56" s="18" t="s">
        <v>60</v>
      </c>
    </row>
    <row r="57" spans="1:28" ht="27" customHeight="1">
      <c r="A57" s="13">
        <f>IF(A56="",A55+1,A56+1)</f>
        <v>39</v>
      </c>
      <c r="B57" s="14" t="s">
        <v>171</v>
      </c>
      <c r="C57" s="14" t="s">
        <v>178</v>
      </c>
      <c r="D57" s="7" t="s">
        <v>53</v>
      </c>
      <c r="E57" s="7" t="s">
        <v>151</v>
      </c>
      <c r="F57" s="7"/>
      <c r="G57" s="15">
        <v>600</v>
      </c>
      <c r="H57" s="15">
        <v>411</v>
      </c>
      <c r="I57" s="15">
        <v>394</v>
      </c>
      <c r="J57" s="16" t="s">
        <v>64</v>
      </c>
      <c r="K57" s="16" t="s">
        <v>74</v>
      </c>
      <c r="L57" s="16" t="s">
        <v>58</v>
      </c>
      <c r="M57" s="15">
        <f>SUM(N57:P57)</f>
        <v>11978</v>
      </c>
      <c r="N57" s="15">
        <v>4113</v>
      </c>
      <c r="O57" s="15">
        <v>0</v>
      </c>
      <c r="P57" s="15">
        <v>7865</v>
      </c>
      <c r="Q57" s="15">
        <v>216</v>
      </c>
      <c r="R57" s="15">
        <v>144</v>
      </c>
      <c r="S57" s="15">
        <v>154</v>
      </c>
      <c r="T57" s="15">
        <f>ROUND(U57/365,0)</f>
        <v>46</v>
      </c>
      <c r="U57" s="15">
        <f>V57+W57+X57+Y57</f>
        <v>16915</v>
      </c>
      <c r="V57" s="15">
        <v>14979</v>
      </c>
      <c r="W57" s="15">
        <v>250</v>
      </c>
      <c r="X57" s="15">
        <v>132</v>
      </c>
      <c r="Y57" s="15">
        <v>1554</v>
      </c>
      <c r="Z57" s="7" t="s">
        <v>75</v>
      </c>
      <c r="AA57" s="17">
        <v>2100</v>
      </c>
      <c r="AB57" s="18" t="s">
        <v>60</v>
      </c>
    </row>
    <row r="58" spans="1:28" ht="27" customHeight="1">
      <c r="A58" s="13">
        <f>IF(A57="",A56+1,A57+1)</f>
        <v>40</v>
      </c>
      <c r="B58" s="14" t="s">
        <v>171</v>
      </c>
      <c r="C58" s="14" t="s">
        <v>313</v>
      </c>
      <c r="D58" s="7" t="s">
        <v>53</v>
      </c>
      <c r="E58" s="7" t="s">
        <v>90</v>
      </c>
      <c r="F58" s="7"/>
      <c r="G58" s="15">
        <v>161</v>
      </c>
      <c r="H58" s="15">
        <v>151</v>
      </c>
      <c r="I58" s="15">
        <v>69</v>
      </c>
      <c r="J58" s="16" t="s">
        <v>73</v>
      </c>
      <c r="K58" s="16" t="s">
        <v>74</v>
      </c>
      <c r="L58" s="16" t="s">
        <v>58</v>
      </c>
      <c r="M58" s="15">
        <f>SUM(N58:P58)</f>
        <v>1390</v>
      </c>
      <c r="N58" s="15">
        <v>0</v>
      </c>
      <c r="O58" s="15">
        <v>0</v>
      </c>
      <c r="P58" s="15">
        <v>1390</v>
      </c>
      <c r="Q58" s="15">
        <v>59</v>
      </c>
      <c r="R58" s="15">
        <v>38</v>
      </c>
      <c r="S58" s="15">
        <v>24</v>
      </c>
      <c r="T58" s="15">
        <f>ROUND(U58/365,0)</f>
        <v>10</v>
      </c>
      <c r="U58" s="15">
        <f>V58+W58+X58+Y58</f>
        <v>3749</v>
      </c>
      <c r="V58" s="15">
        <v>2444</v>
      </c>
      <c r="W58" s="15">
        <v>969</v>
      </c>
      <c r="X58" s="15">
        <v>18</v>
      </c>
      <c r="Y58" s="15">
        <v>318</v>
      </c>
      <c r="Z58" s="7" t="s">
        <v>75</v>
      </c>
      <c r="AA58" s="17">
        <v>2100</v>
      </c>
      <c r="AB58" s="18" t="s">
        <v>60</v>
      </c>
    </row>
    <row r="59" spans="1:28" ht="15" customHeight="1">
      <c r="A59" s="21"/>
      <c r="B59" s="22" t="s">
        <v>91</v>
      </c>
      <c r="C59" s="31"/>
      <c r="D59" s="22"/>
      <c r="E59" s="22"/>
      <c r="F59" s="24"/>
      <c r="G59" s="25">
        <f>SUM(G54:G58)</f>
        <v>6511</v>
      </c>
      <c r="H59" s="25">
        <f>SUM(H54:H58)</f>
        <v>5079</v>
      </c>
      <c r="I59" s="25">
        <f>SUM(I54:I58)</f>
        <v>4884</v>
      </c>
      <c r="J59" s="26"/>
      <c r="K59" s="27"/>
      <c r="L59" s="28"/>
      <c r="M59" s="25">
        <f aca="true" t="shared" si="17" ref="M59:Y59">SUM(M54:M58)</f>
        <v>61351</v>
      </c>
      <c r="N59" s="25">
        <f t="shared" si="17"/>
        <v>4348</v>
      </c>
      <c r="O59" s="25">
        <f t="shared" si="17"/>
        <v>2696</v>
      </c>
      <c r="P59" s="25">
        <f t="shared" si="17"/>
        <v>54307</v>
      </c>
      <c r="Q59" s="25">
        <f t="shared" si="17"/>
        <v>3639</v>
      </c>
      <c r="R59" s="25">
        <f t="shared" si="17"/>
        <v>2648</v>
      </c>
      <c r="S59" s="25">
        <f t="shared" si="17"/>
        <v>2168</v>
      </c>
      <c r="T59" s="25">
        <f t="shared" si="17"/>
        <v>1517</v>
      </c>
      <c r="U59" s="25">
        <f t="shared" si="17"/>
        <v>553973</v>
      </c>
      <c r="V59" s="25">
        <f t="shared" si="17"/>
        <v>324547</v>
      </c>
      <c r="W59" s="25">
        <f t="shared" si="17"/>
        <v>176186</v>
      </c>
      <c r="X59" s="25">
        <f t="shared" si="17"/>
        <v>7570</v>
      </c>
      <c r="Y59" s="25">
        <f t="shared" si="17"/>
        <v>45670</v>
      </c>
      <c r="Z59" s="29"/>
      <c r="AA59" s="23"/>
      <c r="AB59" s="30"/>
    </row>
    <row r="60" spans="1:28" ht="27" customHeight="1">
      <c r="A60" s="13">
        <f>IF(A59="",A58+1,A59+1)</f>
        <v>41</v>
      </c>
      <c r="B60" s="14" t="s">
        <v>179</v>
      </c>
      <c r="C60" s="14" t="s">
        <v>180</v>
      </c>
      <c r="D60" s="7" t="s">
        <v>53</v>
      </c>
      <c r="E60" s="7" t="s">
        <v>181</v>
      </c>
      <c r="F60" s="7" t="s">
        <v>182</v>
      </c>
      <c r="G60" s="15">
        <v>4310</v>
      </c>
      <c r="H60" s="15">
        <v>3602</v>
      </c>
      <c r="I60" s="15">
        <v>3582</v>
      </c>
      <c r="J60" s="16" t="s">
        <v>183</v>
      </c>
      <c r="K60" s="16" t="s">
        <v>74</v>
      </c>
      <c r="L60" s="16" t="s">
        <v>58</v>
      </c>
      <c r="M60" s="15">
        <f>SUM(N60:P60)</f>
        <v>28781</v>
      </c>
      <c r="N60" s="15">
        <v>220</v>
      </c>
      <c r="O60" s="15">
        <v>7695</v>
      </c>
      <c r="P60" s="15">
        <v>20866</v>
      </c>
      <c r="Q60" s="15">
        <v>2300</v>
      </c>
      <c r="R60" s="15">
        <v>1545</v>
      </c>
      <c r="S60" s="15">
        <v>1374</v>
      </c>
      <c r="T60" s="15">
        <f>ROUND(U60/365,0)</f>
        <v>958</v>
      </c>
      <c r="U60" s="15">
        <f>V60+W60+X60+Y60</f>
        <v>349560</v>
      </c>
      <c r="V60" s="15">
        <v>271676</v>
      </c>
      <c r="W60" s="15">
        <v>52564</v>
      </c>
      <c r="X60" s="15">
        <v>737</v>
      </c>
      <c r="Y60" s="15">
        <v>24583</v>
      </c>
      <c r="Z60" s="7" t="s">
        <v>5</v>
      </c>
      <c r="AA60" s="17">
        <v>1680</v>
      </c>
      <c r="AB60" s="18" t="s">
        <v>113</v>
      </c>
    </row>
    <row r="61" spans="1:28" ht="27" customHeight="1">
      <c r="A61" s="13">
        <f>IF(A60="",A59+1,A60+1)</f>
        <v>42</v>
      </c>
      <c r="B61" s="14" t="s">
        <v>179</v>
      </c>
      <c r="C61" s="14" t="s">
        <v>184</v>
      </c>
      <c r="D61" s="7" t="s">
        <v>53</v>
      </c>
      <c r="E61" s="7" t="s">
        <v>185</v>
      </c>
      <c r="F61" s="7" t="s">
        <v>186</v>
      </c>
      <c r="G61" s="15">
        <v>3470</v>
      </c>
      <c r="H61" s="15">
        <v>2655</v>
      </c>
      <c r="I61" s="15">
        <v>2637</v>
      </c>
      <c r="J61" s="16" t="s">
        <v>187</v>
      </c>
      <c r="K61" s="16" t="s">
        <v>188</v>
      </c>
      <c r="L61" s="16" t="s">
        <v>4</v>
      </c>
      <c r="M61" s="15">
        <f>SUM(N61:P61)</f>
        <v>31350</v>
      </c>
      <c r="N61" s="15">
        <v>0</v>
      </c>
      <c r="O61" s="15">
        <v>1540</v>
      </c>
      <c r="P61" s="15">
        <v>29810</v>
      </c>
      <c r="Q61" s="15">
        <v>1450</v>
      </c>
      <c r="R61" s="15">
        <v>972</v>
      </c>
      <c r="S61" s="15">
        <v>646</v>
      </c>
      <c r="T61" s="15">
        <f>ROUND(U61/365,0)</f>
        <v>696</v>
      </c>
      <c r="U61" s="15">
        <f>V61+W61+X61+Y61</f>
        <v>253980</v>
      </c>
      <c r="V61" s="15">
        <v>191542</v>
      </c>
      <c r="W61" s="15">
        <v>46880</v>
      </c>
      <c r="X61" s="15">
        <v>862</v>
      </c>
      <c r="Y61" s="15">
        <v>14696</v>
      </c>
      <c r="Z61" s="7" t="s">
        <v>5</v>
      </c>
      <c r="AA61" s="17">
        <v>1680</v>
      </c>
      <c r="AB61" s="18" t="s">
        <v>113</v>
      </c>
    </row>
    <row r="62" spans="1:28" ht="15" customHeight="1">
      <c r="A62" s="21"/>
      <c r="B62" s="22" t="s">
        <v>91</v>
      </c>
      <c r="C62" s="31"/>
      <c r="D62" s="22"/>
      <c r="E62" s="22"/>
      <c r="F62" s="24"/>
      <c r="G62" s="25">
        <f>SUM(G60:G61)</f>
        <v>7780</v>
      </c>
      <c r="H62" s="25">
        <f>SUM(H60:H61)</f>
        <v>6257</v>
      </c>
      <c r="I62" s="25">
        <f>SUM(I60:I61)</f>
        <v>6219</v>
      </c>
      <c r="J62" s="26"/>
      <c r="K62" s="27"/>
      <c r="L62" s="28"/>
      <c r="M62" s="25">
        <f aca="true" t="shared" si="18" ref="M62:Y62">SUM(M60:M61)</f>
        <v>60131</v>
      </c>
      <c r="N62" s="25">
        <f t="shared" si="18"/>
        <v>220</v>
      </c>
      <c r="O62" s="25">
        <f t="shared" si="18"/>
        <v>9235</v>
      </c>
      <c r="P62" s="25">
        <f t="shared" si="18"/>
        <v>50676</v>
      </c>
      <c r="Q62" s="25">
        <f t="shared" si="18"/>
        <v>3750</v>
      </c>
      <c r="R62" s="25">
        <f t="shared" si="18"/>
        <v>2517</v>
      </c>
      <c r="S62" s="25">
        <f>SUM(S60:S61)</f>
        <v>2020</v>
      </c>
      <c r="T62" s="25">
        <f t="shared" si="18"/>
        <v>1654</v>
      </c>
      <c r="U62" s="25">
        <f t="shared" si="18"/>
        <v>603540</v>
      </c>
      <c r="V62" s="25">
        <f t="shared" si="18"/>
        <v>463218</v>
      </c>
      <c r="W62" s="25">
        <f t="shared" si="18"/>
        <v>99444</v>
      </c>
      <c r="X62" s="25">
        <f t="shared" si="18"/>
        <v>1599</v>
      </c>
      <c r="Y62" s="25">
        <f t="shared" si="18"/>
        <v>39279</v>
      </c>
      <c r="Z62" s="29"/>
      <c r="AA62" s="23"/>
      <c r="AB62" s="30"/>
    </row>
    <row r="63" spans="1:28" ht="27" customHeight="1">
      <c r="A63" s="13">
        <f>IF(A62="",A61+1,A62+1)</f>
        <v>43</v>
      </c>
      <c r="B63" s="14" t="s">
        <v>189</v>
      </c>
      <c r="C63" s="14" t="s">
        <v>190</v>
      </c>
      <c r="D63" s="7" t="s">
        <v>53</v>
      </c>
      <c r="E63" s="7" t="s">
        <v>191</v>
      </c>
      <c r="F63" s="7" t="s">
        <v>192</v>
      </c>
      <c r="G63" s="15">
        <v>1950</v>
      </c>
      <c r="H63" s="15">
        <v>1104</v>
      </c>
      <c r="I63" s="15">
        <v>1020</v>
      </c>
      <c r="J63" s="16" t="s">
        <v>117</v>
      </c>
      <c r="K63" s="16" t="s">
        <v>65</v>
      </c>
      <c r="L63" s="16" t="s">
        <v>58</v>
      </c>
      <c r="M63" s="15">
        <f>SUM(N63:P63)</f>
        <v>20445</v>
      </c>
      <c r="N63" s="15">
        <v>813</v>
      </c>
      <c r="O63" s="15">
        <v>1346</v>
      </c>
      <c r="P63" s="15">
        <v>18286</v>
      </c>
      <c r="Q63" s="15">
        <v>362</v>
      </c>
      <c r="R63" s="15">
        <v>243</v>
      </c>
      <c r="S63" s="15">
        <v>385</v>
      </c>
      <c r="T63" s="15">
        <f>ROUND(U63/365,0)</f>
        <v>222</v>
      </c>
      <c r="U63" s="15">
        <f>V63+W63+X63+Y63</f>
        <v>80909</v>
      </c>
      <c r="V63" s="15">
        <v>55114</v>
      </c>
      <c r="W63" s="15">
        <v>17284</v>
      </c>
      <c r="X63" s="15">
        <v>1000</v>
      </c>
      <c r="Y63" s="15">
        <v>7511</v>
      </c>
      <c r="Z63" s="7" t="s">
        <v>75</v>
      </c>
      <c r="AA63" s="17">
        <v>2610</v>
      </c>
      <c r="AB63" s="18" t="s">
        <v>113</v>
      </c>
    </row>
    <row r="64" spans="1:28" ht="27" customHeight="1">
      <c r="A64" s="13">
        <f>IF(A63="",A62+1,A63+1)</f>
        <v>44</v>
      </c>
      <c r="B64" s="14" t="s">
        <v>189</v>
      </c>
      <c r="C64" s="14" t="s">
        <v>193</v>
      </c>
      <c r="D64" s="7" t="s">
        <v>53</v>
      </c>
      <c r="E64" s="7" t="s">
        <v>194</v>
      </c>
      <c r="F64" s="7" t="s">
        <v>127</v>
      </c>
      <c r="G64" s="15">
        <v>2740</v>
      </c>
      <c r="H64" s="15">
        <v>2042</v>
      </c>
      <c r="I64" s="15">
        <v>1988</v>
      </c>
      <c r="J64" s="16" t="s">
        <v>183</v>
      </c>
      <c r="K64" s="16" t="s">
        <v>74</v>
      </c>
      <c r="L64" s="16" t="s">
        <v>58</v>
      </c>
      <c r="M64" s="15">
        <f>SUM(N64:P64)</f>
        <v>39415</v>
      </c>
      <c r="N64" s="15">
        <v>0</v>
      </c>
      <c r="O64" s="15">
        <v>2140</v>
      </c>
      <c r="P64" s="15">
        <v>37275</v>
      </c>
      <c r="Q64" s="15">
        <v>892</v>
      </c>
      <c r="R64" s="15">
        <v>696</v>
      </c>
      <c r="S64" s="15">
        <v>640</v>
      </c>
      <c r="T64" s="15">
        <f>ROUND(U64/365,0)</f>
        <v>342</v>
      </c>
      <c r="U64" s="15">
        <f>V64+W64+X64+Y64</f>
        <v>124913</v>
      </c>
      <c r="V64" s="15">
        <v>91923</v>
      </c>
      <c r="W64" s="15">
        <v>8310</v>
      </c>
      <c r="X64" s="15">
        <v>1000</v>
      </c>
      <c r="Y64" s="15">
        <v>23680</v>
      </c>
      <c r="Z64" s="7" t="s">
        <v>75</v>
      </c>
      <c r="AA64" s="17">
        <v>2610</v>
      </c>
      <c r="AB64" s="18" t="s">
        <v>113</v>
      </c>
    </row>
    <row r="65" spans="1:28" ht="27" customHeight="1">
      <c r="A65" s="13">
        <f>IF(A64="",A63+1,A64+1)</f>
        <v>45</v>
      </c>
      <c r="B65" s="14" t="s">
        <v>189</v>
      </c>
      <c r="C65" s="14" t="s">
        <v>195</v>
      </c>
      <c r="D65" s="7" t="s">
        <v>53</v>
      </c>
      <c r="E65" s="7" t="s">
        <v>196</v>
      </c>
      <c r="F65" s="7" t="s">
        <v>197</v>
      </c>
      <c r="G65" s="15">
        <v>2100</v>
      </c>
      <c r="H65" s="15">
        <v>768</v>
      </c>
      <c r="I65" s="15">
        <v>763</v>
      </c>
      <c r="J65" s="16" t="s">
        <v>183</v>
      </c>
      <c r="K65" s="16" t="s">
        <v>188</v>
      </c>
      <c r="L65" s="16" t="s">
        <v>58</v>
      </c>
      <c r="M65" s="15">
        <f>SUM(N65:P65)</f>
        <v>16924</v>
      </c>
      <c r="N65" s="15">
        <v>0</v>
      </c>
      <c r="O65" s="15">
        <v>361</v>
      </c>
      <c r="P65" s="15">
        <v>16563</v>
      </c>
      <c r="Q65" s="15">
        <v>545</v>
      </c>
      <c r="R65" s="15">
        <v>418</v>
      </c>
      <c r="S65" s="15">
        <v>730</v>
      </c>
      <c r="T65" s="15">
        <f>ROUND(U65/365,0)</f>
        <v>183</v>
      </c>
      <c r="U65" s="15">
        <f>V65+W65+X65+Y65</f>
        <v>66689</v>
      </c>
      <c r="V65" s="15">
        <v>46941</v>
      </c>
      <c r="W65" s="15">
        <v>2872</v>
      </c>
      <c r="X65" s="15">
        <v>1000</v>
      </c>
      <c r="Y65" s="15">
        <v>15876</v>
      </c>
      <c r="Z65" s="7" t="s">
        <v>75</v>
      </c>
      <c r="AA65" s="17">
        <v>2610</v>
      </c>
      <c r="AB65" s="18" t="s">
        <v>113</v>
      </c>
    </row>
    <row r="66" spans="1:28" ht="15" customHeight="1">
      <c r="A66" s="21"/>
      <c r="B66" s="22" t="s">
        <v>91</v>
      </c>
      <c r="C66" s="97" t="s">
        <v>198</v>
      </c>
      <c r="D66" s="97"/>
      <c r="E66" s="97"/>
      <c r="F66" s="98"/>
      <c r="G66" s="25">
        <f>SUM(G63:G65)</f>
        <v>6790</v>
      </c>
      <c r="H66" s="25">
        <f>SUM(H63:H65)</f>
        <v>3914</v>
      </c>
      <c r="I66" s="25">
        <f>SUM(I63:I65)</f>
        <v>3771</v>
      </c>
      <c r="J66" s="26"/>
      <c r="K66" s="27"/>
      <c r="L66" s="28"/>
      <c r="M66" s="25">
        <f aca="true" t="shared" si="19" ref="M66:Y66">SUM(M63:M65)</f>
        <v>76784</v>
      </c>
      <c r="N66" s="25">
        <f t="shared" si="19"/>
        <v>813</v>
      </c>
      <c r="O66" s="25">
        <f t="shared" si="19"/>
        <v>3847</v>
      </c>
      <c r="P66" s="25">
        <f t="shared" si="19"/>
        <v>72124</v>
      </c>
      <c r="Q66" s="25">
        <f t="shared" si="19"/>
        <v>1799</v>
      </c>
      <c r="R66" s="25">
        <f t="shared" si="19"/>
        <v>1357</v>
      </c>
      <c r="S66" s="25">
        <f>SUM(S63:S65)</f>
        <v>1755</v>
      </c>
      <c r="T66" s="25">
        <f t="shared" si="19"/>
        <v>747</v>
      </c>
      <c r="U66" s="25">
        <f t="shared" si="19"/>
        <v>272511</v>
      </c>
      <c r="V66" s="25">
        <f t="shared" si="19"/>
        <v>193978</v>
      </c>
      <c r="W66" s="25">
        <f t="shared" si="19"/>
        <v>28466</v>
      </c>
      <c r="X66" s="25">
        <f t="shared" si="19"/>
        <v>3000</v>
      </c>
      <c r="Y66" s="25">
        <f t="shared" si="19"/>
        <v>47067</v>
      </c>
      <c r="Z66" s="29"/>
      <c r="AA66" s="23"/>
      <c r="AB66" s="30"/>
    </row>
    <row r="67" spans="1:28" ht="27" customHeight="1">
      <c r="A67" s="13">
        <f>IF(A66="",A65+1,A66+1)</f>
        <v>46</v>
      </c>
      <c r="B67" s="14" t="s">
        <v>199</v>
      </c>
      <c r="C67" s="14" t="s">
        <v>200</v>
      </c>
      <c r="D67" s="7" t="s">
        <v>53</v>
      </c>
      <c r="E67" s="7" t="s">
        <v>115</v>
      </c>
      <c r="F67" s="7" t="s">
        <v>55</v>
      </c>
      <c r="G67" s="15">
        <v>600</v>
      </c>
      <c r="H67" s="15">
        <v>393</v>
      </c>
      <c r="I67" s="15">
        <v>380</v>
      </c>
      <c r="J67" s="16" t="s">
        <v>64</v>
      </c>
      <c r="K67" s="16" t="s">
        <v>74</v>
      </c>
      <c r="L67" s="16" t="s">
        <v>58</v>
      </c>
      <c r="M67" s="15">
        <f>SUM(N67:P67)</f>
        <v>14218</v>
      </c>
      <c r="N67" s="15">
        <v>7419</v>
      </c>
      <c r="O67" s="15">
        <v>1681</v>
      </c>
      <c r="P67" s="15">
        <v>5118</v>
      </c>
      <c r="Q67" s="15">
        <v>774</v>
      </c>
      <c r="R67" s="15">
        <v>532</v>
      </c>
      <c r="S67" s="15">
        <v>709</v>
      </c>
      <c r="T67" s="15">
        <f>ROUND(U67/365,0)</f>
        <v>409</v>
      </c>
      <c r="U67" s="15">
        <f>V67+W67+X67+Y67</f>
        <v>149438</v>
      </c>
      <c r="V67" s="15">
        <v>13935</v>
      </c>
      <c r="W67" s="15">
        <v>75006</v>
      </c>
      <c r="X67" s="15">
        <v>40330</v>
      </c>
      <c r="Y67" s="15">
        <v>20167</v>
      </c>
      <c r="Z67" s="7" t="s">
        <v>75</v>
      </c>
      <c r="AA67" s="17">
        <v>1575</v>
      </c>
      <c r="AB67" s="18" t="s">
        <v>113</v>
      </c>
    </row>
    <row r="68" spans="1:28" ht="27" customHeight="1">
      <c r="A68" s="13">
        <f>IF(A67="",A66+1,A67+1)</f>
        <v>47</v>
      </c>
      <c r="B68" s="14" t="s">
        <v>199</v>
      </c>
      <c r="C68" s="14" t="s">
        <v>201</v>
      </c>
      <c r="D68" s="7" t="s">
        <v>53</v>
      </c>
      <c r="E68" s="7" t="s">
        <v>145</v>
      </c>
      <c r="F68" s="7" t="s">
        <v>202</v>
      </c>
      <c r="G68" s="15">
        <v>1530</v>
      </c>
      <c r="H68" s="15">
        <v>1332</v>
      </c>
      <c r="I68" s="15">
        <v>1313</v>
      </c>
      <c r="J68" s="16" t="s">
        <v>187</v>
      </c>
      <c r="K68" s="16" t="s">
        <v>80</v>
      </c>
      <c r="L68" s="16" t="s">
        <v>58</v>
      </c>
      <c r="M68" s="15">
        <f>SUM(N68:P68)</f>
        <v>14865</v>
      </c>
      <c r="N68" s="15">
        <v>166</v>
      </c>
      <c r="O68" s="15">
        <v>1333</v>
      </c>
      <c r="P68" s="15">
        <v>13366</v>
      </c>
      <c r="Q68" s="15">
        <v>680</v>
      </c>
      <c r="R68" s="15">
        <v>543</v>
      </c>
      <c r="S68" s="15">
        <v>561</v>
      </c>
      <c r="T68" s="15">
        <f>ROUND(U68/365,0)</f>
        <v>356</v>
      </c>
      <c r="U68" s="15">
        <f>V68+W68+X68+Y68</f>
        <v>129930</v>
      </c>
      <c r="V68" s="15">
        <v>102425</v>
      </c>
      <c r="W68" s="15">
        <v>12623</v>
      </c>
      <c r="X68" s="15">
        <v>9920</v>
      </c>
      <c r="Y68" s="15">
        <v>4962</v>
      </c>
      <c r="Z68" s="7" t="s">
        <v>75</v>
      </c>
      <c r="AA68" s="17">
        <v>1575</v>
      </c>
      <c r="AB68" s="18" t="s">
        <v>113</v>
      </c>
    </row>
    <row r="69" spans="1:28" ht="27" customHeight="1">
      <c r="A69" s="13">
        <f>IF(A68="",A67+1,A68+1)</f>
        <v>48</v>
      </c>
      <c r="B69" s="14" t="s">
        <v>199</v>
      </c>
      <c r="C69" s="14" t="s">
        <v>203</v>
      </c>
      <c r="D69" s="7" t="s">
        <v>53</v>
      </c>
      <c r="E69" s="7" t="s">
        <v>119</v>
      </c>
      <c r="F69" s="7"/>
      <c r="G69" s="15">
        <v>1900</v>
      </c>
      <c r="H69" s="15">
        <v>1336</v>
      </c>
      <c r="I69" s="15">
        <v>1329</v>
      </c>
      <c r="J69" s="16" t="s">
        <v>64</v>
      </c>
      <c r="K69" s="16" t="s">
        <v>74</v>
      </c>
      <c r="L69" s="16" t="s">
        <v>58</v>
      </c>
      <c r="M69" s="15">
        <f>SUM(N69:P69)</f>
        <v>16424</v>
      </c>
      <c r="N69" s="15">
        <v>0</v>
      </c>
      <c r="O69" s="15">
        <v>1161</v>
      </c>
      <c r="P69" s="15">
        <v>15263</v>
      </c>
      <c r="Q69" s="15">
        <v>440</v>
      </c>
      <c r="R69" s="15">
        <v>308</v>
      </c>
      <c r="S69" s="15">
        <v>439</v>
      </c>
      <c r="T69" s="15">
        <f>ROUND(U69/365,0)</f>
        <v>407</v>
      </c>
      <c r="U69" s="15">
        <f>V69+W69+X69+Y69</f>
        <v>148640</v>
      </c>
      <c r="V69" s="15">
        <v>102229</v>
      </c>
      <c r="W69" s="15">
        <v>16683</v>
      </c>
      <c r="X69" s="15">
        <v>19818</v>
      </c>
      <c r="Y69" s="15">
        <v>9910</v>
      </c>
      <c r="Z69" s="7" t="s">
        <v>75</v>
      </c>
      <c r="AA69" s="17">
        <v>1575</v>
      </c>
      <c r="AB69" s="18" t="s">
        <v>113</v>
      </c>
    </row>
    <row r="70" spans="1:28" ht="27" customHeight="1">
      <c r="A70" s="13">
        <f>IF(A69="",A68+1,A69+1)</f>
        <v>49</v>
      </c>
      <c r="B70" s="14" t="s">
        <v>199</v>
      </c>
      <c r="C70" s="14" t="s">
        <v>204</v>
      </c>
      <c r="D70" s="7" t="s">
        <v>53</v>
      </c>
      <c r="E70" s="7" t="s">
        <v>116</v>
      </c>
      <c r="F70" s="7"/>
      <c r="G70" s="15">
        <v>450</v>
      </c>
      <c r="H70" s="15">
        <v>321</v>
      </c>
      <c r="I70" s="15">
        <v>300</v>
      </c>
      <c r="J70" s="16" t="s">
        <v>64</v>
      </c>
      <c r="K70" s="16" t="s">
        <v>74</v>
      </c>
      <c r="L70" s="16" t="s">
        <v>58</v>
      </c>
      <c r="M70" s="15">
        <f>SUM(N70:P70)</f>
        <v>14883</v>
      </c>
      <c r="N70" s="15">
        <v>170</v>
      </c>
      <c r="O70" s="15">
        <v>9030</v>
      </c>
      <c r="P70" s="15">
        <v>5683</v>
      </c>
      <c r="Q70" s="15">
        <v>121</v>
      </c>
      <c r="R70" s="15">
        <v>88</v>
      </c>
      <c r="S70" s="15">
        <v>112</v>
      </c>
      <c r="T70" s="15">
        <f>ROUND(U70/365,0)</f>
        <v>63</v>
      </c>
      <c r="U70" s="15">
        <f>V70+W70+X70+Y70</f>
        <v>23126</v>
      </c>
      <c r="V70" s="15">
        <v>19446</v>
      </c>
      <c r="W70" s="15">
        <v>0</v>
      </c>
      <c r="X70" s="15">
        <v>2452</v>
      </c>
      <c r="Y70" s="15">
        <v>1228</v>
      </c>
      <c r="Z70" s="7" t="s">
        <v>75</v>
      </c>
      <c r="AA70" s="17">
        <v>1575</v>
      </c>
      <c r="AB70" s="18" t="s">
        <v>113</v>
      </c>
    </row>
    <row r="71" spans="1:28" ht="27" customHeight="1">
      <c r="A71" s="13">
        <f>IF(A70="",A69+1,A70+1)</f>
        <v>50</v>
      </c>
      <c r="B71" s="14" t="s">
        <v>199</v>
      </c>
      <c r="C71" s="14" t="s">
        <v>205</v>
      </c>
      <c r="D71" s="7" t="s">
        <v>53</v>
      </c>
      <c r="E71" s="7" t="s">
        <v>206</v>
      </c>
      <c r="F71" s="7"/>
      <c r="G71" s="15">
        <v>470</v>
      </c>
      <c r="H71" s="15">
        <v>386</v>
      </c>
      <c r="I71" s="15">
        <v>316</v>
      </c>
      <c r="J71" s="16" t="s">
        <v>117</v>
      </c>
      <c r="K71" s="16" t="s">
        <v>69</v>
      </c>
      <c r="L71" s="16" t="s">
        <v>58</v>
      </c>
      <c r="M71" s="15">
        <f>SUM(N71:P71)</f>
        <v>14946</v>
      </c>
      <c r="N71" s="19">
        <v>3489</v>
      </c>
      <c r="O71" s="19">
        <v>26</v>
      </c>
      <c r="P71" s="19">
        <v>11431</v>
      </c>
      <c r="Q71" s="15">
        <v>282</v>
      </c>
      <c r="R71" s="19">
        <v>451</v>
      </c>
      <c r="S71" s="19">
        <v>86</v>
      </c>
      <c r="T71" s="15">
        <f>ROUND(U71/365,0)</f>
        <v>56</v>
      </c>
      <c r="U71" s="15">
        <f>V71+W71+X71+Y71</f>
        <v>20381</v>
      </c>
      <c r="V71" s="19">
        <v>17929</v>
      </c>
      <c r="W71" s="19">
        <v>0</v>
      </c>
      <c r="X71" s="19">
        <v>1634</v>
      </c>
      <c r="Y71" s="19">
        <v>818</v>
      </c>
      <c r="Z71" s="7" t="s">
        <v>75</v>
      </c>
      <c r="AA71" s="37">
        <v>1575</v>
      </c>
      <c r="AB71" s="18" t="s">
        <v>113</v>
      </c>
    </row>
    <row r="72" spans="1:28" ht="15" customHeight="1">
      <c r="A72" s="21"/>
      <c r="B72" s="22" t="s">
        <v>91</v>
      </c>
      <c r="C72" s="67"/>
      <c r="D72" s="67"/>
      <c r="E72" s="67"/>
      <c r="F72" s="96"/>
      <c r="G72" s="25">
        <f>SUM(G67:G71)</f>
        <v>4950</v>
      </c>
      <c r="H72" s="25">
        <f>SUM(H67:H71)</f>
        <v>3768</v>
      </c>
      <c r="I72" s="25">
        <f>SUM(I67:I71)</f>
        <v>3638</v>
      </c>
      <c r="J72" s="26"/>
      <c r="K72" s="27"/>
      <c r="L72" s="28"/>
      <c r="M72" s="25">
        <f aca="true" t="shared" si="20" ref="M72:Y72">SUM(M67:M71)</f>
        <v>75336</v>
      </c>
      <c r="N72" s="25">
        <f t="shared" si="20"/>
        <v>11244</v>
      </c>
      <c r="O72" s="25">
        <f t="shared" si="20"/>
        <v>13231</v>
      </c>
      <c r="P72" s="25">
        <f t="shared" si="20"/>
        <v>50861</v>
      </c>
      <c r="Q72" s="25">
        <f t="shared" si="20"/>
        <v>2297</v>
      </c>
      <c r="R72" s="25">
        <f t="shared" si="20"/>
        <v>1922</v>
      </c>
      <c r="S72" s="25">
        <f>SUM(S67:S71)</f>
        <v>1907</v>
      </c>
      <c r="T72" s="25">
        <f t="shared" si="20"/>
        <v>1291</v>
      </c>
      <c r="U72" s="25">
        <f t="shared" si="20"/>
        <v>471515</v>
      </c>
      <c r="V72" s="25">
        <f t="shared" si="20"/>
        <v>255964</v>
      </c>
      <c r="W72" s="25">
        <f t="shared" si="20"/>
        <v>104312</v>
      </c>
      <c r="X72" s="25">
        <f t="shared" si="20"/>
        <v>74154</v>
      </c>
      <c r="Y72" s="25">
        <f t="shared" si="20"/>
        <v>37085</v>
      </c>
      <c r="Z72" s="29"/>
      <c r="AA72" s="23"/>
      <c r="AB72" s="30"/>
    </row>
    <row r="73" spans="1:28" ht="27" customHeight="1">
      <c r="A73" s="13">
        <f>IF(A72="",A71+1,A72+1)</f>
        <v>51</v>
      </c>
      <c r="B73" s="14" t="s">
        <v>207</v>
      </c>
      <c r="C73" s="14" t="s">
        <v>208</v>
      </c>
      <c r="D73" s="7" t="s">
        <v>53</v>
      </c>
      <c r="E73" s="7" t="s">
        <v>156</v>
      </c>
      <c r="F73" s="7" t="s">
        <v>12</v>
      </c>
      <c r="G73" s="15">
        <v>4170</v>
      </c>
      <c r="H73" s="15">
        <v>3849</v>
      </c>
      <c r="I73" s="15">
        <v>3806</v>
      </c>
      <c r="J73" s="16" t="s">
        <v>183</v>
      </c>
      <c r="K73" s="16" t="s">
        <v>87</v>
      </c>
      <c r="L73" s="16" t="s">
        <v>58</v>
      </c>
      <c r="M73" s="15">
        <f>SUM(N73:P73)</f>
        <v>54198</v>
      </c>
      <c r="N73" s="15">
        <v>1155</v>
      </c>
      <c r="O73" s="15">
        <v>510</v>
      </c>
      <c r="P73" s="15">
        <v>52533</v>
      </c>
      <c r="Q73" s="15">
        <v>2330</v>
      </c>
      <c r="R73" s="15">
        <v>1643</v>
      </c>
      <c r="S73" s="15">
        <v>1550</v>
      </c>
      <c r="T73" s="15">
        <f>ROUND(U73/365,0)</f>
        <v>1234</v>
      </c>
      <c r="U73" s="15">
        <f>V73+W73+X73+Y73</f>
        <v>450402</v>
      </c>
      <c r="V73" s="15">
        <v>263885</v>
      </c>
      <c r="W73" s="15">
        <v>101520</v>
      </c>
      <c r="X73" s="15">
        <v>25500</v>
      </c>
      <c r="Y73" s="15">
        <v>59497</v>
      </c>
      <c r="Z73" s="7" t="s">
        <v>5</v>
      </c>
      <c r="AA73" s="17">
        <v>2100</v>
      </c>
      <c r="AB73" s="18" t="s">
        <v>60</v>
      </c>
    </row>
    <row r="74" spans="1:28" ht="27" customHeight="1">
      <c r="A74" s="13">
        <f>IF(A73="",A72+1,A73+1)</f>
        <v>52</v>
      </c>
      <c r="B74" s="14" t="s">
        <v>207</v>
      </c>
      <c r="C74" s="14" t="s">
        <v>209</v>
      </c>
      <c r="D74" s="7" t="s">
        <v>53</v>
      </c>
      <c r="E74" s="7" t="s">
        <v>67</v>
      </c>
      <c r="F74" s="7" t="s">
        <v>210</v>
      </c>
      <c r="G74" s="15">
        <v>485</v>
      </c>
      <c r="H74" s="15">
        <v>341</v>
      </c>
      <c r="I74" s="15">
        <v>334</v>
      </c>
      <c r="J74" s="16" t="s">
        <v>64</v>
      </c>
      <c r="K74" s="16" t="s">
        <v>74</v>
      </c>
      <c r="L74" s="16" t="s">
        <v>9</v>
      </c>
      <c r="M74" s="15">
        <f>SUM(N74:P74)</f>
        <v>7176</v>
      </c>
      <c r="N74" s="15">
        <v>54</v>
      </c>
      <c r="O74" s="15">
        <v>920</v>
      </c>
      <c r="P74" s="15">
        <v>6202</v>
      </c>
      <c r="Q74" s="15">
        <v>112</v>
      </c>
      <c r="R74" s="15">
        <v>82</v>
      </c>
      <c r="S74" s="15">
        <v>88</v>
      </c>
      <c r="T74" s="15">
        <f>ROUND(U74/365,0)</f>
        <v>67</v>
      </c>
      <c r="U74" s="15">
        <f>V74+W74+X74+Y74</f>
        <v>24634</v>
      </c>
      <c r="V74" s="15">
        <v>17464</v>
      </c>
      <c r="W74" s="15">
        <v>2964</v>
      </c>
      <c r="X74" s="15">
        <v>1260</v>
      </c>
      <c r="Y74" s="15">
        <v>2946</v>
      </c>
      <c r="Z74" s="7" t="s">
        <v>5</v>
      </c>
      <c r="AA74" s="17">
        <v>2100</v>
      </c>
      <c r="AB74" s="18" t="s">
        <v>6</v>
      </c>
    </row>
    <row r="75" spans="1:28" ht="27" customHeight="1">
      <c r="A75" s="13">
        <f>IF(A74="",A73+1,A74+1)</f>
        <v>53</v>
      </c>
      <c r="B75" s="14" t="s">
        <v>207</v>
      </c>
      <c r="C75" s="14" t="s">
        <v>211</v>
      </c>
      <c r="D75" s="7" t="s">
        <v>53</v>
      </c>
      <c r="E75" s="7" t="s">
        <v>212</v>
      </c>
      <c r="F75" s="7"/>
      <c r="G75" s="15">
        <v>370</v>
      </c>
      <c r="H75" s="15">
        <v>197</v>
      </c>
      <c r="I75" s="15">
        <v>189</v>
      </c>
      <c r="J75" s="16" t="s">
        <v>64</v>
      </c>
      <c r="K75" s="16" t="s">
        <v>74</v>
      </c>
      <c r="L75" s="16" t="s">
        <v>58</v>
      </c>
      <c r="M75" s="15">
        <f>SUM(N75:P75)</f>
        <v>7691</v>
      </c>
      <c r="N75" s="15">
        <v>500</v>
      </c>
      <c r="O75" s="15">
        <v>0</v>
      </c>
      <c r="P75" s="15">
        <v>7191</v>
      </c>
      <c r="Q75" s="15">
        <v>92</v>
      </c>
      <c r="R75" s="15">
        <v>72</v>
      </c>
      <c r="S75" s="15">
        <v>92</v>
      </c>
      <c r="T75" s="15">
        <f>ROUND(U75/365,0)</f>
        <v>51</v>
      </c>
      <c r="U75" s="15">
        <f>V75+W75+X75+Y75</f>
        <v>18536</v>
      </c>
      <c r="V75" s="15">
        <v>8750</v>
      </c>
      <c r="W75" s="15">
        <v>998</v>
      </c>
      <c r="X75" s="15">
        <v>7645</v>
      </c>
      <c r="Y75" s="15">
        <v>1143</v>
      </c>
      <c r="Z75" s="7" t="s">
        <v>5</v>
      </c>
      <c r="AA75" s="17">
        <v>2100</v>
      </c>
      <c r="AB75" s="18" t="s">
        <v>6</v>
      </c>
    </row>
    <row r="76" spans="1:28" ht="27" customHeight="1">
      <c r="A76" s="13">
        <f>IF(A75="",A74+1,A75+1)</f>
        <v>54</v>
      </c>
      <c r="B76" s="14" t="s">
        <v>207</v>
      </c>
      <c r="C76" s="14" t="s">
        <v>213</v>
      </c>
      <c r="D76" s="7" t="s">
        <v>53</v>
      </c>
      <c r="E76" s="7" t="s">
        <v>127</v>
      </c>
      <c r="F76" s="7"/>
      <c r="G76" s="15">
        <v>475</v>
      </c>
      <c r="H76" s="15">
        <v>393</v>
      </c>
      <c r="I76" s="15">
        <v>393</v>
      </c>
      <c r="J76" s="16" t="s">
        <v>73</v>
      </c>
      <c r="K76" s="16" t="s">
        <v>74</v>
      </c>
      <c r="L76" s="16" t="s">
        <v>214</v>
      </c>
      <c r="M76" s="15">
        <f>SUM(N76:P76)</f>
        <v>10303</v>
      </c>
      <c r="N76" s="15">
        <v>170</v>
      </c>
      <c r="O76" s="15">
        <v>0</v>
      </c>
      <c r="P76" s="15">
        <v>10133</v>
      </c>
      <c r="Q76" s="15">
        <v>154</v>
      </c>
      <c r="R76" s="15">
        <v>118</v>
      </c>
      <c r="S76" s="15">
        <v>142</v>
      </c>
      <c r="T76" s="15">
        <f>ROUND(U76/365,0)</f>
        <v>85</v>
      </c>
      <c r="U76" s="15">
        <f>V76+W76+X76+Y76</f>
        <v>31037</v>
      </c>
      <c r="V76" s="15">
        <v>11780</v>
      </c>
      <c r="W76" s="15">
        <v>14447</v>
      </c>
      <c r="X76" s="15">
        <v>960</v>
      </c>
      <c r="Y76" s="15">
        <v>3850</v>
      </c>
      <c r="Z76" s="7" t="s">
        <v>5</v>
      </c>
      <c r="AA76" s="17">
        <v>2100</v>
      </c>
      <c r="AB76" s="18" t="s">
        <v>6</v>
      </c>
    </row>
    <row r="77" spans="1:28" ht="15" customHeight="1">
      <c r="A77" s="21"/>
      <c r="B77" s="22" t="s">
        <v>91</v>
      </c>
      <c r="C77" s="31"/>
      <c r="D77" s="22"/>
      <c r="E77" s="22"/>
      <c r="F77" s="24"/>
      <c r="G77" s="25">
        <f>SUM(G73:G76)</f>
        <v>5500</v>
      </c>
      <c r="H77" s="25">
        <f>SUM(H73:H76)</f>
        <v>4780</v>
      </c>
      <c r="I77" s="25">
        <f>SUM(I73:I76)</f>
        <v>4722</v>
      </c>
      <c r="J77" s="26"/>
      <c r="K77" s="27"/>
      <c r="L77" s="28"/>
      <c r="M77" s="25">
        <f aca="true" t="shared" si="21" ref="M77:Y77">SUM(M73:M76)</f>
        <v>79368</v>
      </c>
      <c r="N77" s="25">
        <f t="shared" si="21"/>
        <v>1879</v>
      </c>
      <c r="O77" s="25">
        <f t="shared" si="21"/>
        <v>1430</v>
      </c>
      <c r="P77" s="25">
        <f t="shared" si="21"/>
        <v>76059</v>
      </c>
      <c r="Q77" s="25">
        <f t="shared" si="21"/>
        <v>2688</v>
      </c>
      <c r="R77" s="25">
        <f t="shared" si="21"/>
        <v>1915</v>
      </c>
      <c r="S77" s="25">
        <f>SUM(S73:S76)</f>
        <v>1872</v>
      </c>
      <c r="T77" s="25">
        <f t="shared" si="21"/>
        <v>1437</v>
      </c>
      <c r="U77" s="25">
        <f t="shared" si="21"/>
        <v>524609</v>
      </c>
      <c r="V77" s="25">
        <f t="shared" si="21"/>
        <v>301879</v>
      </c>
      <c r="W77" s="25">
        <f t="shared" si="21"/>
        <v>119929</v>
      </c>
      <c r="X77" s="25">
        <f t="shared" si="21"/>
        <v>35365</v>
      </c>
      <c r="Y77" s="25">
        <f t="shared" si="21"/>
        <v>67436</v>
      </c>
      <c r="Z77" s="29"/>
      <c r="AA77" s="23"/>
      <c r="AB77" s="30"/>
    </row>
    <row r="78" spans="1:28" ht="27" customHeight="1">
      <c r="A78" s="13">
        <f>IF(A77="",A76+1,A77+1)</f>
        <v>55</v>
      </c>
      <c r="B78" s="14" t="s">
        <v>215</v>
      </c>
      <c r="C78" s="14" t="s">
        <v>216</v>
      </c>
      <c r="D78" s="7" t="s">
        <v>53</v>
      </c>
      <c r="E78" s="7" t="s">
        <v>142</v>
      </c>
      <c r="F78" s="7" t="s">
        <v>217</v>
      </c>
      <c r="G78" s="15">
        <v>2470</v>
      </c>
      <c r="H78" s="15">
        <v>2153</v>
      </c>
      <c r="I78" s="15">
        <v>2153</v>
      </c>
      <c r="J78" s="16" t="s">
        <v>218</v>
      </c>
      <c r="K78" s="38" t="s">
        <v>87</v>
      </c>
      <c r="L78" s="16" t="s">
        <v>128</v>
      </c>
      <c r="M78" s="15">
        <f>SUM(N78:P78)</f>
        <v>55865</v>
      </c>
      <c r="N78" s="15">
        <v>9727</v>
      </c>
      <c r="O78" s="15">
        <v>1801</v>
      </c>
      <c r="P78" s="15">
        <v>44337</v>
      </c>
      <c r="Q78" s="15">
        <v>1090</v>
      </c>
      <c r="R78" s="15">
        <v>750</v>
      </c>
      <c r="S78" s="15">
        <v>916</v>
      </c>
      <c r="T78" s="15">
        <f>ROUND(U78/365,0)</f>
        <v>690</v>
      </c>
      <c r="U78" s="15">
        <f>V78+W78+X78+Y78</f>
        <v>251815</v>
      </c>
      <c r="V78" s="15">
        <v>137373</v>
      </c>
      <c r="W78" s="15">
        <v>30627</v>
      </c>
      <c r="X78" s="15">
        <v>15330</v>
      </c>
      <c r="Y78" s="15">
        <v>68485</v>
      </c>
      <c r="Z78" s="7" t="s">
        <v>75</v>
      </c>
      <c r="AA78" s="17">
        <v>2415</v>
      </c>
      <c r="AB78" s="18" t="s">
        <v>60</v>
      </c>
    </row>
    <row r="79" spans="1:28" ht="27" customHeight="1">
      <c r="A79" s="13">
        <f>IF(A78="",A77+1,A78+1)</f>
        <v>56</v>
      </c>
      <c r="B79" s="14" t="s">
        <v>215</v>
      </c>
      <c r="C79" s="14" t="s">
        <v>215</v>
      </c>
      <c r="D79" s="7" t="s">
        <v>53</v>
      </c>
      <c r="E79" s="7" t="s">
        <v>185</v>
      </c>
      <c r="F79" s="7" t="s">
        <v>120</v>
      </c>
      <c r="G79" s="15">
        <v>3600</v>
      </c>
      <c r="H79" s="15">
        <v>3131</v>
      </c>
      <c r="I79" s="15">
        <v>3094</v>
      </c>
      <c r="J79" s="16" t="s">
        <v>183</v>
      </c>
      <c r="K79" s="16" t="s">
        <v>69</v>
      </c>
      <c r="L79" s="16" t="s">
        <v>128</v>
      </c>
      <c r="M79" s="15">
        <f>SUM(N79:P79)</f>
        <v>42042</v>
      </c>
      <c r="N79" s="15">
        <v>335</v>
      </c>
      <c r="O79" s="15">
        <v>4687</v>
      </c>
      <c r="P79" s="15">
        <v>37020</v>
      </c>
      <c r="Q79" s="15">
        <v>1560</v>
      </c>
      <c r="R79" s="15">
        <v>1200</v>
      </c>
      <c r="S79" s="15">
        <v>1260</v>
      </c>
      <c r="T79" s="15">
        <f>ROUND(U79/365,0)</f>
        <v>1034</v>
      </c>
      <c r="U79" s="15">
        <f>V79+W79+X79+Y79</f>
        <v>377245</v>
      </c>
      <c r="V79" s="15">
        <v>197032</v>
      </c>
      <c r="W79" s="15">
        <v>85870</v>
      </c>
      <c r="X79" s="15">
        <v>43800</v>
      </c>
      <c r="Y79" s="15">
        <v>50543</v>
      </c>
      <c r="Z79" s="7" t="s">
        <v>75</v>
      </c>
      <c r="AA79" s="17">
        <v>2415</v>
      </c>
      <c r="AB79" s="18" t="s">
        <v>60</v>
      </c>
    </row>
    <row r="80" spans="1:28" ht="15" customHeight="1">
      <c r="A80" s="21"/>
      <c r="B80" s="22" t="s">
        <v>91</v>
      </c>
      <c r="C80" s="31"/>
      <c r="D80" s="22"/>
      <c r="E80" s="22"/>
      <c r="F80" s="24"/>
      <c r="G80" s="25">
        <f>SUM(G78:G79)</f>
        <v>6070</v>
      </c>
      <c r="H80" s="25">
        <f>SUM(H78:H79)</f>
        <v>5284</v>
      </c>
      <c r="I80" s="25">
        <f>SUM(I78:I79)</f>
        <v>5247</v>
      </c>
      <c r="J80" s="26"/>
      <c r="K80" s="27"/>
      <c r="L80" s="28"/>
      <c r="M80" s="25">
        <f aca="true" t="shared" si="22" ref="M80:Y80">SUM(M78:M79)</f>
        <v>97907</v>
      </c>
      <c r="N80" s="25">
        <f t="shared" si="22"/>
        <v>10062</v>
      </c>
      <c r="O80" s="25">
        <f t="shared" si="22"/>
        <v>6488</v>
      </c>
      <c r="P80" s="25">
        <f t="shared" si="22"/>
        <v>81357</v>
      </c>
      <c r="Q80" s="25">
        <f t="shared" si="22"/>
        <v>2650</v>
      </c>
      <c r="R80" s="25">
        <f t="shared" si="22"/>
        <v>1950</v>
      </c>
      <c r="S80" s="25">
        <f>SUM(S78:S79)</f>
        <v>2176</v>
      </c>
      <c r="T80" s="25">
        <f t="shared" si="22"/>
        <v>1724</v>
      </c>
      <c r="U80" s="25">
        <f t="shared" si="22"/>
        <v>629060</v>
      </c>
      <c r="V80" s="25">
        <f t="shared" si="22"/>
        <v>334405</v>
      </c>
      <c r="W80" s="25">
        <f t="shared" si="22"/>
        <v>116497</v>
      </c>
      <c r="X80" s="25">
        <f t="shared" si="22"/>
        <v>59130</v>
      </c>
      <c r="Y80" s="25">
        <f t="shared" si="22"/>
        <v>119028</v>
      </c>
      <c r="Z80" s="29"/>
      <c r="AA80" s="23"/>
      <c r="AB80" s="30"/>
    </row>
    <row r="81" spans="1:28" ht="27" customHeight="1">
      <c r="A81" s="13">
        <f>IF(A80="",A79+1,A80+1)</f>
        <v>57</v>
      </c>
      <c r="B81" s="14" t="s">
        <v>219</v>
      </c>
      <c r="C81" s="14" t="s">
        <v>220</v>
      </c>
      <c r="D81" s="7" t="s">
        <v>53</v>
      </c>
      <c r="E81" s="7" t="s">
        <v>221</v>
      </c>
      <c r="F81" s="7" t="s">
        <v>222</v>
      </c>
      <c r="G81" s="15">
        <v>140</v>
      </c>
      <c r="H81" s="15">
        <v>71</v>
      </c>
      <c r="I81" s="15">
        <v>71</v>
      </c>
      <c r="J81" s="16" t="s">
        <v>117</v>
      </c>
      <c r="K81" s="16" t="s">
        <v>87</v>
      </c>
      <c r="L81" s="16" t="s">
        <v>214</v>
      </c>
      <c r="M81" s="15">
        <f>SUM(N81:P81)</f>
        <v>3501</v>
      </c>
      <c r="N81" s="15">
        <v>1344</v>
      </c>
      <c r="O81" s="15">
        <v>787</v>
      </c>
      <c r="P81" s="15">
        <v>1370</v>
      </c>
      <c r="Q81" s="15">
        <v>1200</v>
      </c>
      <c r="R81" s="15">
        <v>1020</v>
      </c>
      <c r="S81" s="15">
        <v>463</v>
      </c>
      <c r="T81" s="15">
        <f>ROUND(U81/365,0)</f>
        <v>158</v>
      </c>
      <c r="U81" s="15">
        <f>V81+W81+X81+Y81</f>
        <v>57513</v>
      </c>
      <c r="V81" s="15">
        <v>1467</v>
      </c>
      <c r="W81" s="15">
        <v>19490</v>
      </c>
      <c r="X81" s="15">
        <v>23707</v>
      </c>
      <c r="Y81" s="15">
        <v>12849</v>
      </c>
      <c r="Z81" s="7" t="s">
        <v>75</v>
      </c>
      <c r="AA81" s="17">
        <v>1848</v>
      </c>
      <c r="AB81" s="18" t="s">
        <v>60</v>
      </c>
    </row>
    <row r="82" spans="1:28" ht="27" customHeight="1">
      <c r="A82" s="13">
        <f>IF(A81="",A80+1,A81+1)</f>
        <v>58</v>
      </c>
      <c r="B82" s="14" t="s">
        <v>219</v>
      </c>
      <c r="C82" s="14" t="s">
        <v>223</v>
      </c>
      <c r="D82" s="7" t="s">
        <v>53</v>
      </c>
      <c r="E82" s="7" t="s">
        <v>224</v>
      </c>
      <c r="F82" s="7" t="s">
        <v>225</v>
      </c>
      <c r="G82" s="15">
        <v>3000</v>
      </c>
      <c r="H82" s="15">
        <v>91</v>
      </c>
      <c r="I82" s="15">
        <v>91</v>
      </c>
      <c r="J82" s="16" t="s">
        <v>117</v>
      </c>
      <c r="K82" s="16" t="s">
        <v>65</v>
      </c>
      <c r="L82" s="16" t="s">
        <v>58</v>
      </c>
      <c r="M82" s="15">
        <f>SUM(N82:P82)</f>
        <v>5803</v>
      </c>
      <c r="N82" s="15">
        <v>1723</v>
      </c>
      <c r="O82" s="15">
        <v>1700</v>
      </c>
      <c r="P82" s="15">
        <v>2380</v>
      </c>
      <c r="Q82" s="15">
        <v>1000</v>
      </c>
      <c r="R82" s="15">
        <v>600</v>
      </c>
      <c r="S82" s="15">
        <v>474</v>
      </c>
      <c r="T82" s="15">
        <f>ROUND(U82/365,0)</f>
        <v>194</v>
      </c>
      <c r="U82" s="15">
        <f>V82+W82+X82+Y82</f>
        <v>70839</v>
      </c>
      <c r="V82" s="15">
        <v>12469</v>
      </c>
      <c r="W82" s="15">
        <v>21133</v>
      </c>
      <c r="X82" s="15">
        <v>6351</v>
      </c>
      <c r="Y82" s="15">
        <v>30886</v>
      </c>
      <c r="Z82" s="7" t="s">
        <v>75</v>
      </c>
      <c r="AA82" s="17">
        <v>829</v>
      </c>
      <c r="AB82" s="18" t="s">
        <v>60</v>
      </c>
    </row>
    <row r="83" spans="1:28" ht="27" customHeight="1">
      <c r="A83" s="13">
        <f>IF(A82="",A81+1,A82+1)</f>
        <v>59</v>
      </c>
      <c r="B83" s="14" t="s">
        <v>219</v>
      </c>
      <c r="C83" s="14" t="s">
        <v>226</v>
      </c>
      <c r="D83" s="7" t="s">
        <v>53</v>
      </c>
      <c r="E83" s="7" t="s">
        <v>227</v>
      </c>
      <c r="F83" s="7"/>
      <c r="G83" s="15">
        <v>1530</v>
      </c>
      <c r="H83" s="15">
        <v>1141</v>
      </c>
      <c r="I83" s="15">
        <v>1141</v>
      </c>
      <c r="J83" s="16" t="s">
        <v>64</v>
      </c>
      <c r="K83" s="16" t="s">
        <v>87</v>
      </c>
      <c r="L83" s="16" t="s">
        <v>128</v>
      </c>
      <c r="M83" s="15">
        <f>SUM(N83:P83)</f>
        <v>34302</v>
      </c>
      <c r="N83" s="15">
        <v>1908</v>
      </c>
      <c r="O83" s="15">
        <v>0</v>
      </c>
      <c r="P83" s="15">
        <v>32394</v>
      </c>
      <c r="Q83" s="15">
        <v>772</v>
      </c>
      <c r="R83" s="15">
        <v>539</v>
      </c>
      <c r="S83" s="15">
        <v>563</v>
      </c>
      <c r="T83" s="15">
        <f>ROUND(U83/365,0)</f>
        <v>373</v>
      </c>
      <c r="U83" s="15">
        <f>V83+W83+X83+Y83</f>
        <v>136116</v>
      </c>
      <c r="V83" s="15">
        <v>78472</v>
      </c>
      <c r="W83" s="15">
        <v>1737</v>
      </c>
      <c r="X83" s="15">
        <v>9356</v>
      </c>
      <c r="Y83" s="15">
        <v>46551</v>
      </c>
      <c r="Z83" s="7" t="s">
        <v>75</v>
      </c>
      <c r="AA83" s="17">
        <v>2100</v>
      </c>
      <c r="AB83" s="18" t="s">
        <v>60</v>
      </c>
    </row>
    <row r="84" spans="1:28" ht="15" customHeight="1">
      <c r="A84" s="21"/>
      <c r="B84" s="22" t="s">
        <v>91</v>
      </c>
      <c r="C84" s="95"/>
      <c r="D84" s="95"/>
      <c r="E84" s="95"/>
      <c r="F84" s="66"/>
      <c r="G84" s="39">
        <f>SUM(G81:G83)</f>
        <v>4670</v>
      </c>
      <c r="H84" s="39">
        <f>SUM(H81:H83)</f>
        <v>1303</v>
      </c>
      <c r="I84" s="39">
        <f>SUM(I81:I83)</f>
        <v>1303</v>
      </c>
      <c r="J84" s="40"/>
      <c r="K84" s="41"/>
      <c r="L84" s="42"/>
      <c r="M84" s="39">
        <f aca="true" t="shared" si="23" ref="M84:Y84">SUM(M81:M83)</f>
        <v>43606</v>
      </c>
      <c r="N84" s="39">
        <f t="shared" si="23"/>
        <v>4975</v>
      </c>
      <c r="O84" s="39">
        <f t="shared" si="23"/>
        <v>2487</v>
      </c>
      <c r="P84" s="39">
        <f t="shared" si="23"/>
        <v>36144</v>
      </c>
      <c r="Q84" s="39">
        <f t="shared" si="23"/>
        <v>2972</v>
      </c>
      <c r="R84" s="39">
        <f t="shared" si="23"/>
        <v>2159</v>
      </c>
      <c r="S84" s="39">
        <f>SUM(S81:S83)</f>
        <v>1500</v>
      </c>
      <c r="T84" s="39">
        <f t="shared" si="23"/>
        <v>725</v>
      </c>
      <c r="U84" s="39">
        <f t="shared" si="23"/>
        <v>264468</v>
      </c>
      <c r="V84" s="39">
        <f t="shared" si="23"/>
        <v>92408</v>
      </c>
      <c r="W84" s="39">
        <f t="shared" si="23"/>
        <v>42360</v>
      </c>
      <c r="X84" s="39">
        <f t="shared" si="23"/>
        <v>39414</v>
      </c>
      <c r="Y84" s="39">
        <f t="shared" si="23"/>
        <v>90286</v>
      </c>
      <c r="Z84" s="29"/>
      <c r="AA84" s="23"/>
      <c r="AB84" s="30"/>
    </row>
    <row r="85" spans="1:28" ht="27" customHeight="1">
      <c r="A85" s="13">
        <f>IF(A84="",A83+1,A84+1)</f>
        <v>60</v>
      </c>
      <c r="B85" s="14" t="s">
        <v>228</v>
      </c>
      <c r="C85" s="14" t="s">
        <v>229</v>
      </c>
      <c r="D85" s="7" t="s">
        <v>53</v>
      </c>
      <c r="E85" s="7" t="s">
        <v>185</v>
      </c>
      <c r="F85" s="7" t="s">
        <v>202</v>
      </c>
      <c r="G85" s="15">
        <v>550</v>
      </c>
      <c r="H85" s="15">
        <v>251</v>
      </c>
      <c r="I85" s="15">
        <v>229</v>
      </c>
      <c r="J85" s="16" t="s">
        <v>117</v>
      </c>
      <c r="K85" s="16" t="s">
        <v>69</v>
      </c>
      <c r="L85" s="16" t="s">
        <v>58</v>
      </c>
      <c r="M85" s="15">
        <f>SUM(N85:P85)</f>
        <v>5164</v>
      </c>
      <c r="N85" s="15">
        <v>1066</v>
      </c>
      <c r="O85" s="15">
        <v>0</v>
      </c>
      <c r="P85" s="15">
        <v>4098</v>
      </c>
      <c r="Q85" s="15">
        <v>90</v>
      </c>
      <c r="R85" s="15">
        <v>60</v>
      </c>
      <c r="S85" s="15">
        <v>84</v>
      </c>
      <c r="T85" s="15">
        <f>ROUND(U85/365,0)</f>
        <v>53</v>
      </c>
      <c r="U85" s="15">
        <f>V85+W85+X85+Y85</f>
        <v>19422</v>
      </c>
      <c r="V85" s="15">
        <v>13491</v>
      </c>
      <c r="W85" s="15">
        <v>1712</v>
      </c>
      <c r="X85" s="15">
        <v>399</v>
      </c>
      <c r="Y85" s="15">
        <v>3820</v>
      </c>
      <c r="Z85" s="7" t="s">
        <v>75</v>
      </c>
      <c r="AA85" s="17">
        <v>2415</v>
      </c>
      <c r="AB85" s="18" t="s">
        <v>113</v>
      </c>
    </row>
    <row r="86" spans="1:28" ht="15" customHeight="1">
      <c r="A86" s="21"/>
      <c r="B86" s="22" t="s">
        <v>91</v>
      </c>
      <c r="C86" s="31"/>
      <c r="D86" s="22"/>
      <c r="E86" s="22"/>
      <c r="F86" s="24"/>
      <c r="G86" s="25">
        <f>G85</f>
        <v>550</v>
      </c>
      <c r="H86" s="25">
        <f>H85</f>
        <v>251</v>
      </c>
      <c r="I86" s="25">
        <f>I85</f>
        <v>229</v>
      </c>
      <c r="J86" s="26"/>
      <c r="K86" s="27"/>
      <c r="L86" s="28"/>
      <c r="M86" s="25">
        <f aca="true" t="shared" si="24" ref="M86:Y86">M85</f>
        <v>5164</v>
      </c>
      <c r="N86" s="25">
        <f t="shared" si="24"/>
        <v>1066</v>
      </c>
      <c r="O86" s="25">
        <f t="shared" si="24"/>
        <v>0</v>
      </c>
      <c r="P86" s="25">
        <f t="shared" si="24"/>
        <v>4098</v>
      </c>
      <c r="Q86" s="25">
        <f t="shared" si="24"/>
        <v>90</v>
      </c>
      <c r="R86" s="25">
        <f t="shared" si="24"/>
        <v>60</v>
      </c>
      <c r="S86" s="25">
        <f>S85</f>
        <v>84</v>
      </c>
      <c r="T86" s="25">
        <f t="shared" si="24"/>
        <v>53</v>
      </c>
      <c r="U86" s="25">
        <f t="shared" si="24"/>
        <v>19422</v>
      </c>
      <c r="V86" s="25">
        <f t="shared" si="24"/>
        <v>13491</v>
      </c>
      <c r="W86" s="25">
        <f t="shared" si="24"/>
        <v>1712</v>
      </c>
      <c r="X86" s="25">
        <f t="shared" si="24"/>
        <v>399</v>
      </c>
      <c r="Y86" s="25">
        <f t="shared" si="24"/>
        <v>3820</v>
      </c>
      <c r="Z86" s="29"/>
      <c r="AA86" s="23"/>
      <c r="AB86" s="30"/>
    </row>
    <row r="87" spans="1:28" ht="27" customHeight="1">
      <c r="A87" s="13">
        <f>IF(A85="",#REF!+1,A85+1)</f>
        <v>61</v>
      </c>
      <c r="B87" s="14" t="s">
        <v>230</v>
      </c>
      <c r="C87" s="14" t="s">
        <v>231</v>
      </c>
      <c r="D87" s="7" t="s">
        <v>53</v>
      </c>
      <c r="E87" s="7" t="s">
        <v>232</v>
      </c>
      <c r="F87" s="7"/>
      <c r="G87" s="15">
        <v>250</v>
      </c>
      <c r="H87" s="15">
        <v>55</v>
      </c>
      <c r="I87" s="15">
        <v>55</v>
      </c>
      <c r="J87" s="16" t="s">
        <v>64</v>
      </c>
      <c r="K87" s="16" t="s">
        <v>74</v>
      </c>
      <c r="L87" s="16" t="s">
        <v>58</v>
      </c>
      <c r="M87" s="15">
        <f aca="true" t="shared" si="25" ref="M87:M93">SUM(N87:P87)</f>
        <v>3606</v>
      </c>
      <c r="N87" s="15">
        <v>2265</v>
      </c>
      <c r="O87" s="15">
        <v>0</v>
      </c>
      <c r="P87" s="15">
        <v>1341</v>
      </c>
      <c r="Q87" s="15">
        <v>48</v>
      </c>
      <c r="R87" s="15">
        <v>33</v>
      </c>
      <c r="S87" s="20">
        <v>27</v>
      </c>
      <c r="T87" s="15">
        <f aca="true" t="shared" si="26" ref="T87:T93">ROUND(U87/365,0)</f>
        <v>21</v>
      </c>
      <c r="U87" s="15">
        <f aca="true" t="shared" si="27" ref="U87:U93">V87+W87+X87+Y87</f>
        <v>7702</v>
      </c>
      <c r="V87" s="15">
        <v>4976</v>
      </c>
      <c r="W87" s="15">
        <v>1709</v>
      </c>
      <c r="X87" s="15">
        <v>0</v>
      </c>
      <c r="Y87" s="15">
        <v>1017</v>
      </c>
      <c r="Z87" s="7" t="s">
        <v>5</v>
      </c>
      <c r="AA87" s="17">
        <v>1659</v>
      </c>
      <c r="AB87" s="18" t="s">
        <v>113</v>
      </c>
    </row>
    <row r="88" spans="1:28" ht="27" customHeight="1">
      <c r="A88" s="13">
        <f aca="true" t="shared" si="28" ref="A88:A93">IF(A87="",A86+1,A87+1)</f>
        <v>62</v>
      </c>
      <c r="B88" s="14" t="s">
        <v>230</v>
      </c>
      <c r="C88" s="14" t="s">
        <v>233</v>
      </c>
      <c r="D88" s="7" t="s">
        <v>53</v>
      </c>
      <c r="E88" s="7" t="s">
        <v>234</v>
      </c>
      <c r="F88" s="7"/>
      <c r="G88" s="15">
        <v>150</v>
      </c>
      <c r="H88" s="15">
        <v>84</v>
      </c>
      <c r="I88" s="15">
        <v>84</v>
      </c>
      <c r="J88" s="16" t="s">
        <v>64</v>
      </c>
      <c r="K88" s="16" t="s">
        <v>74</v>
      </c>
      <c r="L88" s="16" t="s">
        <v>58</v>
      </c>
      <c r="M88" s="15">
        <f t="shared" si="25"/>
        <v>1923</v>
      </c>
      <c r="N88" s="15">
        <v>735</v>
      </c>
      <c r="O88" s="15">
        <v>0</v>
      </c>
      <c r="P88" s="15">
        <v>1188</v>
      </c>
      <c r="Q88" s="15">
        <v>23</v>
      </c>
      <c r="R88" s="15">
        <v>21</v>
      </c>
      <c r="S88" s="15">
        <v>18</v>
      </c>
      <c r="T88" s="15">
        <f t="shared" si="26"/>
        <v>14</v>
      </c>
      <c r="U88" s="15">
        <f t="shared" si="27"/>
        <v>5100</v>
      </c>
      <c r="V88" s="15">
        <v>4427</v>
      </c>
      <c r="W88" s="15">
        <v>0</v>
      </c>
      <c r="X88" s="15">
        <v>0</v>
      </c>
      <c r="Y88" s="15">
        <v>673</v>
      </c>
      <c r="Z88" s="7" t="s">
        <v>5</v>
      </c>
      <c r="AA88" s="17">
        <v>3024</v>
      </c>
      <c r="AB88" s="18" t="s">
        <v>13</v>
      </c>
    </row>
    <row r="89" spans="1:28" ht="27" customHeight="1">
      <c r="A89" s="13">
        <f t="shared" si="28"/>
        <v>63</v>
      </c>
      <c r="B89" s="14" t="s">
        <v>230</v>
      </c>
      <c r="C89" s="14" t="s">
        <v>235</v>
      </c>
      <c r="D89" s="7" t="s">
        <v>53</v>
      </c>
      <c r="E89" s="7" t="s">
        <v>194</v>
      </c>
      <c r="F89" s="7"/>
      <c r="G89" s="15">
        <v>220</v>
      </c>
      <c r="H89" s="15">
        <v>131</v>
      </c>
      <c r="I89" s="15">
        <v>131</v>
      </c>
      <c r="J89" s="16" t="s">
        <v>64</v>
      </c>
      <c r="K89" s="16" t="s">
        <v>74</v>
      </c>
      <c r="L89" s="16" t="s">
        <v>58</v>
      </c>
      <c r="M89" s="15">
        <f t="shared" si="25"/>
        <v>5623</v>
      </c>
      <c r="N89" s="15">
        <v>2097</v>
      </c>
      <c r="O89" s="15">
        <v>0</v>
      </c>
      <c r="P89" s="15">
        <v>3526</v>
      </c>
      <c r="Q89" s="15">
        <v>55</v>
      </c>
      <c r="R89" s="15">
        <v>44</v>
      </c>
      <c r="S89" s="15">
        <v>54</v>
      </c>
      <c r="T89" s="15">
        <f t="shared" si="26"/>
        <v>47</v>
      </c>
      <c r="U89" s="15">
        <f t="shared" si="27"/>
        <v>17183</v>
      </c>
      <c r="V89" s="15">
        <v>12873</v>
      </c>
      <c r="W89" s="15">
        <v>2042</v>
      </c>
      <c r="X89" s="15">
        <v>0</v>
      </c>
      <c r="Y89" s="15">
        <v>2268</v>
      </c>
      <c r="Z89" s="7" t="s">
        <v>5</v>
      </c>
      <c r="AA89" s="17">
        <v>1344</v>
      </c>
      <c r="AB89" s="18" t="s">
        <v>13</v>
      </c>
    </row>
    <row r="90" spans="1:28" ht="27" customHeight="1">
      <c r="A90" s="13">
        <f t="shared" si="28"/>
        <v>64</v>
      </c>
      <c r="B90" s="14" t="s">
        <v>230</v>
      </c>
      <c r="C90" s="14" t="s">
        <v>236</v>
      </c>
      <c r="D90" s="7" t="s">
        <v>53</v>
      </c>
      <c r="E90" s="7" t="s">
        <v>145</v>
      </c>
      <c r="F90" s="7"/>
      <c r="G90" s="15">
        <v>500</v>
      </c>
      <c r="H90" s="15">
        <v>230</v>
      </c>
      <c r="I90" s="15">
        <v>230</v>
      </c>
      <c r="J90" s="16" t="s">
        <v>64</v>
      </c>
      <c r="K90" s="16" t="s">
        <v>74</v>
      </c>
      <c r="L90" s="16" t="s">
        <v>58</v>
      </c>
      <c r="M90" s="15">
        <f t="shared" si="25"/>
        <v>5933</v>
      </c>
      <c r="N90" s="15">
        <v>2104</v>
      </c>
      <c r="O90" s="15">
        <v>0</v>
      </c>
      <c r="P90" s="15">
        <v>3829</v>
      </c>
      <c r="Q90" s="15">
        <v>83</v>
      </c>
      <c r="R90" s="15">
        <v>55</v>
      </c>
      <c r="S90" s="15">
        <v>62</v>
      </c>
      <c r="T90" s="15">
        <f t="shared" si="26"/>
        <v>49</v>
      </c>
      <c r="U90" s="15">
        <f t="shared" si="27"/>
        <v>17934</v>
      </c>
      <c r="V90" s="15">
        <v>14070</v>
      </c>
      <c r="W90" s="15">
        <v>1497</v>
      </c>
      <c r="X90" s="15">
        <v>0</v>
      </c>
      <c r="Y90" s="15">
        <v>2367</v>
      </c>
      <c r="Z90" s="7" t="s">
        <v>5</v>
      </c>
      <c r="AA90" s="17">
        <v>1659</v>
      </c>
      <c r="AB90" s="18" t="s">
        <v>13</v>
      </c>
    </row>
    <row r="91" spans="1:28" ht="27" customHeight="1">
      <c r="A91" s="13">
        <f t="shared" si="28"/>
        <v>65</v>
      </c>
      <c r="B91" s="14" t="s">
        <v>230</v>
      </c>
      <c r="C91" s="14" t="s">
        <v>237</v>
      </c>
      <c r="D91" s="7" t="s">
        <v>53</v>
      </c>
      <c r="E91" s="7" t="s">
        <v>238</v>
      </c>
      <c r="F91" s="7"/>
      <c r="G91" s="15">
        <v>130</v>
      </c>
      <c r="H91" s="15">
        <v>76</v>
      </c>
      <c r="I91" s="15">
        <v>76</v>
      </c>
      <c r="J91" s="16" t="s">
        <v>64</v>
      </c>
      <c r="K91" s="16" t="s">
        <v>74</v>
      </c>
      <c r="L91" s="16" t="s">
        <v>58</v>
      </c>
      <c r="M91" s="15">
        <f t="shared" si="25"/>
        <v>2991</v>
      </c>
      <c r="N91" s="15">
        <v>1538</v>
      </c>
      <c r="O91" s="15">
        <v>0</v>
      </c>
      <c r="P91" s="15">
        <v>1453</v>
      </c>
      <c r="Q91" s="15">
        <v>77</v>
      </c>
      <c r="R91" s="15">
        <v>51</v>
      </c>
      <c r="S91" s="15">
        <v>43</v>
      </c>
      <c r="T91" s="15">
        <f t="shared" si="26"/>
        <v>34</v>
      </c>
      <c r="U91" s="15">
        <f t="shared" si="27"/>
        <v>12445</v>
      </c>
      <c r="V91" s="15">
        <v>10802</v>
      </c>
      <c r="W91" s="15">
        <v>0</v>
      </c>
      <c r="X91" s="15">
        <v>0</v>
      </c>
      <c r="Y91" s="15">
        <v>1643</v>
      </c>
      <c r="Z91" s="7" t="s">
        <v>5</v>
      </c>
      <c r="AA91" s="17">
        <v>3234</v>
      </c>
      <c r="AB91" s="18" t="s">
        <v>13</v>
      </c>
    </row>
    <row r="92" spans="1:28" ht="27" customHeight="1">
      <c r="A92" s="13">
        <f t="shared" si="28"/>
        <v>66</v>
      </c>
      <c r="B92" s="14" t="s">
        <v>230</v>
      </c>
      <c r="C92" s="14" t="s">
        <v>239</v>
      </c>
      <c r="D92" s="7" t="s">
        <v>53</v>
      </c>
      <c r="E92" s="7" t="s">
        <v>202</v>
      </c>
      <c r="F92" s="7"/>
      <c r="G92" s="15">
        <v>284</v>
      </c>
      <c r="H92" s="15">
        <v>226</v>
      </c>
      <c r="I92" s="15">
        <v>226</v>
      </c>
      <c r="J92" s="16" t="s">
        <v>2</v>
      </c>
      <c r="K92" s="16" t="s">
        <v>3</v>
      </c>
      <c r="L92" s="16" t="s">
        <v>4</v>
      </c>
      <c r="M92" s="15">
        <f t="shared" si="25"/>
        <v>7315</v>
      </c>
      <c r="N92" s="15">
        <v>1736</v>
      </c>
      <c r="O92" s="15">
        <v>0</v>
      </c>
      <c r="P92" s="15">
        <v>5579</v>
      </c>
      <c r="Q92" s="15">
        <v>80</v>
      </c>
      <c r="R92" s="15">
        <v>63</v>
      </c>
      <c r="S92" s="15">
        <v>80</v>
      </c>
      <c r="T92" s="15">
        <f t="shared" si="26"/>
        <v>40</v>
      </c>
      <c r="U92" s="15">
        <f t="shared" si="27"/>
        <v>14516</v>
      </c>
      <c r="V92" s="15">
        <v>10574</v>
      </c>
      <c r="W92" s="15">
        <v>20</v>
      </c>
      <c r="X92" s="15">
        <v>0</v>
      </c>
      <c r="Y92" s="15">
        <v>3922</v>
      </c>
      <c r="Z92" s="7" t="s">
        <v>5</v>
      </c>
      <c r="AA92" s="17">
        <v>1659</v>
      </c>
      <c r="AB92" s="18" t="s">
        <v>13</v>
      </c>
    </row>
    <row r="93" spans="1:28" ht="27" customHeight="1">
      <c r="A93" s="13">
        <f t="shared" si="28"/>
        <v>67</v>
      </c>
      <c r="B93" s="14" t="s">
        <v>230</v>
      </c>
      <c r="C93" s="14" t="s">
        <v>240</v>
      </c>
      <c r="D93" s="7" t="s">
        <v>14</v>
      </c>
      <c r="E93" s="7" t="s">
        <v>241</v>
      </c>
      <c r="F93" s="7"/>
      <c r="G93" s="15">
        <v>186</v>
      </c>
      <c r="H93" s="15">
        <v>122</v>
      </c>
      <c r="I93" s="15">
        <v>122</v>
      </c>
      <c r="J93" s="16" t="s">
        <v>2</v>
      </c>
      <c r="K93" s="16" t="s">
        <v>3</v>
      </c>
      <c r="L93" s="16" t="s">
        <v>4</v>
      </c>
      <c r="M93" s="15">
        <f t="shared" si="25"/>
        <v>5559</v>
      </c>
      <c r="N93" s="15">
        <v>4378</v>
      </c>
      <c r="O93" s="15">
        <v>0</v>
      </c>
      <c r="P93" s="15">
        <v>1181</v>
      </c>
      <c r="Q93" s="15">
        <v>49</v>
      </c>
      <c r="R93" s="15">
        <v>36</v>
      </c>
      <c r="S93" s="15">
        <v>49</v>
      </c>
      <c r="T93" s="15">
        <f t="shared" si="26"/>
        <v>47</v>
      </c>
      <c r="U93" s="15">
        <f t="shared" si="27"/>
        <v>17096</v>
      </c>
      <c r="V93" s="15">
        <v>8017</v>
      </c>
      <c r="W93" s="15">
        <v>6822</v>
      </c>
      <c r="X93" s="15">
        <v>0</v>
      </c>
      <c r="Y93" s="15">
        <v>2257</v>
      </c>
      <c r="Z93" s="7" t="s">
        <v>5</v>
      </c>
      <c r="AA93" s="17">
        <v>1869</v>
      </c>
      <c r="AB93" s="18" t="s">
        <v>13</v>
      </c>
    </row>
    <row r="94" spans="1:28" ht="15" customHeight="1">
      <c r="A94" s="21"/>
      <c r="B94" s="22" t="s">
        <v>91</v>
      </c>
      <c r="C94" s="31"/>
      <c r="D94" s="22"/>
      <c r="E94" s="22"/>
      <c r="F94" s="24"/>
      <c r="G94" s="25">
        <f>SUM(G87:G93)</f>
        <v>1720</v>
      </c>
      <c r="H94" s="25">
        <f>SUM(H87:H93)</f>
        <v>924</v>
      </c>
      <c r="I94" s="25">
        <f>SUM(I87:I93)</f>
        <v>924</v>
      </c>
      <c r="J94" s="26"/>
      <c r="K94" s="27"/>
      <c r="L94" s="28"/>
      <c r="M94" s="25">
        <f aca="true" t="shared" si="29" ref="M94:Y94">SUM(M87:M93)</f>
        <v>32950</v>
      </c>
      <c r="N94" s="25">
        <f t="shared" si="29"/>
        <v>14853</v>
      </c>
      <c r="O94" s="25">
        <f t="shared" si="29"/>
        <v>0</v>
      </c>
      <c r="P94" s="25">
        <f t="shared" si="29"/>
        <v>18097</v>
      </c>
      <c r="Q94" s="25">
        <f t="shared" si="29"/>
        <v>415</v>
      </c>
      <c r="R94" s="25">
        <f t="shared" si="29"/>
        <v>303</v>
      </c>
      <c r="S94" s="25">
        <f>SUM(S87:S93)</f>
        <v>333</v>
      </c>
      <c r="T94" s="25">
        <f t="shared" si="29"/>
        <v>252</v>
      </c>
      <c r="U94" s="25">
        <f t="shared" si="29"/>
        <v>91976</v>
      </c>
      <c r="V94" s="25">
        <f t="shared" si="29"/>
        <v>65739</v>
      </c>
      <c r="W94" s="25">
        <f t="shared" si="29"/>
        <v>12090</v>
      </c>
      <c r="X94" s="25">
        <f t="shared" si="29"/>
        <v>0</v>
      </c>
      <c r="Y94" s="25">
        <f t="shared" si="29"/>
        <v>14147</v>
      </c>
      <c r="Z94" s="29"/>
      <c r="AA94" s="23"/>
      <c r="AB94" s="30"/>
    </row>
    <row r="95" spans="1:28" ht="27" customHeight="1">
      <c r="A95" s="13">
        <f>IF(A94="",A93+1,A94+1)</f>
        <v>68</v>
      </c>
      <c r="B95" s="14" t="s">
        <v>242</v>
      </c>
      <c r="C95" s="14" t="s">
        <v>243</v>
      </c>
      <c r="D95" s="7" t="s">
        <v>53</v>
      </c>
      <c r="E95" s="7" t="s">
        <v>244</v>
      </c>
      <c r="F95" s="7" t="s">
        <v>245</v>
      </c>
      <c r="G95" s="15">
        <v>245</v>
      </c>
      <c r="H95" s="15">
        <v>90</v>
      </c>
      <c r="I95" s="15">
        <v>78</v>
      </c>
      <c r="J95" s="16" t="s">
        <v>64</v>
      </c>
      <c r="K95" s="16" t="s">
        <v>74</v>
      </c>
      <c r="L95" s="16" t="s">
        <v>58</v>
      </c>
      <c r="M95" s="15">
        <f>SUM(N95:P95)</f>
        <v>6705</v>
      </c>
      <c r="N95" s="15">
        <v>3434</v>
      </c>
      <c r="O95" s="15">
        <v>0</v>
      </c>
      <c r="P95" s="15">
        <v>3271</v>
      </c>
      <c r="Q95" s="15">
        <v>93</v>
      </c>
      <c r="R95" s="15">
        <v>72</v>
      </c>
      <c r="S95" s="15">
        <v>26</v>
      </c>
      <c r="T95" s="15">
        <f>ROUND(U95/365,0)</f>
        <v>15</v>
      </c>
      <c r="U95" s="15">
        <f>V95+W95+X95+Y95</f>
        <v>5513</v>
      </c>
      <c r="V95" s="15">
        <v>4423</v>
      </c>
      <c r="W95" s="15">
        <v>49</v>
      </c>
      <c r="X95" s="15">
        <v>179</v>
      </c>
      <c r="Y95" s="15">
        <v>862</v>
      </c>
      <c r="Z95" s="7" t="s">
        <v>75</v>
      </c>
      <c r="AA95" s="17">
        <v>2415</v>
      </c>
      <c r="AB95" s="18" t="s">
        <v>60</v>
      </c>
    </row>
    <row r="96" spans="1:28" ht="15" customHeight="1">
      <c r="A96" s="21"/>
      <c r="B96" s="22" t="s">
        <v>91</v>
      </c>
      <c r="C96" s="31"/>
      <c r="D96" s="22"/>
      <c r="E96" s="22"/>
      <c r="F96" s="24"/>
      <c r="G96" s="25">
        <f>G95</f>
        <v>245</v>
      </c>
      <c r="H96" s="25">
        <f>H95</f>
        <v>90</v>
      </c>
      <c r="I96" s="25">
        <f>I95</f>
        <v>78</v>
      </c>
      <c r="J96" s="26"/>
      <c r="K96" s="27"/>
      <c r="L96" s="28"/>
      <c r="M96" s="25">
        <f aca="true" t="shared" si="30" ref="M96:Y96">M95</f>
        <v>6705</v>
      </c>
      <c r="N96" s="25">
        <f t="shared" si="30"/>
        <v>3434</v>
      </c>
      <c r="O96" s="25">
        <f t="shared" si="30"/>
        <v>0</v>
      </c>
      <c r="P96" s="25">
        <f t="shared" si="30"/>
        <v>3271</v>
      </c>
      <c r="Q96" s="25">
        <f t="shared" si="30"/>
        <v>93</v>
      </c>
      <c r="R96" s="25">
        <f t="shared" si="30"/>
        <v>72</v>
      </c>
      <c r="S96" s="25">
        <f t="shared" si="30"/>
        <v>26</v>
      </c>
      <c r="T96" s="25">
        <f t="shared" si="30"/>
        <v>15</v>
      </c>
      <c r="U96" s="25">
        <f t="shared" si="30"/>
        <v>5513</v>
      </c>
      <c r="V96" s="25">
        <f t="shared" si="30"/>
        <v>4423</v>
      </c>
      <c r="W96" s="25">
        <f t="shared" si="30"/>
        <v>49</v>
      </c>
      <c r="X96" s="25">
        <f t="shared" si="30"/>
        <v>179</v>
      </c>
      <c r="Y96" s="25">
        <f t="shared" si="30"/>
        <v>862</v>
      </c>
      <c r="Z96" s="29"/>
      <c r="AA96" s="23"/>
      <c r="AB96" s="30"/>
    </row>
    <row r="97" spans="1:28" ht="27" customHeight="1">
      <c r="A97" s="13">
        <f>IF(A96="",A95+1,A96+1)</f>
        <v>69</v>
      </c>
      <c r="B97" s="14" t="s">
        <v>246</v>
      </c>
      <c r="C97" s="14" t="s">
        <v>247</v>
      </c>
      <c r="D97" s="7" t="s">
        <v>53</v>
      </c>
      <c r="E97" s="7" t="s">
        <v>115</v>
      </c>
      <c r="F97" s="7" t="s">
        <v>248</v>
      </c>
      <c r="G97" s="15">
        <v>520</v>
      </c>
      <c r="H97" s="15">
        <v>323</v>
      </c>
      <c r="I97" s="15">
        <v>264</v>
      </c>
      <c r="J97" s="16" t="s">
        <v>183</v>
      </c>
      <c r="K97" s="16" t="s">
        <v>74</v>
      </c>
      <c r="L97" s="16" t="s">
        <v>58</v>
      </c>
      <c r="M97" s="15">
        <f>SUM(N97:P97)</f>
        <v>18357</v>
      </c>
      <c r="N97" s="15">
        <v>429</v>
      </c>
      <c r="O97" s="15">
        <v>1046</v>
      </c>
      <c r="P97" s="15">
        <v>16882</v>
      </c>
      <c r="Q97" s="15">
        <v>330</v>
      </c>
      <c r="R97" s="15">
        <v>214</v>
      </c>
      <c r="S97" s="15">
        <v>487</v>
      </c>
      <c r="T97" s="15">
        <f>ROUND(U97/365,0)</f>
        <v>174</v>
      </c>
      <c r="U97" s="15">
        <f>V97+W97+X97+Y97</f>
        <v>63679</v>
      </c>
      <c r="V97" s="15">
        <v>16815</v>
      </c>
      <c r="W97" s="15">
        <v>27227</v>
      </c>
      <c r="X97" s="15">
        <v>7</v>
      </c>
      <c r="Y97" s="15">
        <v>19630</v>
      </c>
      <c r="Z97" s="7" t="s">
        <v>75</v>
      </c>
      <c r="AA97" s="17">
        <v>2100</v>
      </c>
      <c r="AB97" s="18" t="s">
        <v>113</v>
      </c>
    </row>
    <row r="98" spans="1:28" ht="27" customHeight="1">
      <c r="A98" s="13">
        <f>IF(A97="",A96+1,A97+1)</f>
        <v>70</v>
      </c>
      <c r="B98" s="14" t="s">
        <v>246</v>
      </c>
      <c r="C98" s="14" t="s">
        <v>249</v>
      </c>
      <c r="D98" s="7" t="s">
        <v>53</v>
      </c>
      <c r="E98" s="7" t="s">
        <v>176</v>
      </c>
      <c r="F98" s="7"/>
      <c r="G98" s="15">
        <v>230</v>
      </c>
      <c r="H98" s="15">
        <v>24</v>
      </c>
      <c r="I98" s="15">
        <v>14</v>
      </c>
      <c r="J98" s="16" t="s">
        <v>64</v>
      </c>
      <c r="K98" s="16" t="s">
        <v>74</v>
      </c>
      <c r="L98" s="16" t="s">
        <v>58</v>
      </c>
      <c r="M98" s="15">
        <f>SUM(N98:P98)</f>
        <v>4500</v>
      </c>
      <c r="N98" s="15">
        <v>0</v>
      </c>
      <c r="O98" s="15">
        <v>0</v>
      </c>
      <c r="P98" s="15">
        <v>4500</v>
      </c>
      <c r="Q98" s="15">
        <v>36</v>
      </c>
      <c r="R98" s="15">
        <v>24</v>
      </c>
      <c r="S98" s="15">
        <v>3</v>
      </c>
      <c r="T98" s="15">
        <f>ROUND(U98/365,0)</f>
        <v>1</v>
      </c>
      <c r="U98" s="15">
        <f>V98+W98+X98+Y98</f>
        <v>427</v>
      </c>
      <c r="V98" s="15">
        <v>407</v>
      </c>
      <c r="W98" s="15">
        <v>20</v>
      </c>
      <c r="X98" s="15">
        <v>0</v>
      </c>
      <c r="Y98" s="15">
        <v>0</v>
      </c>
      <c r="Z98" s="7" t="s">
        <v>75</v>
      </c>
      <c r="AA98" s="17">
        <v>2100</v>
      </c>
      <c r="AB98" s="18" t="s">
        <v>113</v>
      </c>
    </row>
    <row r="99" spans="1:28" ht="15" customHeight="1">
      <c r="A99" s="21"/>
      <c r="B99" s="22" t="s">
        <v>91</v>
      </c>
      <c r="C99" s="31"/>
      <c r="D99" s="22"/>
      <c r="E99" s="22"/>
      <c r="F99" s="24"/>
      <c r="G99" s="25">
        <f>SUM(G97:G98)</f>
        <v>750</v>
      </c>
      <c r="H99" s="25">
        <f>SUM(H97:H98)</f>
        <v>347</v>
      </c>
      <c r="I99" s="25">
        <f>SUM(I97:I98)</f>
        <v>278</v>
      </c>
      <c r="J99" s="26"/>
      <c r="K99" s="27"/>
      <c r="L99" s="28"/>
      <c r="M99" s="25">
        <f aca="true" t="shared" si="31" ref="M99:Y99">SUM(M97:M98)</f>
        <v>22857</v>
      </c>
      <c r="N99" s="25">
        <f t="shared" si="31"/>
        <v>429</v>
      </c>
      <c r="O99" s="25">
        <f t="shared" si="31"/>
        <v>1046</v>
      </c>
      <c r="P99" s="25">
        <f t="shared" si="31"/>
        <v>21382</v>
      </c>
      <c r="Q99" s="25">
        <f t="shared" si="31"/>
        <v>366</v>
      </c>
      <c r="R99" s="25">
        <f t="shared" si="31"/>
        <v>238</v>
      </c>
      <c r="S99" s="25">
        <f>SUM(S97:S98)</f>
        <v>490</v>
      </c>
      <c r="T99" s="25">
        <f t="shared" si="31"/>
        <v>175</v>
      </c>
      <c r="U99" s="25">
        <f t="shared" si="31"/>
        <v>64106</v>
      </c>
      <c r="V99" s="25">
        <f t="shared" si="31"/>
        <v>17222</v>
      </c>
      <c r="W99" s="25">
        <f t="shared" si="31"/>
        <v>27247</v>
      </c>
      <c r="X99" s="25">
        <f t="shared" si="31"/>
        <v>7</v>
      </c>
      <c r="Y99" s="25">
        <f t="shared" si="31"/>
        <v>19630</v>
      </c>
      <c r="Z99" s="29"/>
      <c r="AA99" s="23"/>
      <c r="AB99" s="30"/>
    </row>
    <row r="100" spans="1:28" ht="27" customHeight="1">
      <c r="A100" s="13">
        <f>IF(A99="",A98+1,A99+1)</f>
        <v>71</v>
      </c>
      <c r="B100" s="43" t="s">
        <v>314</v>
      </c>
      <c r="C100" s="14" t="s">
        <v>250</v>
      </c>
      <c r="D100" s="7" t="s">
        <v>71</v>
      </c>
      <c r="E100" s="7" t="s">
        <v>251</v>
      </c>
      <c r="F100" s="7"/>
      <c r="G100" s="15">
        <v>500</v>
      </c>
      <c r="H100" s="15">
        <v>199</v>
      </c>
      <c r="I100" s="15">
        <v>199</v>
      </c>
      <c r="J100" s="16" t="s">
        <v>64</v>
      </c>
      <c r="K100" s="16" t="s">
        <v>74</v>
      </c>
      <c r="L100" s="16" t="s">
        <v>58</v>
      </c>
      <c r="M100" s="15">
        <f>SUM(N100:P100)</f>
        <v>2349</v>
      </c>
      <c r="N100" s="15">
        <v>1500</v>
      </c>
      <c r="O100" s="15">
        <v>0</v>
      </c>
      <c r="P100" s="15">
        <v>849</v>
      </c>
      <c r="Q100" s="15">
        <v>90</v>
      </c>
      <c r="R100" s="15">
        <v>63</v>
      </c>
      <c r="S100" s="15">
        <v>80</v>
      </c>
      <c r="T100" s="15">
        <f>ROUND(U100/365,0)</f>
        <v>66</v>
      </c>
      <c r="U100" s="15">
        <f>V100+W100+X100+Y100</f>
        <v>24158</v>
      </c>
      <c r="V100" s="15">
        <v>22781</v>
      </c>
      <c r="W100" s="15">
        <v>1377</v>
      </c>
      <c r="X100" s="15">
        <v>0</v>
      </c>
      <c r="Y100" s="15">
        <v>0</v>
      </c>
      <c r="Z100" s="7" t="s">
        <v>75</v>
      </c>
      <c r="AA100" s="17">
        <v>1200</v>
      </c>
      <c r="AB100" s="18" t="s">
        <v>163</v>
      </c>
    </row>
    <row r="101" spans="1:28" ht="15" customHeight="1">
      <c r="A101" s="21"/>
      <c r="B101" s="22" t="s">
        <v>91</v>
      </c>
      <c r="C101" s="31"/>
      <c r="D101" s="22"/>
      <c r="E101" s="22"/>
      <c r="F101" s="24"/>
      <c r="G101" s="25">
        <f>G100</f>
        <v>500</v>
      </c>
      <c r="H101" s="25">
        <f>H100</f>
        <v>199</v>
      </c>
      <c r="I101" s="25">
        <f>I100</f>
        <v>199</v>
      </c>
      <c r="J101" s="26"/>
      <c r="K101" s="27"/>
      <c r="L101" s="28"/>
      <c r="M101" s="25">
        <f aca="true" t="shared" si="32" ref="M101:Y101">M100</f>
        <v>2349</v>
      </c>
      <c r="N101" s="25">
        <f t="shared" si="32"/>
        <v>1500</v>
      </c>
      <c r="O101" s="25">
        <f t="shared" si="32"/>
        <v>0</v>
      </c>
      <c r="P101" s="25">
        <f t="shared" si="32"/>
        <v>849</v>
      </c>
      <c r="Q101" s="25">
        <f t="shared" si="32"/>
        <v>90</v>
      </c>
      <c r="R101" s="25">
        <f t="shared" si="32"/>
        <v>63</v>
      </c>
      <c r="S101" s="25">
        <f>S100</f>
        <v>80</v>
      </c>
      <c r="T101" s="25">
        <f t="shared" si="32"/>
        <v>66</v>
      </c>
      <c r="U101" s="25">
        <f t="shared" si="32"/>
        <v>24158</v>
      </c>
      <c r="V101" s="25">
        <f t="shared" si="32"/>
        <v>22781</v>
      </c>
      <c r="W101" s="25">
        <f t="shared" si="32"/>
        <v>1377</v>
      </c>
      <c r="X101" s="25">
        <f t="shared" si="32"/>
        <v>0</v>
      </c>
      <c r="Y101" s="25">
        <f t="shared" si="32"/>
        <v>0</v>
      </c>
      <c r="Z101" s="29"/>
      <c r="AA101" s="23"/>
      <c r="AB101" s="30"/>
    </row>
    <row r="102" spans="1:28" ht="27" customHeight="1">
      <c r="A102" s="13">
        <f>IF(A101="",A100+1,A101+1)</f>
        <v>72</v>
      </c>
      <c r="B102" s="43" t="s">
        <v>252</v>
      </c>
      <c r="C102" s="14" t="s">
        <v>253</v>
      </c>
      <c r="D102" s="7" t="s">
        <v>53</v>
      </c>
      <c r="E102" s="7" t="s">
        <v>254</v>
      </c>
      <c r="F102" s="7" t="s">
        <v>182</v>
      </c>
      <c r="G102" s="15">
        <v>700</v>
      </c>
      <c r="H102" s="15">
        <v>264</v>
      </c>
      <c r="I102" s="15">
        <v>264</v>
      </c>
      <c r="J102" s="16" t="s">
        <v>255</v>
      </c>
      <c r="K102" s="16" t="s">
        <v>256</v>
      </c>
      <c r="L102" s="16" t="s">
        <v>58</v>
      </c>
      <c r="M102" s="15">
        <f>SUM(N102:P102)</f>
        <v>11385</v>
      </c>
      <c r="N102" s="15">
        <v>4780</v>
      </c>
      <c r="O102" s="15">
        <v>3052</v>
      </c>
      <c r="P102" s="15">
        <v>3553</v>
      </c>
      <c r="Q102" s="15">
        <v>315</v>
      </c>
      <c r="R102" s="15">
        <v>126</v>
      </c>
      <c r="S102" s="15">
        <v>180</v>
      </c>
      <c r="T102" s="15">
        <f>ROUND(U102/365,0)</f>
        <v>72</v>
      </c>
      <c r="U102" s="15">
        <f>V102+W102+X102+Y102</f>
        <v>26219</v>
      </c>
      <c r="V102" s="15">
        <v>18670</v>
      </c>
      <c r="W102" s="15">
        <v>3876</v>
      </c>
      <c r="X102" s="15">
        <v>696</v>
      </c>
      <c r="Y102" s="15">
        <v>2977</v>
      </c>
      <c r="Z102" s="7" t="s">
        <v>15</v>
      </c>
      <c r="AA102" s="17">
        <v>1722</v>
      </c>
      <c r="AB102" s="18" t="s">
        <v>60</v>
      </c>
    </row>
    <row r="103" spans="1:28" ht="15" customHeight="1">
      <c r="A103" s="21"/>
      <c r="B103" s="22" t="s">
        <v>91</v>
      </c>
      <c r="C103" s="31"/>
      <c r="D103" s="22"/>
      <c r="E103" s="22"/>
      <c r="F103" s="24"/>
      <c r="G103" s="25">
        <f>G102</f>
        <v>700</v>
      </c>
      <c r="H103" s="25">
        <f>H102</f>
        <v>264</v>
      </c>
      <c r="I103" s="25">
        <f>I102</f>
        <v>264</v>
      </c>
      <c r="J103" s="26"/>
      <c r="K103" s="27"/>
      <c r="L103" s="28"/>
      <c r="M103" s="25">
        <f aca="true" t="shared" si="33" ref="M103:Y103">M102</f>
        <v>11385</v>
      </c>
      <c r="N103" s="25">
        <f t="shared" si="33"/>
        <v>4780</v>
      </c>
      <c r="O103" s="25">
        <f t="shared" si="33"/>
        <v>3052</v>
      </c>
      <c r="P103" s="25">
        <f t="shared" si="33"/>
        <v>3553</v>
      </c>
      <c r="Q103" s="25">
        <f t="shared" si="33"/>
        <v>315</v>
      </c>
      <c r="R103" s="25">
        <f t="shared" si="33"/>
        <v>126</v>
      </c>
      <c r="S103" s="25">
        <f t="shared" si="33"/>
        <v>180</v>
      </c>
      <c r="T103" s="25">
        <f t="shared" si="33"/>
        <v>72</v>
      </c>
      <c r="U103" s="25">
        <f t="shared" si="33"/>
        <v>26219</v>
      </c>
      <c r="V103" s="25">
        <f t="shared" si="33"/>
        <v>18670</v>
      </c>
      <c r="W103" s="25">
        <f t="shared" si="33"/>
        <v>3876</v>
      </c>
      <c r="X103" s="25">
        <f t="shared" si="33"/>
        <v>696</v>
      </c>
      <c r="Y103" s="25">
        <f t="shared" si="33"/>
        <v>2977</v>
      </c>
      <c r="Z103" s="29"/>
      <c r="AA103" s="23"/>
      <c r="AB103" s="30"/>
    </row>
    <row r="104" spans="1:28" ht="27" customHeight="1">
      <c r="A104" s="13">
        <f aca="true" t="shared" si="34" ref="A104:A114">IF(A103="",A102+1,A103+1)</f>
        <v>73</v>
      </c>
      <c r="B104" s="43" t="s">
        <v>315</v>
      </c>
      <c r="C104" s="14" t="s">
        <v>257</v>
      </c>
      <c r="D104" s="7" t="s">
        <v>53</v>
      </c>
      <c r="E104" s="7" t="s">
        <v>258</v>
      </c>
      <c r="F104" s="7"/>
      <c r="G104" s="15">
        <v>580</v>
      </c>
      <c r="H104" s="15">
        <v>150</v>
      </c>
      <c r="I104" s="15">
        <v>150</v>
      </c>
      <c r="J104" s="16" t="s">
        <v>64</v>
      </c>
      <c r="K104" s="16" t="s">
        <v>74</v>
      </c>
      <c r="L104" s="16" t="s">
        <v>58</v>
      </c>
      <c r="M104" s="15">
        <f aca="true" t="shared" si="35" ref="M104:M112">SUM(N104:P104)</f>
        <v>2098</v>
      </c>
      <c r="N104" s="15">
        <v>398</v>
      </c>
      <c r="O104" s="15">
        <v>0</v>
      </c>
      <c r="P104" s="15">
        <v>1700</v>
      </c>
      <c r="Q104" s="15">
        <v>87</v>
      </c>
      <c r="R104" s="15">
        <v>58</v>
      </c>
      <c r="S104" s="15">
        <v>65</v>
      </c>
      <c r="T104" s="15">
        <f aca="true" t="shared" si="36" ref="T104:T112">ROUND(U104/365,0)</f>
        <v>43</v>
      </c>
      <c r="U104" s="15">
        <f aca="true" t="shared" si="37" ref="U104:U112">V104+W104+X104+Y104</f>
        <v>15714</v>
      </c>
      <c r="V104" s="15">
        <v>14960</v>
      </c>
      <c r="W104" s="15">
        <v>0</v>
      </c>
      <c r="X104" s="15">
        <v>472</v>
      </c>
      <c r="Y104" s="15">
        <v>282</v>
      </c>
      <c r="Z104" s="7" t="s">
        <v>75</v>
      </c>
      <c r="AA104" s="17">
        <v>945</v>
      </c>
      <c r="AB104" s="18" t="s">
        <v>7</v>
      </c>
    </row>
    <row r="105" spans="1:28" ht="27" customHeight="1">
      <c r="A105" s="13">
        <f t="shared" si="34"/>
        <v>74</v>
      </c>
      <c r="B105" s="43" t="s">
        <v>315</v>
      </c>
      <c r="C105" s="14" t="s">
        <v>259</v>
      </c>
      <c r="D105" s="7" t="s">
        <v>53</v>
      </c>
      <c r="E105" s="7" t="s">
        <v>260</v>
      </c>
      <c r="F105" s="7" t="s">
        <v>261</v>
      </c>
      <c r="G105" s="15">
        <v>400</v>
      </c>
      <c r="H105" s="15">
        <v>48</v>
      </c>
      <c r="I105" s="15">
        <v>48</v>
      </c>
      <c r="J105" s="16" t="s">
        <v>64</v>
      </c>
      <c r="K105" s="16" t="s">
        <v>74</v>
      </c>
      <c r="L105" s="16" t="s">
        <v>58</v>
      </c>
      <c r="M105" s="15">
        <f t="shared" si="35"/>
        <v>2117</v>
      </c>
      <c r="N105" s="15">
        <v>1086</v>
      </c>
      <c r="O105" s="15">
        <v>0</v>
      </c>
      <c r="P105" s="15">
        <v>1031</v>
      </c>
      <c r="Q105" s="15">
        <v>60</v>
      </c>
      <c r="R105" s="15">
        <v>40</v>
      </c>
      <c r="S105" s="15">
        <v>17</v>
      </c>
      <c r="T105" s="15">
        <f t="shared" si="36"/>
        <v>13</v>
      </c>
      <c r="U105" s="15">
        <f t="shared" si="37"/>
        <v>4704</v>
      </c>
      <c r="V105" s="15">
        <v>4384</v>
      </c>
      <c r="W105" s="15">
        <v>0</v>
      </c>
      <c r="X105" s="15">
        <v>141</v>
      </c>
      <c r="Y105" s="15">
        <v>179</v>
      </c>
      <c r="Z105" s="7" t="s">
        <v>75</v>
      </c>
      <c r="AA105" s="17">
        <v>2205</v>
      </c>
      <c r="AB105" s="18" t="s">
        <v>262</v>
      </c>
    </row>
    <row r="106" spans="1:28" ht="27" customHeight="1">
      <c r="A106" s="13">
        <f t="shared" si="34"/>
        <v>75</v>
      </c>
      <c r="B106" s="43" t="s">
        <v>315</v>
      </c>
      <c r="C106" s="14" t="s">
        <v>263</v>
      </c>
      <c r="D106" s="7" t="s">
        <v>53</v>
      </c>
      <c r="E106" s="7" t="s">
        <v>264</v>
      </c>
      <c r="F106" s="7" t="s">
        <v>265</v>
      </c>
      <c r="G106" s="15">
        <v>260</v>
      </c>
      <c r="H106" s="15">
        <v>54</v>
      </c>
      <c r="I106" s="15">
        <v>54</v>
      </c>
      <c r="J106" s="16" t="s">
        <v>64</v>
      </c>
      <c r="K106" s="16" t="s">
        <v>74</v>
      </c>
      <c r="L106" s="16" t="s">
        <v>58</v>
      </c>
      <c r="M106" s="15">
        <f t="shared" si="35"/>
        <v>2067</v>
      </c>
      <c r="N106" s="15">
        <v>1036</v>
      </c>
      <c r="O106" s="15">
        <v>0</v>
      </c>
      <c r="P106" s="15">
        <v>1031</v>
      </c>
      <c r="Q106" s="15">
        <v>39</v>
      </c>
      <c r="R106" s="15">
        <v>26</v>
      </c>
      <c r="S106" s="15">
        <v>20</v>
      </c>
      <c r="T106" s="15">
        <f t="shared" si="36"/>
        <v>15</v>
      </c>
      <c r="U106" s="15">
        <f t="shared" si="37"/>
        <v>5298</v>
      </c>
      <c r="V106" s="15">
        <v>4937</v>
      </c>
      <c r="W106" s="15">
        <v>0</v>
      </c>
      <c r="X106" s="15">
        <v>160</v>
      </c>
      <c r="Y106" s="15">
        <v>201</v>
      </c>
      <c r="Z106" s="7" t="s">
        <v>75</v>
      </c>
      <c r="AA106" s="17">
        <v>2310</v>
      </c>
      <c r="AB106" s="18" t="s">
        <v>262</v>
      </c>
    </row>
    <row r="107" spans="1:28" ht="27" customHeight="1">
      <c r="A107" s="13">
        <f t="shared" si="34"/>
        <v>76</v>
      </c>
      <c r="B107" s="43" t="s">
        <v>315</v>
      </c>
      <c r="C107" s="14" t="s">
        <v>266</v>
      </c>
      <c r="D107" s="7" t="s">
        <v>53</v>
      </c>
      <c r="E107" s="7" t="s">
        <v>232</v>
      </c>
      <c r="F107" s="7"/>
      <c r="G107" s="15">
        <v>200</v>
      </c>
      <c r="H107" s="15">
        <v>36</v>
      </c>
      <c r="I107" s="15">
        <v>36</v>
      </c>
      <c r="J107" s="16" t="s">
        <v>64</v>
      </c>
      <c r="K107" s="16" t="s">
        <v>74</v>
      </c>
      <c r="L107" s="16" t="s">
        <v>58</v>
      </c>
      <c r="M107" s="15">
        <f t="shared" si="35"/>
        <v>1456</v>
      </c>
      <c r="N107" s="15">
        <v>427</v>
      </c>
      <c r="O107" s="15">
        <v>0</v>
      </c>
      <c r="P107" s="15">
        <v>1029</v>
      </c>
      <c r="Q107" s="15">
        <v>30</v>
      </c>
      <c r="R107" s="15">
        <v>20</v>
      </c>
      <c r="S107" s="15">
        <v>13</v>
      </c>
      <c r="T107" s="15">
        <f t="shared" si="36"/>
        <v>10</v>
      </c>
      <c r="U107" s="15">
        <f t="shared" si="37"/>
        <v>3543</v>
      </c>
      <c r="V107" s="15">
        <v>3302</v>
      </c>
      <c r="W107" s="15">
        <v>0</v>
      </c>
      <c r="X107" s="15">
        <v>109</v>
      </c>
      <c r="Y107" s="15">
        <v>132</v>
      </c>
      <c r="Z107" s="7" t="s">
        <v>75</v>
      </c>
      <c r="AA107" s="17">
        <v>2940</v>
      </c>
      <c r="AB107" s="18" t="s">
        <v>262</v>
      </c>
    </row>
    <row r="108" spans="1:28" ht="27" customHeight="1">
      <c r="A108" s="13">
        <f t="shared" si="34"/>
        <v>77</v>
      </c>
      <c r="B108" s="43" t="s">
        <v>315</v>
      </c>
      <c r="C108" s="14" t="s">
        <v>267</v>
      </c>
      <c r="D108" s="7" t="s">
        <v>53</v>
      </c>
      <c r="E108" s="7" t="s">
        <v>268</v>
      </c>
      <c r="F108" s="7" t="s">
        <v>269</v>
      </c>
      <c r="G108" s="15">
        <v>115</v>
      </c>
      <c r="H108" s="15">
        <v>81</v>
      </c>
      <c r="I108" s="15">
        <v>81</v>
      </c>
      <c r="J108" s="16" t="s">
        <v>183</v>
      </c>
      <c r="K108" s="16" t="s">
        <v>74</v>
      </c>
      <c r="L108" s="16" t="s">
        <v>58</v>
      </c>
      <c r="M108" s="15">
        <f t="shared" si="35"/>
        <v>1894</v>
      </c>
      <c r="N108" s="15">
        <v>0</v>
      </c>
      <c r="O108" s="15">
        <v>688</v>
      </c>
      <c r="P108" s="15">
        <v>1206</v>
      </c>
      <c r="Q108" s="15">
        <v>55</v>
      </c>
      <c r="R108" s="15">
        <v>41</v>
      </c>
      <c r="S108" s="15">
        <v>28</v>
      </c>
      <c r="T108" s="15">
        <f t="shared" si="36"/>
        <v>22</v>
      </c>
      <c r="U108" s="15">
        <f t="shared" si="37"/>
        <v>7880</v>
      </c>
      <c r="V108" s="15">
        <v>7503</v>
      </c>
      <c r="W108" s="15">
        <v>0</v>
      </c>
      <c r="X108" s="15">
        <v>236</v>
      </c>
      <c r="Y108" s="15">
        <v>141</v>
      </c>
      <c r="Z108" s="7" t="s">
        <v>75</v>
      </c>
      <c r="AA108" s="17">
        <v>1365</v>
      </c>
      <c r="AB108" s="18" t="s">
        <v>262</v>
      </c>
    </row>
    <row r="109" spans="1:28" ht="27" customHeight="1">
      <c r="A109" s="13">
        <f t="shared" si="34"/>
        <v>78</v>
      </c>
      <c r="B109" s="43" t="s">
        <v>315</v>
      </c>
      <c r="C109" s="14" t="s">
        <v>270</v>
      </c>
      <c r="D109" s="7" t="s">
        <v>53</v>
      </c>
      <c r="E109" s="7" t="s">
        <v>101</v>
      </c>
      <c r="F109" s="7" t="s">
        <v>271</v>
      </c>
      <c r="G109" s="15">
        <v>340</v>
      </c>
      <c r="H109" s="15">
        <v>185</v>
      </c>
      <c r="I109" s="15">
        <v>185</v>
      </c>
      <c r="J109" s="16" t="s">
        <v>183</v>
      </c>
      <c r="K109" s="16" t="s">
        <v>74</v>
      </c>
      <c r="L109" s="16" t="s">
        <v>58</v>
      </c>
      <c r="M109" s="15">
        <f t="shared" si="35"/>
        <v>2844</v>
      </c>
      <c r="N109" s="15">
        <v>0</v>
      </c>
      <c r="O109" s="15">
        <v>706</v>
      </c>
      <c r="P109" s="15">
        <v>2138</v>
      </c>
      <c r="Q109" s="15">
        <v>68</v>
      </c>
      <c r="R109" s="15">
        <v>48</v>
      </c>
      <c r="S109" s="15">
        <v>65</v>
      </c>
      <c r="T109" s="15">
        <f t="shared" si="36"/>
        <v>49</v>
      </c>
      <c r="U109" s="15">
        <f t="shared" si="37"/>
        <v>17930</v>
      </c>
      <c r="V109" s="15">
        <v>16639</v>
      </c>
      <c r="W109" s="15">
        <v>0</v>
      </c>
      <c r="X109" s="15">
        <v>537</v>
      </c>
      <c r="Y109" s="15">
        <v>754</v>
      </c>
      <c r="Z109" s="7" t="s">
        <v>75</v>
      </c>
      <c r="AA109" s="17">
        <v>1155</v>
      </c>
      <c r="AB109" s="18" t="s">
        <v>262</v>
      </c>
    </row>
    <row r="110" spans="1:28" ht="27" customHeight="1">
      <c r="A110" s="13">
        <f t="shared" si="34"/>
        <v>79</v>
      </c>
      <c r="B110" s="43" t="s">
        <v>315</v>
      </c>
      <c r="C110" s="14" t="s">
        <v>272</v>
      </c>
      <c r="D110" s="7" t="s">
        <v>53</v>
      </c>
      <c r="E110" s="7" t="s">
        <v>273</v>
      </c>
      <c r="F110" s="7"/>
      <c r="G110" s="15">
        <v>125</v>
      </c>
      <c r="H110" s="15">
        <v>74</v>
      </c>
      <c r="I110" s="15">
        <v>74</v>
      </c>
      <c r="J110" s="16" t="s">
        <v>183</v>
      </c>
      <c r="K110" s="16" t="s">
        <v>74</v>
      </c>
      <c r="L110" s="16" t="s">
        <v>58</v>
      </c>
      <c r="M110" s="15">
        <f t="shared" si="35"/>
        <v>1580</v>
      </c>
      <c r="N110" s="15">
        <v>0</v>
      </c>
      <c r="O110" s="15">
        <v>491</v>
      </c>
      <c r="P110" s="15">
        <v>1089</v>
      </c>
      <c r="Q110" s="15">
        <v>25</v>
      </c>
      <c r="R110" s="15">
        <v>19</v>
      </c>
      <c r="S110" s="15">
        <v>25</v>
      </c>
      <c r="T110" s="15">
        <f t="shared" si="36"/>
        <v>20</v>
      </c>
      <c r="U110" s="15">
        <f t="shared" si="37"/>
        <v>7247</v>
      </c>
      <c r="V110" s="15">
        <v>6537</v>
      </c>
      <c r="W110" s="15">
        <v>0</v>
      </c>
      <c r="X110" s="15">
        <v>217</v>
      </c>
      <c r="Y110" s="15">
        <v>493</v>
      </c>
      <c r="Z110" s="7" t="s">
        <v>75</v>
      </c>
      <c r="AA110" s="17">
        <v>1680</v>
      </c>
      <c r="AB110" s="18" t="s">
        <v>262</v>
      </c>
    </row>
    <row r="111" spans="1:28" ht="27" customHeight="1">
      <c r="A111" s="13">
        <f t="shared" si="34"/>
        <v>80</v>
      </c>
      <c r="B111" s="43" t="s">
        <v>315</v>
      </c>
      <c r="C111" s="14" t="s">
        <v>274</v>
      </c>
      <c r="D111" s="7" t="s">
        <v>53</v>
      </c>
      <c r="E111" s="7" t="s">
        <v>275</v>
      </c>
      <c r="F111" s="7"/>
      <c r="G111" s="15">
        <v>290</v>
      </c>
      <c r="H111" s="15">
        <v>204</v>
      </c>
      <c r="I111" s="15">
        <v>204</v>
      </c>
      <c r="J111" s="16" t="s">
        <v>73</v>
      </c>
      <c r="K111" s="16" t="s">
        <v>74</v>
      </c>
      <c r="L111" s="16" t="s">
        <v>58</v>
      </c>
      <c r="M111" s="15">
        <f t="shared" si="35"/>
        <v>4277</v>
      </c>
      <c r="N111" s="15">
        <v>0</v>
      </c>
      <c r="O111" s="15">
        <v>332</v>
      </c>
      <c r="P111" s="15">
        <v>3945</v>
      </c>
      <c r="Q111" s="15">
        <v>58</v>
      </c>
      <c r="R111" s="15">
        <v>44</v>
      </c>
      <c r="S111" s="15">
        <v>55</v>
      </c>
      <c r="T111" s="15">
        <f t="shared" si="36"/>
        <v>44</v>
      </c>
      <c r="U111" s="15">
        <f t="shared" si="37"/>
        <v>16056</v>
      </c>
      <c r="V111" s="15">
        <v>14804</v>
      </c>
      <c r="W111" s="15">
        <v>0</v>
      </c>
      <c r="X111" s="15">
        <v>482</v>
      </c>
      <c r="Y111" s="15">
        <v>770</v>
      </c>
      <c r="Z111" s="7" t="s">
        <v>75</v>
      </c>
      <c r="AA111" s="17">
        <v>3255</v>
      </c>
      <c r="AB111" s="18" t="s">
        <v>262</v>
      </c>
    </row>
    <row r="112" spans="1:28" ht="27" customHeight="1">
      <c r="A112" s="13">
        <f t="shared" si="34"/>
        <v>81</v>
      </c>
      <c r="B112" s="43" t="s">
        <v>315</v>
      </c>
      <c r="C112" s="14" t="s">
        <v>276</v>
      </c>
      <c r="D112" s="7" t="s">
        <v>53</v>
      </c>
      <c r="E112" s="7" t="s">
        <v>186</v>
      </c>
      <c r="F112" s="7"/>
      <c r="G112" s="15">
        <v>136</v>
      </c>
      <c r="H112" s="15">
        <v>90</v>
      </c>
      <c r="I112" s="15">
        <v>90</v>
      </c>
      <c r="J112" s="16" t="s">
        <v>64</v>
      </c>
      <c r="K112" s="16" t="s">
        <v>74</v>
      </c>
      <c r="L112" s="16" t="s">
        <v>58</v>
      </c>
      <c r="M112" s="15">
        <f t="shared" si="35"/>
        <v>1654</v>
      </c>
      <c r="N112" s="15">
        <v>500</v>
      </c>
      <c r="O112" s="15">
        <v>0</v>
      </c>
      <c r="P112" s="15">
        <v>1154</v>
      </c>
      <c r="Q112" s="15">
        <v>34</v>
      </c>
      <c r="R112" s="15">
        <v>27</v>
      </c>
      <c r="S112" s="15">
        <v>29</v>
      </c>
      <c r="T112" s="15">
        <f t="shared" si="36"/>
        <v>24</v>
      </c>
      <c r="U112" s="15">
        <f t="shared" si="37"/>
        <v>8754</v>
      </c>
      <c r="V112" s="15">
        <v>8333</v>
      </c>
      <c r="W112" s="15">
        <v>0</v>
      </c>
      <c r="X112" s="15">
        <v>250</v>
      </c>
      <c r="Y112" s="15">
        <v>171</v>
      </c>
      <c r="Z112" s="7" t="s">
        <v>75</v>
      </c>
      <c r="AA112" s="17">
        <v>2100</v>
      </c>
      <c r="AB112" s="18" t="s">
        <v>262</v>
      </c>
    </row>
    <row r="113" spans="1:28" ht="15" customHeight="1">
      <c r="A113" s="21"/>
      <c r="B113" s="22" t="s">
        <v>91</v>
      </c>
      <c r="C113" s="31"/>
      <c r="D113" s="22"/>
      <c r="E113" s="22"/>
      <c r="F113" s="24"/>
      <c r="G113" s="25">
        <f>SUM(G104:G112)</f>
        <v>2446</v>
      </c>
      <c r="H113" s="25">
        <f>SUM(H104:H112)</f>
        <v>922</v>
      </c>
      <c r="I113" s="25">
        <f>SUM(I104:I112)</f>
        <v>922</v>
      </c>
      <c r="J113" s="26"/>
      <c r="K113" s="27"/>
      <c r="L113" s="28"/>
      <c r="M113" s="25">
        <f aca="true" t="shared" si="38" ref="M113:Y113">SUM(M104:M112)</f>
        <v>19987</v>
      </c>
      <c r="N113" s="25">
        <f t="shared" si="38"/>
        <v>3447</v>
      </c>
      <c r="O113" s="25">
        <f t="shared" si="38"/>
        <v>2217</v>
      </c>
      <c r="P113" s="25">
        <f t="shared" si="38"/>
        <v>14323</v>
      </c>
      <c r="Q113" s="25">
        <f t="shared" si="38"/>
        <v>456</v>
      </c>
      <c r="R113" s="25">
        <f t="shared" si="38"/>
        <v>323</v>
      </c>
      <c r="S113" s="25">
        <f>SUM(S104:S112)</f>
        <v>317</v>
      </c>
      <c r="T113" s="25">
        <f t="shared" si="38"/>
        <v>240</v>
      </c>
      <c r="U113" s="25">
        <f t="shared" si="38"/>
        <v>87126</v>
      </c>
      <c r="V113" s="25">
        <f t="shared" si="38"/>
        <v>81399</v>
      </c>
      <c r="W113" s="25">
        <f t="shared" si="38"/>
        <v>0</v>
      </c>
      <c r="X113" s="25">
        <f t="shared" si="38"/>
        <v>2604</v>
      </c>
      <c r="Y113" s="25">
        <f t="shared" si="38"/>
        <v>3123</v>
      </c>
      <c r="Z113" s="29"/>
      <c r="AA113" s="23"/>
      <c r="AB113" s="30"/>
    </row>
    <row r="114" spans="1:28" ht="27" customHeight="1">
      <c r="A114" s="13">
        <f t="shared" si="34"/>
        <v>82</v>
      </c>
      <c r="B114" s="14" t="s">
        <v>277</v>
      </c>
      <c r="C114" s="14" t="s">
        <v>278</v>
      </c>
      <c r="D114" s="7" t="s">
        <v>53</v>
      </c>
      <c r="E114" s="7" t="s">
        <v>279</v>
      </c>
      <c r="F114" s="7" t="s">
        <v>316</v>
      </c>
      <c r="G114" s="15">
        <v>2810</v>
      </c>
      <c r="H114" s="15">
        <v>2720</v>
      </c>
      <c r="I114" s="15">
        <v>2720</v>
      </c>
      <c r="J114" s="16" t="s">
        <v>187</v>
      </c>
      <c r="K114" s="16" t="s">
        <v>74</v>
      </c>
      <c r="L114" s="16" t="s">
        <v>280</v>
      </c>
      <c r="M114" s="15">
        <f>SUM(N114:P114)</f>
        <v>27837</v>
      </c>
      <c r="N114" s="15">
        <v>844</v>
      </c>
      <c r="O114" s="15">
        <v>5096</v>
      </c>
      <c r="P114" s="15">
        <v>21897</v>
      </c>
      <c r="Q114" s="15">
        <v>1530</v>
      </c>
      <c r="R114" s="15">
        <v>764</v>
      </c>
      <c r="S114" s="15">
        <v>1524</v>
      </c>
      <c r="T114" s="15">
        <f>ROUND(U114/365,0)</f>
        <v>727</v>
      </c>
      <c r="U114" s="15">
        <f>V114+W114+X114+Y114</f>
        <v>265373</v>
      </c>
      <c r="V114" s="15">
        <v>210223</v>
      </c>
      <c r="W114" s="15">
        <v>18529</v>
      </c>
      <c r="X114" s="15">
        <v>21230</v>
      </c>
      <c r="Y114" s="15">
        <v>15391</v>
      </c>
      <c r="Z114" s="7" t="s">
        <v>75</v>
      </c>
      <c r="AA114" s="17">
        <v>1995</v>
      </c>
      <c r="AB114" s="18" t="s">
        <v>60</v>
      </c>
    </row>
    <row r="115" spans="1:28" ht="27" customHeight="1">
      <c r="A115" s="13">
        <f>IF(A114="",#REF!+1,A114+1)</f>
        <v>83</v>
      </c>
      <c r="B115" s="14" t="s">
        <v>277</v>
      </c>
      <c r="C115" s="14" t="s">
        <v>281</v>
      </c>
      <c r="D115" s="7" t="s">
        <v>53</v>
      </c>
      <c r="E115" s="7" t="s">
        <v>282</v>
      </c>
      <c r="F115" s="7" t="s">
        <v>283</v>
      </c>
      <c r="G115" s="15">
        <v>2080</v>
      </c>
      <c r="H115" s="15">
        <v>630</v>
      </c>
      <c r="I115" s="15">
        <v>622</v>
      </c>
      <c r="J115" s="16" t="s">
        <v>177</v>
      </c>
      <c r="K115" s="16" t="s">
        <v>74</v>
      </c>
      <c r="L115" s="16" t="s">
        <v>58</v>
      </c>
      <c r="M115" s="15">
        <f>SUM(N115:P115)</f>
        <v>11623</v>
      </c>
      <c r="N115" s="15">
        <v>301</v>
      </c>
      <c r="O115" s="15">
        <v>70</v>
      </c>
      <c r="P115" s="15">
        <v>11252</v>
      </c>
      <c r="Q115" s="15">
        <v>324</v>
      </c>
      <c r="R115" s="15">
        <v>219</v>
      </c>
      <c r="S115" s="15">
        <v>318</v>
      </c>
      <c r="T115" s="15">
        <f>ROUND(U115/365,0)</f>
        <v>171</v>
      </c>
      <c r="U115" s="15">
        <f>V115+W115+X115+Y115</f>
        <v>62418</v>
      </c>
      <c r="V115" s="15">
        <v>49446</v>
      </c>
      <c r="W115" s="15">
        <v>4358</v>
      </c>
      <c r="X115" s="15">
        <v>4993</v>
      </c>
      <c r="Y115" s="15">
        <v>3621</v>
      </c>
      <c r="Z115" s="7" t="s">
        <v>75</v>
      </c>
      <c r="AA115" s="17">
        <v>1995</v>
      </c>
      <c r="AB115" s="18" t="s">
        <v>60</v>
      </c>
    </row>
    <row r="116" spans="1:28" ht="27" customHeight="1">
      <c r="A116" s="13">
        <f>IF(A115="",A114+1,A115+1)</f>
        <v>84</v>
      </c>
      <c r="B116" s="14" t="s">
        <v>277</v>
      </c>
      <c r="C116" s="14" t="s">
        <v>284</v>
      </c>
      <c r="D116" s="7" t="s">
        <v>53</v>
      </c>
      <c r="E116" s="7" t="s">
        <v>285</v>
      </c>
      <c r="F116" s="7" t="s">
        <v>109</v>
      </c>
      <c r="G116" s="15">
        <v>810</v>
      </c>
      <c r="H116" s="15">
        <v>596</v>
      </c>
      <c r="I116" s="15">
        <v>589</v>
      </c>
      <c r="J116" s="16" t="s">
        <v>177</v>
      </c>
      <c r="K116" s="16" t="s">
        <v>74</v>
      </c>
      <c r="L116" s="16" t="s">
        <v>128</v>
      </c>
      <c r="M116" s="15">
        <f>SUM(N116:P116)</f>
        <v>16570</v>
      </c>
      <c r="N116" s="15">
        <v>1196</v>
      </c>
      <c r="O116" s="15">
        <v>434</v>
      </c>
      <c r="P116" s="15">
        <v>14940</v>
      </c>
      <c r="Q116" s="15">
        <v>430</v>
      </c>
      <c r="R116" s="15">
        <v>223</v>
      </c>
      <c r="S116" s="15">
        <v>332</v>
      </c>
      <c r="T116" s="15">
        <f>ROUND(U116/365,0)</f>
        <v>162</v>
      </c>
      <c r="U116" s="15">
        <f>V116+W116+X116+Y116</f>
        <v>59123</v>
      </c>
      <c r="V116" s="15">
        <v>46836</v>
      </c>
      <c r="W116" s="15">
        <v>4128</v>
      </c>
      <c r="X116" s="15">
        <v>4730</v>
      </c>
      <c r="Y116" s="15">
        <v>3429</v>
      </c>
      <c r="Z116" s="7" t="s">
        <v>75</v>
      </c>
      <c r="AA116" s="17">
        <v>1995</v>
      </c>
      <c r="AB116" s="18" t="s">
        <v>60</v>
      </c>
    </row>
    <row r="117" spans="1:28" ht="27" customHeight="1">
      <c r="A117" s="13">
        <f>IF(A116="",A115+1,A116+1)</f>
        <v>85</v>
      </c>
      <c r="B117" s="14" t="s">
        <v>277</v>
      </c>
      <c r="C117" s="14" t="s">
        <v>286</v>
      </c>
      <c r="D117" s="7" t="s">
        <v>71</v>
      </c>
      <c r="E117" s="7" t="s">
        <v>134</v>
      </c>
      <c r="F117" s="7"/>
      <c r="G117" s="15">
        <v>150</v>
      </c>
      <c r="H117" s="15">
        <v>76</v>
      </c>
      <c r="I117" s="15">
        <v>74</v>
      </c>
      <c r="J117" s="16" t="s">
        <v>287</v>
      </c>
      <c r="K117" s="16" t="s">
        <v>74</v>
      </c>
      <c r="L117" s="16" t="s">
        <v>214</v>
      </c>
      <c r="M117" s="15">
        <f>SUM(N117:P117)</f>
        <v>1005</v>
      </c>
      <c r="N117" s="15">
        <v>5</v>
      </c>
      <c r="O117" s="15">
        <v>0</v>
      </c>
      <c r="P117" s="15">
        <v>1000</v>
      </c>
      <c r="Q117" s="15">
        <v>23</v>
      </c>
      <c r="R117" s="15">
        <v>15</v>
      </c>
      <c r="S117" s="15">
        <v>20</v>
      </c>
      <c r="T117" s="15">
        <f>ROUND(U117/365,0)</f>
        <v>19</v>
      </c>
      <c r="U117" s="15">
        <f>V117+W117+X117+Y117</f>
        <v>6820</v>
      </c>
      <c r="V117" s="15">
        <v>6735</v>
      </c>
      <c r="W117" s="15">
        <v>0</v>
      </c>
      <c r="X117" s="15">
        <v>55</v>
      </c>
      <c r="Y117" s="15">
        <v>30</v>
      </c>
      <c r="Z117" s="7" t="s">
        <v>75</v>
      </c>
      <c r="AA117" s="17">
        <v>750</v>
      </c>
      <c r="AB117" s="18" t="s">
        <v>163</v>
      </c>
    </row>
    <row r="118" spans="1:28" ht="15" customHeight="1">
      <c r="A118" s="21"/>
      <c r="B118" s="22" t="s">
        <v>91</v>
      </c>
      <c r="C118" s="31"/>
      <c r="D118" s="22"/>
      <c r="E118" s="22"/>
      <c r="F118" s="24"/>
      <c r="G118" s="25">
        <f>SUM(G114:G117)</f>
        <v>5850</v>
      </c>
      <c r="H118" s="25">
        <f>SUM(H114:H117)</f>
        <v>4022</v>
      </c>
      <c r="I118" s="25">
        <f>SUM(I114:I117)</f>
        <v>4005</v>
      </c>
      <c r="J118" s="26"/>
      <c r="K118" s="27"/>
      <c r="L118" s="28"/>
      <c r="M118" s="25">
        <f aca="true" t="shared" si="39" ref="M118:Y118">SUM(M114:M117)</f>
        <v>57035</v>
      </c>
      <c r="N118" s="25">
        <f t="shared" si="39"/>
        <v>2346</v>
      </c>
      <c r="O118" s="25">
        <f t="shared" si="39"/>
        <v>5600</v>
      </c>
      <c r="P118" s="25">
        <f t="shared" si="39"/>
        <v>49089</v>
      </c>
      <c r="Q118" s="25">
        <f t="shared" si="39"/>
        <v>2307</v>
      </c>
      <c r="R118" s="25">
        <f t="shared" si="39"/>
        <v>1221</v>
      </c>
      <c r="S118" s="25">
        <f>SUM(S114:S117)</f>
        <v>2194</v>
      </c>
      <c r="T118" s="25">
        <f t="shared" si="39"/>
        <v>1079</v>
      </c>
      <c r="U118" s="25">
        <f t="shared" si="39"/>
        <v>393734</v>
      </c>
      <c r="V118" s="25">
        <f t="shared" si="39"/>
        <v>313240</v>
      </c>
      <c r="W118" s="25">
        <f t="shared" si="39"/>
        <v>27015</v>
      </c>
      <c r="X118" s="25">
        <f t="shared" si="39"/>
        <v>31008</v>
      </c>
      <c r="Y118" s="25">
        <f t="shared" si="39"/>
        <v>22471</v>
      </c>
      <c r="Z118" s="29"/>
      <c r="AA118" s="23"/>
      <c r="AB118" s="30"/>
    </row>
    <row r="119" spans="1:28" ht="27" customHeight="1">
      <c r="A119" s="13">
        <f>IF(A118="",A117+1,A118+1)</f>
        <v>86</v>
      </c>
      <c r="B119" s="43" t="s">
        <v>288</v>
      </c>
      <c r="C119" s="14" t="s">
        <v>289</v>
      </c>
      <c r="D119" s="7" t="s">
        <v>53</v>
      </c>
      <c r="E119" s="7" t="s">
        <v>290</v>
      </c>
      <c r="F119" s="7"/>
      <c r="G119" s="15">
        <v>3000</v>
      </c>
      <c r="H119" s="15">
        <v>1748</v>
      </c>
      <c r="I119" s="15">
        <v>1745</v>
      </c>
      <c r="J119" s="16" t="s">
        <v>64</v>
      </c>
      <c r="K119" s="16" t="s">
        <v>74</v>
      </c>
      <c r="L119" s="16" t="s">
        <v>58</v>
      </c>
      <c r="M119" s="15">
        <f>SUM(N119:P119)</f>
        <v>42415</v>
      </c>
      <c r="N119" s="15">
        <v>0</v>
      </c>
      <c r="O119" s="15">
        <v>3744</v>
      </c>
      <c r="P119" s="15">
        <v>38671</v>
      </c>
      <c r="Q119" s="15">
        <v>600</v>
      </c>
      <c r="R119" s="15">
        <v>405</v>
      </c>
      <c r="S119" s="15">
        <v>342</v>
      </c>
      <c r="T119" s="15">
        <f>ROUND(U119/365,0)</f>
        <v>287</v>
      </c>
      <c r="U119" s="15">
        <f>V119+W119+X119+Y119</f>
        <v>104934</v>
      </c>
      <c r="V119" s="15">
        <v>91807</v>
      </c>
      <c r="W119" s="15">
        <v>8896</v>
      </c>
      <c r="X119" s="15">
        <v>3685</v>
      </c>
      <c r="Y119" s="15">
        <v>546</v>
      </c>
      <c r="Z119" s="7" t="s">
        <v>5</v>
      </c>
      <c r="AA119" s="17">
        <v>1722</v>
      </c>
      <c r="AB119" s="18" t="s">
        <v>60</v>
      </c>
    </row>
    <row r="120" spans="1:28" ht="15" customHeight="1">
      <c r="A120" s="21"/>
      <c r="B120" s="22" t="s">
        <v>91</v>
      </c>
      <c r="C120" s="31"/>
      <c r="D120" s="22"/>
      <c r="E120" s="22"/>
      <c r="F120" s="24"/>
      <c r="G120" s="25">
        <f>G119</f>
        <v>3000</v>
      </c>
      <c r="H120" s="25">
        <f>H119</f>
        <v>1748</v>
      </c>
      <c r="I120" s="25">
        <f>I119</f>
        <v>1745</v>
      </c>
      <c r="J120" s="26"/>
      <c r="K120" s="27"/>
      <c r="L120" s="28"/>
      <c r="M120" s="25">
        <f aca="true" t="shared" si="40" ref="M120:Y120">M119</f>
        <v>42415</v>
      </c>
      <c r="N120" s="25">
        <f t="shared" si="40"/>
        <v>0</v>
      </c>
      <c r="O120" s="25">
        <f t="shared" si="40"/>
        <v>3744</v>
      </c>
      <c r="P120" s="25">
        <f t="shared" si="40"/>
        <v>38671</v>
      </c>
      <c r="Q120" s="25">
        <f t="shared" si="40"/>
        <v>600</v>
      </c>
      <c r="R120" s="25">
        <f t="shared" si="40"/>
        <v>405</v>
      </c>
      <c r="S120" s="25">
        <f>S119</f>
        <v>342</v>
      </c>
      <c r="T120" s="25">
        <f t="shared" si="40"/>
        <v>287</v>
      </c>
      <c r="U120" s="25">
        <f t="shared" si="40"/>
        <v>104934</v>
      </c>
      <c r="V120" s="25">
        <f t="shared" si="40"/>
        <v>91807</v>
      </c>
      <c r="W120" s="25">
        <f t="shared" si="40"/>
        <v>8896</v>
      </c>
      <c r="X120" s="25">
        <f t="shared" si="40"/>
        <v>3685</v>
      </c>
      <c r="Y120" s="25">
        <f t="shared" si="40"/>
        <v>546</v>
      </c>
      <c r="Z120" s="29"/>
      <c r="AA120" s="23"/>
      <c r="AB120" s="30"/>
    </row>
    <row r="121" spans="1:28" ht="27" customHeight="1">
      <c r="A121" s="13">
        <f>IF(A120="",A119+1,A120+1)</f>
        <v>87</v>
      </c>
      <c r="B121" s="43" t="s">
        <v>291</v>
      </c>
      <c r="C121" s="14" t="s">
        <v>292</v>
      </c>
      <c r="D121" s="7" t="s">
        <v>53</v>
      </c>
      <c r="E121" s="7" t="s">
        <v>293</v>
      </c>
      <c r="F121" s="7"/>
      <c r="G121" s="15">
        <v>230</v>
      </c>
      <c r="H121" s="15">
        <v>51</v>
      </c>
      <c r="I121" s="15">
        <v>51</v>
      </c>
      <c r="J121" s="16" t="s">
        <v>64</v>
      </c>
      <c r="K121" s="16" t="s">
        <v>74</v>
      </c>
      <c r="L121" s="16" t="s">
        <v>58</v>
      </c>
      <c r="M121" s="15">
        <f>SUM(N121:P121)</f>
        <v>5183</v>
      </c>
      <c r="N121" s="15">
        <v>3075</v>
      </c>
      <c r="O121" s="15">
        <v>0</v>
      </c>
      <c r="P121" s="15">
        <v>2108</v>
      </c>
      <c r="Q121" s="15">
        <v>35</v>
      </c>
      <c r="R121" s="15">
        <v>23</v>
      </c>
      <c r="S121" s="15">
        <v>31</v>
      </c>
      <c r="T121" s="15">
        <f>ROUND(U121/365,0)</f>
        <v>19</v>
      </c>
      <c r="U121" s="15">
        <f>V121+W121+X121+Y121</f>
        <v>7014</v>
      </c>
      <c r="V121" s="15">
        <v>3446</v>
      </c>
      <c r="W121" s="15">
        <v>2344</v>
      </c>
      <c r="X121" s="15">
        <v>193</v>
      </c>
      <c r="Y121" s="15">
        <v>1031</v>
      </c>
      <c r="Z121" s="7" t="s">
        <v>75</v>
      </c>
      <c r="AA121" s="17">
        <v>1722</v>
      </c>
      <c r="AB121" s="18" t="s">
        <v>60</v>
      </c>
    </row>
    <row r="122" spans="1:28" ht="15" customHeight="1" thickBot="1">
      <c r="A122" s="44"/>
      <c r="B122" s="45" t="s">
        <v>91</v>
      </c>
      <c r="C122" s="46"/>
      <c r="D122" s="45"/>
      <c r="E122" s="45"/>
      <c r="F122" s="47"/>
      <c r="G122" s="48">
        <f>G121</f>
        <v>230</v>
      </c>
      <c r="H122" s="48">
        <f>H121</f>
        <v>51</v>
      </c>
      <c r="I122" s="48">
        <f>I121</f>
        <v>51</v>
      </c>
      <c r="J122" s="49"/>
      <c r="K122" s="50"/>
      <c r="L122" s="51"/>
      <c r="M122" s="48">
        <f aca="true" t="shared" si="41" ref="M122:Y122">M121</f>
        <v>5183</v>
      </c>
      <c r="N122" s="48">
        <f t="shared" si="41"/>
        <v>3075</v>
      </c>
      <c r="O122" s="48">
        <f t="shared" si="41"/>
        <v>0</v>
      </c>
      <c r="P122" s="48">
        <f t="shared" si="41"/>
        <v>2108</v>
      </c>
      <c r="Q122" s="48">
        <f t="shared" si="41"/>
        <v>35</v>
      </c>
      <c r="R122" s="48">
        <f t="shared" si="41"/>
        <v>23</v>
      </c>
      <c r="S122" s="48">
        <f>S121</f>
        <v>31</v>
      </c>
      <c r="T122" s="48">
        <f t="shared" si="41"/>
        <v>19</v>
      </c>
      <c r="U122" s="48">
        <f t="shared" si="41"/>
        <v>7014</v>
      </c>
      <c r="V122" s="48">
        <f t="shared" si="41"/>
        <v>3446</v>
      </c>
      <c r="W122" s="48">
        <f t="shared" si="41"/>
        <v>2344</v>
      </c>
      <c r="X122" s="48">
        <f t="shared" si="41"/>
        <v>193</v>
      </c>
      <c r="Y122" s="48">
        <f t="shared" si="41"/>
        <v>1031</v>
      </c>
      <c r="Z122" s="52"/>
      <c r="AA122" s="53"/>
      <c r="AB122" s="54"/>
    </row>
    <row r="123" spans="1:28" ht="27" customHeight="1" thickTop="1">
      <c r="A123" s="55"/>
      <c r="B123" s="56" t="s">
        <v>294</v>
      </c>
      <c r="C123" s="57"/>
      <c r="D123" s="56"/>
      <c r="E123" s="56"/>
      <c r="F123" s="58"/>
      <c r="G123" s="59">
        <f>G15+G17+G19+G23+G28+G32+G35+G41+G46+G48+G50+G53+G59+G62+G66+G72+G77+G80+G84+G86+G94+G96+G99+G101+G103+G113+G118+G120+G122</f>
        <v>83349</v>
      </c>
      <c r="H123" s="59">
        <f>H15+H17+H19+H23+H28+H32+H35+H41+H46+H48+H50+H53+H59+H62+H66+H72+H77+H80+H84+H86+H94+H96+H99+H101+H103+H113+H118+H120+H122</f>
        <v>55820</v>
      </c>
      <c r="I123" s="59">
        <f>I15+I17+I19+I23+I28+I32+I35+I41+I46+I48+I50+I53+I59+I62+I66+I72+I77+I80+I84+I86+I94+I96+I99+I101+I103+I113+I118+I120+I122</f>
        <v>54728</v>
      </c>
      <c r="J123" s="60"/>
      <c r="K123" s="61"/>
      <c r="L123" s="62"/>
      <c r="M123" s="59">
        <f>M15+M17+M19+M23+M28+M32+M35+M41+M46+M48+M50+M53+M59+M62+M66+M72+M77+M80+M84+M86+M94+M96+M99+M101+M103+M113+M118+M120+M122</f>
        <v>1024424</v>
      </c>
      <c r="N123" s="59">
        <f aca="true" t="shared" si="42" ref="N123:Y123">N15+N17+N19+N23+N28+N32+N35+N41+N46+N48+N50+N53+N59+N62+N66+N72+N77+N80+N84+N86+N94+N96+N99+N101+N103+N113+N118+N120+N122</f>
        <v>147934</v>
      </c>
      <c r="O123" s="59">
        <f t="shared" si="42"/>
        <v>65761</v>
      </c>
      <c r="P123" s="59">
        <f t="shared" si="42"/>
        <v>810729</v>
      </c>
      <c r="Q123" s="59">
        <f t="shared" si="42"/>
        <v>38637</v>
      </c>
      <c r="R123" s="59">
        <f t="shared" si="42"/>
        <v>26937</v>
      </c>
      <c r="S123" s="59">
        <f>S15+S17+S19+S23+S28+S32+S35+S41+S46+S48+S50+S53+S59+S62+S66+S72+S77+S80+S84+S86+S94+S96+S99+S101+S103+S113+S118+S120+S122</f>
        <v>27535</v>
      </c>
      <c r="T123" s="59">
        <f t="shared" si="42"/>
        <v>17682</v>
      </c>
      <c r="U123" s="59">
        <f t="shared" si="42"/>
        <v>6451524</v>
      </c>
      <c r="V123" s="59">
        <f t="shared" si="42"/>
        <v>3991760</v>
      </c>
      <c r="W123" s="59">
        <f t="shared" si="42"/>
        <v>1273294</v>
      </c>
      <c r="X123" s="59">
        <f t="shared" si="42"/>
        <v>325180</v>
      </c>
      <c r="Y123" s="59">
        <f t="shared" si="42"/>
        <v>861290</v>
      </c>
      <c r="Z123" s="63"/>
      <c r="AA123" s="64"/>
      <c r="AB123" s="65"/>
    </row>
    <row r="124" ht="15" customHeight="1">
      <c r="AA124" s="2"/>
    </row>
    <row r="125" ht="15" customHeight="1">
      <c r="A125" s="1" t="s">
        <v>296</v>
      </c>
    </row>
    <row r="126" spans="1:4" ht="15" customHeight="1">
      <c r="A126" s="2" t="s">
        <v>297</v>
      </c>
      <c r="B126" s="99" t="s">
        <v>38</v>
      </c>
      <c r="C126" s="99"/>
      <c r="D126" s="1" t="s">
        <v>307</v>
      </c>
    </row>
    <row r="127" spans="1:4" ht="15" customHeight="1">
      <c r="A127" s="2" t="s">
        <v>298</v>
      </c>
      <c r="B127" s="99" t="s">
        <v>303</v>
      </c>
      <c r="C127" s="99"/>
      <c r="D127" s="1" t="s">
        <v>308</v>
      </c>
    </row>
    <row r="128" spans="1:4" ht="15" customHeight="1">
      <c r="A128" s="2" t="s">
        <v>299</v>
      </c>
      <c r="B128" s="99" t="s">
        <v>306</v>
      </c>
      <c r="C128" s="99"/>
      <c r="D128" s="1" t="s">
        <v>309</v>
      </c>
    </row>
    <row r="129" spans="1:4" ht="15" customHeight="1">
      <c r="A129" s="2" t="s">
        <v>300</v>
      </c>
      <c r="B129" s="99" t="s">
        <v>304</v>
      </c>
      <c r="C129" s="99"/>
      <c r="D129" s="1" t="s">
        <v>310</v>
      </c>
    </row>
    <row r="130" spans="1:4" ht="15" customHeight="1">
      <c r="A130" s="2" t="s">
        <v>301</v>
      </c>
      <c r="B130" s="99" t="s">
        <v>34</v>
      </c>
      <c r="C130" s="99"/>
      <c r="D130" s="1" t="s">
        <v>311</v>
      </c>
    </row>
    <row r="131" spans="1:4" ht="15" customHeight="1">
      <c r="A131" s="2" t="s">
        <v>302</v>
      </c>
      <c r="B131" s="99" t="s">
        <v>305</v>
      </c>
      <c r="C131" s="99"/>
      <c r="D131" s="1" t="s">
        <v>312</v>
      </c>
    </row>
  </sheetData>
  <mergeCells count="45">
    <mergeCell ref="B130:C130"/>
    <mergeCell ref="B131:C131"/>
    <mergeCell ref="B126:C126"/>
    <mergeCell ref="B127:C127"/>
    <mergeCell ref="B128:C128"/>
    <mergeCell ref="B129:C129"/>
    <mergeCell ref="C84:F84"/>
    <mergeCell ref="C72:F72"/>
    <mergeCell ref="C66:F66"/>
    <mergeCell ref="B4:B6"/>
    <mergeCell ref="C4:C6"/>
    <mergeCell ref="B3:D3"/>
    <mergeCell ref="C53:F53"/>
    <mergeCell ref="Q3:Q6"/>
    <mergeCell ref="R3:R6"/>
    <mergeCell ref="S3:S6"/>
    <mergeCell ref="G3:G6"/>
    <mergeCell ref="H3:H6"/>
    <mergeCell ref="I3:I6"/>
    <mergeCell ref="N4:N6"/>
    <mergeCell ref="P4:P6"/>
    <mergeCell ref="O4:O6"/>
    <mergeCell ref="N3:O3"/>
    <mergeCell ref="X4:X6"/>
    <mergeCell ref="Y4:Y6"/>
    <mergeCell ref="T3:T6"/>
    <mergeCell ref="V5:V6"/>
    <mergeCell ref="W5:W6"/>
    <mergeCell ref="V4:W4"/>
    <mergeCell ref="V3:Y3"/>
    <mergeCell ref="U3:U6"/>
    <mergeCell ref="AB4:AB6"/>
    <mergeCell ref="AA3:AB3"/>
    <mergeCell ref="Z3:Z6"/>
    <mergeCell ref="AA4:AA6"/>
    <mergeCell ref="A1:M2"/>
    <mergeCell ref="J3:J6"/>
    <mergeCell ref="K3:K6"/>
    <mergeCell ref="L3:L6"/>
    <mergeCell ref="M3:M6"/>
    <mergeCell ref="E4:E6"/>
    <mergeCell ref="F4:F6"/>
    <mergeCell ref="D4:D6"/>
    <mergeCell ref="E3:F3"/>
    <mergeCell ref="A3:A6"/>
  </mergeCells>
  <printOptions horizontalCentered="1"/>
  <pageMargins left="0.3937007874015748" right="0.3937007874015748" top="0.5905511811023623" bottom="0.3937007874015748" header="0.3937007874015748" footer="0"/>
  <pageSetup firstPageNumber="58" useFirstPageNumber="1" fitToHeight="3" fitToWidth="1" horizontalDpi="300" verticalDpi="300" orientation="portrait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2012-03-30T08:49:35Z</cp:lastPrinted>
  <dcterms:created xsi:type="dcterms:W3CDTF">2010-09-03T07:54:43Z</dcterms:created>
  <dcterms:modified xsi:type="dcterms:W3CDTF">2012-03-30T08:49:55Z</dcterms:modified>
  <cp:category/>
  <cp:version/>
  <cp:contentType/>
  <cp:contentStatus/>
</cp:coreProperties>
</file>