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YG132PC021U\Desktop\通知等\【経営比較分析表】2019_062014_47_140\"/>
    </mc:Choice>
  </mc:AlternateContent>
  <xr:revisionPtr revIDLastSave="0" documentId="13_ncr:1_{7A4078C8-CFB4-4C61-90B6-DB8376288BAE}" xr6:coauthVersionLast="36" xr6:coauthVersionMax="36" xr10:uidLastSave="{00000000-0000-0000-0000-000000000000}"/>
  <workbookProtection workbookAlgorithmName="SHA-512" workbookHashValue="iOnQvU8UCKjqDIBxjzU/gCKkMD7usnM3C8Vi3g1RZTq9D8qij7sL5vU46NlmI7XZjh1LjaVfqk7zO3vhBqVpCQ==" workbookSaltValue="gkaTCXb2YfmygbM0mcdfgA==" workbookSpinCount="100000" lockStructure="1"/>
  <bookViews>
    <workbookView xWindow="0" yWindow="0" windowWidth="15360" windowHeight="7632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LH32" i="4" s="1"/>
  <c r="DR7" i="5"/>
  <c r="DQ7" i="5"/>
  <c r="JV32" i="4" s="1"/>
  <c r="DP7" i="5"/>
  <c r="DO7" i="5"/>
  <c r="MA31" i="4" s="1"/>
  <c r="DN7" i="5"/>
  <c r="DM7" i="5"/>
  <c r="KO31" i="4" s="1"/>
  <c r="DL7" i="5"/>
  <c r="DK7" i="5"/>
  <c r="JC31" i="4" s="1"/>
  <c r="DI7" i="5"/>
  <c r="DH7" i="5"/>
  <c r="LT78" i="4" s="1"/>
  <c r="DG7" i="5"/>
  <c r="DF7" i="5"/>
  <c r="KP78" i="4" s="1"/>
  <c r="DE7" i="5"/>
  <c r="DD7" i="5"/>
  <c r="MI77" i="4" s="1"/>
  <c r="DC7" i="5"/>
  <c r="DB7" i="5"/>
  <c r="LE77" i="4" s="1"/>
  <c r="DA7" i="5"/>
  <c r="CZ7" i="5"/>
  <c r="KA77" i="4" s="1"/>
  <c r="CN7" i="5"/>
  <c r="CM7" i="5"/>
  <c r="CV67" i="4" s="1"/>
  <c r="BZ7" i="5"/>
  <c r="BY7" i="5"/>
  <c r="LH53" i="4" s="1"/>
  <c r="BX7" i="5"/>
  <c r="BW7" i="5"/>
  <c r="JV53" i="4" s="1"/>
  <c r="BV7" i="5"/>
  <c r="BU7" i="5"/>
  <c r="MA52" i="4" s="1"/>
  <c r="BT7" i="5"/>
  <c r="BS7" i="5"/>
  <c r="KO52" i="4" s="1"/>
  <c r="BR7" i="5"/>
  <c r="BQ7" i="5"/>
  <c r="JC52" i="4" s="1"/>
  <c r="BO7" i="5"/>
  <c r="BN7" i="5"/>
  <c r="BM7" i="5"/>
  <c r="BL7" i="5"/>
  <c r="BK7" i="5"/>
  <c r="BJ7" i="5"/>
  <c r="BI7" i="5"/>
  <c r="BH7" i="5"/>
  <c r="BG7" i="5"/>
  <c r="BF7" i="5"/>
  <c r="BD7" i="5"/>
  <c r="BC7" i="5"/>
  <c r="BZ53" i="4" s="1"/>
  <c r="BB7" i="5"/>
  <c r="BA7" i="5"/>
  <c r="AN53" i="4" s="1"/>
  <c r="AZ7" i="5"/>
  <c r="AY7" i="5"/>
  <c r="CS52" i="4" s="1"/>
  <c r="AX7" i="5"/>
  <c r="AW7" i="5"/>
  <c r="BG52" i="4" s="1"/>
  <c r="AV7" i="5"/>
  <c r="AU7" i="5"/>
  <c r="U52" i="4" s="1"/>
  <c r="AS7" i="5"/>
  <c r="AR7" i="5"/>
  <c r="AQ7" i="5"/>
  <c r="AP7" i="5"/>
  <c r="AO7" i="5"/>
  <c r="AN7" i="5"/>
  <c r="AM7" i="5"/>
  <c r="AL7" i="5"/>
  <c r="AK7" i="5"/>
  <c r="AJ7" i="5"/>
  <c r="AH7" i="5"/>
  <c r="AG7" i="5"/>
  <c r="BZ32" i="4" s="1"/>
  <c r="AF7" i="5"/>
  <c r="AE7" i="5"/>
  <c r="AN32" i="4" s="1"/>
  <c r="AD7" i="5"/>
  <c r="AC7" i="5"/>
  <c r="CS31" i="4" s="1"/>
  <c r="AB7" i="5"/>
  <c r="AA7" i="5"/>
  <c r="BG31" i="4" s="1"/>
  <c r="Z7" i="5"/>
  <c r="Y7" i="5"/>
  <c r="U31" i="4" s="1"/>
  <c r="X7" i="5"/>
  <c r="W7" i="5"/>
  <c r="JQ10" i="4" s="1"/>
  <c r="V7" i="5"/>
  <c r="U7" i="5"/>
  <c r="T7" i="5"/>
  <c r="S7" i="5"/>
  <c r="R7" i="5"/>
  <c r="Q7" i="5"/>
  <c r="P7" i="5"/>
  <c r="O7" i="5"/>
  <c r="B10" i="4" s="1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KO53" i="4"/>
  <c r="JC53" i="4"/>
  <c r="HJ53" i="4"/>
  <c r="GQ53" i="4"/>
  <c r="FX53" i="4"/>
  <c r="FE53" i="4"/>
  <c r="EL53" i="4"/>
  <c r="CS53" i="4"/>
  <c r="BG53" i="4"/>
  <c r="U53" i="4"/>
  <c r="LH52" i="4"/>
  <c r="JV52" i="4"/>
  <c r="HJ52" i="4"/>
  <c r="GQ52" i="4"/>
  <c r="FX52" i="4"/>
  <c r="FE52" i="4"/>
  <c r="EL52" i="4"/>
  <c r="BZ52" i="4"/>
  <c r="AN52" i="4"/>
  <c r="MA32" i="4"/>
  <c r="KO32" i="4"/>
  <c r="JC32" i="4"/>
  <c r="HJ32" i="4"/>
  <c r="GQ32" i="4"/>
  <c r="FX32" i="4"/>
  <c r="FE32" i="4"/>
  <c r="EL32" i="4"/>
  <c r="CS32" i="4"/>
  <c r="BG32" i="4"/>
  <c r="U32" i="4"/>
  <c r="LH31" i="4"/>
  <c r="JV31" i="4"/>
  <c r="HJ31" i="4"/>
  <c r="GQ31" i="4"/>
  <c r="FX31" i="4"/>
  <c r="FE31" i="4"/>
  <c r="EL31" i="4"/>
  <c r="BZ31" i="4"/>
  <c r="AN31" i="4"/>
  <c r="LJ10" i="4"/>
  <c r="HX10" i="4"/>
  <c r="DU10" i="4"/>
  <c r="CF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BZ76" i="4"/>
  <c r="CS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FX30" i="4"/>
  <c r="AV76" i="4"/>
  <c r="KO51" i="4"/>
  <c r="BG51" i="4"/>
  <c r="LE76" i="4"/>
  <c r="FX51" i="4"/>
  <c r="KO30" i="4"/>
  <c r="HP76" i="4"/>
  <c r="HA76" i="4"/>
  <c r="AN51" i="4"/>
  <c r="FE30" i="4"/>
  <c r="AN30" i="4"/>
  <c r="FE51" i="4"/>
  <c r="JV30" i="4"/>
  <c r="AG76" i="4"/>
  <c r="JV51" i="4"/>
  <c r="KP76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<sst xmlns="http://schemas.openxmlformats.org/spreadsheetml/2006/main" count="278" uniqueCount="132">
  <si>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</si>
  <si>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</si>
  <si>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</si>
  <si>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</si>
  <si>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</si>
  <si>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</si>
  <si>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</si>
  <si>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</si>
  <si>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</si>
  <si>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</si>
  <si>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</si>
  <si>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</si>
  <si>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</si>
  <si>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</si>
  <si>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</si>
  <si>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</si>
  <si>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</si>
  <si>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</si>
  <si>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</si>
  <si>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</si>
  <si>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</si>
  <si>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</si>
  <si>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</si>
  <si>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</si>
  <si>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</si>
  <si>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</si>
  <si>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</si>
  <si>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</si>
  <si>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</si>
  <si>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</si>
  <si>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</si>
  <si>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</si>
  <si>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</si>
  <si>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</si>
  <si>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</si>
  <si>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</si>
  <si>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</si>
  <si>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</si>
  <si>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</si>
  <si>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</si>
  <si>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</si>
  <si>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</si>
  <si>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</si>
  <si>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</si>
  <si>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</si>
  <si>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</si>
  <si>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</si>
  <si>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</si>
  <si>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</si>
  <si>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</si>
  <si>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</si>
  <si>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</si>
  <si>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</si>
  <si>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</si>
  <si>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</si>
  <si>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</si>
  <si>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</si>
  <si>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</si>
  <si>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</si>
  <si>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</si>
  <si>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</si>
  <si>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</si>
  <si>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</si>
  <si>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</si>
  <si>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</si>
  <si>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</si>
  <si>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</si>
  <si>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</si>
  <si>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</si>
  <si>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</si>
  <si>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</si>
  <si>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</si>
  <si>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</si>
  <si>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</si>
  <si>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</si>
  <si>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</si>
  <si>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</si>
  <si>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</si>
  <si>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</si>
  <si>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</si>
  <si>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</si>
  <si>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</si>
  <si>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</si>
  <si>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</si>
  <si>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</si>
  <si>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</si>
  <si>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</si>
  <si>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</si>
  <si>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</si>
  <si>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</si>
  <si>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</si>
  <si>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</si>
  <si>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</si>
  <si>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</si>
  <si>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</si>
  <si>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</si>
  <si>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</si>
  <si>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</si>
  <si>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</si>
  <si>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</si>
  <si>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</si>
  <si>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</si>
  <si>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</si>
  <si>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</si>
  <si>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</si>
  <si>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</si>
  <si>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</si>
  <si>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</si>
  <si>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</si>
  <si>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</si>
  <si>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山形県　山形市</t>
  </si>
  <si>
    <t>山形市中央駐車場</t>
  </si>
  <si>
    <t>法非適用</t>
  </si>
  <si>
    <t>駐車場整備事業</t>
  </si>
  <si>
    <t>-</t>
  </si>
  <si>
    <t>Ａ１Ｂ２</t>
  </si>
  <si>
    <t>非設置</t>
  </si>
  <si>
    <t>該当数値なし</t>
  </si>
  <si>
    <t>都市計画駐車場</t>
  </si>
  <si>
    <t>立体式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</si>
  <si>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</si>
  <si>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</si>
  <si>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</si>
  <si>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</si>
  <si>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</si>
  <si>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</si>
  <si>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</si>
  <si>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</si>
  <si>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①収益的収支比率は、例年100%を上回っているこ
と、また類似施設平均値を上回った年度もあるこ
となど、良好な水準で推移している。
④売上高GOP比率において、全国平均値及び類似
施設平均値を上回っている。
⑤EBITDAにおいて、類似施設平均値及び全国平均
を大きく上回っている。</t>
    <phoneticPr fontId="5"/>
  </si>
  <si>
    <t>⑩企業債残高対料金収入比率は、類似施設平均値
に比べ低い水準で推移し、平成27年度に企業債残
高が０になった。平成29年度以降に、駐車場事業債を活用した施設の老朽化対策工事を行っているため、23.3％となった。今後も施設の老朽化対策にあたっては、駐車場事業債を活用しながら進めていく予定である。</t>
    <rPh sb="59" eb="61">
      <t>ネンド</t>
    </rPh>
    <rPh sb="61" eb="63">
      <t>イコウ</t>
    </rPh>
    <phoneticPr fontId="5"/>
  </si>
  <si>
    <t>⑪稼動率は、類似施設平均値並びに全国平均値と
比較しても、高い水準で推移している。周辺に、
市役所や文化施設等があり利用状況が高い要因と
なっている。</t>
    <phoneticPr fontId="5"/>
  </si>
  <si>
    <t>収益等の状況や利用状況、全国平均値及び類似施
設と比較しても、良好な経営状況を維持してい
る。
今後も、継続して良好な水準を維持していくとと
もに、より一層の経営効率化を図りながら施設の
老朽化対策に取り組んでいくことが必要である。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</si>
</sst>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155.69999999999999</c:v>
                </c:pt>
                <c:pt idx="1">
                  <c:v>220.9</c:v>
                </c:pt>
                <c:pt idx="2">
                  <c:v>170.4</c:v>
                </c:pt>
                <c:pt idx="3">
                  <c:v>283.10000000000002</c:v>
                </c:pt>
                <c:pt idx="4">
                  <c:v>274.7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D-4054-905D-2E8F208CE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176.4</c:v>
                </c:pt>
                <c:pt idx="1">
                  <c:v>172.5</c:v>
                </c:pt>
                <c:pt idx="2">
                  <c:v>198.5</c:v>
                </c:pt>
                <c:pt idx="3">
                  <c:v>220.9</c:v>
                </c:pt>
                <c:pt idx="4">
                  <c:v>227.5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0D-4054-905D-2E8F208CE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16.3</c:v>
                </c:pt>
                <c:pt idx="3">
                  <c:v>16.3</c:v>
                </c:pt>
                <c:pt idx="4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9-4BB0-AB6B-0E91654A0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655.5</c:v>
                </c:pt>
                <c:pt idx="1">
                  <c:v>316.8</c:v>
                </c:pt>
                <c:pt idx="2">
                  <c:v>113.9</c:v>
                </c:pt>
                <c:pt idx="3">
                  <c:v>102.9</c:v>
                </c:pt>
                <c:pt idx="4">
                  <c:v>1555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49-4BB0-AB6B-0E91654A0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3EE-4688-82E2-E10C8FF66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EE-4688-82E2-E10C8FF66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82F-461F-9AB5-EF2EB0361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2F-461F-9AB5-EF2EB0361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B-4EC5-A9E1-CE7BF09ED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6.1</c:v>
                </c:pt>
                <c:pt idx="1">
                  <c:v>5.6</c:v>
                </c:pt>
                <c:pt idx="2">
                  <c:v>3.8</c:v>
                </c:pt>
                <c:pt idx="3">
                  <c:v>3.4</c:v>
                </c:pt>
                <c:pt idx="4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BB-4EC5-A9E1-CE7BF09ED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9-477B-B4D8-6FBE7B17B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26</c:v>
                </c:pt>
                <c:pt idx="1">
                  <c:v>26</c:v>
                </c:pt>
                <c:pt idx="2">
                  <c:v>14</c:v>
                </c:pt>
                <c:pt idx="3">
                  <c:v>10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19-477B-B4D8-6FBE7B17B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252.5</c:v>
                </c:pt>
                <c:pt idx="1">
                  <c:v>253.2</c:v>
                </c:pt>
                <c:pt idx="2">
                  <c:v>245.6</c:v>
                </c:pt>
                <c:pt idx="3">
                  <c:v>243.1</c:v>
                </c:pt>
                <c:pt idx="4">
                  <c:v>250.6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9-4BA5-8B3A-CA2C1243F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152.30000000000001</c:v>
                </c:pt>
                <c:pt idx="1">
                  <c:v>148.5</c:v>
                </c:pt>
                <c:pt idx="2">
                  <c:v>159.30000000000001</c:v>
                </c:pt>
                <c:pt idx="3">
                  <c:v>160</c:v>
                </c:pt>
                <c:pt idx="4">
                  <c:v>164.6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A9-4BA5-8B3A-CA2C1243F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38.299999999999997</c:v>
                </c:pt>
                <c:pt idx="1">
                  <c:v>54.7</c:v>
                </c:pt>
                <c:pt idx="2">
                  <c:v>41.3</c:v>
                </c:pt>
                <c:pt idx="3">
                  <c:v>64.7</c:v>
                </c:pt>
                <c:pt idx="4">
                  <c:v>63.6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F-4022-B774-8206A6D03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36.1</c:v>
                </c:pt>
                <c:pt idx="1">
                  <c:v>33.9</c:v>
                </c:pt>
                <c:pt idx="2">
                  <c:v>26.5</c:v>
                </c:pt>
                <c:pt idx="3">
                  <c:v>43.5</c:v>
                </c:pt>
                <c:pt idx="4">
                  <c:v>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F-4022-B774-8206A6D03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50446</c:v>
                </c:pt>
                <c:pt idx="1">
                  <c:v>72898</c:v>
                </c:pt>
                <c:pt idx="2">
                  <c:v>54596</c:v>
                </c:pt>
                <c:pt idx="3">
                  <c:v>85861</c:v>
                </c:pt>
                <c:pt idx="4">
                  <c:v>86046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4-42E5-BF23-E05D51BE7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22959</c:v>
                </c:pt>
                <c:pt idx="1">
                  <c:v>22148</c:v>
                </c:pt>
                <c:pt idx="2">
                  <c:v>24086</c:v>
                </c:pt>
                <c:pt idx="3">
                  <c:v>26025</c:v>
                </c:pt>
                <c:pt idx="4">
                  <c:v>24498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A4-42E5-BF23-E05D51BE7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BW48" zoomScale="85" zoomScaleNormal="85" zoomScaleSheetLayoutView="70" workbookViewId="0">
      <selection activeCell="ND49" sqref="ND49:NR64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2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2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8" t="str">
        <f>データ!H6&amp;"　"&amp;データ!I6</f>
        <v>山形県山形市　山形市中央駐車場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Ａ１Ｂ２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公共施設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9593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118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立体式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35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425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250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代行制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128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155.69999999999999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220.9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170.4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283.10000000000002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274.7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252.5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253.2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245.6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243.1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250.6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176.4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172.5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198.5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220.9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227.5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6.1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5.6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3.8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3.4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1.7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152.30000000000001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148.5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159.30000000000001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160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164.6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38.299999999999997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54.7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41.3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64.7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63.6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50446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72898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54596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85861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86046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26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26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14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10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7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36.1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33.9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26.5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43.5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33.4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22959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22148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24086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26025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24498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131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0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データ!$B$11</f>
        <v>H27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データ!$C$11</f>
        <v>H28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データ!$D$11</f>
        <v>H29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データ!$E$11</f>
        <v>H30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データ!$F$11</f>
        <v>R01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0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データ!$B$11</f>
        <v>H27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データ!$C$11</f>
        <v>H28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データ!$D$11</f>
        <v>H29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データ!$E$11</f>
        <v>H30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データ!$F$11</f>
        <v>R01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データ!$B$11</f>
        <v>H27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データ!$C$11</f>
        <v>H28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データ!$D$11</f>
        <v>H29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データ!$E$11</f>
        <v>H30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データ!$F$11</f>
        <v>R01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16.3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16.3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23.3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655.5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316.8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113.9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102.9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1555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jZHHo9axWcI8i8iFsIZEu38AbyAQkCNLxTgl+H077d3hQVa60hoD4lj0gLWX+BfLvqnpRbrLr0MdtHL8Doa+NQ==" saltValue="q6DU0h5b2/mttXj1dGagi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62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63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64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65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66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67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68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69</v>
      </c>
      <c r="CN4" s="141" t="s">
        <v>70</v>
      </c>
      <c r="CO4" s="143" t="s">
        <v>71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72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73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2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101</v>
      </c>
      <c r="AM5" s="59" t="s">
        <v>92</v>
      </c>
      <c r="AN5" s="59" t="s">
        <v>102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101</v>
      </c>
      <c r="AX5" s="59" t="s">
        <v>103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101</v>
      </c>
      <c r="BT5" s="59" t="s">
        <v>92</v>
      </c>
      <c r="BU5" s="59" t="s">
        <v>102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42"/>
      <c r="CN5" s="142"/>
      <c r="CO5" s="59" t="s">
        <v>89</v>
      </c>
      <c r="CP5" s="59" t="s">
        <v>100</v>
      </c>
      <c r="CQ5" s="59" t="s">
        <v>101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104</v>
      </c>
      <c r="DA5" s="59" t="s">
        <v>100</v>
      </c>
      <c r="DB5" s="59" t="s">
        <v>101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104</v>
      </c>
      <c r="DL5" s="59" t="s">
        <v>90</v>
      </c>
      <c r="DM5" s="59" t="s">
        <v>101</v>
      </c>
      <c r="DN5" s="59" t="s">
        <v>92</v>
      </c>
      <c r="DO5" s="59" t="s">
        <v>102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2">
      <c r="A6" s="49" t="s">
        <v>105</v>
      </c>
      <c r="B6" s="60">
        <f>B8</f>
        <v>2019</v>
      </c>
      <c r="C6" s="60">
        <f t="shared" ref="C6:X6" si="1">C8</f>
        <v>62014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山形県山形市</v>
      </c>
      <c r="I6" s="60" t="str">
        <f t="shared" si="1"/>
        <v>山形市中央駐車場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立体式</v>
      </c>
      <c r="R6" s="63">
        <f t="shared" si="1"/>
        <v>35</v>
      </c>
      <c r="S6" s="62" t="str">
        <f t="shared" si="1"/>
        <v>公共施設</v>
      </c>
      <c r="T6" s="62" t="str">
        <f t="shared" si="1"/>
        <v>無</v>
      </c>
      <c r="U6" s="63">
        <f t="shared" si="1"/>
        <v>9593</v>
      </c>
      <c r="V6" s="63">
        <f t="shared" si="1"/>
        <v>425</v>
      </c>
      <c r="W6" s="63">
        <f t="shared" si="1"/>
        <v>250</v>
      </c>
      <c r="X6" s="62" t="str">
        <f t="shared" si="1"/>
        <v>代行制</v>
      </c>
      <c r="Y6" s="64">
        <f>IF(Y8="-",NA(),Y8)</f>
        <v>155.69999999999999</v>
      </c>
      <c r="Z6" s="64">
        <f t="shared" ref="Z6:AH6" si="2">IF(Z8="-",NA(),Z8)</f>
        <v>220.9</v>
      </c>
      <c r="AA6" s="64">
        <f t="shared" si="2"/>
        <v>170.4</v>
      </c>
      <c r="AB6" s="64">
        <f t="shared" si="2"/>
        <v>283.10000000000002</v>
      </c>
      <c r="AC6" s="64">
        <f t="shared" si="2"/>
        <v>274.7</v>
      </c>
      <c r="AD6" s="64">
        <f t="shared" si="2"/>
        <v>176.4</v>
      </c>
      <c r="AE6" s="64">
        <f t="shared" si="2"/>
        <v>172.5</v>
      </c>
      <c r="AF6" s="64">
        <f t="shared" si="2"/>
        <v>198.5</v>
      </c>
      <c r="AG6" s="64">
        <f t="shared" si="2"/>
        <v>220.9</v>
      </c>
      <c r="AH6" s="64">
        <f t="shared" si="2"/>
        <v>227.5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6.1</v>
      </c>
      <c r="AP6" s="64">
        <f t="shared" si="3"/>
        <v>5.6</v>
      </c>
      <c r="AQ6" s="64">
        <f t="shared" si="3"/>
        <v>3.8</v>
      </c>
      <c r="AR6" s="64">
        <f t="shared" si="3"/>
        <v>3.4</v>
      </c>
      <c r="AS6" s="64">
        <f t="shared" si="3"/>
        <v>1.7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26</v>
      </c>
      <c r="BA6" s="65">
        <f t="shared" si="4"/>
        <v>26</v>
      </c>
      <c r="BB6" s="65">
        <f t="shared" si="4"/>
        <v>14</v>
      </c>
      <c r="BC6" s="65">
        <f t="shared" si="4"/>
        <v>10</v>
      </c>
      <c r="BD6" s="65">
        <f t="shared" si="4"/>
        <v>7</v>
      </c>
      <c r="BE6" s="63" t="str">
        <f>IF(BE8="-","",IF(BE8="-","【-】","【"&amp;SUBSTITUTE(TEXT(BE8,"#,##0"),"-","△")&amp;"】"))</f>
        <v>【17】</v>
      </c>
      <c r="BF6" s="64">
        <f>IF(BF8="-",NA(),BF8)</f>
        <v>38.299999999999997</v>
      </c>
      <c r="BG6" s="64">
        <f t="shared" ref="BG6:BO6" si="5">IF(BG8="-",NA(),BG8)</f>
        <v>54.7</v>
      </c>
      <c r="BH6" s="64">
        <f t="shared" si="5"/>
        <v>41.3</v>
      </c>
      <c r="BI6" s="64">
        <f t="shared" si="5"/>
        <v>64.7</v>
      </c>
      <c r="BJ6" s="64">
        <f t="shared" si="5"/>
        <v>63.6</v>
      </c>
      <c r="BK6" s="64">
        <f t="shared" si="5"/>
        <v>36.1</v>
      </c>
      <c r="BL6" s="64">
        <f t="shared" si="5"/>
        <v>33.9</v>
      </c>
      <c r="BM6" s="64">
        <f t="shared" si="5"/>
        <v>26.5</v>
      </c>
      <c r="BN6" s="64">
        <f t="shared" si="5"/>
        <v>43.5</v>
      </c>
      <c r="BO6" s="64">
        <f t="shared" si="5"/>
        <v>33.4</v>
      </c>
      <c r="BP6" s="61" t="str">
        <f>IF(BP8="-","",IF(BP8="-","【-】","【"&amp;SUBSTITUTE(TEXT(BP8,"#,##0.0"),"-","△")&amp;"】"))</f>
        <v>【20.8】</v>
      </c>
      <c r="BQ6" s="65">
        <f>IF(BQ8="-",NA(),BQ8)</f>
        <v>50446</v>
      </c>
      <c r="BR6" s="65">
        <f t="shared" ref="BR6:BZ6" si="6">IF(BR8="-",NA(),BR8)</f>
        <v>72898</v>
      </c>
      <c r="BS6" s="65">
        <f t="shared" si="6"/>
        <v>54596</v>
      </c>
      <c r="BT6" s="65">
        <f t="shared" si="6"/>
        <v>85861</v>
      </c>
      <c r="BU6" s="65">
        <f t="shared" si="6"/>
        <v>86046</v>
      </c>
      <c r="BV6" s="65">
        <f t="shared" si="6"/>
        <v>22959</v>
      </c>
      <c r="BW6" s="65">
        <f t="shared" si="6"/>
        <v>22148</v>
      </c>
      <c r="BX6" s="65">
        <f t="shared" si="6"/>
        <v>24086</v>
      </c>
      <c r="BY6" s="65">
        <f t="shared" si="6"/>
        <v>26025</v>
      </c>
      <c r="BZ6" s="65">
        <f t="shared" si="6"/>
        <v>24498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106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107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16.3</v>
      </c>
      <c r="DC6" s="64">
        <f t="shared" si="8"/>
        <v>16.3</v>
      </c>
      <c r="DD6" s="64">
        <f t="shared" si="8"/>
        <v>23.3</v>
      </c>
      <c r="DE6" s="64">
        <f t="shared" si="8"/>
        <v>655.5</v>
      </c>
      <c r="DF6" s="64">
        <f t="shared" si="8"/>
        <v>316.8</v>
      </c>
      <c r="DG6" s="64">
        <f t="shared" si="8"/>
        <v>113.9</v>
      </c>
      <c r="DH6" s="64">
        <f t="shared" si="8"/>
        <v>102.9</v>
      </c>
      <c r="DI6" s="64">
        <f t="shared" si="8"/>
        <v>1555</v>
      </c>
      <c r="DJ6" s="61" t="str">
        <f>IF(DJ8="-","",IF(DJ8="-","【-】","【"&amp;SUBSTITUTE(TEXT(DJ8,"#,##0.0"),"-","△")&amp;"】"))</f>
        <v>【425.4】</v>
      </c>
      <c r="DK6" s="64">
        <f>IF(DK8="-",NA(),DK8)</f>
        <v>252.5</v>
      </c>
      <c r="DL6" s="64">
        <f t="shared" ref="DL6:DT6" si="9">IF(DL8="-",NA(),DL8)</f>
        <v>253.2</v>
      </c>
      <c r="DM6" s="64">
        <f t="shared" si="9"/>
        <v>245.6</v>
      </c>
      <c r="DN6" s="64">
        <f t="shared" si="9"/>
        <v>243.1</v>
      </c>
      <c r="DO6" s="64">
        <f t="shared" si="9"/>
        <v>250.6</v>
      </c>
      <c r="DP6" s="64">
        <f t="shared" si="9"/>
        <v>152.30000000000001</v>
      </c>
      <c r="DQ6" s="64">
        <f t="shared" si="9"/>
        <v>148.5</v>
      </c>
      <c r="DR6" s="64">
        <f t="shared" si="9"/>
        <v>159.30000000000001</v>
      </c>
      <c r="DS6" s="64">
        <f t="shared" si="9"/>
        <v>160</v>
      </c>
      <c r="DT6" s="64">
        <f t="shared" si="9"/>
        <v>164.6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2">
      <c r="A7" s="49" t="s">
        <v>108</v>
      </c>
      <c r="B7" s="60">
        <f t="shared" ref="B7:X7" si="10">B8</f>
        <v>2019</v>
      </c>
      <c r="C7" s="60">
        <f t="shared" si="10"/>
        <v>62014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山形県　山形市</v>
      </c>
      <c r="I7" s="60" t="str">
        <f t="shared" si="10"/>
        <v>山形市中央駐車場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立体式</v>
      </c>
      <c r="R7" s="63">
        <f t="shared" si="10"/>
        <v>35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9593</v>
      </c>
      <c r="V7" s="63">
        <f t="shared" si="10"/>
        <v>425</v>
      </c>
      <c r="W7" s="63">
        <f t="shared" si="10"/>
        <v>250</v>
      </c>
      <c r="X7" s="62" t="str">
        <f t="shared" si="10"/>
        <v>代行制</v>
      </c>
      <c r="Y7" s="64">
        <f>Y8</f>
        <v>155.69999999999999</v>
      </c>
      <c r="Z7" s="64">
        <f t="shared" ref="Z7:AH7" si="11">Z8</f>
        <v>220.9</v>
      </c>
      <c r="AA7" s="64">
        <f t="shared" si="11"/>
        <v>170.4</v>
      </c>
      <c r="AB7" s="64">
        <f t="shared" si="11"/>
        <v>283.10000000000002</v>
      </c>
      <c r="AC7" s="64">
        <f t="shared" si="11"/>
        <v>274.7</v>
      </c>
      <c r="AD7" s="64">
        <f t="shared" si="11"/>
        <v>176.4</v>
      </c>
      <c r="AE7" s="64">
        <f t="shared" si="11"/>
        <v>172.5</v>
      </c>
      <c r="AF7" s="64">
        <f t="shared" si="11"/>
        <v>198.5</v>
      </c>
      <c r="AG7" s="64">
        <f t="shared" si="11"/>
        <v>220.9</v>
      </c>
      <c r="AH7" s="64">
        <f t="shared" si="11"/>
        <v>227.5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6.1</v>
      </c>
      <c r="AP7" s="64">
        <f t="shared" si="12"/>
        <v>5.6</v>
      </c>
      <c r="AQ7" s="64">
        <f t="shared" si="12"/>
        <v>3.8</v>
      </c>
      <c r="AR7" s="64">
        <f t="shared" si="12"/>
        <v>3.4</v>
      </c>
      <c r="AS7" s="64">
        <f t="shared" si="12"/>
        <v>1.7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26</v>
      </c>
      <c r="BA7" s="65">
        <f t="shared" si="13"/>
        <v>26</v>
      </c>
      <c r="BB7" s="65">
        <f t="shared" si="13"/>
        <v>14</v>
      </c>
      <c r="BC7" s="65">
        <f t="shared" si="13"/>
        <v>10</v>
      </c>
      <c r="BD7" s="65">
        <f t="shared" si="13"/>
        <v>7</v>
      </c>
      <c r="BE7" s="63"/>
      <c r="BF7" s="64">
        <f>BF8</f>
        <v>38.299999999999997</v>
      </c>
      <c r="BG7" s="64">
        <f t="shared" ref="BG7:BO7" si="14">BG8</f>
        <v>54.7</v>
      </c>
      <c r="BH7" s="64">
        <f t="shared" si="14"/>
        <v>41.3</v>
      </c>
      <c r="BI7" s="64">
        <f t="shared" si="14"/>
        <v>64.7</v>
      </c>
      <c r="BJ7" s="64">
        <f t="shared" si="14"/>
        <v>63.6</v>
      </c>
      <c r="BK7" s="64">
        <f t="shared" si="14"/>
        <v>36.1</v>
      </c>
      <c r="BL7" s="64">
        <f t="shared" si="14"/>
        <v>33.9</v>
      </c>
      <c r="BM7" s="64">
        <f t="shared" si="14"/>
        <v>26.5</v>
      </c>
      <c r="BN7" s="64">
        <f t="shared" si="14"/>
        <v>43.5</v>
      </c>
      <c r="BO7" s="64">
        <f t="shared" si="14"/>
        <v>33.4</v>
      </c>
      <c r="BP7" s="61"/>
      <c r="BQ7" s="65">
        <f>BQ8</f>
        <v>50446</v>
      </c>
      <c r="BR7" s="65">
        <f t="shared" ref="BR7:BZ7" si="15">BR8</f>
        <v>72898</v>
      </c>
      <c r="BS7" s="65">
        <f t="shared" si="15"/>
        <v>54596</v>
      </c>
      <c r="BT7" s="65">
        <f t="shared" si="15"/>
        <v>85861</v>
      </c>
      <c r="BU7" s="65">
        <f t="shared" si="15"/>
        <v>86046</v>
      </c>
      <c r="BV7" s="65">
        <f t="shared" si="15"/>
        <v>22959</v>
      </c>
      <c r="BW7" s="65">
        <f t="shared" si="15"/>
        <v>22148</v>
      </c>
      <c r="BX7" s="65">
        <f t="shared" si="15"/>
        <v>24086</v>
      </c>
      <c r="BY7" s="65">
        <f t="shared" si="15"/>
        <v>26025</v>
      </c>
      <c r="BZ7" s="65">
        <f t="shared" si="15"/>
        <v>24498</v>
      </c>
      <c r="CA7" s="63"/>
      <c r="CB7" s="64" t="s">
        <v>109</v>
      </c>
      <c r="CC7" s="64" t="s">
        <v>109</v>
      </c>
      <c r="CD7" s="64" t="s">
        <v>109</v>
      </c>
      <c r="CE7" s="64" t="s">
        <v>109</v>
      </c>
      <c r="CF7" s="64" t="s">
        <v>109</v>
      </c>
      <c r="CG7" s="64" t="s">
        <v>109</v>
      </c>
      <c r="CH7" s="64" t="s">
        <v>109</v>
      </c>
      <c r="CI7" s="64" t="s">
        <v>109</v>
      </c>
      <c r="CJ7" s="64" t="s">
        <v>109</v>
      </c>
      <c r="CK7" s="64" t="s">
        <v>106</v>
      </c>
      <c r="CL7" s="61"/>
      <c r="CM7" s="63">
        <f>CM8</f>
        <v>0</v>
      </c>
      <c r="CN7" s="63">
        <f>CN8</f>
        <v>0</v>
      </c>
      <c r="CO7" s="64" t="s">
        <v>109</v>
      </c>
      <c r="CP7" s="64" t="s">
        <v>109</v>
      </c>
      <c r="CQ7" s="64" t="s">
        <v>109</v>
      </c>
      <c r="CR7" s="64" t="s">
        <v>109</v>
      </c>
      <c r="CS7" s="64" t="s">
        <v>109</v>
      </c>
      <c r="CT7" s="64" t="s">
        <v>109</v>
      </c>
      <c r="CU7" s="64" t="s">
        <v>109</v>
      </c>
      <c r="CV7" s="64" t="s">
        <v>109</v>
      </c>
      <c r="CW7" s="64" t="s">
        <v>109</v>
      </c>
      <c r="CX7" s="64" t="s">
        <v>106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16.3</v>
      </c>
      <c r="DC7" s="64">
        <f t="shared" si="16"/>
        <v>16.3</v>
      </c>
      <c r="DD7" s="64">
        <f t="shared" si="16"/>
        <v>23.3</v>
      </c>
      <c r="DE7" s="64">
        <f t="shared" si="16"/>
        <v>655.5</v>
      </c>
      <c r="DF7" s="64">
        <f t="shared" si="16"/>
        <v>316.8</v>
      </c>
      <c r="DG7" s="64">
        <f t="shared" si="16"/>
        <v>113.9</v>
      </c>
      <c r="DH7" s="64">
        <f t="shared" si="16"/>
        <v>102.9</v>
      </c>
      <c r="DI7" s="64">
        <f t="shared" si="16"/>
        <v>1555</v>
      </c>
      <c r="DJ7" s="61"/>
      <c r="DK7" s="64">
        <f>DK8</f>
        <v>252.5</v>
      </c>
      <c r="DL7" s="64">
        <f t="shared" ref="DL7:DT7" si="17">DL8</f>
        <v>253.2</v>
      </c>
      <c r="DM7" s="64">
        <f t="shared" si="17"/>
        <v>245.6</v>
      </c>
      <c r="DN7" s="64">
        <f t="shared" si="17"/>
        <v>243.1</v>
      </c>
      <c r="DO7" s="64">
        <f t="shared" si="17"/>
        <v>250.6</v>
      </c>
      <c r="DP7" s="64">
        <f t="shared" si="17"/>
        <v>152.30000000000001</v>
      </c>
      <c r="DQ7" s="64">
        <f t="shared" si="17"/>
        <v>148.5</v>
      </c>
      <c r="DR7" s="64">
        <f t="shared" si="17"/>
        <v>159.30000000000001</v>
      </c>
      <c r="DS7" s="64">
        <f t="shared" si="17"/>
        <v>160</v>
      </c>
      <c r="DT7" s="64">
        <f t="shared" si="17"/>
        <v>164.6</v>
      </c>
      <c r="DU7" s="61"/>
    </row>
    <row r="8" spans="1:125" s="66" customFormat="1" x14ac:dyDescent="0.2">
      <c r="A8" s="49"/>
      <c r="B8" s="67">
        <v>2019</v>
      </c>
      <c r="C8" s="67">
        <v>62014</v>
      </c>
      <c r="D8" s="67">
        <v>47</v>
      </c>
      <c r="E8" s="67">
        <v>14</v>
      </c>
      <c r="F8" s="67">
        <v>0</v>
      </c>
      <c r="G8" s="67">
        <v>2</v>
      </c>
      <c r="H8" s="67" t="s">
        <v>110</v>
      </c>
      <c r="I8" s="67" t="s">
        <v>111</v>
      </c>
      <c r="J8" s="67" t="s">
        <v>112</v>
      </c>
      <c r="K8" s="67" t="s">
        <v>113</v>
      </c>
      <c r="L8" s="67" t="s">
        <v>114</v>
      </c>
      <c r="M8" s="67" t="s">
        <v>115</v>
      </c>
      <c r="N8" s="67" t="s">
        <v>116</v>
      </c>
      <c r="O8" s="68" t="s">
        <v>117</v>
      </c>
      <c r="P8" s="69" t="s">
        <v>118</v>
      </c>
      <c r="Q8" s="69" t="s">
        <v>119</v>
      </c>
      <c r="R8" s="70">
        <v>35</v>
      </c>
      <c r="S8" s="69" t="s">
        <v>120</v>
      </c>
      <c r="T8" s="69" t="s">
        <v>121</v>
      </c>
      <c r="U8" s="70">
        <v>9593</v>
      </c>
      <c r="V8" s="70">
        <v>425</v>
      </c>
      <c r="W8" s="70">
        <v>250</v>
      </c>
      <c r="X8" s="69" t="s">
        <v>122</v>
      </c>
      <c r="Y8" s="71">
        <v>155.69999999999999</v>
      </c>
      <c r="Z8" s="71">
        <v>220.9</v>
      </c>
      <c r="AA8" s="71">
        <v>170.4</v>
      </c>
      <c r="AB8" s="71">
        <v>283.10000000000002</v>
      </c>
      <c r="AC8" s="71">
        <v>274.7</v>
      </c>
      <c r="AD8" s="71">
        <v>176.4</v>
      </c>
      <c r="AE8" s="71">
        <v>172.5</v>
      </c>
      <c r="AF8" s="71">
        <v>198.5</v>
      </c>
      <c r="AG8" s="71">
        <v>220.9</v>
      </c>
      <c r="AH8" s="71">
        <v>227.5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6.1</v>
      </c>
      <c r="AP8" s="71">
        <v>5.6</v>
      </c>
      <c r="AQ8" s="71">
        <v>3.8</v>
      </c>
      <c r="AR8" s="71">
        <v>3.4</v>
      </c>
      <c r="AS8" s="71">
        <v>1.7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26</v>
      </c>
      <c r="BA8" s="72">
        <v>26</v>
      </c>
      <c r="BB8" s="72">
        <v>14</v>
      </c>
      <c r="BC8" s="72">
        <v>10</v>
      </c>
      <c r="BD8" s="72">
        <v>7</v>
      </c>
      <c r="BE8" s="72">
        <v>17</v>
      </c>
      <c r="BF8" s="71">
        <v>38.299999999999997</v>
      </c>
      <c r="BG8" s="71">
        <v>54.7</v>
      </c>
      <c r="BH8" s="71">
        <v>41.3</v>
      </c>
      <c r="BI8" s="71">
        <v>64.7</v>
      </c>
      <c r="BJ8" s="71">
        <v>63.6</v>
      </c>
      <c r="BK8" s="71">
        <v>36.1</v>
      </c>
      <c r="BL8" s="71">
        <v>33.9</v>
      </c>
      <c r="BM8" s="71">
        <v>26.5</v>
      </c>
      <c r="BN8" s="71">
        <v>43.5</v>
      </c>
      <c r="BO8" s="71">
        <v>33.4</v>
      </c>
      <c r="BP8" s="68">
        <v>20.8</v>
      </c>
      <c r="BQ8" s="72">
        <v>50446</v>
      </c>
      <c r="BR8" s="72">
        <v>72898</v>
      </c>
      <c r="BS8" s="72">
        <v>54596</v>
      </c>
      <c r="BT8" s="73">
        <v>85861</v>
      </c>
      <c r="BU8" s="73">
        <v>86046</v>
      </c>
      <c r="BV8" s="72">
        <v>22959</v>
      </c>
      <c r="BW8" s="72">
        <v>22148</v>
      </c>
      <c r="BX8" s="72">
        <v>24086</v>
      </c>
      <c r="BY8" s="72">
        <v>26025</v>
      </c>
      <c r="BZ8" s="72">
        <v>24498</v>
      </c>
      <c r="CA8" s="70">
        <v>14290</v>
      </c>
      <c r="CB8" s="71" t="s">
        <v>114</v>
      </c>
      <c r="CC8" s="71" t="s">
        <v>114</v>
      </c>
      <c r="CD8" s="71" t="s">
        <v>114</v>
      </c>
      <c r="CE8" s="71" t="s">
        <v>114</v>
      </c>
      <c r="CF8" s="71" t="s">
        <v>114</v>
      </c>
      <c r="CG8" s="71" t="s">
        <v>114</v>
      </c>
      <c r="CH8" s="71" t="s">
        <v>114</v>
      </c>
      <c r="CI8" s="71" t="s">
        <v>114</v>
      </c>
      <c r="CJ8" s="71" t="s">
        <v>114</v>
      </c>
      <c r="CK8" s="71" t="s">
        <v>114</v>
      </c>
      <c r="CL8" s="68" t="s">
        <v>114</v>
      </c>
      <c r="CM8" s="70">
        <v>0</v>
      </c>
      <c r="CN8" s="70">
        <v>0</v>
      </c>
      <c r="CO8" s="71" t="s">
        <v>114</v>
      </c>
      <c r="CP8" s="71" t="s">
        <v>114</v>
      </c>
      <c r="CQ8" s="71" t="s">
        <v>114</v>
      </c>
      <c r="CR8" s="71" t="s">
        <v>114</v>
      </c>
      <c r="CS8" s="71" t="s">
        <v>114</v>
      </c>
      <c r="CT8" s="71" t="s">
        <v>114</v>
      </c>
      <c r="CU8" s="71" t="s">
        <v>114</v>
      </c>
      <c r="CV8" s="71" t="s">
        <v>114</v>
      </c>
      <c r="CW8" s="71" t="s">
        <v>114</v>
      </c>
      <c r="CX8" s="71" t="s">
        <v>114</v>
      </c>
      <c r="CY8" s="68" t="s">
        <v>114</v>
      </c>
      <c r="CZ8" s="71">
        <v>0</v>
      </c>
      <c r="DA8" s="71">
        <v>0</v>
      </c>
      <c r="DB8" s="71">
        <v>16.3</v>
      </c>
      <c r="DC8" s="71">
        <v>16.3</v>
      </c>
      <c r="DD8" s="71">
        <v>23.3</v>
      </c>
      <c r="DE8" s="71">
        <v>655.5</v>
      </c>
      <c r="DF8" s="71">
        <v>316.8</v>
      </c>
      <c r="DG8" s="71">
        <v>113.9</v>
      </c>
      <c r="DH8" s="71">
        <v>102.9</v>
      </c>
      <c r="DI8" s="71">
        <v>1555</v>
      </c>
      <c r="DJ8" s="68">
        <v>425.4</v>
      </c>
      <c r="DK8" s="71">
        <v>252.5</v>
      </c>
      <c r="DL8" s="71">
        <v>253.2</v>
      </c>
      <c r="DM8" s="71">
        <v>245.6</v>
      </c>
      <c r="DN8" s="71">
        <v>243.1</v>
      </c>
      <c r="DO8" s="71">
        <v>250.6</v>
      </c>
      <c r="DP8" s="71">
        <v>152.30000000000001</v>
      </c>
      <c r="DQ8" s="71">
        <v>148.5</v>
      </c>
      <c r="DR8" s="71">
        <v>159.30000000000001</v>
      </c>
      <c r="DS8" s="71">
        <v>160</v>
      </c>
      <c r="DT8" s="71">
        <v>164.6</v>
      </c>
      <c r="DU8" s="68">
        <v>205.9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123</v>
      </c>
      <c r="C10" s="78" t="s">
        <v>124</v>
      </c>
      <c r="D10" s="78" t="s">
        <v>125</v>
      </c>
      <c r="E10" s="78" t="s">
        <v>126</v>
      </c>
      <c r="F10" s="78" t="s">
        <v>127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2020-12-04T03:26:59Z</dcterms:created>
  <dcterms:modified xsi:type="dcterms:W3CDTF">2021-01-26T01:01:33Z</dcterms:modified>
  <cp:category/>
</cp:coreProperties>
</file>