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h010157\d\New_R\02　公営企業\02　公営企業決算統計\00　総括\R2\16_経営比較分析表\20210108_経営比較分析表の分析等について（R01決算分）\03 経営比較分析表の公表\05_駐車場整備事業\01 山形市\"/>
    </mc:Choice>
  </mc:AlternateContent>
  <workbookProtection workbookAlgorithmName="SHA-512" workbookHashValue="sRZIoIy+Six3kV2kLPR6WewdSFhnGN8XUFflzMv89OZ2n1kgxp8p5zOLWh8jDkuEYtO7kbuIFTxcCTqDrwPaSA==" workbookSaltValue="TjluJOM7HoD2sCU24p/btw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GQ53" i="4" s="1"/>
  <c r="BM7" i="5"/>
  <c r="BL7" i="5"/>
  <c r="FE53" i="4" s="1"/>
  <c r="BK7" i="5"/>
  <c r="BJ7" i="5"/>
  <c r="HJ52" i="4" s="1"/>
  <c r="BI7" i="5"/>
  <c r="BH7" i="5"/>
  <c r="FX52" i="4" s="1"/>
  <c r="BG7" i="5"/>
  <c r="BF7" i="5"/>
  <c r="EL52" i="4" s="1"/>
  <c r="BD7" i="5"/>
  <c r="BC7" i="5"/>
  <c r="BB7" i="5"/>
  <c r="BA7" i="5"/>
  <c r="AZ7" i="5"/>
  <c r="AY7" i="5"/>
  <c r="AX7" i="5"/>
  <c r="AW7" i="5"/>
  <c r="AV7" i="5"/>
  <c r="AU7" i="5"/>
  <c r="AS7" i="5"/>
  <c r="AR7" i="5"/>
  <c r="GQ32" i="4" s="1"/>
  <c r="AQ7" i="5"/>
  <c r="AP7" i="5"/>
  <c r="FE32" i="4" s="1"/>
  <c r="AO7" i="5"/>
  <c r="AN7" i="5"/>
  <c r="HJ31" i="4" s="1"/>
  <c r="AM7" i="5"/>
  <c r="AL7" i="5"/>
  <c r="FX31" i="4" s="1"/>
  <c r="AK7" i="5"/>
  <c r="AJ7" i="5"/>
  <c r="EL31" i="4" s="1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LJ8" i="4" s="1"/>
  <c r="T7" i="5"/>
  <c r="S7" i="5"/>
  <c r="HX8" i="4" s="1"/>
  <c r="R7" i="5"/>
  <c r="Q7" i="5"/>
  <c r="CF10" i="4" s="1"/>
  <c r="P7" i="5"/>
  <c r="O7" i="5"/>
  <c r="N7" i="5"/>
  <c r="M7" i="5"/>
  <c r="DU8" i="4" s="1"/>
  <c r="L7" i="5"/>
  <c r="K7" i="5"/>
  <c r="AQ8" i="4" s="1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B6" i="4" s="1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FX53" i="4"/>
  <c r="EL53" i="4"/>
  <c r="CS53" i="4"/>
  <c r="BZ53" i="4"/>
  <c r="BG53" i="4"/>
  <c r="AN53" i="4"/>
  <c r="U53" i="4"/>
  <c r="MA52" i="4"/>
  <c r="LH52" i="4"/>
  <c r="KO52" i="4"/>
  <c r="JV52" i="4"/>
  <c r="JC52" i="4"/>
  <c r="GQ52" i="4"/>
  <c r="FE52" i="4"/>
  <c r="CS52" i="4"/>
  <c r="BZ52" i="4"/>
  <c r="BG52" i="4"/>
  <c r="AN52" i="4"/>
  <c r="U52" i="4"/>
  <c r="MA32" i="4"/>
  <c r="LH32" i="4"/>
  <c r="KO32" i="4"/>
  <c r="JV32" i="4"/>
  <c r="JC32" i="4"/>
  <c r="HJ32" i="4"/>
  <c r="FX32" i="4"/>
  <c r="EL32" i="4"/>
  <c r="CS32" i="4"/>
  <c r="BZ32" i="4"/>
  <c r="BG32" i="4"/>
  <c r="AN32" i="4"/>
  <c r="U32" i="4"/>
  <c r="MA31" i="4"/>
  <c r="LH31" i="4"/>
  <c r="KO31" i="4"/>
  <c r="JV31" i="4"/>
  <c r="JC31" i="4"/>
  <c r="GQ31" i="4"/>
  <c r="FE31" i="4"/>
  <c r="CS31" i="4"/>
  <c r="BZ31" i="4"/>
  <c r="BG31" i="4"/>
  <c r="AN31" i="4"/>
  <c r="U31" i="4"/>
  <c r="LJ10" i="4"/>
  <c r="JQ10" i="4"/>
  <c r="HX10" i="4"/>
  <c r="DU10" i="4"/>
  <c r="B10" i="4"/>
  <c r="JQ8" i="4"/>
  <c r="FJ8" i="4"/>
  <c r="CF8" i="4"/>
  <c r="B8" i="4"/>
  <c r="BZ76" i="4" l="1"/>
  <c r="MI76" i="4"/>
  <c r="HJ51" i="4"/>
  <c r="MA30" i="4"/>
  <c r="IT76" i="4"/>
  <c r="CS51" i="4"/>
  <c r="HJ30" i="4"/>
  <c r="CS30" i="4"/>
  <c r="MA51" i="4"/>
  <c r="C11" i="5"/>
  <c r="D11" i="5"/>
  <c r="E11" i="5"/>
  <c r="B11" i="5"/>
  <c r="BK76" i="4" l="1"/>
  <c r="LH51" i="4"/>
  <c r="LT76" i="4"/>
  <c r="GQ51" i="4"/>
  <c r="LH30" i="4"/>
  <c r="IE76" i="4"/>
  <c r="BZ51" i="4"/>
  <c r="GQ30" i="4"/>
  <c r="BZ30" i="4"/>
  <c r="BG30" i="4"/>
  <c r="AV76" i="4"/>
  <c r="KO51" i="4"/>
  <c r="FX30" i="4"/>
  <c r="LE76" i="4"/>
  <c r="FX51" i="4"/>
  <c r="KO30" i="4"/>
  <c r="HP76" i="4"/>
  <c r="BG51" i="4"/>
  <c r="JV30" i="4"/>
  <c r="HA76" i="4"/>
  <c r="AN51" i="4"/>
  <c r="AN30" i="4"/>
  <c r="FE30" i="4"/>
  <c r="AG76" i="4"/>
  <c r="JV51" i="4"/>
  <c r="KP76" i="4"/>
  <c r="FE51" i="4"/>
  <c r="JC51" i="4"/>
  <c r="KA76" i="4"/>
  <c r="EL51" i="4"/>
  <c r="GL76" i="4"/>
  <c r="U51" i="4"/>
  <c r="EL30" i="4"/>
  <c r="U30" i="4"/>
  <c r="R76" i="4"/>
  <c r="JC30" i="4"/>
</calcChain>
</file>

<file path=xl/sharedStrings.xml><?xml version="1.0" encoding="utf-8"?>
<sst xmlns="http://schemas.openxmlformats.org/spreadsheetml/2006/main" count="278" uniqueCount="131">
  <si>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</si>
  <si>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</si>
  <si>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</si>
  <si>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</si>
  <si>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</si>
  <si>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</si>
  <si>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</si>
  <si>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</si>
  <si>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</si>
  <si>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</si>
  <si>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</si>
  <si>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</si>
  <si>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</si>
  <si>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</si>
  <si>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</si>
  <si>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</si>
  <si>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</si>
  <si>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</si>
  <si>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</si>
  <si>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</si>
  <si>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</si>
  <si>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</si>
  <si>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</si>
  <si>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</si>
  <si>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</si>
  <si>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</si>
  <si>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</si>
  <si>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</si>
  <si>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</si>
  <si>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</si>
  <si>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</si>
  <si>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</si>
  <si>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</si>
  <si>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</si>
  <si>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</si>
  <si>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</si>
  <si>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</si>
  <si>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</si>
  <si>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</si>
  <si>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</si>
  <si>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</si>
  <si>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</si>
  <si>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</si>
  <si>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</si>
  <si>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</si>
  <si>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</si>
  <si>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</si>
  <si>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</si>
  <si>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</si>
  <si>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</si>
  <si>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</si>
  <si>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</si>
  <si>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</si>
  <si>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</si>
  <si>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</si>
  <si>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</si>
  <si>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</si>
  <si>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</si>
  <si>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</si>
  <si>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</si>
  <si>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</si>
  <si>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</si>
  <si>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</si>
  <si>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</si>
  <si>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</si>
  <si>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</si>
  <si>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</si>
  <si>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</si>
  <si>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</si>
  <si>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</si>
  <si>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</si>
  <si>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</si>
  <si>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</si>
  <si>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</si>
  <si>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</si>
  <si>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</si>
  <si>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</si>
  <si>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</si>
  <si>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</si>
  <si>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</si>
  <si>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</si>
  <si>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</si>
  <si>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</si>
  <si>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</si>
  <si>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</si>
  <si>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</si>
  <si>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</si>
  <si>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</si>
  <si>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</si>
  <si>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</si>
  <si>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</si>
  <si>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</si>
  <si>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</si>
  <si>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</si>
  <si>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</si>
  <si>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</si>
  <si>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</si>
  <si>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</si>
  <si>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</si>
  <si>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</si>
  <si>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</si>
  <si>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当該値(N-2)</t>
    <phoneticPr fontId="5"/>
  </si>
  <si>
    <t>当該値(N-1)</t>
    <phoneticPr fontId="5"/>
  </si>
  <si>
    <t>当該値(N-3)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</si>
  <si>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</si>
  <si>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</si>
  <si>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</si>
  <si>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</si>
  <si>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</si>
  <si>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山形県　山形市</t>
  </si>
  <si>
    <t>山形市山形駅東口交通センター駐車場</t>
  </si>
  <si>
    <t>法非適用</t>
  </si>
  <si>
    <t>駐車場整備事業</t>
  </si>
  <si>
    <t>-</t>
  </si>
  <si>
    <t>Ａ１Ｂ１</t>
  </si>
  <si>
    <t>非設置</t>
  </si>
  <si>
    <t>該当数値なし</t>
  </si>
  <si>
    <t>都市計画駐車場</t>
  </si>
  <si>
    <t>立体式</t>
  </si>
  <si>
    <t>駅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</si>
  <si>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</si>
  <si>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</si>
  <si>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</si>
  <si>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</si>
  <si>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</si>
  <si>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</si>
  <si>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</si>
  <si>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⑩企業債残高対料金収入比率は、類似施設平均値
に比べ低い水準で推移し、平成27年度に企業債残
高が０になった。また今後、施設の老朽化対策工
事にあたっては駐車場事業債の活用を検討しなが
ら進めていく予定である。</t>
    <phoneticPr fontId="5"/>
  </si>
  <si>
    <t>稼動率は、類似施設平均値と比較しても、高い水
準で推移している。定期利用の拡大を図っている
ことや、平成29年度から近隣の市営施設と利用提
携したことが要因となり、稼動率が上がった。</t>
    <phoneticPr fontId="5"/>
  </si>
  <si>
    <t>収益等の状況や利用状況は類似施設平均値や全国
平均値と比較し、上回る水準にあり、良好な経営
状況を維持している。
平成28年度より、定期利用の拡大を図る取組みを
行い、平成29年度から近隣の市営施設と利用提携
することで、利用率や収益が増加した。
今後は、継続して良好な水準を維持していくとと
もに、より一層の経営効率化を図りながら施設の
老朽化対策に取り組んでいくことが必要である。</t>
    <phoneticPr fontId="5"/>
  </si>
  <si>
    <t>①収益的収支比率は、例年100%を上回っていることから健全な水準で推移している。また償還金残高の減及び利用拡大の取組みにより、平成28年度以降は類似施設平均値を上回る水準になった。今後も健全な水準で推移していくと思われる。
④売上高GOP比率は、類似施設平均値を上回って
おり、平成29年度以降は全国平均値を大きく上回った。
⑤EBITDAは、類似施設平均値と比較して高い水準
にあり、平成29年度以降は全国平均値を大きく上回った。</t>
    <rPh sb="145" eb="147">
      <t>イコウ</t>
    </rPh>
    <rPh sb="199" eb="201">
      <t>イコウ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</si>
</sst>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164.1</c:v>
                </c:pt>
                <c:pt idx="1">
                  <c:v>174.7</c:v>
                </c:pt>
                <c:pt idx="2">
                  <c:v>261.10000000000002</c:v>
                </c:pt>
                <c:pt idx="3">
                  <c:v>252.3</c:v>
                </c:pt>
                <c:pt idx="4">
                  <c:v>242.1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5A-4072-82CB-CECF2F04F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652288"/>
        <c:axId val="399653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218.5</c:v>
                </c:pt>
                <c:pt idx="1">
                  <c:v>151.19999999999999</c:v>
                </c:pt>
                <c:pt idx="2">
                  <c:v>212.4</c:v>
                </c:pt>
                <c:pt idx="3">
                  <c:v>243</c:v>
                </c:pt>
                <c:pt idx="4">
                  <c:v>218.2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05A-4072-82CB-CECF2F04F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652288"/>
        <c:axId val="399653856"/>
      </c:lineChart>
      <c:catAx>
        <c:axId val="3996522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99653856"/>
        <c:crosses val="autoZero"/>
        <c:auto val="1"/>
        <c:lblAlgn val="ctr"/>
        <c:lblOffset val="100"/>
        <c:noMultiLvlLbl val="1"/>
      </c:catAx>
      <c:valAx>
        <c:axId val="399653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996522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F7-4A56-ADD3-E6768F156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653464"/>
        <c:axId val="399654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280</c:v>
                </c:pt>
                <c:pt idx="1">
                  <c:v>239.6</c:v>
                </c:pt>
                <c:pt idx="2">
                  <c:v>224.1</c:v>
                </c:pt>
                <c:pt idx="3">
                  <c:v>152.5</c:v>
                </c:pt>
                <c:pt idx="4">
                  <c:v>1239.2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BF7-4A56-ADD3-E6768F156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653464"/>
        <c:axId val="399654640"/>
      </c:lineChart>
      <c:catAx>
        <c:axId val="3996534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99654640"/>
        <c:crosses val="autoZero"/>
        <c:auto val="1"/>
        <c:lblAlgn val="ctr"/>
        <c:lblOffset val="100"/>
        <c:noMultiLvlLbl val="1"/>
      </c:catAx>
      <c:valAx>
        <c:axId val="399654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996534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46-4647-8C99-5AFF8A0EAA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653072"/>
        <c:axId val="399652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146-4647-8C99-5AFF8A0EAA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653072"/>
        <c:axId val="399652680"/>
      </c:lineChart>
      <c:catAx>
        <c:axId val="3996530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99652680"/>
        <c:crosses val="autoZero"/>
        <c:auto val="1"/>
        <c:lblAlgn val="ctr"/>
        <c:lblOffset val="100"/>
        <c:noMultiLvlLbl val="1"/>
      </c:catAx>
      <c:valAx>
        <c:axId val="399652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996530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6E-4470-9BFC-77A618205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014792"/>
        <c:axId val="402008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6E-4470-9BFC-77A618205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014792"/>
        <c:axId val="402008912"/>
      </c:lineChart>
      <c:catAx>
        <c:axId val="4020147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02008912"/>
        <c:crosses val="autoZero"/>
        <c:auto val="1"/>
        <c:lblAlgn val="ctr"/>
        <c:lblOffset val="100"/>
        <c:noMultiLvlLbl val="1"/>
      </c:catAx>
      <c:valAx>
        <c:axId val="402008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020147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8F-46C5-BDC6-A097E6F5E8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013616"/>
        <c:axId val="402008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4.7</c:v>
                </c:pt>
                <c:pt idx="1">
                  <c:v>4</c:v>
                </c:pt>
                <c:pt idx="2">
                  <c:v>2.4</c:v>
                </c:pt>
                <c:pt idx="3">
                  <c:v>2.2999999999999998</c:v>
                </c:pt>
                <c:pt idx="4">
                  <c:v>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8F-46C5-BDC6-A097E6F5E8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013616"/>
        <c:axId val="402008128"/>
      </c:lineChart>
      <c:catAx>
        <c:axId val="4020136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02008128"/>
        <c:crosses val="autoZero"/>
        <c:auto val="1"/>
        <c:lblAlgn val="ctr"/>
        <c:lblOffset val="100"/>
        <c:noMultiLvlLbl val="1"/>
      </c:catAx>
      <c:valAx>
        <c:axId val="402008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020136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5D-404E-8F63-B59059269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013224"/>
        <c:axId val="402009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46</c:v>
                </c:pt>
                <c:pt idx="1">
                  <c:v>39</c:v>
                </c:pt>
                <c:pt idx="2">
                  <c:v>25</c:v>
                </c:pt>
                <c:pt idx="3">
                  <c:v>23</c:v>
                </c:pt>
                <c:pt idx="4">
                  <c:v>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15D-404E-8F63-B59059269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013224"/>
        <c:axId val="402009696"/>
      </c:lineChart>
      <c:catAx>
        <c:axId val="4020132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02009696"/>
        <c:crosses val="autoZero"/>
        <c:auto val="1"/>
        <c:lblAlgn val="ctr"/>
        <c:lblOffset val="100"/>
        <c:noMultiLvlLbl val="1"/>
      </c:catAx>
      <c:valAx>
        <c:axId val="402009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020132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136</c:v>
                </c:pt>
                <c:pt idx="1">
                  <c:v>140.80000000000001</c:v>
                </c:pt>
                <c:pt idx="2">
                  <c:v>195.4</c:v>
                </c:pt>
                <c:pt idx="3">
                  <c:v>169.6</c:v>
                </c:pt>
                <c:pt idx="4">
                  <c:v>167.6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01-4E8D-98B6-25EE99A9B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011656"/>
        <c:axId val="402009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138.9</c:v>
                </c:pt>
                <c:pt idx="1">
                  <c:v>139.69999999999999</c:v>
                </c:pt>
                <c:pt idx="2">
                  <c:v>139.30000000000001</c:v>
                </c:pt>
                <c:pt idx="3">
                  <c:v>135.30000000000001</c:v>
                </c:pt>
                <c:pt idx="4">
                  <c:v>127.7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01-4E8D-98B6-25EE99A9B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011656"/>
        <c:axId val="402009304"/>
      </c:lineChart>
      <c:catAx>
        <c:axId val="4020116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02009304"/>
        <c:crosses val="autoZero"/>
        <c:auto val="1"/>
        <c:lblAlgn val="ctr"/>
        <c:lblOffset val="100"/>
        <c:noMultiLvlLbl val="1"/>
      </c:catAx>
      <c:valAx>
        <c:axId val="402009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020116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39.4</c:v>
                </c:pt>
                <c:pt idx="1">
                  <c:v>42.7</c:v>
                </c:pt>
                <c:pt idx="2">
                  <c:v>61.7</c:v>
                </c:pt>
                <c:pt idx="3">
                  <c:v>60.4</c:v>
                </c:pt>
                <c:pt idx="4">
                  <c:v>58.7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0A-410D-9AA5-7A7C03976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010872"/>
        <c:axId val="402014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33.200000000000003</c:v>
                </c:pt>
                <c:pt idx="1">
                  <c:v>29.6</c:v>
                </c:pt>
                <c:pt idx="2">
                  <c:v>29.2</c:v>
                </c:pt>
                <c:pt idx="3">
                  <c:v>30.4</c:v>
                </c:pt>
                <c:pt idx="4">
                  <c:v>5.8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90A-410D-9AA5-7A7C03976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010872"/>
        <c:axId val="402014008"/>
      </c:lineChart>
      <c:catAx>
        <c:axId val="4020108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02014008"/>
        <c:crosses val="autoZero"/>
        <c:auto val="1"/>
        <c:lblAlgn val="ctr"/>
        <c:lblOffset val="100"/>
        <c:noMultiLvlLbl val="1"/>
      </c:catAx>
      <c:valAx>
        <c:axId val="402014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020108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54086</c:v>
                </c:pt>
                <c:pt idx="1">
                  <c:v>63225</c:v>
                </c:pt>
                <c:pt idx="2">
                  <c:v>113643</c:v>
                </c:pt>
                <c:pt idx="3">
                  <c:v>110281</c:v>
                </c:pt>
                <c:pt idx="4">
                  <c:v>105366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F3-47FF-BC43-0728D34B0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012048"/>
        <c:axId val="402008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37496</c:v>
                </c:pt>
                <c:pt idx="1">
                  <c:v>31888</c:v>
                </c:pt>
                <c:pt idx="2">
                  <c:v>13314</c:v>
                </c:pt>
                <c:pt idx="3">
                  <c:v>28825</c:v>
                </c:pt>
                <c:pt idx="4">
                  <c:v>26838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8F3-47FF-BC43-0728D34B0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012048"/>
        <c:axId val="402008520"/>
      </c:lineChart>
      <c:catAx>
        <c:axId val="4020120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02008520"/>
        <c:crosses val="autoZero"/>
        <c:auto val="1"/>
        <c:lblAlgn val="ctr"/>
        <c:lblOffset val="100"/>
        <c:noMultiLvlLbl val="1"/>
      </c:catAx>
      <c:valAx>
        <c:axId val="402008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020120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BV10" zoomScaleNormal="100" zoomScaleSheetLayoutView="70" workbookViewId="0">
      <selection activeCell="ND15" sqref="ND15:NR30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山形県山形市　山形市山形駅東口交通センター駐車場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Ａ１Ｂ１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駅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10730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117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立体式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25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500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200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代行制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130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H27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H28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H29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H30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H27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H28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H29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H30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H27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H28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H29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H30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164.1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174.7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261.10000000000002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252.3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242.1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136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140.80000000000001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195.4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169.6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167.6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218.5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151.19999999999999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212.4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243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218.2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4.7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4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2.4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2.2999999999999998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1.5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138.9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139.69999999999999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139.30000000000001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135.30000000000001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127.7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127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128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H27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H28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H29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H30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H27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H28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H29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H30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H27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H28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H29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H30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39.4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42.7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61.7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60.4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58.7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54086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63225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113643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110281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105366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46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39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25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23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11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33.200000000000003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29.6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29.2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30.4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5.8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37496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31888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13314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28825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26838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129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0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 t="str">
        <f>データ!$B$11</f>
        <v>H27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 t="str">
        <f>データ!$C$11</f>
        <v>H28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 t="str">
        <f>データ!$D$11</f>
        <v>H29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 t="str">
        <f>データ!$E$11</f>
        <v>H30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 t="str">
        <f>データ!$F$11</f>
        <v>R01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 t="str">
        <f>データ!$B$11</f>
        <v>H27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 t="str">
        <f>データ!$C$11</f>
        <v>H28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 t="str">
        <f>データ!$D$11</f>
        <v>H29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 t="str">
        <f>データ!$E$11</f>
        <v>H30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 t="str">
        <f>データ!$F$11</f>
        <v>R01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 t="str">
        <f>データ!$B$11</f>
        <v>H27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 t="str">
        <f>データ!$C$11</f>
        <v>H28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 t="str">
        <f>データ!$D$11</f>
        <v>H29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 t="str">
        <f>データ!$E$11</f>
        <v>H30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 t="str">
        <f>データ!$F$11</f>
        <v>R01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280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239.6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224.1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152.5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1239.2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NiCQjyp1f3GPzVtvlYNohCSvr7kpxAq2B2dR8Ypvoi1ccMCJVbiE3In4loB4qVdGZ+Fqdd+8aaNRVC4kUlCRyw==" saltValue="N7+ForK4ro6vQLLOnrdCuA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100</v>
      </c>
      <c r="AK5" s="59" t="s">
        <v>90</v>
      </c>
      <c r="AL5" s="59" t="s">
        <v>91</v>
      </c>
      <c r="AM5" s="59" t="s">
        <v>92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100</v>
      </c>
      <c r="AV5" s="59" t="s">
        <v>90</v>
      </c>
      <c r="AW5" s="59" t="s">
        <v>91</v>
      </c>
      <c r="AX5" s="59" t="s">
        <v>92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100</v>
      </c>
      <c r="BG5" s="59" t="s">
        <v>90</v>
      </c>
      <c r="BH5" s="59" t="s">
        <v>101</v>
      </c>
      <c r="BI5" s="59" t="s">
        <v>92</v>
      </c>
      <c r="BJ5" s="59" t="s">
        <v>93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90</v>
      </c>
      <c r="BS5" s="59" t="s">
        <v>91</v>
      </c>
      <c r="BT5" s="59" t="s">
        <v>92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100</v>
      </c>
      <c r="CC5" s="59" t="s">
        <v>90</v>
      </c>
      <c r="CD5" s="59" t="s">
        <v>101</v>
      </c>
      <c r="CE5" s="59" t="s">
        <v>102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89</v>
      </c>
      <c r="CP5" s="59" t="s">
        <v>90</v>
      </c>
      <c r="CQ5" s="59" t="s">
        <v>101</v>
      </c>
      <c r="CR5" s="59" t="s">
        <v>102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89</v>
      </c>
      <c r="DA5" s="59" t="s">
        <v>103</v>
      </c>
      <c r="DB5" s="59" t="s">
        <v>91</v>
      </c>
      <c r="DC5" s="59" t="s">
        <v>92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100</v>
      </c>
      <c r="DL5" s="59" t="s">
        <v>90</v>
      </c>
      <c r="DM5" s="59" t="s">
        <v>91</v>
      </c>
      <c r="DN5" s="59" t="s">
        <v>102</v>
      </c>
      <c r="DO5" s="59" t="s">
        <v>104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105</v>
      </c>
      <c r="B6" s="60">
        <f>B8</f>
        <v>2019</v>
      </c>
      <c r="C6" s="60">
        <f t="shared" ref="C6:X6" si="1">C8</f>
        <v>62014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5</v>
      </c>
      <c r="H6" s="60" t="str">
        <f>SUBSTITUTE(H8,"　","")</f>
        <v>山形県山形市</v>
      </c>
      <c r="I6" s="60" t="str">
        <f t="shared" si="1"/>
        <v>山形市山形駅東口交通センター駐車場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Ａ１Ｂ１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</v>
      </c>
      <c r="Q6" s="62" t="str">
        <f t="shared" si="1"/>
        <v>立体式</v>
      </c>
      <c r="R6" s="63">
        <f t="shared" si="1"/>
        <v>25</v>
      </c>
      <c r="S6" s="62" t="str">
        <f t="shared" si="1"/>
        <v>駅</v>
      </c>
      <c r="T6" s="62" t="str">
        <f t="shared" si="1"/>
        <v>無</v>
      </c>
      <c r="U6" s="63">
        <f t="shared" si="1"/>
        <v>10730</v>
      </c>
      <c r="V6" s="63">
        <f t="shared" si="1"/>
        <v>500</v>
      </c>
      <c r="W6" s="63">
        <f t="shared" si="1"/>
        <v>200</v>
      </c>
      <c r="X6" s="62" t="str">
        <f t="shared" si="1"/>
        <v>代行制</v>
      </c>
      <c r="Y6" s="64">
        <f>IF(Y8="-",NA(),Y8)</f>
        <v>164.1</v>
      </c>
      <c r="Z6" s="64">
        <f t="shared" ref="Z6:AH6" si="2">IF(Z8="-",NA(),Z8)</f>
        <v>174.7</v>
      </c>
      <c r="AA6" s="64">
        <f t="shared" si="2"/>
        <v>261.10000000000002</v>
      </c>
      <c r="AB6" s="64">
        <f t="shared" si="2"/>
        <v>252.3</v>
      </c>
      <c r="AC6" s="64">
        <f t="shared" si="2"/>
        <v>242.1</v>
      </c>
      <c r="AD6" s="64">
        <f t="shared" si="2"/>
        <v>218.5</v>
      </c>
      <c r="AE6" s="64">
        <f t="shared" si="2"/>
        <v>151.19999999999999</v>
      </c>
      <c r="AF6" s="64">
        <f t="shared" si="2"/>
        <v>212.4</v>
      </c>
      <c r="AG6" s="64">
        <f t="shared" si="2"/>
        <v>243</v>
      </c>
      <c r="AH6" s="64">
        <f t="shared" si="2"/>
        <v>218.2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4.7</v>
      </c>
      <c r="AP6" s="64">
        <f t="shared" si="3"/>
        <v>4</v>
      </c>
      <c r="AQ6" s="64">
        <f t="shared" si="3"/>
        <v>2.4</v>
      </c>
      <c r="AR6" s="64">
        <f t="shared" si="3"/>
        <v>2.2999999999999998</v>
      </c>
      <c r="AS6" s="64">
        <f t="shared" si="3"/>
        <v>1.5</v>
      </c>
      <c r="AT6" s="61" t="str">
        <f>IF(AT8="-","",IF(AT8="-","【-】","【"&amp;SUBSTITUTE(TEXT(AT8,"#,##0.0"),"-","△")&amp;"】"))</f>
        <v>【2.3】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46</v>
      </c>
      <c r="BA6" s="65">
        <f t="shared" si="4"/>
        <v>39</v>
      </c>
      <c r="BB6" s="65">
        <f t="shared" si="4"/>
        <v>25</v>
      </c>
      <c r="BC6" s="65">
        <f t="shared" si="4"/>
        <v>23</v>
      </c>
      <c r="BD6" s="65">
        <f t="shared" si="4"/>
        <v>11</v>
      </c>
      <c r="BE6" s="63" t="str">
        <f>IF(BE8="-","",IF(BE8="-","【-】","【"&amp;SUBSTITUTE(TEXT(BE8,"#,##0"),"-","△")&amp;"】"))</f>
        <v>【17】</v>
      </c>
      <c r="BF6" s="64">
        <f>IF(BF8="-",NA(),BF8)</f>
        <v>39.4</v>
      </c>
      <c r="BG6" s="64">
        <f t="shared" ref="BG6:BO6" si="5">IF(BG8="-",NA(),BG8)</f>
        <v>42.7</v>
      </c>
      <c r="BH6" s="64">
        <f t="shared" si="5"/>
        <v>61.7</v>
      </c>
      <c r="BI6" s="64">
        <f t="shared" si="5"/>
        <v>60.4</v>
      </c>
      <c r="BJ6" s="64">
        <f t="shared" si="5"/>
        <v>58.7</v>
      </c>
      <c r="BK6" s="64">
        <f t="shared" si="5"/>
        <v>33.200000000000003</v>
      </c>
      <c r="BL6" s="64">
        <f t="shared" si="5"/>
        <v>29.6</v>
      </c>
      <c r="BM6" s="64">
        <f t="shared" si="5"/>
        <v>29.2</v>
      </c>
      <c r="BN6" s="64">
        <f t="shared" si="5"/>
        <v>30.4</v>
      </c>
      <c r="BO6" s="64">
        <f t="shared" si="5"/>
        <v>5.8</v>
      </c>
      <c r="BP6" s="61" t="str">
        <f>IF(BP8="-","",IF(BP8="-","【-】","【"&amp;SUBSTITUTE(TEXT(BP8,"#,##0.0"),"-","△")&amp;"】"))</f>
        <v>【20.8】</v>
      </c>
      <c r="BQ6" s="65">
        <f>IF(BQ8="-",NA(),BQ8)</f>
        <v>54086</v>
      </c>
      <c r="BR6" s="65">
        <f t="shared" ref="BR6:BZ6" si="6">IF(BR8="-",NA(),BR8)</f>
        <v>63225</v>
      </c>
      <c r="BS6" s="65">
        <f t="shared" si="6"/>
        <v>113643</v>
      </c>
      <c r="BT6" s="65">
        <f t="shared" si="6"/>
        <v>110281</v>
      </c>
      <c r="BU6" s="65">
        <f t="shared" si="6"/>
        <v>105366</v>
      </c>
      <c r="BV6" s="65">
        <f t="shared" si="6"/>
        <v>37496</v>
      </c>
      <c r="BW6" s="65">
        <f t="shared" si="6"/>
        <v>31888</v>
      </c>
      <c r="BX6" s="65">
        <f t="shared" si="6"/>
        <v>13314</v>
      </c>
      <c r="BY6" s="65">
        <f t="shared" si="6"/>
        <v>28825</v>
      </c>
      <c r="BZ6" s="65">
        <f t="shared" si="6"/>
        <v>26838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106</v>
      </c>
      <c r="CM6" s="63">
        <f t="shared" ref="CM6:CN6" si="7">CM8</f>
        <v>0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106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280</v>
      </c>
      <c r="DF6" s="64">
        <f t="shared" si="8"/>
        <v>239.6</v>
      </c>
      <c r="DG6" s="64">
        <f t="shared" si="8"/>
        <v>224.1</v>
      </c>
      <c r="DH6" s="64">
        <f t="shared" si="8"/>
        <v>152.5</v>
      </c>
      <c r="DI6" s="64">
        <f t="shared" si="8"/>
        <v>1239.2</v>
      </c>
      <c r="DJ6" s="61" t="str">
        <f>IF(DJ8="-","",IF(DJ8="-","【-】","【"&amp;SUBSTITUTE(TEXT(DJ8,"#,##0.0"),"-","△")&amp;"】"))</f>
        <v>【425.4】</v>
      </c>
      <c r="DK6" s="64">
        <f>IF(DK8="-",NA(),DK8)</f>
        <v>136</v>
      </c>
      <c r="DL6" s="64">
        <f t="shared" ref="DL6:DT6" si="9">IF(DL8="-",NA(),DL8)</f>
        <v>140.80000000000001</v>
      </c>
      <c r="DM6" s="64">
        <f t="shared" si="9"/>
        <v>195.4</v>
      </c>
      <c r="DN6" s="64">
        <f t="shared" si="9"/>
        <v>169.6</v>
      </c>
      <c r="DO6" s="64">
        <f t="shared" si="9"/>
        <v>167.6</v>
      </c>
      <c r="DP6" s="64">
        <f t="shared" si="9"/>
        <v>138.9</v>
      </c>
      <c r="DQ6" s="64">
        <f t="shared" si="9"/>
        <v>139.69999999999999</v>
      </c>
      <c r="DR6" s="64">
        <f t="shared" si="9"/>
        <v>139.30000000000001</v>
      </c>
      <c r="DS6" s="64">
        <f t="shared" si="9"/>
        <v>135.30000000000001</v>
      </c>
      <c r="DT6" s="64">
        <f t="shared" si="9"/>
        <v>127.7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15">
      <c r="A7" s="49" t="s">
        <v>107</v>
      </c>
      <c r="B7" s="60">
        <f t="shared" ref="B7:X7" si="10">B8</f>
        <v>2019</v>
      </c>
      <c r="C7" s="60">
        <f t="shared" si="10"/>
        <v>62014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5</v>
      </c>
      <c r="H7" s="60" t="str">
        <f t="shared" si="10"/>
        <v>山形県　山形市</v>
      </c>
      <c r="I7" s="60" t="str">
        <f t="shared" si="10"/>
        <v>山形市山形駅東口交通センター駐車場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Ａ１Ｂ１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</v>
      </c>
      <c r="Q7" s="62" t="str">
        <f t="shared" si="10"/>
        <v>立体式</v>
      </c>
      <c r="R7" s="63">
        <f t="shared" si="10"/>
        <v>25</v>
      </c>
      <c r="S7" s="62" t="str">
        <f t="shared" si="10"/>
        <v>駅</v>
      </c>
      <c r="T7" s="62" t="str">
        <f t="shared" si="10"/>
        <v>無</v>
      </c>
      <c r="U7" s="63">
        <f t="shared" si="10"/>
        <v>10730</v>
      </c>
      <c r="V7" s="63">
        <f t="shared" si="10"/>
        <v>500</v>
      </c>
      <c r="W7" s="63">
        <f t="shared" si="10"/>
        <v>200</v>
      </c>
      <c r="X7" s="62" t="str">
        <f t="shared" si="10"/>
        <v>代行制</v>
      </c>
      <c r="Y7" s="64">
        <f>Y8</f>
        <v>164.1</v>
      </c>
      <c r="Z7" s="64">
        <f t="shared" ref="Z7:AH7" si="11">Z8</f>
        <v>174.7</v>
      </c>
      <c r="AA7" s="64">
        <f t="shared" si="11"/>
        <v>261.10000000000002</v>
      </c>
      <c r="AB7" s="64">
        <f t="shared" si="11"/>
        <v>252.3</v>
      </c>
      <c r="AC7" s="64">
        <f t="shared" si="11"/>
        <v>242.1</v>
      </c>
      <c r="AD7" s="64">
        <f t="shared" si="11"/>
        <v>218.5</v>
      </c>
      <c r="AE7" s="64">
        <f t="shared" si="11"/>
        <v>151.19999999999999</v>
      </c>
      <c r="AF7" s="64">
        <f t="shared" si="11"/>
        <v>212.4</v>
      </c>
      <c r="AG7" s="64">
        <f t="shared" si="11"/>
        <v>243</v>
      </c>
      <c r="AH7" s="64">
        <f t="shared" si="11"/>
        <v>218.2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4.7</v>
      </c>
      <c r="AP7" s="64">
        <f t="shared" si="12"/>
        <v>4</v>
      </c>
      <c r="AQ7" s="64">
        <f t="shared" si="12"/>
        <v>2.4</v>
      </c>
      <c r="AR7" s="64">
        <f t="shared" si="12"/>
        <v>2.2999999999999998</v>
      </c>
      <c r="AS7" s="64">
        <f t="shared" si="12"/>
        <v>1.5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46</v>
      </c>
      <c r="BA7" s="65">
        <f t="shared" si="13"/>
        <v>39</v>
      </c>
      <c r="BB7" s="65">
        <f t="shared" si="13"/>
        <v>25</v>
      </c>
      <c r="BC7" s="65">
        <f t="shared" si="13"/>
        <v>23</v>
      </c>
      <c r="BD7" s="65">
        <f t="shared" si="13"/>
        <v>11</v>
      </c>
      <c r="BE7" s="63"/>
      <c r="BF7" s="64">
        <f>BF8</f>
        <v>39.4</v>
      </c>
      <c r="BG7" s="64">
        <f t="shared" ref="BG7:BO7" si="14">BG8</f>
        <v>42.7</v>
      </c>
      <c r="BH7" s="64">
        <f t="shared" si="14"/>
        <v>61.7</v>
      </c>
      <c r="BI7" s="64">
        <f t="shared" si="14"/>
        <v>60.4</v>
      </c>
      <c r="BJ7" s="64">
        <f t="shared" si="14"/>
        <v>58.7</v>
      </c>
      <c r="BK7" s="64">
        <f t="shared" si="14"/>
        <v>33.200000000000003</v>
      </c>
      <c r="BL7" s="64">
        <f t="shared" si="14"/>
        <v>29.6</v>
      </c>
      <c r="BM7" s="64">
        <f t="shared" si="14"/>
        <v>29.2</v>
      </c>
      <c r="BN7" s="64">
        <f t="shared" si="14"/>
        <v>30.4</v>
      </c>
      <c r="BO7" s="64">
        <f t="shared" si="14"/>
        <v>5.8</v>
      </c>
      <c r="BP7" s="61"/>
      <c r="BQ7" s="65">
        <f>BQ8</f>
        <v>54086</v>
      </c>
      <c r="BR7" s="65">
        <f t="shared" ref="BR7:BZ7" si="15">BR8</f>
        <v>63225</v>
      </c>
      <c r="BS7" s="65">
        <f t="shared" si="15"/>
        <v>113643</v>
      </c>
      <c r="BT7" s="65">
        <f t="shared" si="15"/>
        <v>110281</v>
      </c>
      <c r="BU7" s="65">
        <f t="shared" si="15"/>
        <v>105366</v>
      </c>
      <c r="BV7" s="65">
        <f t="shared" si="15"/>
        <v>37496</v>
      </c>
      <c r="BW7" s="65">
        <f t="shared" si="15"/>
        <v>31888</v>
      </c>
      <c r="BX7" s="65">
        <f t="shared" si="15"/>
        <v>13314</v>
      </c>
      <c r="BY7" s="65">
        <f t="shared" si="15"/>
        <v>28825</v>
      </c>
      <c r="BZ7" s="65">
        <f t="shared" si="15"/>
        <v>26838</v>
      </c>
      <c r="CA7" s="63"/>
      <c r="CB7" s="64" t="s">
        <v>108</v>
      </c>
      <c r="CC7" s="64" t="s">
        <v>108</v>
      </c>
      <c r="CD7" s="64" t="s">
        <v>108</v>
      </c>
      <c r="CE7" s="64" t="s">
        <v>108</v>
      </c>
      <c r="CF7" s="64" t="s">
        <v>108</v>
      </c>
      <c r="CG7" s="64" t="s">
        <v>108</v>
      </c>
      <c r="CH7" s="64" t="s">
        <v>108</v>
      </c>
      <c r="CI7" s="64" t="s">
        <v>108</v>
      </c>
      <c r="CJ7" s="64" t="s">
        <v>108</v>
      </c>
      <c r="CK7" s="64" t="s">
        <v>106</v>
      </c>
      <c r="CL7" s="61"/>
      <c r="CM7" s="63">
        <f>CM8</f>
        <v>0</v>
      </c>
      <c r="CN7" s="63">
        <f>CN8</f>
        <v>0</v>
      </c>
      <c r="CO7" s="64" t="s">
        <v>108</v>
      </c>
      <c r="CP7" s="64" t="s">
        <v>108</v>
      </c>
      <c r="CQ7" s="64" t="s">
        <v>108</v>
      </c>
      <c r="CR7" s="64" t="s">
        <v>108</v>
      </c>
      <c r="CS7" s="64" t="s">
        <v>108</v>
      </c>
      <c r="CT7" s="64" t="s">
        <v>108</v>
      </c>
      <c r="CU7" s="64" t="s">
        <v>108</v>
      </c>
      <c r="CV7" s="64" t="s">
        <v>108</v>
      </c>
      <c r="CW7" s="64" t="s">
        <v>108</v>
      </c>
      <c r="CX7" s="64" t="s">
        <v>106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280</v>
      </c>
      <c r="DF7" s="64">
        <f t="shared" si="16"/>
        <v>239.6</v>
      </c>
      <c r="DG7" s="64">
        <f t="shared" si="16"/>
        <v>224.1</v>
      </c>
      <c r="DH7" s="64">
        <f t="shared" si="16"/>
        <v>152.5</v>
      </c>
      <c r="DI7" s="64">
        <f t="shared" si="16"/>
        <v>1239.2</v>
      </c>
      <c r="DJ7" s="61"/>
      <c r="DK7" s="64">
        <f>DK8</f>
        <v>136</v>
      </c>
      <c r="DL7" s="64">
        <f t="shared" ref="DL7:DT7" si="17">DL8</f>
        <v>140.80000000000001</v>
      </c>
      <c r="DM7" s="64">
        <f t="shared" si="17"/>
        <v>195.4</v>
      </c>
      <c r="DN7" s="64">
        <f t="shared" si="17"/>
        <v>169.6</v>
      </c>
      <c r="DO7" s="64">
        <f t="shared" si="17"/>
        <v>167.6</v>
      </c>
      <c r="DP7" s="64">
        <f t="shared" si="17"/>
        <v>138.9</v>
      </c>
      <c r="DQ7" s="64">
        <f t="shared" si="17"/>
        <v>139.69999999999999</v>
      </c>
      <c r="DR7" s="64">
        <f t="shared" si="17"/>
        <v>139.30000000000001</v>
      </c>
      <c r="DS7" s="64">
        <f t="shared" si="17"/>
        <v>135.30000000000001</v>
      </c>
      <c r="DT7" s="64">
        <f t="shared" si="17"/>
        <v>127.7</v>
      </c>
      <c r="DU7" s="61"/>
    </row>
    <row r="8" spans="1:125" s="66" customFormat="1" x14ac:dyDescent="0.15">
      <c r="A8" s="49"/>
      <c r="B8" s="67">
        <v>2019</v>
      </c>
      <c r="C8" s="67">
        <v>62014</v>
      </c>
      <c r="D8" s="67">
        <v>47</v>
      </c>
      <c r="E8" s="67">
        <v>14</v>
      </c>
      <c r="F8" s="67">
        <v>0</v>
      </c>
      <c r="G8" s="67">
        <v>5</v>
      </c>
      <c r="H8" s="67" t="s">
        <v>109</v>
      </c>
      <c r="I8" s="67" t="s">
        <v>110</v>
      </c>
      <c r="J8" s="67" t="s">
        <v>111</v>
      </c>
      <c r="K8" s="67" t="s">
        <v>112</v>
      </c>
      <c r="L8" s="67" t="s">
        <v>113</v>
      </c>
      <c r="M8" s="67" t="s">
        <v>114</v>
      </c>
      <c r="N8" s="67" t="s">
        <v>115</v>
      </c>
      <c r="O8" s="68" t="s">
        <v>116</v>
      </c>
      <c r="P8" s="69" t="s">
        <v>117</v>
      </c>
      <c r="Q8" s="69" t="s">
        <v>118</v>
      </c>
      <c r="R8" s="70">
        <v>25</v>
      </c>
      <c r="S8" s="69" t="s">
        <v>119</v>
      </c>
      <c r="T8" s="69" t="s">
        <v>120</v>
      </c>
      <c r="U8" s="70">
        <v>10730</v>
      </c>
      <c r="V8" s="70">
        <v>500</v>
      </c>
      <c r="W8" s="70">
        <v>200</v>
      </c>
      <c r="X8" s="69" t="s">
        <v>121</v>
      </c>
      <c r="Y8" s="71">
        <v>164.1</v>
      </c>
      <c r="Z8" s="71">
        <v>174.7</v>
      </c>
      <c r="AA8" s="71">
        <v>261.10000000000002</v>
      </c>
      <c r="AB8" s="71">
        <v>252.3</v>
      </c>
      <c r="AC8" s="71">
        <v>242.1</v>
      </c>
      <c r="AD8" s="71">
        <v>218.5</v>
      </c>
      <c r="AE8" s="71">
        <v>151.19999999999999</v>
      </c>
      <c r="AF8" s="71">
        <v>212.4</v>
      </c>
      <c r="AG8" s="71">
        <v>243</v>
      </c>
      <c r="AH8" s="71">
        <v>218.2</v>
      </c>
      <c r="AI8" s="68">
        <v>619.1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4.7</v>
      </c>
      <c r="AP8" s="71">
        <v>4</v>
      </c>
      <c r="AQ8" s="71">
        <v>2.4</v>
      </c>
      <c r="AR8" s="71">
        <v>2.2999999999999998</v>
      </c>
      <c r="AS8" s="71">
        <v>1.5</v>
      </c>
      <c r="AT8" s="68">
        <v>2.2999999999999998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46</v>
      </c>
      <c r="BA8" s="72">
        <v>39</v>
      </c>
      <c r="BB8" s="72">
        <v>25</v>
      </c>
      <c r="BC8" s="72">
        <v>23</v>
      </c>
      <c r="BD8" s="72">
        <v>11</v>
      </c>
      <c r="BE8" s="72">
        <v>17</v>
      </c>
      <c r="BF8" s="71">
        <v>39.4</v>
      </c>
      <c r="BG8" s="71">
        <v>42.7</v>
      </c>
      <c r="BH8" s="71">
        <v>61.7</v>
      </c>
      <c r="BI8" s="71">
        <v>60.4</v>
      </c>
      <c r="BJ8" s="71">
        <v>58.7</v>
      </c>
      <c r="BK8" s="71">
        <v>33.200000000000003</v>
      </c>
      <c r="BL8" s="71">
        <v>29.6</v>
      </c>
      <c r="BM8" s="71">
        <v>29.2</v>
      </c>
      <c r="BN8" s="71">
        <v>30.4</v>
      </c>
      <c r="BO8" s="71">
        <v>5.8</v>
      </c>
      <c r="BP8" s="68">
        <v>20.8</v>
      </c>
      <c r="BQ8" s="72">
        <v>54086</v>
      </c>
      <c r="BR8" s="72">
        <v>63225</v>
      </c>
      <c r="BS8" s="72">
        <v>113643</v>
      </c>
      <c r="BT8" s="73">
        <v>110281</v>
      </c>
      <c r="BU8" s="73">
        <v>105366</v>
      </c>
      <c r="BV8" s="72">
        <v>37496</v>
      </c>
      <c r="BW8" s="72">
        <v>31888</v>
      </c>
      <c r="BX8" s="72">
        <v>13314</v>
      </c>
      <c r="BY8" s="72">
        <v>28825</v>
      </c>
      <c r="BZ8" s="72">
        <v>26838</v>
      </c>
      <c r="CA8" s="70">
        <v>14290</v>
      </c>
      <c r="CB8" s="71" t="s">
        <v>113</v>
      </c>
      <c r="CC8" s="71" t="s">
        <v>113</v>
      </c>
      <c r="CD8" s="71" t="s">
        <v>113</v>
      </c>
      <c r="CE8" s="71" t="s">
        <v>113</v>
      </c>
      <c r="CF8" s="71" t="s">
        <v>113</v>
      </c>
      <c r="CG8" s="71" t="s">
        <v>113</v>
      </c>
      <c r="CH8" s="71" t="s">
        <v>113</v>
      </c>
      <c r="CI8" s="71" t="s">
        <v>113</v>
      </c>
      <c r="CJ8" s="71" t="s">
        <v>113</v>
      </c>
      <c r="CK8" s="71" t="s">
        <v>113</v>
      </c>
      <c r="CL8" s="68" t="s">
        <v>113</v>
      </c>
      <c r="CM8" s="70">
        <v>0</v>
      </c>
      <c r="CN8" s="70">
        <v>0</v>
      </c>
      <c r="CO8" s="71" t="s">
        <v>113</v>
      </c>
      <c r="CP8" s="71" t="s">
        <v>113</v>
      </c>
      <c r="CQ8" s="71" t="s">
        <v>113</v>
      </c>
      <c r="CR8" s="71" t="s">
        <v>113</v>
      </c>
      <c r="CS8" s="71" t="s">
        <v>113</v>
      </c>
      <c r="CT8" s="71" t="s">
        <v>113</v>
      </c>
      <c r="CU8" s="71" t="s">
        <v>113</v>
      </c>
      <c r="CV8" s="71" t="s">
        <v>113</v>
      </c>
      <c r="CW8" s="71" t="s">
        <v>113</v>
      </c>
      <c r="CX8" s="71" t="s">
        <v>113</v>
      </c>
      <c r="CY8" s="68" t="s">
        <v>113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280</v>
      </c>
      <c r="DF8" s="71">
        <v>239.6</v>
      </c>
      <c r="DG8" s="71">
        <v>224.1</v>
      </c>
      <c r="DH8" s="71">
        <v>152.5</v>
      </c>
      <c r="DI8" s="71">
        <v>1239.2</v>
      </c>
      <c r="DJ8" s="68">
        <v>425.4</v>
      </c>
      <c r="DK8" s="71">
        <v>136</v>
      </c>
      <c r="DL8" s="71">
        <v>140.80000000000001</v>
      </c>
      <c r="DM8" s="71">
        <v>195.4</v>
      </c>
      <c r="DN8" s="71">
        <v>169.6</v>
      </c>
      <c r="DO8" s="71">
        <v>167.6</v>
      </c>
      <c r="DP8" s="71">
        <v>138.9</v>
      </c>
      <c r="DQ8" s="71">
        <v>139.69999999999999</v>
      </c>
      <c r="DR8" s="71">
        <v>139.30000000000001</v>
      </c>
      <c r="DS8" s="71">
        <v>135.30000000000001</v>
      </c>
      <c r="DT8" s="71">
        <v>127.7</v>
      </c>
      <c r="DU8" s="68">
        <v>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122</v>
      </c>
      <c r="C10" s="78" t="s">
        <v>123</v>
      </c>
      <c r="D10" s="78" t="s">
        <v>124</v>
      </c>
      <c r="E10" s="78" t="s">
        <v>125</v>
      </c>
      <c r="F10" s="78" t="s">
        <v>126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user</cp:lastModifiedBy>
  <cp:lastPrinted>2021-02-04T03:57:12Z</cp:lastPrinted>
  <dcterms:created xsi:type="dcterms:W3CDTF">2020-12-04T03:27:04Z</dcterms:created>
  <dcterms:modified xsi:type="dcterms:W3CDTF">2021-02-04T03:57:16Z</dcterms:modified>
  <cp:category/>
</cp:coreProperties>
</file>