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6\Desktop\040106_公営企業に係る「経営比較分析表」（令和２年度決算）の分析について\"/>
    </mc:Choice>
  </mc:AlternateContent>
  <workbookProtection workbookAlgorithmName="SHA-512" workbookHashValue="WCH5C1e3zP+oBCqy0lfcLX/dNCSJR6JVAbHv1i9bGPn4cGx2zAbsO5SdFRocgJmRPATyrVQpQmDPCTNJKff+7g==" workbookSaltValue="DU4SvCr08ZxkXx/XfLgkV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R10" i="5"/>
  <c r="CJ10" i="5"/>
  <c r="BZ10" i="5"/>
  <c r="AR10" i="5"/>
  <c r="AH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<sst xmlns="http://schemas.openxmlformats.org/spreadsheetml/2006/main" count="262" uniqueCount="107">
  <si>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</si>
  <si>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</si>
  <si>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</si>
  <si>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</si>
  <si>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</si>
  <si>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</si>
  <si>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</si>
  <si>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</si>
  <si>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</si>
  <si>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</si>
  <si>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</si>
  <si>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</si>
  <si>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</si>
  <si>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</si>
  <si>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</si>
  <si>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</si>
  <si>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</si>
  <si>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</si>
  <si>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</si>
  <si>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</si>
  <si>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</si>
  <si>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</si>
  <si>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</si>
  <si>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</si>
  <si>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</si>
  <si>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</si>
  <si>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</si>
  <si>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</si>
  <si>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</si>
  <si>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</si>
  <si>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</si>
  <si>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</si>
  <si>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</si>
  <si>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</si>
  <si>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</si>
  <si>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</si>
  <si>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</si>
  <si>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</si>
  <si>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</si>
  <si>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</si>
  <si>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</si>
  <si>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</si>
  <si>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</si>
  <si>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</si>
  <si>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</si>
  <si>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</si>
  <si>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</si>
  <si>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</si>
  <si>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</si>
  <si>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</si>
  <si>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</si>
  <si>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</si>
  <si>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</si>
  <si>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</si>
  <si>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</si>
  <si>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</si>
  <si>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</si>
  <si>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</si>
  <si>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</si>
  <si>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</si>
  <si>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</si>
  <si>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</si>
  <si>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</si>
  <si>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</si>
  <si>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</si>
  <si>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</si>
  <si>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</si>
  <si>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</si>
  <si>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</si>
  <si>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</si>
  <si>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</si>
  <si>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</si>
  <si>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</si>
  <si>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</si>
  <si>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</si>
  <si>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</si>
  <si>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</si>
  <si>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</si>
  <si>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</si>
  <si>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</si>
  <si>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</si>
  <si>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</si>
  <si>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</si>
  <si>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</si>
  <si>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</si>
  <si>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</si>
  <si>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</si>
  <si>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</si>
  <si>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064017</t>
  </si>
  <si>
    <t>46</t>
  </si>
  <si>
    <t>02</t>
  </si>
  <si>
    <t>0</t>
  </si>
  <si>
    <t>000</t>
  </si>
  <si>
    <t>山形県　小国町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</si>
  <si>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</si>
  <si>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</si>
  <si>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</si>
  <si>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</si>
  <si>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</si>
  <si>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</si>
  <si>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</si>
  <si>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</si>
  <si>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</si>
  <si>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</si>
  <si>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単年度の経常収支は黒字ではあるが、収益の50%以上を一般会計からの繰入金に依存している状況が続いている。
④企業債残高対給水収益比率
　平成25年度に中央監視装置を更新してから大きな投資を行っていないため減少となっている。
⑤料金回収率
　基準外繰出により収入不足を補填している状況である。
⑦施設利用率
　給水先企業の操業が好調であり、やや増加傾向にあり、類似団体と比較しても高い利用率となっている。
⑧契約率
　1社のみで一定となっている。
　設備等の老朽化も進行していることから、改修費用の一部を料金改定に求めながらも、給水先企業の支援も事業目的としていることから、収支の不足分を一般会計からの繰出金により事業継続を図る。</t>
    <rPh sb="13" eb="15">
      <t>ケイジョウ</t>
    </rPh>
    <rPh sb="18" eb="20">
      <t>クロジ</t>
    </rPh>
    <rPh sb="55" eb="56">
      <t>ツヅ</t>
    </rPh>
    <rPh sb="172" eb="174">
      <t>ソウギョウ</t>
    </rPh>
    <rPh sb="175" eb="177">
      <t>コウチョウ</t>
    </rPh>
    <rPh sb="191" eb="193">
      <t>ルイジ</t>
    </rPh>
    <rPh sb="193" eb="195">
      <t>ダンタイ</t>
    </rPh>
    <rPh sb="196" eb="198">
      <t>ヒカク</t>
    </rPh>
    <rPh sb="201" eb="202">
      <t>タカ</t>
    </rPh>
    <rPh sb="203" eb="206">
      <t>リヨウリツ</t>
    </rPh>
    <rPh sb="238" eb="240">
      <t>セツビ</t>
    </rPh>
    <rPh sb="240" eb="241">
      <t>トウ</t>
    </rPh>
    <rPh sb="242" eb="245">
      <t>ロウキュウカ</t>
    </rPh>
    <rPh sb="246" eb="248">
      <t>シンコウ</t>
    </rPh>
    <rPh sb="257" eb="259">
      <t>カイシュウ</t>
    </rPh>
    <rPh sb="259" eb="261">
      <t>ヒヨウ</t>
    </rPh>
    <rPh sb="262" eb="264">
      <t>イチブ</t>
    </rPh>
    <rPh sb="265" eb="267">
      <t>リョウキン</t>
    </rPh>
    <rPh sb="267" eb="269">
      <t>カイテイ</t>
    </rPh>
    <rPh sb="270" eb="271">
      <t>モト</t>
    </rPh>
    <rPh sb="286" eb="288">
      <t>ジギョウ</t>
    </rPh>
    <rPh sb="320" eb="322">
      <t>ジギョウ</t>
    </rPh>
    <rPh sb="322" eb="324">
      <t>ケイゾク</t>
    </rPh>
    <rPh sb="325" eb="326">
      <t>ハカ</t>
    </rPh>
    <phoneticPr fontId="5"/>
  </si>
  <si>
    <t>　管路については耐用年数の概ね半分の期間が経過している。
　機械及び装置については、長期的に経費が節減できるよう、毎年点検を行った結果を受け、予防修繕を含めた老朽化対策と更新費用の平準化を図っている。</t>
    <rPh sb="85" eb="87">
      <t>コウシン</t>
    </rPh>
    <rPh sb="87" eb="89">
      <t>ヒヨウ</t>
    </rPh>
    <rPh sb="90" eb="93">
      <t>ヘイジュンカ</t>
    </rPh>
    <rPh sb="94" eb="95">
      <t>ハカ</t>
    </rPh>
    <phoneticPr fontId="5"/>
  </si>
  <si>
    <t>　本事業は町内の給水先企業に対し、安定的で上質な工業用水を低価格で供給することにより企業を支援し、それによって町の活力を保持することを目的としている。
　今後新たな設備投資よりも既存設備の維持が大きな課題となってくるため、長期的に経費が節減できるよう予防修繕を含めた老朽化対策を中心に実施していく。維持管理経費の財源確保のため、料金改定の協議を進める。</t>
    <rPh sb="149" eb="151">
      <t>イジ</t>
    </rPh>
    <rPh sb="151" eb="153">
      <t>カンリ</t>
    </rPh>
    <rPh sb="153" eb="155">
      <t>ケイヒ</t>
    </rPh>
    <rPh sb="164" eb="166">
      <t>リョウキン</t>
    </rPh>
    <rPh sb="166" eb="168">
      <t>カイテイ</t>
    </rPh>
    <rPh sb="169" eb="171">
      <t>キョウギ</t>
    </rPh>
    <rPh sb="172" eb="17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</si>
</sst>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53.35</c:v>
                </c:pt>
                <c:pt idx="1">
                  <c:v>55.41</c:v>
                </c:pt>
                <c:pt idx="2">
                  <c:v>57.48</c:v>
                </c:pt>
                <c:pt idx="3">
                  <c:v>59.52</c:v>
                </c:pt>
                <c:pt idx="4">
                  <c:v>61.54</c:v>
                </c:pt>
              </c:numCache>
            </c:numRef>
          </c:val>
          <c:extLst>
            <c:ext xmlns:c16="http://schemas.microsoft.com/office/drawing/2014/chart" uri="{C3380CC4-5D6E-409C-BE32-E72D297353CC}">
              <c16:uniqueId val="{00000000-5373-4E21-8A9A-A19F0EC172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5373-4E21-8A9A-A19F0EC172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17-44F5-810A-4BA0B37162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5317-44F5-810A-4BA0B37162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96.9</c:v>
                </c:pt>
                <c:pt idx="1">
                  <c:v>103.47</c:v>
                </c:pt>
                <c:pt idx="2">
                  <c:v>100.86</c:v>
                </c:pt>
                <c:pt idx="3">
                  <c:v>99.77</c:v>
                </c:pt>
                <c:pt idx="4">
                  <c:v>103.82</c:v>
                </c:pt>
              </c:numCache>
            </c:numRef>
          </c:val>
          <c:extLst>
            <c:ext xmlns:c16="http://schemas.microsoft.com/office/drawing/2014/chart" uri="{C3380CC4-5D6E-409C-BE32-E72D297353CC}">
              <c16:uniqueId val="{00000000-0A54-4FBD-A01E-2AC8336923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0A54-4FBD-A01E-2AC8336923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1D-4188-8FBD-98B042822D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5A1D-4188-8FBD-98B042822D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D1-4362-ADDE-E009597B4F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CBD1-4362-ADDE-E009597B4F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187.15</c:v>
                </c:pt>
                <c:pt idx="1">
                  <c:v>209.44</c:v>
                </c:pt>
                <c:pt idx="2">
                  <c:v>204.97</c:v>
                </c:pt>
                <c:pt idx="3">
                  <c:v>231.54</c:v>
                </c:pt>
                <c:pt idx="4">
                  <c:v>291.91000000000003</c:v>
                </c:pt>
              </c:numCache>
            </c:numRef>
          </c:val>
          <c:extLst>
            <c:ext xmlns:c16="http://schemas.microsoft.com/office/drawing/2014/chart" uri="{C3380CC4-5D6E-409C-BE32-E72D297353CC}">
              <c16:uniqueId val="{00000000-3F7E-4121-A239-68CAEB6BF9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3F7E-4121-A239-68CAEB6BF9C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861.38</c:v>
                </c:pt>
                <c:pt idx="1">
                  <c:v>769.34</c:v>
                </c:pt>
                <c:pt idx="2">
                  <c:v>687.95</c:v>
                </c:pt>
                <c:pt idx="3">
                  <c:v>604.87</c:v>
                </c:pt>
                <c:pt idx="4">
                  <c:v>532.74</c:v>
                </c:pt>
              </c:numCache>
            </c:numRef>
          </c:val>
          <c:extLst>
            <c:ext xmlns:c16="http://schemas.microsoft.com/office/drawing/2014/chart" uri="{C3380CC4-5D6E-409C-BE32-E72D297353CC}">
              <c16:uniqueId val="{00000000-EB09-4ABA-B23E-4CB6A40B2F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EB09-4ABA-B23E-4CB6A40B2F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39.93</c:v>
                </c:pt>
                <c:pt idx="1">
                  <c:v>39.82</c:v>
                </c:pt>
                <c:pt idx="2">
                  <c:v>38.46</c:v>
                </c:pt>
                <c:pt idx="3">
                  <c:v>38.630000000000003</c:v>
                </c:pt>
                <c:pt idx="4">
                  <c:v>38.36</c:v>
                </c:pt>
              </c:numCache>
            </c:numRef>
          </c:val>
          <c:extLst>
            <c:ext xmlns:c16="http://schemas.microsoft.com/office/drawing/2014/chart" uri="{C3380CC4-5D6E-409C-BE32-E72D297353CC}">
              <c16:uniqueId val="{00000000-0550-49F7-8570-6C308DBC91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0550-49F7-8570-6C308DBC91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50.16</c:v>
                </c:pt>
                <c:pt idx="1">
                  <c:v>50.3</c:v>
                </c:pt>
                <c:pt idx="2">
                  <c:v>52.07</c:v>
                </c:pt>
                <c:pt idx="3">
                  <c:v>51.87</c:v>
                </c:pt>
                <c:pt idx="4">
                  <c:v>52.21</c:v>
                </c:pt>
              </c:numCache>
            </c:numRef>
          </c:val>
          <c:extLst>
            <c:ext xmlns:c16="http://schemas.microsoft.com/office/drawing/2014/chart" uri="{C3380CC4-5D6E-409C-BE32-E72D297353CC}">
              <c16:uniqueId val="{00000000-4D65-49F3-A35C-8B31915CDC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4D65-49F3-A35C-8B31915CDC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58.45</c:v>
                </c:pt>
                <c:pt idx="1">
                  <c:v>64.69</c:v>
                </c:pt>
                <c:pt idx="2">
                  <c:v>66.540000000000006</c:v>
                </c:pt>
                <c:pt idx="3">
                  <c:v>67.239999999999995</c:v>
                </c:pt>
                <c:pt idx="4">
                  <c:v>69.260000000000005</c:v>
                </c:pt>
              </c:numCache>
            </c:numRef>
          </c:val>
          <c:extLst>
            <c:ext xmlns:c16="http://schemas.microsoft.com/office/drawing/2014/chart" uri="{C3380CC4-5D6E-409C-BE32-E72D297353CC}">
              <c16:uniqueId val="{00000000-F5BB-42A8-99F4-01F0BAF74B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F5BB-42A8-99F4-01F0BAF74B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75.27</c:v>
                </c:pt>
                <c:pt idx="1">
                  <c:v>75.27</c:v>
                </c:pt>
                <c:pt idx="2">
                  <c:v>75.27</c:v>
                </c:pt>
                <c:pt idx="3">
                  <c:v>75.27</c:v>
                </c:pt>
                <c:pt idx="4">
                  <c:v>75.27</c:v>
                </c:pt>
              </c:numCache>
            </c:numRef>
          </c:val>
          <c:extLst>
            <c:ext xmlns:c16="http://schemas.microsoft.com/office/drawing/2014/chart" uri="{C3380CC4-5D6E-409C-BE32-E72D297353CC}">
              <c16:uniqueId val="{00000000-32C1-48B2-9682-37802F7F64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32C1-48B2-9682-37802F7F64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55" zoomScaleNormal="55"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山形県　小国町</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6510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4509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80.7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4900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96.9</v>
      </c>
      <c r="Y32" s="129"/>
      <c r="Z32" s="129"/>
      <c r="AA32" s="129"/>
      <c r="AB32" s="129"/>
      <c r="AC32" s="129"/>
      <c r="AD32" s="129"/>
      <c r="AE32" s="129"/>
      <c r="AF32" s="129"/>
      <c r="AG32" s="129"/>
      <c r="AH32" s="129"/>
      <c r="AI32" s="129"/>
      <c r="AJ32" s="129"/>
      <c r="AK32" s="129"/>
      <c r="AL32" s="129"/>
      <c r="AM32" s="129"/>
      <c r="AN32" s="129"/>
      <c r="AO32" s="129"/>
      <c r="AP32" s="129"/>
      <c r="AQ32" s="130"/>
      <c r="AR32" s="128">
        <f>データ!U6</f>
        <v>103.47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100.86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99.77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103.82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187.15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209.44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204.97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231.54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291.91000000000003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861.38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769.34</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687.95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604.87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532.74</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39.93</v>
      </c>
      <c r="Y55" s="129"/>
      <c r="Z55" s="129"/>
      <c r="AA55" s="129"/>
      <c r="AB55" s="129"/>
      <c r="AC55" s="129"/>
      <c r="AD55" s="129"/>
      <c r="AE55" s="129"/>
      <c r="AF55" s="129"/>
      <c r="AG55" s="129"/>
      <c r="AH55" s="129"/>
      <c r="AI55" s="129"/>
      <c r="AJ55" s="129"/>
      <c r="AK55" s="129"/>
      <c r="AL55" s="129"/>
      <c r="AM55" s="129"/>
      <c r="AN55" s="129"/>
      <c r="AO55" s="129"/>
      <c r="AP55" s="129"/>
      <c r="AQ55" s="130"/>
      <c r="AR55" s="128">
        <f>データ!BM6</f>
        <v>39.82</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38.46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38.630000000000003</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38.36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50.16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50.3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52.07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51.87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52.21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58.45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64.69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66.540000000000006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67.239999999999995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69.260000000000005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75.27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75.27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75.27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75.27</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75.27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53.35</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55.41</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57.48</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59.52</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61.54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CD7ShZNURwTHkxdKjWw8Hpd+irbkK421wUBH78zqZZQbtR2vZrVeVqPv/nJkSLNdAa3DlQ+RPn6owvo7ANpqw==" saltValue="Md235Rm2A5t+ILN8iSQdw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96.9</v>
      </c>
      <c r="U6" s="52">
        <f>U7</f>
        <v>103.47</v>
      </c>
      <c r="V6" s="52">
        <f>V7</f>
        <v>100.86</v>
      </c>
      <c r="W6" s="52">
        <f>W7</f>
        <v>99.77</v>
      </c>
      <c r="X6" s="52">
        <f t="shared" si="3"/>
        <v>103.82</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187.15</v>
      </c>
      <c r="AQ6" s="52">
        <f>AQ7</f>
        <v>209.44</v>
      </c>
      <c r="AR6" s="52">
        <f>AR7</f>
        <v>204.97</v>
      </c>
      <c r="AS6" s="52">
        <f>AS7</f>
        <v>231.54</v>
      </c>
      <c r="AT6" s="52">
        <f t="shared" si="3"/>
        <v>291.91000000000003</v>
      </c>
      <c r="AU6" s="52">
        <f t="shared" si="3"/>
        <v>549.77</v>
      </c>
      <c r="AV6" s="52">
        <f t="shared" si="3"/>
        <v>730.25</v>
      </c>
      <c r="AW6" s="52">
        <f t="shared" si="3"/>
        <v>868.31</v>
      </c>
      <c r="AX6" s="52">
        <f t="shared" si="3"/>
        <v>732.52</v>
      </c>
      <c r="AY6" s="52">
        <f t="shared" si="3"/>
        <v>819.73</v>
      </c>
      <c r="AZ6" s="50" t="str">
        <f>IF(AZ7="-","【-】","【"&amp;SUBSTITUTE(TEXT(AZ7,"#,##0.00"),"-","△")&amp;"】")</f>
        <v>【436.32】</v>
      </c>
      <c r="BA6" s="52">
        <f t="shared" si="3"/>
        <v>861.38</v>
      </c>
      <c r="BB6" s="52">
        <f>BB7</f>
        <v>769.34</v>
      </c>
      <c r="BC6" s="52">
        <f>BC7</f>
        <v>687.95</v>
      </c>
      <c r="BD6" s="52">
        <f>BD7</f>
        <v>604.87</v>
      </c>
      <c r="BE6" s="52">
        <f t="shared" si="3"/>
        <v>532.74</v>
      </c>
      <c r="BF6" s="52">
        <f t="shared" si="3"/>
        <v>536.28</v>
      </c>
      <c r="BG6" s="52">
        <f t="shared" si="3"/>
        <v>514.66</v>
      </c>
      <c r="BH6" s="52">
        <f t="shared" si="3"/>
        <v>504.81</v>
      </c>
      <c r="BI6" s="52">
        <f t="shared" si="3"/>
        <v>498.01</v>
      </c>
      <c r="BJ6" s="52">
        <f t="shared" si="3"/>
        <v>490.39</v>
      </c>
      <c r="BK6" s="50" t="str">
        <f>IF(BK7="-","【-】","【"&amp;SUBSTITUTE(TEXT(BK7,"#,##0.00"),"-","△")&amp;"】")</f>
        <v>【238.21】</v>
      </c>
      <c r="BL6" s="52">
        <f t="shared" si="3"/>
        <v>39.93</v>
      </c>
      <c r="BM6" s="52">
        <f>BM7</f>
        <v>39.82</v>
      </c>
      <c r="BN6" s="52">
        <f>BN7</f>
        <v>38.46</v>
      </c>
      <c r="BO6" s="52">
        <f>BO7</f>
        <v>38.630000000000003</v>
      </c>
      <c r="BP6" s="52">
        <f t="shared" si="3"/>
        <v>38.36</v>
      </c>
      <c r="BQ6" s="52">
        <f t="shared" si="3"/>
        <v>100.54</v>
      </c>
      <c r="BR6" s="52">
        <f t="shared" si="3"/>
        <v>95.99</v>
      </c>
      <c r="BS6" s="52">
        <f t="shared" si="3"/>
        <v>94.91</v>
      </c>
      <c r="BT6" s="52">
        <f t="shared" si="3"/>
        <v>90.22</v>
      </c>
      <c r="BU6" s="52">
        <f t="shared" si="3"/>
        <v>90.8</v>
      </c>
      <c r="BV6" s="50" t="str">
        <f>IF(BV7="-","【-】","【"&amp;SUBSTITUTE(TEXT(BV7,"#,##0.00"),"-","△")&amp;"】")</f>
        <v>【113.30】</v>
      </c>
      <c r="BW6" s="52">
        <f t="shared" si="3"/>
        <v>50.16</v>
      </c>
      <c r="BX6" s="52">
        <f>BX7</f>
        <v>50.3</v>
      </c>
      <c r="BY6" s="52">
        <f>BY7</f>
        <v>52.07</v>
      </c>
      <c r="BZ6" s="52">
        <f>BZ7</f>
        <v>51.87</v>
      </c>
      <c r="CA6" s="52">
        <f t="shared" si="3"/>
        <v>52.21</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58.45</v>
      </c>
      <c r="CI6" s="52">
        <f>CI7</f>
        <v>64.69</v>
      </c>
      <c r="CJ6" s="52">
        <f>CJ7</f>
        <v>66.540000000000006</v>
      </c>
      <c r="CK6" s="52">
        <f>CK7</f>
        <v>67.239999999999995</v>
      </c>
      <c r="CL6" s="52">
        <f t="shared" si="5"/>
        <v>69.260000000000005</v>
      </c>
      <c r="CM6" s="52">
        <f t="shared" si="5"/>
        <v>35.54</v>
      </c>
      <c r="CN6" s="52">
        <f t="shared" si="5"/>
        <v>35.24</v>
      </c>
      <c r="CO6" s="52">
        <f t="shared" si="5"/>
        <v>35.22</v>
      </c>
      <c r="CP6" s="52">
        <f t="shared" si="5"/>
        <v>34.92</v>
      </c>
      <c r="CQ6" s="52">
        <f t="shared" si="5"/>
        <v>34.19</v>
      </c>
      <c r="CR6" s="50" t="str">
        <f>IF(CR7="-","【-】","【"&amp;SUBSTITUTE(TEXT(CR7,"#,##0.00"),"-","△")&amp;"】")</f>
        <v>【53.39】</v>
      </c>
      <c r="CS6" s="52">
        <f t="shared" ref="CS6:DB6" si="6">CS7</f>
        <v>75.27</v>
      </c>
      <c r="CT6" s="52">
        <f>CT7</f>
        <v>75.27</v>
      </c>
      <c r="CU6" s="52">
        <f>CU7</f>
        <v>75.27</v>
      </c>
      <c r="CV6" s="52">
        <f>CV7</f>
        <v>75.27</v>
      </c>
      <c r="CW6" s="52">
        <f t="shared" si="6"/>
        <v>75.27</v>
      </c>
      <c r="CX6" s="52">
        <f t="shared" si="6"/>
        <v>50.81</v>
      </c>
      <c r="CY6" s="52">
        <f t="shared" si="6"/>
        <v>50.28</v>
      </c>
      <c r="CZ6" s="52">
        <f t="shared" si="6"/>
        <v>51.42</v>
      </c>
      <c r="DA6" s="52">
        <f t="shared" si="6"/>
        <v>50.9</v>
      </c>
      <c r="DB6" s="52">
        <f t="shared" si="6"/>
        <v>49.05</v>
      </c>
      <c r="DC6" s="50" t="str">
        <f>IF(DC7="-","【-】","【"&amp;SUBSTITUTE(TEXT(DC7,"#,##0.00"),"-","△")&amp;"】")</f>
        <v>【76.89】</v>
      </c>
      <c r="DD6" s="52">
        <f t="shared" ref="DD6:DM6" si="7">DD7</f>
        <v>53.35</v>
      </c>
      <c r="DE6" s="52">
        <f>DE7</f>
        <v>55.41</v>
      </c>
      <c r="DF6" s="52">
        <f>DF7</f>
        <v>57.48</v>
      </c>
      <c r="DG6" s="52">
        <f>DG7</f>
        <v>59.52</v>
      </c>
      <c r="DH6" s="52">
        <f t="shared" si="7"/>
        <v>61.54</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6510</v>
      </c>
      <c r="L7" s="54" t="s">
        <v>96</v>
      </c>
      <c r="M7" s="55">
        <v>1</v>
      </c>
      <c r="N7" s="55">
        <v>4509</v>
      </c>
      <c r="O7" s="56" t="s">
        <v>97</v>
      </c>
      <c r="P7" s="56">
        <v>80.7</v>
      </c>
      <c r="Q7" s="55">
        <v>1</v>
      </c>
      <c r="R7" s="55">
        <v>4900</v>
      </c>
      <c r="S7" s="54" t="s">
        <v>98</v>
      </c>
      <c r="T7" s="57">
        <v>96.9</v>
      </c>
      <c r="U7" s="57">
        <v>103.47</v>
      </c>
      <c r="V7" s="57">
        <v>100.86</v>
      </c>
      <c r="W7" s="57">
        <v>99.77</v>
      </c>
      <c r="X7" s="57">
        <v>103.82</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187.15</v>
      </c>
      <c r="AQ7" s="57">
        <v>209.44</v>
      </c>
      <c r="AR7" s="57">
        <v>204.97</v>
      </c>
      <c r="AS7" s="57">
        <v>231.54</v>
      </c>
      <c r="AT7" s="57">
        <v>291.91000000000003</v>
      </c>
      <c r="AU7" s="57">
        <v>549.77</v>
      </c>
      <c r="AV7" s="57">
        <v>730.25</v>
      </c>
      <c r="AW7" s="57">
        <v>868.31</v>
      </c>
      <c r="AX7" s="57">
        <v>732.52</v>
      </c>
      <c r="AY7" s="57">
        <v>819.73</v>
      </c>
      <c r="AZ7" s="57">
        <v>436.32</v>
      </c>
      <c r="BA7" s="57">
        <v>861.38</v>
      </c>
      <c r="BB7" s="57">
        <v>769.34</v>
      </c>
      <c r="BC7" s="57">
        <v>687.95</v>
      </c>
      <c r="BD7" s="57">
        <v>604.87</v>
      </c>
      <c r="BE7" s="57">
        <v>532.74</v>
      </c>
      <c r="BF7" s="57">
        <v>536.28</v>
      </c>
      <c r="BG7" s="57">
        <v>514.66</v>
      </c>
      <c r="BH7" s="57">
        <v>504.81</v>
      </c>
      <c r="BI7" s="57">
        <v>498.01</v>
      </c>
      <c r="BJ7" s="57">
        <v>490.39</v>
      </c>
      <c r="BK7" s="57">
        <v>238.21</v>
      </c>
      <c r="BL7" s="57">
        <v>39.93</v>
      </c>
      <c r="BM7" s="57">
        <v>39.82</v>
      </c>
      <c r="BN7" s="57">
        <v>38.46</v>
      </c>
      <c r="BO7" s="57">
        <v>38.630000000000003</v>
      </c>
      <c r="BP7" s="57">
        <v>38.36</v>
      </c>
      <c r="BQ7" s="57">
        <v>100.54</v>
      </c>
      <c r="BR7" s="57">
        <v>95.99</v>
      </c>
      <c r="BS7" s="57">
        <v>94.91</v>
      </c>
      <c r="BT7" s="57">
        <v>90.22</v>
      </c>
      <c r="BU7" s="57">
        <v>90.8</v>
      </c>
      <c r="BV7" s="57">
        <v>113.3</v>
      </c>
      <c r="BW7" s="57">
        <v>50.16</v>
      </c>
      <c r="BX7" s="57">
        <v>50.3</v>
      </c>
      <c r="BY7" s="57">
        <v>52.07</v>
      </c>
      <c r="BZ7" s="57">
        <v>51.87</v>
      </c>
      <c r="CA7" s="57">
        <v>52.21</v>
      </c>
      <c r="CB7" s="57">
        <v>42.19</v>
      </c>
      <c r="CC7" s="57">
        <v>44.55</v>
      </c>
      <c r="CD7" s="57">
        <v>47.36</v>
      </c>
      <c r="CE7" s="57">
        <v>49.94</v>
      </c>
      <c r="CF7" s="57">
        <v>50.56</v>
      </c>
      <c r="CG7" s="57">
        <v>18.87</v>
      </c>
      <c r="CH7" s="57">
        <v>58.45</v>
      </c>
      <c r="CI7" s="57">
        <v>64.69</v>
      </c>
      <c r="CJ7" s="57">
        <v>66.540000000000006</v>
      </c>
      <c r="CK7" s="57">
        <v>67.239999999999995</v>
      </c>
      <c r="CL7" s="57">
        <v>69.260000000000005</v>
      </c>
      <c r="CM7" s="57">
        <v>35.54</v>
      </c>
      <c r="CN7" s="57">
        <v>35.24</v>
      </c>
      <c r="CO7" s="57">
        <v>35.22</v>
      </c>
      <c r="CP7" s="57">
        <v>34.92</v>
      </c>
      <c r="CQ7" s="57">
        <v>34.19</v>
      </c>
      <c r="CR7" s="57">
        <v>53.39</v>
      </c>
      <c r="CS7" s="57">
        <v>75.27</v>
      </c>
      <c r="CT7" s="57">
        <v>75.27</v>
      </c>
      <c r="CU7" s="57">
        <v>75.27</v>
      </c>
      <c r="CV7" s="57">
        <v>75.27</v>
      </c>
      <c r="CW7" s="57">
        <v>75.27</v>
      </c>
      <c r="CX7" s="57">
        <v>50.81</v>
      </c>
      <c r="CY7" s="57">
        <v>50.28</v>
      </c>
      <c r="CZ7" s="57">
        <v>51.42</v>
      </c>
      <c r="DA7" s="57">
        <v>50.9</v>
      </c>
      <c r="DB7" s="57">
        <v>49.05</v>
      </c>
      <c r="DC7" s="57">
        <v>76.89</v>
      </c>
      <c r="DD7" s="57">
        <v>53.35</v>
      </c>
      <c r="DE7" s="57">
        <v>55.41</v>
      </c>
      <c r="DF7" s="57">
        <v>57.48</v>
      </c>
      <c r="DG7" s="57">
        <v>59.52</v>
      </c>
      <c r="DH7" s="57">
        <v>61.54</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96.9</v>
      </c>
      <c r="V11" s="65">
        <f>IF(U6="-",NA(),U6)</f>
        <v>103.47</v>
      </c>
      <c r="W11" s="65">
        <f>IF(V6="-",NA(),V6)</f>
        <v>100.86</v>
      </c>
      <c r="X11" s="65">
        <f>IF(W6="-",NA(),W6)</f>
        <v>99.77</v>
      </c>
      <c r="Y11" s="65">
        <f>IF(X6="-",NA(),X6)</f>
        <v>103.82</v>
      </c>
      <c r="AE11" s="64" t="s">
        <v>23</v>
      </c>
      <c r="AF11" s="65">
        <f>IF(AE6="-",NA(),AE6)</f>
        <v>0</v>
      </c>
      <c r="AG11" s="65">
        <f>IF(AF6="-",NA(),AF6)</f>
        <v>0</v>
      </c>
      <c r="AH11" s="65">
        <f>IF(AG6="-",NA(),AG6)</f>
        <v>0</v>
      </c>
      <c r="AI11" s="65">
        <f>IF(AH6="-",NA(),AH6)</f>
        <v>0</v>
      </c>
      <c r="AJ11" s="65">
        <f>IF(AI6="-",NA(),AI6)</f>
        <v>0</v>
      </c>
      <c r="AP11" s="64" t="s">
        <v>23</v>
      </c>
      <c r="AQ11" s="65">
        <f>IF(AP6="-",NA(),AP6)</f>
        <v>187.15</v>
      </c>
      <c r="AR11" s="65">
        <f>IF(AQ6="-",NA(),AQ6)</f>
        <v>209.44</v>
      </c>
      <c r="AS11" s="65">
        <f>IF(AR6="-",NA(),AR6)</f>
        <v>204.97</v>
      </c>
      <c r="AT11" s="65">
        <f>IF(AS6="-",NA(),AS6)</f>
        <v>231.54</v>
      </c>
      <c r="AU11" s="65">
        <f>IF(AT6="-",NA(),AT6)</f>
        <v>291.91000000000003</v>
      </c>
      <c r="BA11" s="64" t="s">
        <v>23</v>
      </c>
      <c r="BB11" s="65">
        <f>IF(BA6="-",NA(),BA6)</f>
        <v>861.38</v>
      </c>
      <c r="BC11" s="65">
        <f>IF(BB6="-",NA(),BB6)</f>
        <v>769.34</v>
      </c>
      <c r="BD11" s="65">
        <f>IF(BC6="-",NA(),BC6)</f>
        <v>687.95</v>
      </c>
      <c r="BE11" s="65">
        <f>IF(BD6="-",NA(),BD6)</f>
        <v>604.87</v>
      </c>
      <c r="BF11" s="65">
        <f>IF(BE6="-",NA(),BE6)</f>
        <v>532.74</v>
      </c>
      <c r="BL11" s="64" t="s">
        <v>23</v>
      </c>
      <c r="BM11" s="65">
        <f>IF(BL6="-",NA(),BL6)</f>
        <v>39.93</v>
      </c>
      <c r="BN11" s="65">
        <f>IF(BM6="-",NA(),BM6)</f>
        <v>39.82</v>
      </c>
      <c r="BO11" s="65">
        <f>IF(BN6="-",NA(),BN6)</f>
        <v>38.46</v>
      </c>
      <c r="BP11" s="65">
        <f>IF(BO6="-",NA(),BO6)</f>
        <v>38.630000000000003</v>
      </c>
      <c r="BQ11" s="65">
        <f>IF(BP6="-",NA(),BP6)</f>
        <v>38.36</v>
      </c>
      <c r="BW11" s="64" t="s">
        <v>23</v>
      </c>
      <c r="BX11" s="65">
        <f>IF(BW6="-",NA(),BW6)</f>
        <v>50.16</v>
      </c>
      <c r="BY11" s="65">
        <f>IF(BX6="-",NA(),BX6)</f>
        <v>50.3</v>
      </c>
      <c r="BZ11" s="65">
        <f>IF(BY6="-",NA(),BY6)</f>
        <v>52.07</v>
      </c>
      <c r="CA11" s="65">
        <f>IF(BZ6="-",NA(),BZ6)</f>
        <v>51.87</v>
      </c>
      <c r="CB11" s="65">
        <f>IF(CA6="-",NA(),CA6)</f>
        <v>52.21</v>
      </c>
      <c r="CH11" s="64" t="s">
        <v>23</v>
      </c>
      <c r="CI11" s="65">
        <f>IF(CH6="-",NA(),CH6)</f>
        <v>58.45</v>
      </c>
      <c r="CJ11" s="65">
        <f>IF(CI6="-",NA(),CI6)</f>
        <v>64.69</v>
      </c>
      <c r="CK11" s="65">
        <f>IF(CJ6="-",NA(),CJ6)</f>
        <v>66.540000000000006</v>
      </c>
      <c r="CL11" s="65">
        <f>IF(CK6="-",NA(),CK6)</f>
        <v>67.239999999999995</v>
      </c>
      <c r="CM11" s="65">
        <f>IF(CL6="-",NA(),CL6)</f>
        <v>69.260000000000005</v>
      </c>
      <c r="CS11" s="64" t="s">
        <v>23</v>
      </c>
      <c r="CT11" s="65">
        <f>IF(CS6="-",NA(),CS6)</f>
        <v>75.27</v>
      </c>
      <c r="CU11" s="65">
        <f>IF(CT6="-",NA(),CT6)</f>
        <v>75.27</v>
      </c>
      <c r="CV11" s="65">
        <f>IF(CU6="-",NA(),CU6)</f>
        <v>75.27</v>
      </c>
      <c r="CW11" s="65">
        <f>IF(CV6="-",NA(),CV6)</f>
        <v>75.27</v>
      </c>
      <c r="CX11" s="65">
        <f>IF(CW6="-",NA(),CW6)</f>
        <v>75.27</v>
      </c>
      <c r="DD11" s="64" t="s">
        <v>23</v>
      </c>
      <c r="DE11" s="65">
        <f>IF(DD6="-",NA(),DD6)</f>
        <v>53.35</v>
      </c>
      <c r="DF11" s="65">
        <f>IF(DE6="-",NA(),DE6)</f>
        <v>55.41</v>
      </c>
      <c r="DG11" s="65">
        <f>IF(DF6="-",NA(),DF6)</f>
        <v>57.48</v>
      </c>
      <c r="DH11" s="65">
        <f>IF(DG6="-",NA(),DG6)</f>
        <v>59.52</v>
      </c>
      <c r="DI11" s="65">
        <f>IF(DH6="-",NA(),DH6)</f>
        <v>61.54</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2022-01-17T02:55:54Z</cp:lastPrinted>
  <dcterms:created xsi:type="dcterms:W3CDTF">2021-12-03T08:58:46Z</dcterms:created>
  <dcterms:modified xsi:type="dcterms:W3CDTF">2022-01-17T02:56:26Z</dcterms:modified>
  <cp:category/>
</cp:coreProperties>
</file>