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200.1\a農林課\農村整備室\●各種照会→回答\経営比較分析表\"/>
    </mc:Choice>
  </mc:AlternateContent>
  <workbookProtection workbookAlgorithmName="SHA-512" workbookHashValue="0ju/rjnOo2IaafYiyIzu+YKSJNtV5UN247ic/BXv874OQtfvr0bjhqJFFu1BA4BZ+JIu4KWFKAYjImF9VKp6bQ==" workbookSaltValue="PtsGuyJHi8aW5Oemaml/mg==" workbookSpinCount="100000" lockStructure="1"/>
  <bookViews>
    <workbookView xWindow="0" yWindow="0" windowWidth="20490" windowHeight="7770"/>
  </bookViews>
  <sheets>
    <sheet name="法非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E85" i="4"/>
  <c r="BB10" i="4"/>
  <c r="AT10" i="4"/>
  <c r="AL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<sst xmlns="http://schemas.openxmlformats.org/spreadsheetml/2006/main" count="237" uniqueCount="123">
  <si>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</si>
  <si>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</si>
  <si>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</si>
  <si>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</si>
  <si>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</si>
  <si>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</si>
  <si>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</si>
  <si>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</si>
  <si>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</si>
  <si>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</si>
  <si>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</si>
  <si>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</si>
  <si>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</si>
  <si>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</si>
  <si>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</si>
  <si>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</si>
  <si>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</si>
  <si>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</si>
  <si>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</si>
  <si>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</si>
  <si>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</si>
  <si>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</si>
  <si>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</si>
  <si>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</si>
  <si>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</si>
  <si>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</si>
  <si>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</si>
  <si>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</si>
  <si>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</si>
  <si>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</si>
  <si>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</si>
  <si>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</si>
  <si>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</si>
  <si>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</si>
  <si>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</si>
  <si>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</si>
  <si>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</si>
  <si>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</si>
  <si>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</si>
  <si>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</si>
  <si>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</si>
  <si>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</si>
  <si>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</si>
  <si>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</si>
  <si>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</si>
  <si>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</si>
  <si>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</si>
  <si>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</si>
  <si>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</si>
  <si>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</si>
  <si>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</si>
  <si>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</si>
  <si>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</si>
  <si>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</si>
  <si>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</si>
  <si>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</si>
  <si>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</si>
  <si>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</si>
  <si>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</si>
  <si>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</si>
  <si>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</si>
  <si>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</si>
  <si>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</si>
  <si>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</si>
  <si>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</si>
  <si>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</si>
  <si>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</si>
  <si>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</si>
  <si>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</si>
  <si>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</si>
  <si>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</si>
  <si>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</si>
  <si>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</si>
  <si>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</si>
  <si>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</si>
  <si>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</si>
  <si>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</si>
  <si>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</si>
  <si>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</si>
  <si>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</si>
  <si>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</si>
  <si>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</si>
  <si>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</si>
  <si>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</si>
  <si>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</si>
  <si>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</si>
  <si>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</si>
  <si>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</si>
  <si>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</si>
  <si>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</si>
  <si>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</si>
  <si>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</si>
  <si>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</si>
  <si>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</si>
  <si>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</si>
  <si>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</si>
  <si>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</si>
  <si>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</si>
  <si>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</si>
  <si>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</si>
  <si>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</si>
  <si>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</si>
  <si>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</si>
  <si>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</si>
  <si>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</si>
  <si>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</si>
  <si>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</si>
  <si>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山形県　新庄市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</si>
  <si>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</si>
  <si>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</si>
  <si>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</si>
  <si>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</si>
  <si>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</si>
  <si>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</si>
  <si>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</si>
  <si>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</si>
  <si>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</si>
  <si>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</si>
  <si>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</si>
  <si>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</si>
  <si>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耐用年数が経過している施設が数多くある。経営状況を踏まえ、計画的な対応を進めていく必要がある。</t>
    <rPh sb="1" eb="3">
      <t>タイヨウ</t>
    </rPh>
    <rPh sb="3" eb="5">
      <t>ネンスウ</t>
    </rPh>
    <rPh sb="6" eb="8">
      <t>ケイカ</t>
    </rPh>
    <rPh sb="12" eb="14">
      <t>シセツ</t>
    </rPh>
    <rPh sb="15" eb="17">
      <t>カズオオ</t>
    </rPh>
    <rPh sb="21" eb="23">
      <t>ケイエイ</t>
    </rPh>
    <rPh sb="23" eb="25">
      <t>ジョウキョウ</t>
    </rPh>
    <rPh sb="26" eb="27">
      <t>フ</t>
    </rPh>
    <rPh sb="30" eb="33">
      <t>ケイカクテキ</t>
    </rPh>
    <rPh sb="34" eb="36">
      <t>タイオウ</t>
    </rPh>
    <rPh sb="37" eb="38">
      <t>スス</t>
    </rPh>
    <rPh sb="42" eb="44">
      <t>ヒツヨウ</t>
    </rPh>
    <phoneticPr fontId="16"/>
  </si>
  <si>
    <t>　年間総有収水量は、社会情勢等の影響により少ない。使用料収入が増えず、経営に影響を与えている。施設利用率も低い状態が続いている。
　経営改善のための使用料の改定については、上水道使用料との関係もあり、状況を見極めながら判断する必要がある。
　給水原価は、施設の修繕に係る費用の増加により前年より高くなった。給水原価が上がり、料金回収率が低下した。</t>
    <rPh sb="1" eb="3">
      <t>ネンカン</t>
    </rPh>
    <rPh sb="3" eb="4">
      <t>ソウ</t>
    </rPh>
    <rPh sb="4" eb="6">
      <t>ユウシュウ</t>
    </rPh>
    <rPh sb="6" eb="8">
      <t>スイリョウ</t>
    </rPh>
    <rPh sb="10" eb="12">
      <t>シャカイ</t>
    </rPh>
    <rPh sb="12" eb="14">
      <t>ジョウセイ</t>
    </rPh>
    <rPh sb="14" eb="15">
      <t>トウ</t>
    </rPh>
    <rPh sb="16" eb="18">
      <t>エイキョウ</t>
    </rPh>
    <rPh sb="21" eb="22">
      <t>スク</t>
    </rPh>
    <rPh sb="25" eb="28">
      <t>シヨウリョウ</t>
    </rPh>
    <rPh sb="28" eb="30">
      <t>シュウニュウ</t>
    </rPh>
    <rPh sb="31" eb="32">
      <t>フ</t>
    </rPh>
    <rPh sb="35" eb="37">
      <t>ケイエイ</t>
    </rPh>
    <rPh sb="38" eb="40">
      <t>エイキョウ</t>
    </rPh>
    <rPh sb="41" eb="42">
      <t>アタ</t>
    </rPh>
    <rPh sb="47" eb="49">
      <t>シセツ</t>
    </rPh>
    <rPh sb="49" eb="51">
      <t>リヨウ</t>
    </rPh>
    <rPh sb="51" eb="52">
      <t>リツ</t>
    </rPh>
    <rPh sb="53" eb="54">
      <t>ヒク</t>
    </rPh>
    <rPh sb="55" eb="57">
      <t>ジョウタイ</t>
    </rPh>
    <rPh sb="58" eb="59">
      <t>ツヅ</t>
    </rPh>
    <rPh sb="66" eb="68">
      <t>ケイエイ</t>
    </rPh>
    <rPh sb="68" eb="70">
      <t>カイゼン</t>
    </rPh>
    <rPh sb="74" eb="76">
      <t>シヨウ</t>
    </rPh>
    <rPh sb="76" eb="77">
      <t>リョウ</t>
    </rPh>
    <rPh sb="78" eb="80">
      <t>カイテイ</t>
    </rPh>
    <rPh sb="86" eb="89">
      <t>ジョウスイドウ</t>
    </rPh>
    <rPh sb="89" eb="92">
      <t>シヨウリョウ</t>
    </rPh>
    <rPh sb="94" eb="96">
      <t>カンケイ</t>
    </rPh>
    <rPh sb="100" eb="102">
      <t>ジョウキョウ</t>
    </rPh>
    <rPh sb="103" eb="105">
      <t>ミキワ</t>
    </rPh>
    <rPh sb="109" eb="111">
      <t>ハンダン</t>
    </rPh>
    <rPh sb="113" eb="115">
      <t>ヒツヨウ</t>
    </rPh>
    <rPh sb="121" eb="123">
      <t>キュウスイ</t>
    </rPh>
    <rPh sb="123" eb="125">
      <t>ゲンカ</t>
    </rPh>
    <rPh sb="127" eb="129">
      <t>シセツ</t>
    </rPh>
    <rPh sb="130" eb="132">
      <t>シュウゼン</t>
    </rPh>
    <rPh sb="133" eb="134">
      <t>カカ</t>
    </rPh>
    <rPh sb="135" eb="137">
      <t>ヒヨウ</t>
    </rPh>
    <rPh sb="138" eb="140">
      <t>ゾウカ</t>
    </rPh>
    <rPh sb="143" eb="145">
      <t>ゼンネン</t>
    </rPh>
    <rPh sb="147" eb="148">
      <t>タカ</t>
    </rPh>
    <rPh sb="153" eb="155">
      <t>キュウスイ</t>
    </rPh>
    <rPh sb="155" eb="157">
      <t>ゲンカ</t>
    </rPh>
    <rPh sb="158" eb="159">
      <t>ア</t>
    </rPh>
    <rPh sb="162" eb="164">
      <t>リョウキン</t>
    </rPh>
    <rPh sb="164" eb="166">
      <t>カイシュウ</t>
    </rPh>
    <rPh sb="166" eb="167">
      <t>リツ</t>
    </rPh>
    <rPh sb="168" eb="170">
      <t>テイカ</t>
    </rPh>
    <phoneticPr fontId="16"/>
  </si>
  <si>
    <t>　健全経営を図るため、上水道事業と経営統合の調整を進め、平成30年度に統合することとしている。</t>
    <rPh sb="1" eb="3">
      <t>ケンゼン</t>
    </rPh>
    <rPh sb="3" eb="5">
      <t>ケイエイ</t>
    </rPh>
    <rPh sb="6" eb="7">
      <t>ハカ</t>
    </rPh>
    <rPh sb="22" eb="24">
      <t>チョウセイ</t>
    </rPh>
    <rPh sb="25" eb="26">
      <t>スス</t>
    </rPh>
    <rPh sb="28" eb="30">
      <t>ヘイセイ</t>
    </rPh>
    <rPh sb="32" eb="33">
      <t>ネン</t>
    </rPh>
    <rPh sb="33" eb="34">
      <t>ド</t>
    </rPh>
    <rPh sb="35" eb="37">
      <t>トウゴウ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</si>
</sst>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55-4671-A9B7-3646E3AE3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556152"/>
        <c:axId val="413560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</c:v>
                </c:pt>
                <c:pt idx="1">
                  <c:v>0.91</c:v>
                </c:pt>
                <c:pt idx="2">
                  <c:v>1.26</c:v>
                </c:pt>
                <c:pt idx="3">
                  <c:v>0.78</c:v>
                </c:pt>
                <c:pt idx="4">
                  <c:v>0.56999999999999995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55-4671-A9B7-3646E3AE3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556152"/>
        <c:axId val="413560072"/>
      </c:lineChart>
      <c:dateAx>
        <c:axId val="413556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3560072"/>
        <c:crosses val="autoZero"/>
        <c:auto val="1"/>
        <c:lblOffset val="100"/>
        <c:baseTimeUnit val="years"/>
      </c:dateAx>
      <c:valAx>
        <c:axId val="413560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3556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30.88</c:v>
                </c:pt>
                <c:pt idx="1">
                  <c:v>31.81</c:v>
                </c:pt>
                <c:pt idx="2">
                  <c:v>32.21</c:v>
                </c:pt>
                <c:pt idx="3">
                  <c:v>32.130000000000003</c:v>
                </c:pt>
                <c:pt idx="4">
                  <c:v>32.950000000000003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FE-456A-B17E-F91AE3F5B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730512"/>
        <c:axId val="433725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50.49</c:v>
                </c:pt>
                <c:pt idx="1">
                  <c:v>48.36</c:v>
                </c:pt>
                <c:pt idx="2">
                  <c:v>48.7</c:v>
                </c:pt>
                <c:pt idx="3">
                  <c:v>46.9</c:v>
                </c:pt>
                <c:pt idx="4">
                  <c:v>47.95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BFE-456A-B17E-F91AE3F5B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730512"/>
        <c:axId val="433725808"/>
      </c:lineChart>
      <c:dateAx>
        <c:axId val="433730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3725808"/>
        <c:crosses val="autoZero"/>
        <c:auto val="1"/>
        <c:lblOffset val="100"/>
        <c:baseTimeUnit val="years"/>
      </c:dateAx>
      <c:valAx>
        <c:axId val="433725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3730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84.2</c:v>
                </c:pt>
                <c:pt idx="1">
                  <c:v>84.2</c:v>
                </c:pt>
                <c:pt idx="2">
                  <c:v>84.2</c:v>
                </c:pt>
                <c:pt idx="3">
                  <c:v>84.2</c:v>
                </c:pt>
                <c:pt idx="4">
                  <c:v>84.2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16-48E5-96E1-4C4C169C9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729336"/>
        <c:axId val="433723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74.209999999999994</c:v>
                </c:pt>
                <c:pt idx="1">
                  <c:v>75.239999999999995</c:v>
                </c:pt>
                <c:pt idx="2">
                  <c:v>74.959999999999994</c:v>
                </c:pt>
                <c:pt idx="3">
                  <c:v>74.63</c:v>
                </c:pt>
                <c:pt idx="4">
                  <c:v>74.900000000000006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516-48E5-96E1-4C4C169C9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729336"/>
        <c:axId val="433723456"/>
      </c:lineChart>
      <c:dateAx>
        <c:axId val="433729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3723456"/>
        <c:crosses val="autoZero"/>
        <c:auto val="1"/>
        <c:lblOffset val="100"/>
        <c:baseTimeUnit val="years"/>
      </c:dateAx>
      <c:valAx>
        <c:axId val="433723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3729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64.650000000000006</c:v>
                </c:pt>
                <c:pt idx="1">
                  <c:v>85.04</c:v>
                </c:pt>
                <c:pt idx="2">
                  <c:v>89.09</c:v>
                </c:pt>
                <c:pt idx="3">
                  <c:v>78.64</c:v>
                </c:pt>
                <c:pt idx="4">
                  <c:v>82.28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15-4E13-8597-29309AAEF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553408"/>
        <c:axId val="413558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71.66</c:v>
                </c:pt>
                <c:pt idx="1">
                  <c:v>73.06</c:v>
                </c:pt>
                <c:pt idx="2">
                  <c:v>72.03</c:v>
                </c:pt>
                <c:pt idx="3">
                  <c:v>72.11</c:v>
                </c:pt>
                <c:pt idx="4">
                  <c:v>74.05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F15-4E13-8597-29309AAEF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553408"/>
        <c:axId val="413558896"/>
      </c:lineChart>
      <c:dateAx>
        <c:axId val="413553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3558896"/>
        <c:crosses val="autoZero"/>
        <c:auto val="1"/>
        <c:lblOffset val="100"/>
        <c:baseTimeUnit val="years"/>
      </c:dateAx>
      <c:valAx>
        <c:axId val="413558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3553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1B-49D6-88E0-85F71CC98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555368"/>
        <c:axId val="413555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61B-49D6-88E0-85F71CC98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555368"/>
        <c:axId val="413555760"/>
      </c:lineChart>
      <c:dateAx>
        <c:axId val="413555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3555760"/>
        <c:crosses val="autoZero"/>
        <c:auto val="1"/>
        <c:lblOffset val="100"/>
        <c:baseTimeUnit val="years"/>
      </c:dateAx>
      <c:valAx>
        <c:axId val="413555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3555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93-42BA-937F-9F613CEDB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119608"/>
        <c:axId val="411373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793-42BA-937F-9F613CEDB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119608"/>
        <c:axId val="411373688"/>
      </c:lineChart>
      <c:dateAx>
        <c:axId val="417119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1373688"/>
        <c:crosses val="autoZero"/>
        <c:auto val="1"/>
        <c:lblOffset val="100"/>
        <c:baseTimeUnit val="years"/>
      </c:dateAx>
      <c:valAx>
        <c:axId val="411373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7119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7D-48FF-802A-0B91036F8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730904"/>
        <c:axId val="433728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77D-48FF-802A-0B91036F8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730904"/>
        <c:axId val="433728160"/>
      </c:lineChart>
      <c:dateAx>
        <c:axId val="433730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3728160"/>
        <c:crosses val="autoZero"/>
        <c:auto val="1"/>
        <c:lblOffset val="100"/>
        <c:baseTimeUnit val="years"/>
      </c:dateAx>
      <c:valAx>
        <c:axId val="433728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3730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56-4F9C-9268-50D5FEA1F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720712"/>
        <c:axId val="433727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56-4F9C-9268-50D5FEA1F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720712"/>
        <c:axId val="433727768"/>
      </c:lineChart>
      <c:dateAx>
        <c:axId val="433720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3727768"/>
        <c:crosses val="autoZero"/>
        <c:auto val="1"/>
        <c:lblOffset val="100"/>
        <c:baseTimeUnit val="years"/>
      </c:dateAx>
      <c:valAx>
        <c:axId val="433727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3720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199.24</c:v>
                </c:pt>
                <c:pt idx="1">
                  <c:v>164.96</c:v>
                </c:pt>
                <c:pt idx="2">
                  <c:v>133.09</c:v>
                </c:pt>
                <c:pt idx="3">
                  <c:v>104.61</c:v>
                </c:pt>
                <c:pt idx="4">
                  <c:v>77.959999999999994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25-4C46-8CE9-E7232C548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728552"/>
        <c:axId val="433725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1462.56</c:v>
                </c:pt>
                <c:pt idx="1">
                  <c:v>1486.62</c:v>
                </c:pt>
                <c:pt idx="2">
                  <c:v>1510.14</c:v>
                </c:pt>
                <c:pt idx="3">
                  <c:v>1595.62</c:v>
                </c:pt>
                <c:pt idx="4">
                  <c:v>1302.33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D25-4C46-8CE9-E7232C548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728552"/>
        <c:axId val="433725416"/>
      </c:lineChart>
      <c:dateAx>
        <c:axId val="433728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3725416"/>
        <c:crosses val="autoZero"/>
        <c:auto val="1"/>
        <c:lblOffset val="100"/>
        <c:baseTimeUnit val="years"/>
      </c:dateAx>
      <c:valAx>
        <c:axId val="433725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3728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62.43</c:v>
                </c:pt>
                <c:pt idx="1">
                  <c:v>50.98</c:v>
                </c:pt>
                <c:pt idx="2">
                  <c:v>37.200000000000003</c:v>
                </c:pt>
                <c:pt idx="3">
                  <c:v>70.98</c:v>
                </c:pt>
                <c:pt idx="4">
                  <c:v>55.15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A2-4B08-8ECA-F855D9FCC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728944"/>
        <c:axId val="433720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32.39</c:v>
                </c:pt>
                <c:pt idx="1">
                  <c:v>24.39</c:v>
                </c:pt>
                <c:pt idx="2">
                  <c:v>22.67</c:v>
                </c:pt>
                <c:pt idx="3">
                  <c:v>37.92</c:v>
                </c:pt>
                <c:pt idx="4">
                  <c:v>40.89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8A2-4B08-8ECA-F855D9FCC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728944"/>
        <c:axId val="433720320"/>
      </c:lineChart>
      <c:dateAx>
        <c:axId val="433728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3720320"/>
        <c:crosses val="autoZero"/>
        <c:auto val="1"/>
        <c:lblOffset val="100"/>
        <c:baseTimeUnit val="years"/>
      </c:dateAx>
      <c:valAx>
        <c:axId val="433720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3728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480.96</c:v>
                </c:pt>
                <c:pt idx="1">
                  <c:v>586.41999999999996</c:v>
                </c:pt>
                <c:pt idx="2">
                  <c:v>803.8</c:v>
                </c:pt>
                <c:pt idx="3">
                  <c:v>418.35</c:v>
                </c:pt>
                <c:pt idx="4">
                  <c:v>498.93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1B-4BB7-A994-C3CFD7E64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722672"/>
        <c:axId val="433721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530.83000000000004</c:v>
                </c:pt>
                <c:pt idx="1">
                  <c:v>734.18</c:v>
                </c:pt>
                <c:pt idx="2">
                  <c:v>789.62</c:v>
                </c:pt>
                <c:pt idx="3">
                  <c:v>423.18</c:v>
                </c:pt>
                <c:pt idx="4">
                  <c:v>383.2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81B-4BB7-A994-C3CFD7E64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722672"/>
        <c:axId val="433721104"/>
      </c:lineChart>
      <c:dateAx>
        <c:axId val="433722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3721104"/>
        <c:crosses val="autoZero"/>
        <c:auto val="1"/>
        <c:lblOffset val="100"/>
        <c:baseTimeUnit val="years"/>
      </c:dateAx>
      <c:valAx>
        <c:axId val="433721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3722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【1,141.75】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【292.18】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1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山形県　新庄市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2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データ!$I$6</f>
        <v>法非適用</v>
      </c>
      <c r="C8" s="48"/>
      <c r="D8" s="48"/>
      <c r="E8" s="48"/>
      <c r="F8" s="48"/>
      <c r="G8" s="48"/>
      <c r="H8" s="48"/>
      <c r="I8" s="48" t="str">
        <f>データ!$J$6</f>
        <v>水道事業</v>
      </c>
      <c r="J8" s="48"/>
      <c r="K8" s="48"/>
      <c r="L8" s="48"/>
      <c r="M8" s="48"/>
      <c r="N8" s="48"/>
      <c r="O8" s="48"/>
      <c r="P8" s="48" t="str">
        <f>データ!$K$6</f>
        <v>簡易水道事業</v>
      </c>
      <c r="Q8" s="48"/>
      <c r="R8" s="48"/>
      <c r="S8" s="48"/>
      <c r="T8" s="48"/>
      <c r="U8" s="48"/>
      <c r="V8" s="48"/>
      <c r="W8" s="48" t="str">
        <f>データ!$L$6</f>
        <v>D4</v>
      </c>
      <c r="X8" s="48"/>
      <c r="Y8" s="48"/>
      <c r="Z8" s="48"/>
      <c r="AA8" s="48"/>
      <c r="AB8" s="48"/>
      <c r="AC8" s="48"/>
      <c r="AD8" s="48" t="str">
        <f>データ!$M$6</f>
        <v>非設置</v>
      </c>
      <c r="AE8" s="48"/>
      <c r="AF8" s="48"/>
      <c r="AG8" s="48"/>
      <c r="AH8" s="48"/>
      <c r="AI8" s="48"/>
      <c r="AJ8" s="48"/>
      <c r="AK8" s="2"/>
      <c r="AL8" s="49">
        <f>データ!$R$6</f>
        <v>36347</v>
      </c>
      <c r="AM8" s="49"/>
      <c r="AN8" s="49"/>
      <c r="AO8" s="49"/>
      <c r="AP8" s="49"/>
      <c r="AQ8" s="49"/>
      <c r="AR8" s="49"/>
      <c r="AS8" s="49"/>
      <c r="AT8" s="45">
        <f>データ!$S$6</f>
        <v>222.85</v>
      </c>
      <c r="AU8" s="45"/>
      <c r="AV8" s="45"/>
      <c r="AW8" s="45"/>
      <c r="AX8" s="45"/>
      <c r="AY8" s="45"/>
      <c r="AZ8" s="45"/>
      <c r="BA8" s="45"/>
      <c r="BB8" s="45">
        <f>データ!$T$6</f>
        <v>163.1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2"/>
      <c r="AE9" s="2"/>
      <c r="AF9" s="2"/>
      <c r="AG9" s="2"/>
      <c r="AH9" s="3"/>
      <c r="AI9" s="2"/>
      <c r="AJ9" s="2"/>
      <c r="AK9" s="2"/>
      <c r="AL9" s="44" t="s">
        <v>16</v>
      </c>
      <c r="AM9" s="44"/>
      <c r="AN9" s="44"/>
      <c r="AO9" s="44"/>
      <c r="AP9" s="44"/>
      <c r="AQ9" s="44"/>
      <c r="AR9" s="44"/>
      <c r="AS9" s="44"/>
      <c r="AT9" s="44" t="s">
        <v>17</v>
      </c>
      <c r="AU9" s="44"/>
      <c r="AV9" s="44"/>
      <c r="AW9" s="44"/>
      <c r="AX9" s="44"/>
      <c r="AY9" s="44"/>
      <c r="AZ9" s="44"/>
      <c r="BA9" s="44"/>
      <c r="BB9" s="44" t="s">
        <v>18</v>
      </c>
      <c r="BC9" s="44"/>
      <c r="BD9" s="44"/>
      <c r="BE9" s="44"/>
      <c r="BF9" s="44"/>
      <c r="BG9" s="44"/>
      <c r="BH9" s="44"/>
      <c r="BI9" s="44"/>
      <c r="BJ9" s="3"/>
      <c r="BK9" s="3"/>
      <c r="BL9" s="50" t="s">
        <v>19</v>
      </c>
      <c r="BM9" s="51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データ!$N$6</f>
        <v>-</v>
      </c>
      <c r="C10" s="45"/>
      <c r="D10" s="45"/>
      <c r="E10" s="45"/>
      <c r="F10" s="45"/>
      <c r="G10" s="45"/>
      <c r="H10" s="45"/>
      <c r="I10" s="45" t="str">
        <f>データ!$O$6</f>
        <v>該当数値なし</v>
      </c>
      <c r="J10" s="45"/>
      <c r="K10" s="45"/>
      <c r="L10" s="45"/>
      <c r="M10" s="45"/>
      <c r="N10" s="45"/>
      <c r="O10" s="45"/>
      <c r="P10" s="45">
        <f>データ!$P$6</f>
        <v>1.59</v>
      </c>
      <c r="Q10" s="45"/>
      <c r="R10" s="45"/>
      <c r="S10" s="45"/>
      <c r="T10" s="45"/>
      <c r="U10" s="45"/>
      <c r="V10" s="45"/>
      <c r="W10" s="49">
        <f>データ!$Q$6</f>
        <v>4536</v>
      </c>
      <c r="X10" s="49"/>
      <c r="Y10" s="49"/>
      <c r="Z10" s="49"/>
      <c r="AA10" s="49"/>
      <c r="AB10" s="49"/>
      <c r="AC10" s="49"/>
      <c r="AD10" s="2"/>
      <c r="AE10" s="2"/>
      <c r="AF10" s="2"/>
      <c r="AG10" s="2"/>
      <c r="AH10" s="2"/>
      <c r="AI10" s="2"/>
      <c r="AJ10" s="2"/>
      <c r="AK10" s="2"/>
      <c r="AL10" s="49">
        <f>データ!$U$6</f>
        <v>573</v>
      </c>
      <c r="AM10" s="49"/>
      <c r="AN10" s="49"/>
      <c r="AO10" s="49"/>
      <c r="AP10" s="49"/>
      <c r="AQ10" s="49"/>
      <c r="AR10" s="49"/>
      <c r="AS10" s="49"/>
      <c r="AT10" s="45">
        <f>データ!$V$6</f>
        <v>0.7</v>
      </c>
      <c r="AU10" s="45"/>
      <c r="AV10" s="45"/>
      <c r="AW10" s="45"/>
      <c r="AX10" s="45"/>
      <c r="AY10" s="45"/>
      <c r="AZ10" s="45"/>
      <c r="BA10" s="45"/>
      <c r="BB10" s="45">
        <f>データ!$W$6</f>
        <v>818.57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21</v>
      </c>
      <c r="BM10" s="53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23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24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25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77" t="s">
        <v>121</v>
      </c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9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77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9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77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9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77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9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77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9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77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9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77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9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77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9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77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9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77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9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77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9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77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9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77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9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77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9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77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9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77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9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77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9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77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9"/>
    </row>
    <row r="34" spans="1:78" ht="13.5" customHeight="1" x14ac:dyDescent="0.15">
      <c r="A34" s="2"/>
      <c r="B34" s="16"/>
      <c r="C34" s="68" t="s">
        <v>26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19"/>
      <c r="R34" s="68" t="s">
        <v>27</v>
      </c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19"/>
      <c r="AG34" s="68" t="s">
        <v>28</v>
      </c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19"/>
      <c r="AV34" s="68" t="s">
        <v>29</v>
      </c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18"/>
      <c r="BK34" s="2"/>
      <c r="BL34" s="77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9"/>
    </row>
    <row r="35" spans="1:78" ht="13.5" customHeight="1" x14ac:dyDescent="0.15">
      <c r="A35" s="2"/>
      <c r="B35" s="16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19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19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19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18"/>
      <c r="BK35" s="2"/>
      <c r="BL35" s="77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9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77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9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77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9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77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9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77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9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77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9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77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9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77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9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77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9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80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2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30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7" t="s">
        <v>120</v>
      </c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9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7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9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7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9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7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9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7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9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7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9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7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9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7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9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7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9"/>
    </row>
    <row r="56" spans="1:78" ht="13.5" customHeight="1" x14ac:dyDescent="0.15">
      <c r="A56" s="2"/>
      <c r="B56" s="16"/>
      <c r="C56" s="68" t="s">
        <v>31</v>
      </c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19"/>
      <c r="R56" s="68" t="s">
        <v>32</v>
      </c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19"/>
      <c r="AG56" s="68" t="s">
        <v>33</v>
      </c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19"/>
      <c r="AV56" s="68" t="s">
        <v>34</v>
      </c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18"/>
      <c r="BK56" s="2"/>
      <c r="BL56" s="77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9"/>
    </row>
    <row r="57" spans="1:78" ht="13.5" customHeight="1" x14ac:dyDescent="0.15">
      <c r="A57" s="2"/>
      <c r="B57" s="16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19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19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19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18"/>
      <c r="BK57" s="2"/>
      <c r="BL57" s="77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9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7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9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7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9"/>
    </row>
    <row r="60" spans="1:78" ht="13.5" customHeight="1" x14ac:dyDescent="0.15">
      <c r="A60" s="2"/>
      <c r="B60" s="59" t="s">
        <v>35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77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9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77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9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7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9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80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2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36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7" t="s">
        <v>122</v>
      </c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7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7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7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7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7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7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7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7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7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7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7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7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9"/>
    </row>
    <row r="79" spans="1:78" ht="13.5" customHeight="1" x14ac:dyDescent="0.15">
      <c r="A79" s="2"/>
      <c r="B79" s="16"/>
      <c r="C79" s="68" t="s">
        <v>37</v>
      </c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19"/>
      <c r="V79" s="19"/>
      <c r="W79" s="68" t="s">
        <v>38</v>
      </c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19"/>
      <c r="AP79" s="19"/>
      <c r="AQ79" s="68" t="s">
        <v>39</v>
      </c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17"/>
      <c r="BJ79" s="18"/>
      <c r="BK79" s="2"/>
      <c r="BL79" s="77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9"/>
    </row>
    <row r="80" spans="1:78" ht="13.5" customHeight="1" x14ac:dyDescent="0.15">
      <c r="A80" s="2"/>
      <c r="B80" s="16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19"/>
      <c r="V80" s="19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19"/>
      <c r="AP80" s="19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17"/>
      <c r="BJ80" s="18"/>
      <c r="BK80" s="2"/>
      <c r="BL80" s="77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9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77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9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80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2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【75.76】</v>
      </c>
      <c r="F85" s="26" t="s">
        <v>53</v>
      </c>
      <c r="G85" s="26" t="s">
        <v>53</v>
      </c>
      <c r="H85" s="26" t="str">
        <f>データ!BO6</f>
        <v>【1,141.75】</v>
      </c>
      <c r="I85" s="26" t="str">
        <f>データ!BZ6</f>
        <v>【54.93】</v>
      </c>
      <c r="J85" s="26" t="str">
        <f>データ!CK6</f>
        <v>【292.18】</v>
      </c>
      <c r="K85" s="26" t="str">
        <f>データ!CV6</f>
        <v>【56.91】</v>
      </c>
      <c r="L85" s="26" t="str">
        <f>データ!DG6</f>
        <v>【74.25】</v>
      </c>
      <c r="M85" s="26" t="s">
        <v>53</v>
      </c>
      <c r="N85" s="26" t="s">
        <v>53</v>
      </c>
      <c r="O85" s="26" t="str">
        <f>データ!EN6</f>
        <v>【0.72】</v>
      </c>
    </row>
  </sheetData>
  <sheetProtection algorithmName="SHA-512" hashValue="RYCuspGQs15YM3zG8+UKwUocIaOHdS1Txzpk5172hxzbCq+lgivRbFF4J5ITjTPlsOoRdYNrXQfSGLjpyT78Xw==" saltValue="hOvkiNFQawXdu4zmUlpOBA==" spinCount="100000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54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55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56</v>
      </c>
      <c r="B3" s="29" t="s">
        <v>57</v>
      </c>
      <c r="C3" s="29" t="s">
        <v>58</v>
      </c>
      <c r="D3" s="29" t="s">
        <v>59</v>
      </c>
      <c r="E3" s="29" t="s">
        <v>60</v>
      </c>
      <c r="F3" s="29" t="s">
        <v>61</v>
      </c>
      <c r="G3" s="29" t="s">
        <v>62</v>
      </c>
      <c r="H3" s="70" t="s">
        <v>63</v>
      </c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2"/>
      <c r="X3" s="76" t="s">
        <v>64</v>
      </c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 t="s">
        <v>65</v>
      </c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</row>
    <row r="4" spans="1:144" x14ac:dyDescent="0.15">
      <c r="A4" s="28" t="s">
        <v>66</v>
      </c>
      <c r="B4" s="30"/>
      <c r="C4" s="30"/>
      <c r="D4" s="30"/>
      <c r="E4" s="30"/>
      <c r="F4" s="30"/>
      <c r="G4" s="30"/>
      <c r="H4" s="73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5"/>
      <c r="X4" s="69" t="s">
        <v>67</v>
      </c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 t="s">
        <v>68</v>
      </c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 t="s">
        <v>69</v>
      </c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 t="s">
        <v>70</v>
      </c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 t="s">
        <v>71</v>
      </c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 t="s">
        <v>72</v>
      </c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 t="s">
        <v>73</v>
      </c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 t="s">
        <v>74</v>
      </c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 t="s">
        <v>75</v>
      </c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 t="s">
        <v>76</v>
      </c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 t="s">
        <v>77</v>
      </c>
      <c r="EE4" s="69"/>
      <c r="EF4" s="69"/>
      <c r="EG4" s="69"/>
      <c r="EH4" s="69"/>
      <c r="EI4" s="69"/>
      <c r="EJ4" s="69"/>
      <c r="EK4" s="69"/>
      <c r="EL4" s="69"/>
      <c r="EM4" s="69"/>
      <c r="EN4" s="69"/>
    </row>
    <row r="5" spans="1:144" x14ac:dyDescent="0.15">
      <c r="A5" s="28" t="s">
        <v>78</v>
      </c>
      <c r="B5" s="31"/>
      <c r="C5" s="31"/>
      <c r="D5" s="31"/>
      <c r="E5" s="31"/>
      <c r="F5" s="31"/>
      <c r="G5" s="31"/>
      <c r="H5" s="32" t="s">
        <v>79</v>
      </c>
      <c r="I5" s="32" t="s">
        <v>80</v>
      </c>
      <c r="J5" s="32" t="s">
        <v>81</v>
      </c>
      <c r="K5" s="32" t="s">
        <v>82</v>
      </c>
      <c r="L5" s="32" t="s">
        <v>83</v>
      </c>
      <c r="M5" s="32" t="s">
        <v>84</v>
      </c>
      <c r="N5" s="32" t="s">
        <v>85</v>
      </c>
      <c r="O5" s="32" t="s">
        <v>86</v>
      </c>
      <c r="P5" s="32" t="s">
        <v>87</v>
      </c>
      <c r="Q5" s="32" t="s">
        <v>88</v>
      </c>
      <c r="R5" s="32" t="s">
        <v>89</v>
      </c>
      <c r="S5" s="32" t="s">
        <v>90</v>
      </c>
      <c r="T5" s="32" t="s">
        <v>91</v>
      </c>
      <c r="U5" s="32" t="s">
        <v>92</v>
      </c>
      <c r="V5" s="32" t="s">
        <v>93</v>
      </c>
      <c r="W5" s="32" t="s">
        <v>94</v>
      </c>
      <c r="X5" s="32" t="s">
        <v>95</v>
      </c>
      <c r="Y5" s="32" t="s">
        <v>96</v>
      </c>
      <c r="Z5" s="32" t="s">
        <v>97</v>
      </c>
      <c r="AA5" s="32" t="s">
        <v>98</v>
      </c>
      <c r="AB5" s="32" t="s">
        <v>99</v>
      </c>
      <c r="AC5" s="32" t="s">
        <v>100</v>
      </c>
      <c r="AD5" s="32" t="s">
        <v>101</v>
      </c>
      <c r="AE5" s="32" t="s">
        <v>102</v>
      </c>
      <c r="AF5" s="32" t="s">
        <v>103</v>
      </c>
      <c r="AG5" s="32" t="s">
        <v>104</v>
      </c>
      <c r="AH5" s="32" t="s">
        <v>41</v>
      </c>
      <c r="AI5" s="32" t="s">
        <v>95</v>
      </c>
      <c r="AJ5" s="32" t="s">
        <v>96</v>
      </c>
      <c r="AK5" s="32" t="s">
        <v>97</v>
      </c>
      <c r="AL5" s="32" t="s">
        <v>98</v>
      </c>
      <c r="AM5" s="32" t="s">
        <v>99</v>
      </c>
      <c r="AN5" s="32" t="s">
        <v>100</v>
      </c>
      <c r="AO5" s="32" t="s">
        <v>101</v>
      </c>
      <c r="AP5" s="32" t="s">
        <v>102</v>
      </c>
      <c r="AQ5" s="32" t="s">
        <v>103</v>
      </c>
      <c r="AR5" s="32" t="s">
        <v>104</v>
      </c>
      <c r="AS5" s="32" t="s">
        <v>105</v>
      </c>
      <c r="AT5" s="32" t="s">
        <v>95</v>
      </c>
      <c r="AU5" s="32" t="s">
        <v>96</v>
      </c>
      <c r="AV5" s="32" t="s">
        <v>97</v>
      </c>
      <c r="AW5" s="32" t="s">
        <v>98</v>
      </c>
      <c r="AX5" s="32" t="s">
        <v>99</v>
      </c>
      <c r="AY5" s="32" t="s">
        <v>100</v>
      </c>
      <c r="AZ5" s="32" t="s">
        <v>101</v>
      </c>
      <c r="BA5" s="32" t="s">
        <v>102</v>
      </c>
      <c r="BB5" s="32" t="s">
        <v>103</v>
      </c>
      <c r="BC5" s="32" t="s">
        <v>104</v>
      </c>
      <c r="BD5" s="32" t="s">
        <v>105</v>
      </c>
      <c r="BE5" s="32" t="s">
        <v>95</v>
      </c>
      <c r="BF5" s="32" t="s">
        <v>96</v>
      </c>
      <c r="BG5" s="32" t="s">
        <v>97</v>
      </c>
      <c r="BH5" s="32" t="s">
        <v>98</v>
      </c>
      <c r="BI5" s="32" t="s">
        <v>99</v>
      </c>
      <c r="BJ5" s="32" t="s">
        <v>100</v>
      </c>
      <c r="BK5" s="32" t="s">
        <v>101</v>
      </c>
      <c r="BL5" s="32" t="s">
        <v>102</v>
      </c>
      <c r="BM5" s="32" t="s">
        <v>103</v>
      </c>
      <c r="BN5" s="32" t="s">
        <v>104</v>
      </c>
      <c r="BO5" s="32" t="s">
        <v>105</v>
      </c>
      <c r="BP5" s="32" t="s">
        <v>95</v>
      </c>
      <c r="BQ5" s="32" t="s">
        <v>96</v>
      </c>
      <c r="BR5" s="32" t="s">
        <v>97</v>
      </c>
      <c r="BS5" s="32" t="s">
        <v>98</v>
      </c>
      <c r="BT5" s="32" t="s">
        <v>99</v>
      </c>
      <c r="BU5" s="32" t="s">
        <v>100</v>
      </c>
      <c r="BV5" s="32" t="s">
        <v>101</v>
      </c>
      <c r="BW5" s="32" t="s">
        <v>102</v>
      </c>
      <c r="BX5" s="32" t="s">
        <v>103</v>
      </c>
      <c r="BY5" s="32" t="s">
        <v>104</v>
      </c>
      <c r="BZ5" s="32" t="s">
        <v>105</v>
      </c>
      <c r="CA5" s="32" t="s">
        <v>95</v>
      </c>
      <c r="CB5" s="32" t="s">
        <v>96</v>
      </c>
      <c r="CC5" s="32" t="s">
        <v>97</v>
      </c>
      <c r="CD5" s="32" t="s">
        <v>98</v>
      </c>
      <c r="CE5" s="32" t="s">
        <v>99</v>
      </c>
      <c r="CF5" s="32" t="s">
        <v>100</v>
      </c>
      <c r="CG5" s="32" t="s">
        <v>101</v>
      </c>
      <c r="CH5" s="32" t="s">
        <v>102</v>
      </c>
      <c r="CI5" s="32" t="s">
        <v>103</v>
      </c>
      <c r="CJ5" s="32" t="s">
        <v>104</v>
      </c>
      <c r="CK5" s="32" t="s">
        <v>105</v>
      </c>
      <c r="CL5" s="32" t="s">
        <v>95</v>
      </c>
      <c r="CM5" s="32" t="s">
        <v>96</v>
      </c>
      <c r="CN5" s="32" t="s">
        <v>97</v>
      </c>
      <c r="CO5" s="32" t="s">
        <v>98</v>
      </c>
      <c r="CP5" s="32" t="s">
        <v>99</v>
      </c>
      <c r="CQ5" s="32" t="s">
        <v>100</v>
      </c>
      <c r="CR5" s="32" t="s">
        <v>101</v>
      </c>
      <c r="CS5" s="32" t="s">
        <v>102</v>
      </c>
      <c r="CT5" s="32" t="s">
        <v>103</v>
      </c>
      <c r="CU5" s="32" t="s">
        <v>104</v>
      </c>
      <c r="CV5" s="32" t="s">
        <v>105</v>
      </c>
      <c r="CW5" s="32" t="s">
        <v>95</v>
      </c>
      <c r="CX5" s="32" t="s">
        <v>96</v>
      </c>
      <c r="CY5" s="32" t="s">
        <v>97</v>
      </c>
      <c r="CZ5" s="32" t="s">
        <v>98</v>
      </c>
      <c r="DA5" s="32" t="s">
        <v>99</v>
      </c>
      <c r="DB5" s="32" t="s">
        <v>100</v>
      </c>
      <c r="DC5" s="32" t="s">
        <v>101</v>
      </c>
      <c r="DD5" s="32" t="s">
        <v>102</v>
      </c>
      <c r="DE5" s="32" t="s">
        <v>103</v>
      </c>
      <c r="DF5" s="32" t="s">
        <v>104</v>
      </c>
      <c r="DG5" s="32" t="s">
        <v>105</v>
      </c>
      <c r="DH5" s="32" t="s">
        <v>95</v>
      </c>
      <c r="DI5" s="32" t="s">
        <v>96</v>
      </c>
      <c r="DJ5" s="32" t="s">
        <v>97</v>
      </c>
      <c r="DK5" s="32" t="s">
        <v>98</v>
      </c>
      <c r="DL5" s="32" t="s">
        <v>99</v>
      </c>
      <c r="DM5" s="32" t="s">
        <v>100</v>
      </c>
      <c r="DN5" s="32" t="s">
        <v>101</v>
      </c>
      <c r="DO5" s="32" t="s">
        <v>102</v>
      </c>
      <c r="DP5" s="32" t="s">
        <v>103</v>
      </c>
      <c r="DQ5" s="32" t="s">
        <v>104</v>
      </c>
      <c r="DR5" s="32" t="s">
        <v>105</v>
      </c>
      <c r="DS5" s="32" t="s">
        <v>95</v>
      </c>
      <c r="DT5" s="32" t="s">
        <v>96</v>
      </c>
      <c r="DU5" s="32" t="s">
        <v>97</v>
      </c>
      <c r="DV5" s="32" t="s">
        <v>98</v>
      </c>
      <c r="DW5" s="32" t="s">
        <v>99</v>
      </c>
      <c r="DX5" s="32" t="s">
        <v>100</v>
      </c>
      <c r="DY5" s="32" t="s">
        <v>101</v>
      </c>
      <c r="DZ5" s="32" t="s">
        <v>102</v>
      </c>
      <c r="EA5" s="32" t="s">
        <v>103</v>
      </c>
      <c r="EB5" s="32" t="s">
        <v>104</v>
      </c>
      <c r="EC5" s="32" t="s">
        <v>105</v>
      </c>
      <c r="ED5" s="32" t="s">
        <v>95</v>
      </c>
      <c r="EE5" s="32" t="s">
        <v>96</v>
      </c>
      <c r="EF5" s="32" t="s">
        <v>97</v>
      </c>
      <c r="EG5" s="32" t="s">
        <v>98</v>
      </c>
      <c r="EH5" s="32" t="s">
        <v>99</v>
      </c>
      <c r="EI5" s="32" t="s">
        <v>100</v>
      </c>
      <c r="EJ5" s="32" t="s">
        <v>101</v>
      </c>
      <c r="EK5" s="32" t="s">
        <v>102</v>
      </c>
      <c r="EL5" s="32" t="s">
        <v>103</v>
      </c>
      <c r="EM5" s="32" t="s">
        <v>104</v>
      </c>
      <c r="EN5" s="32" t="s">
        <v>105</v>
      </c>
    </row>
    <row r="6" spans="1:144" s="36" customFormat="1" x14ac:dyDescent="0.15">
      <c r="A6" s="28" t="s">
        <v>106</v>
      </c>
      <c r="B6" s="33">
        <f>B7</f>
        <v>2017</v>
      </c>
      <c r="C6" s="33">
        <f t="shared" ref="C6:W6" si="3">C7</f>
        <v>62057</v>
      </c>
      <c r="D6" s="33">
        <f t="shared" si="3"/>
        <v>47</v>
      </c>
      <c r="E6" s="33">
        <f t="shared" si="3"/>
        <v>1</v>
      </c>
      <c r="F6" s="33">
        <f t="shared" si="3"/>
        <v>0</v>
      </c>
      <c r="G6" s="33">
        <f t="shared" si="3"/>
        <v>0</v>
      </c>
      <c r="H6" s="33" t="str">
        <f t="shared" si="3"/>
        <v>山形県　新庄市</v>
      </c>
      <c r="I6" s="33" t="str">
        <f t="shared" si="3"/>
        <v>法非適用</v>
      </c>
      <c r="J6" s="33" t="str">
        <f t="shared" si="3"/>
        <v>水道事業</v>
      </c>
      <c r="K6" s="33" t="str">
        <f t="shared" si="3"/>
        <v>簡易水道事業</v>
      </c>
      <c r="L6" s="33" t="str">
        <f t="shared" si="3"/>
        <v>D4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1.59</v>
      </c>
      <c r="Q6" s="34">
        <f t="shared" si="3"/>
        <v>4536</v>
      </c>
      <c r="R6" s="34">
        <f t="shared" si="3"/>
        <v>36347</v>
      </c>
      <c r="S6" s="34">
        <f t="shared" si="3"/>
        <v>222.85</v>
      </c>
      <c r="T6" s="34">
        <f t="shared" si="3"/>
        <v>163.1</v>
      </c>
      <c r="U6" s="34">
        <f t="shared" si="3"/>
        <v>573</v>
      </c>
      <c r="V6" s="34">
        <f t="shared" si="3"/>
        <v>0.7</v>
      </c>
      <c r="W6" s="34">
        <f t="shared" si="3"/>
        <v>818.57</v>
      </c>
      <c r="X6" s="35">
        <f>IF(X7="",NA(),X7)</f>
        <v>64.650000000000006</v>
      </c>
      <c r="Y6" s="35">
        <f t="shared" ref="Y6:AG6" si="4">IF(Y7="",NA(),Y7)</f>
        <v>85.04</v>
      </c>
      <c r="Z6" s="35">
        <f t="shared" si="4"/>
        <v>89.09</v>
      </c>
      <c r="AA6" s="35">
        <f t="shared" si="4"/>
        <v>78.64</v>
      </c>
      <c r="AB6" s="35">
        <f t="shared" si="4"/>
        <v>82.28</v>
      </c>
      <c r="AC6" s="35">
        <f t="shared" si="4"/>
        <v>71.66</v>
      </c>
      <c r="AD6" s="35">
        <f t="shared" si="4"/>
        <v>73.06</v>
      </c>
      <c r="AE6" s="35">
        <f t="shared" si="4"/>
        <v>72.03</v>
      </c>
      <c r="AF6" s="35">
        <f t="shared" si="4"/>
        <v>72.11</v>
      </c>
      <c r="AG6" s="35">
        <f t="shared" si="4"/>
        <v>74.05</v>
      </c>
      <c r="AH6" s="34" t="str">
        <f>IF(AH7="","",IF(AH7="-","【-】","【"&amp;SUBSTITUTE(TEXT(AH7,"#,##0.00"),"-","△")&amp;"】"))</f>
        <v>【75.76】</v>
      </c>
      <c r="AI6" s="34" t="e">
        <f>IF(AI7="",NA(),AI7)</f>
        <v>#N/A</v>
      </c>
      <c r="AJ6" s="34" t="e">
        <f t="shared" ref="AJ6:AR6" si="5">IF(AJ7="",NA(),AJ7)</f>
        <v>#N/A</v>
      </c>
      <c r="AK6" s="34" t="e">
        <f t="shared" si="5"/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str">
        <f>IF(AS7="","",IF(AS7="-","【-】","【"&amp;SUBSTITUTE(TEXT(AS7,"#,##0.00"),"-","△")&amp;"】"))</f>
        <v/>
      </c>
      <c r="AT6" s="34" t="e">
        <f>IF(AT7="",NA(),AT7)</f>
        <v>#N/A</v>
      </c>
      <c r="AU6" s="34" t="e">
        <f t="shared" ref="AU6:BC6" si="6">IF(AU7="",NA(),AU7)</f>
        <v>#N/A</v>
      </c>
      <c r="AV6" s="34" t="e">
        <f t="shared" si="6"/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str">
        <f>IF(BD7="","",IF(BD7="-","【-】","【"&amp;SUBSTITUTE(TEXT(BD7,"#,##0.00"),"-","△")&amp;"】"))</f>
        <v/>
      </c>
      <c r="BE6" s="35">
        <f>IF(BE7="",NA(),BE7)</f>
        <v>199.24</v>
      </c>
      <c r="BF6" s="35">
        <f t="shared" ref="BF6:BN6" si="7">IF(BF7="",NA(),BF7)</f>
        <v>164.96</v>
      </c>
      <c r="BG6" s="35">
        <f t="shared" si="7"/>
        <v>133.09</v>
      </c>
      <c r="BH6" s="35">
        <f t="shared" si="7"/>
        <v>104.61</v>
      </c>
      <c r="BI6" s="35">
        <f t="shared" si="7"/>
        <v>77.959999999999994</v>
      </c>
      <c r="BJ6" s="35">
        <f t="shared" si="7"/>
        <v>1462.56</v>
      </c>
      <c r="BK6" s="35">
        <f t="shared" si="7"/>
        <v>1486.62</v>
      </c>
      <c r="BL6" s="35">
        <f t="shared" si="7"/>
        <v>1510.14</v>
      </c>
      <c r="BM6" s="35">
        <f t="shared" si="7"/>
        <v>1595.62</v>
      </c>
      <c r="BN6" s="35">
        <f t="shared" si="7"/>
        <v>1302.33</v>
      </c>
      <c r="BO6" s="34" t="str">
        <f>IF(BO7="","",IF(BO7="-","【-】","【"&amp;SUBSTITUTE(TEXT(BO7,"#,##0.00"),"-","△")&amp;"】"))</f>
        <v>【1,141.75】</v>
      </c>
      <c r="BP6" s="35">
        <f>IF(BP7="",NA(),BP7)</f>
        <v>62.43</v>
      </c>
      <c r="BQ6" s="35">
        <f t="shared" ref="BQ6:BY6" si="8">IF(BQ7="",NA(),BQ7)</f>
        <v>50.98</v>
      </c>
      <c r="BR6" s="35">
        <f t="shared" si="8"/>
        <v>37.200000000000003</v>
      </c>
      <c r="BS6" s="35">
        <f t="shared" si="8"/>
        <v>70.98</v>
      </c>
      <c r="BT6" s="35">
        <f t="shared" si="8"/>
        <v>55.15</v>
      </c>
      <c r="BU6" s="35">
        <f t="shared" si="8"/>
        <v>32.39</v>
      </c>
      <c r="BV6" s="35">
        <f t="shared" si="8"/>
        <v>24.39</v>
      </c>
      <c r="BW6" s="35">
        <f t="shared" si="8"/>
        <v>22.67</v>
      </c>
      <c r="BX6" s="35">
        <f t="shared" si="8"/>
        <v>37.92</v>
      </c>
      <c r="BY6" s="35">
        <f t="shared" si="8"/>
        <v>40.89</v>
      </c>
      <c r="BZ6" s="34" t="str">
        <f>IF(BZ7="","",IF(BZ7="-","【-】","【"&amp;SUBSTITUTE(TEXT(BZ7,"#,##0.00"),"-","△")&amp;"】"))</f>
        <v>【54.93】</v>
      </c>
      <c r="CA6" s="35">
        <f>IF(CA7="",NA(),CA7)</f>
        <v>480.96</v>
      </c>
      <c r="CB6" s="35">
        <f t="shared" ref="CB6:CJ6" si="9">IF(CB7="",NA(),CB7)</f>
        <v>586.41999999999996</v>
      </c>
      <c r="CC6" s="35">
        <f t="shared" si="9"/>
        <v>803.8</v>
      </c>
      <c r="CD6" s="35">
        <f t="shared" si="9"/>
        <v>418.35</v>
      </c>
      <c r="CE6" s="35">
        <f t="shared" si="9"/>
        <v>498.93</v>
      </c>
      <c r="CF6" s="35">
        <f t="shared" si="9"/>
        <v>530.83000000000004</v>
      </c>
      <c r="CG6" s="35">
        <f t="shared" si="9"/>
        <v>734.18</v>
      </c>
      <c r="CH6" s="35">
        <f t="shared" si="9"/>
        <v>789.62</v>
      </c>
      <c r="CI6" s="35">
        <f t="shared" si="9"/>
        <v>423.18</v>
      </c>
      <c r="CJ6" s="35">
        <f t="shared" si="9"/>
        <v>383.2</v>
      </c>
      <c r="CK6" s="34" t="str">
        <f>IF(CK7="","",IF(CK7="-","【-】","【"&amp;SUBSTITUTE(TEXT(CK7,"#,##0.00"),"-","△")&amp;"】"))</f>
        <v>【292.18】</v>
      </c>
      <c r="CL6" s="35">
        <f>IF(CL7="",NA(),CL7)</f>
        <v>30.88</v>
      </c>
      <c r="CM6" s="35">
        <f t="shared" ref="CM6:CU6" si="10">IF(CM7="",NA(),CM7)</f>
        <v>31.81</v>
      </c>
      <c r="CN6" s="35">
        <f t="shared" si="10"/>
        <v>32.21</v>
      </c>
      <c r="CO6" s="35">
        <f t="shared" si="10"/>
        <v>32.130000000000003</v>
      </c>
      <c r="CP6" s="35">
        <f t="shared" si="10"/>
        <v>32.950000000000003</v>
      </c>
      <c r="CQ6" s="35">
        <f t="shared" si="10"/>
        <v>50.49</v>
      </c>
      <c r="CR6" s="35">
        <f t="shared" si="10"/>
        <v>48.36</v>
      </c>
      <c r="CS6" s="35">
        <f t="shared" si="10"/>
        <v>48.7</v>
      </c>
      <c r="CT6" s="35">
        <f t="shared" si="10"/>
        <v>46.9</v>
      </c>
      <c r="CU6" s="35">
        <f t="shared" si="10"/>
        <v>47.95</v>
      </c>
      <c r="CV6" s="34" t="str">
        <f>IF(CV7="","",IF(CV7="-","【-】","【"&amp;SUBSTITUTE(TEXT(CV7,"#,##0.00"),"-","△")&amp;"】"))</f>
        <v>【56.91】</v>
      </c>
      <c r="CW6" s="35">
        <f>IF(CW7="",NA(),CW7)</f>
        <v>84.2</v>
      </c>
      <c r="CX6" s="35">
        <f t="shared" ref="CX6:DF6" si="11">IF(CX7="",NA(),CX7)</f>
        <v>84.2</v>
      </c>
      <c r="CY6" s="35">
        <f t="shared" si="11"/>
        <v>84.2</v>
      </c>
      <c r="CZ6" s="35">
        <f t="shared" si="11"/>
        <v>84.2</v>
      </c>
      <c r="DA6" s="35">
        <f t="shared" si="11"/>
        <v>84.2</v>
      </c>
      <c r="DB6" s="35">
        <f t="shared" si="11"/>
        <v>74.209999999999994</v>
      </c>
      <c r="DC6" s="35">
        <f t="shared" si="11"/>
        <v>75.239999999999995</v>
      </c>
      <c r="DD6" s="35">
        <f t="shared" si="11"/>
        <v>74.959999999999994</v>
      </c>
      <c r="DE6" s="35">
        <f t="shared" si="11"/>
        <v>74.63</v>
      </c>
      <c r="DF6" s="35">
        <f t="shared" si="11"/>
        <v>74.900000000000006</v>
      </c>
      <c r="DG6" s="34" t="str">
        <f>IF(DG7="","",IF(DG7="-","【-】","【"&amp;SUBSTITUTE(TEXT(DG7,"#,##0.00"),"-","△")&amp;"】"))</f>
        <v>【74.25】</v>
      </c>
      <c r="DH6" s="34" t="e">
        <f>IF(DH7="",NA(),DH7)</f>
        <v>#N/A</v>
      </c>
      <c r="DI6" s="34" t="e">
        <f t="shared" ref="DI6:DQ6" si="12">IF(DI7="",NA(),DI7)</f>
        <v>#N/A</v>
      </c>
      <c r="DJ6" s="34" t="e">
        <f t="shared" si="12"/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str">
        <f>IF(DR7="","",IF(DR7="-","【-】","【"&amp;SUBSTITUTE(TEXT(DR7,"#,##0.00"),"-","△")&amp;"】"))</f>
        <v/>
      </c>
      <c r="DS6" s="34" t="e">
        <f>IF(DS7="",NA(),DS7)</f>
        <v>#N/A</v>
      </c>
      <c r="DT6" s="34" t="e">
        <f t="shared" ref="DT6:EB6" si="13">IF(DT7="",NA(),DT7)</f>
        <v>#N/A</v>
      </c>
      <c r="DU6" s="34" t="e">
        <f t="shared" si="13"/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str">
        <f>IF(EC7="","",IF(EC7="-","【-】","【"&amp;SUBSTITUTE(TEXT(EC7,"#,##0.00"),"-","△")&amp;"】"))</f>
        <v/>
      </c>
      <c r="ED6" s="34">
        <f>IF(ED7="",NA(),ED7)</f>
        <v>0</v>
      </c>
      <c r="EE6" s="34">
        <f t="shared" ref="EE6:EM6" si="14">IF(EE7="",NA(),EE7)</f>
        <v>0</v>
      </c>
      <c r="EF6" s="34">
        <f t="shared" si="14"/>
        <v>0</v>
      </c>
      <c r="EG6" s="34">
        <f t="shared" si="14"/>
        <v>0</v>
      </c>
      <c r="EH6" s="34">
        <f t="shared" si="14"/>
        <v>0</v>
      </c>
      <c r="EI6" s="35">
        <f t="shared" si="14"/>
        <v>0.7</v>
      </c>
      <c r="EJ6" s="35">
        <f t="shared" si="14"/>
        <v>0.91</v>
      </c>
      <c r="EK6" s="35">
        <f t="shared" si="14"/>
        <v>1.26</v>
      </c>
      <c r="EL6" s="35">
        <f t="shared" si="14"/>
        <v>0.78</v>
      </c>
      <c r="EM6" s="35">
        <f t="shared" si="14"/>
        <v>0.56999999999999995</v>
      </c>
      <c r="EN6" s="34" t="str">
        <f>IF(EN7="","",IF(EN7="-","【-】","【"&amp;SUBSTITUTE(TEXT(EN7,"#,##0.00"),"-","△")&amp;"】"))</f>
        <v>【0.72】</v>
      </c>
    </row>
    <row r="7" spans="1:144" s="36" customFormat="1" x14ac:dyDescent="0.15">
      <c r="A7" s="28"/>
      <c r="B7" s="37">
        <v>2017</v>
      </c>
      <c r="C7" s="37">
        <v>62057</v>
      </c>
      <c r="D7" s="37">
        <v>47</v>
      </c>
      <c r="E7" s="37">
        <v>1</v>
      </c>
      <c r="F7" s="37">
        <v>0</v>
      </c>
      <c r="G7" s="37">
        <v>0</v>
      </c>
      <c r="H7" s="37" t="s">
        <v>107</v>
      </c>
      <c r="I7" s="37" t="s">
        <v>108</v>
      </c>
      <c r="J7" s="37" t="s">
        <v>109</v>
      </c>
      <c r="K7" s="37" t="s">
        <v>110</v>
      </c>
      <c r="L7" s="37" t="s">
        <v>111</v>
      </c>
      <c r="M7" s="37" t="s">
        <v>112</v>
      </c>
      <c r="N7" s="38" t="s">
        <v>113</v>
      </c>
      <c r="O7" s="38" t="s">
        <v>114</v>
      </c>
      <c r="P7" s="38">
        <v>1.59</v>
      </c>
      <c r="Q7" s="38">
        <v>4536</v>
      </c>
      <c r="R7" s="38">
        <v>36347</v>
      </c>
      <c r="S7" s="38">
        <v>222.85</v>
      </c>
      <c r="T7" s="38">
        <v>163.1</v>
      </c>
      <c r="U7" s="38">
        <v>573</v>
      </c>
      <c r="V7" s="38">
        <v>0.7</v>
      </c>
      <c r="W7" s="38">
        <v>818.57</v>
      </c>
      <c r="X7" s="38">
        <v>64.650000000000006</v>
      </c>
      <c r="Y7" s="38">
        <v>85.04</v>
      </c>
      <c r="Z7" s="38">
        <v>89.09</v>
      </c>
      <c r="AA7" s="38">
        <v>78.64</v>
      </c>
      <c r="AB7" s="38">
        <v>82.28</v>
      </c>
      <c r="AC7" s="38">
        <v>71.66</v>
      </c>
      <c r="AD7" s="38">
        <v>73.06</v>
      </c>
      <c r="AE7" s="38">
        <v>72.03</v>
      </c>
      <c r="AF7" s="38">
        <v>72.11</v>
      </c>
      <c r="AG7" s="38">
        <v>74.05</v>
      </c>
      <c r="AH7" s="38">
        <v>75.760000000000005</v>
      </c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>
        <v>199.24</v>
      </c>
      <c r="BF7" s="38">
        <v>164.96</v>
      </c>
      <c r="BG7" s="38">
        <v>133.09</v>
      </c>
      <c r="BH7" s="38">
        <v>104.61</v>
      </c>
      <c r="BI7" s="38">
        <v>77.959999999999994</v>
      </c>
      <c r="BJ7" s="38">
        <v>1462.56</v>
      </c>
      <c r="BK7" s="38">
        <v>1486.62</v>
      </c>
      <c r="BL7" s="38">
        <v>1510.14</v>
      </c>
      <c r="BM7" s="38">
        <v>1595.62</v>
      </c>
      <c r="BN7" s="38">
        <v>1302.33</v>
      </c>
      <c r="BO7" s="38">
        <v>1141.75</v>
      </c>
      <c r="BP7" s="38">
        <v>62.43</v>
      </c>
      <c r="BQ7" s="38">
        <v>50.98</v>
      </c>
      <c r="BR7" s="38">
        <v>37.200000000000003</v>
      </c>
      <c r="BS7" s="38">
        <v>70.98</v>
      </c>
      <c r="BT7" s="38">
        <v>55.15</v>
      </c>
      <c r="BU7" s="38">
        <v>32.39</v>
      </c>
      <c r="BV7" s="38">
        <v>24.39</v>
      </c>
      <c r="BW7" s="38">
        <v>22.67</v>
      </c>
      <c r="BX7" s="38">
        <v>37.92</v>
      </c>
      <c r="BY7" s="38">
        <v>40.89</v>
      </c>
      <c r="BZ7" s="38">
        <v>54.93</v>
      </c>
      <c r="CA7" s="38">
        <v>480.96</v>
      </c>
      <c r="CB7" s="38">
        <v>586.41999999999996</v>
      </c>
      <c r="CC7" s="38">
        <v>803.8</v>
      </c>
      <c r="CD7" s="38">
        <v>418.35</v>
      </c>
      <c r="CE7" s="38">
        <v>498.93</v>
      </c>
      <c r="CF7" s="38">
        <v>530.83000000000004</v>
      </c>
      <c r="CG7" s="38">
        <v>734.18</v>
      </c>
      <c r="CH7" s="38">
        <v>789.62</v>
      </c>
      <c r="CI7" s="38">
        <v>423.18</v>
      </c>
      <c r="CJ7" s="38">
        <v>383.2</v>
      </c>
      <c r="CK7" s="38">
        <v>292.18</v>
      </c>
      <c r="CL7" s="38">
        <v>30.88</v>
      </c>
      <c r="CM7" s="38">
        <v>31.81</v>
      </c>
      <c r="CN7" s="38">
        <v>32.21</v>
      </c>
      <c r="CO7" s="38">
        <v>32.130000000000003</v>
      </c>
      <c r="CP7" s="38">
        <v>32.950000000000003</v>
      </c>
      <c r="CQ7" s="38">
        <v>50.49</v>
      </c>
      <c r="CR7" s="38">
        <v>48.36</v>
      </c>
      <c r="CS7" s="38">
        <v>48.7</v>
      </c>
      <c r="CT7" s="38">
        <v>46.9</v>
      </c>
      <c r="CU7" s="38">
        <v>47.95</v>
      </c>
      <c r="CV7" s="38">
        <v>56.91</v>
      </c>
      <c r="CW7" s="38">
        <v>84.2</v>
      </c>
      <c r="CX7" s="38">
        <v>84.2</v>
      </c>
      <c r="CY7" s="38">
        <v>84.2</v>
      </c>
      <c r="CZ7" s="38">
        <v>84.2</v>
      </c>
      <c r="DA7" s="38">
        <v>84.2</v>
      </c>
      <c r="DB7" s="38">
        <v>74.209999999999994</v>
      </c>
      <c r="DC7" s="38">
        <v>75.239999999999995</v>
      </c>
      <c r="DD7" s="38">
        <v>74.959999999999994</v>
      </c>
      <c r="DE7" s="38">
        <v>74.63</v>
      </c>
      <c r="DF7" s="38">
        <v>74.900000000000006</v>
      </c>
      <c r="DG7" s="38">
        <v>74.25</v>
      </c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>
        <v>0</v>
      </c>
      <c r="EE7" s="38">
        <v>0</v>
      </c>
      <c r="EF7" s="38">
        <v>0</v>
      </c>
      <c r="EG7" s="38">
        <v>0</v>
      </c>
      <c r="EH7" s="38">
        <v>0</v>
      </c>
      <c r="EI7" s="38">
        <v>0.7</v>
      </c>
      <c r="EJ7" s="38">
        <v>0.91</v>
      </c>
      <c r="EK7" s="38">
        <v>1.26</v>
      </c>
      <c r="EL7" s="38">
        <v>0.78</v>
      </c>
      <c r="EM7" s="38">
        <v>0.56999999999999995</v>
      </c>
      <c r="EN7" s="38">
        <v>0.72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</row>
    <row r="9" spans="1:144" x14ac:dyDescent="0.15">
      <c r="A9" s="40"/>
      <c r="B9" s="40" t="s">
        <v>115</v>
      </c>
      <c r="C9" s="40" t="s">
        <v>116</v>
      </c>
      <c r="D9" s="40" t="s">
        <v>117</v>
      </c>
      <c r="E9" s="40" t="s">
        <v>118</v>
      </c>
      <c r="F9" s="40" t="s">
        <v>119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0" t="s">
        <v>57</v>
      </c>
      <c r="B10" s="41">
        <f>DATEVALUE($B$6-4&amp;"年1月1日")</f>
        <v>41275</v>
      </c>
      <c r="C10" s="41">
        <f>DATEVALUE($B$6-3&amp;"年1月1日")</f>
        <v>41640</v>
      </c>
      <c r="D10" s="41">
        <f>DATEVALUE($B$6-2&amp;"年1月1日")</f>
        <v>42005</v>
      </c>
      <c r="E10" s="41">
        <f>DATEVALUE($B$6-1&amp;"年1月1日")</f>
        <v>42370</v>
      </c>
      <c r="F10" s="41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SU0071</cp:lastModifiedBy>
  <cp:lastPrinted>2019-01-23T08:28:58Z</cp:lastPrinted>
  <dcterms:created xsi:type="dcterms:W3CDTF">2018-12-03T08:41:53Z</dcterms:created>
  <dcterms:modified xsi:type="dcterms:W3CDTF">2019-01-23T09:02:49Z</dcterms:modified>
  <cp:category/>
</cp:coreProperties>
</file>