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8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9.xml" ContentType="application/vnd.openxmlformats-officedocument.drawing+xml"/>
  <Override PartName="/xl/worksheets/sheet32.xml" ContentType="application/vnd.openxmlformats-officedocument.spreadsheetml.worksheet+xml"/>
  <Override PartName="/xl/drawings/drawing10.xml" ContentType="application/vnd.openxmlformats-officedocument.drawing+xml"/>
  <Override PartName="/xl/worksheets/sheet33.xml" ContentType="application/vnd.openxmlformats-officedocument.spreadsheetml.worksheet+xml"/>
  <Override PartName="/xl/drawings/drawing11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drawings/drawing12.xml" ContentType="application/vnd.openxmlformats-officedocument.drawing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120" tabRatio="779" activeTab="0"/>
  </bookViews>
  <sheets>
    <sheet name="目次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  <sheet name="32" sheetId="33" r:id="rId33"/>
    <sheet name="33" sheetId="34" r:id="rId34"/>
    <sheet name="34" sheetId="35" r:id="rId35"/>
    <sheet name="（参考）全目次" sheetId="36" r:id="rId36"/>
  </sheets>
  <definedNames/>
  <calcPr fullCalcOnLoad="1"/>
</workbook>
</file>

<file path=xl/sharedStrings.xml><?xml version="1.0" encoding="utf-8"?>
<sst xmlns="http://schemas.openxmlformats.org/spreadsheetml/2006/main" count="5577" uniqueCount="1779">
  <si>
    <t>（D）</t>
  </si>
  <si>
    <t>D/A</t>
  </si>
  <si>
    <t>施設数</t>
  </si>
  <si>
    <t>現在給水人口</t>
  </si>
  <si>
    <t>％</t>
  </si>
  <si>
    <t>昭　和38年度</t>
  </si>
  <si>
    <t>　〃　39年度</t>
  </si>
  <si>
    <t xml:space="preserve"> 〃 39年</t>
  </si>
  <si>
    <t>山形保健所</t>
  </si>
  <si>
    <t>寒河江保健所</t>
  </si>
  <si>
    <t>寒河江市</t>
  </si>
  <si>
    <t>大江町</t>
  </si>
  <si>
    <t>村山保健所</t>
  </si>
  <si>
    <t>大石田町</t>
  </si>
  <si>
    <t>新庄保健所</t>
  </si>
  <si>
    <t>戸沢村</t>
  </si>
  <si>
    <t>鮭川村</t>
  </si>
  <si>
    <t>酒田保健所</t>
  </si>
  <si>
    <t>酒田市</t>
  </si>
  <si>
    <t xml:space="preserve"> </t>
  </si>
  <si>
    <t>八幡町</t>
  </si>
  <si>
    <t>平田町</t>
  </si>
  <si>
    <t>藤島保健所</t>
  </si>
  <si>
    <t xml:space="preserve"> </t>
  </si>
  <si>
    <t>立川町</t>
  </si>
  <si>
    <t>鶴岡保健所</t>
  </si>
  <si>
    <t>櫛引村</t>
  </si>
  <si>
    <t>赤湯保健所</t>
  </si>
  <si>
    <t>利用関係種類別着工(新設）住宅の東北六県比較</t>
  </si>
  <si>
    <t>住戸の種類別住戸数</t>
  </si>
  <si>
    <t>住宅の種類別住戸数および世帯の種類別世帯数・世帯人員</t>
  </si>
  <si>
    <t>住宅の種類所有関係別住宅数・世帯数・世帯人員・1戸当り平均室数・畳数・延面積および1人当り平均畳数</t>
  </si>
  <si>
    <t>第１１章　運輸・通信</t>
  </si>
  <si>
    <t>国鉄線路別営業粁・駅数</t>
  </si>
  <si>
    <t>国鉄主要貨物発着関係府県別屯数</t>
  </si>
  <si>
    <t>(1)発送</t>
  </si>
  <si>
    <t>(2)到着</t>
  </si>
  <si>
    <t>(2)年次別</t>
  </si>
  <si>
    <t>貨物自動車輸送実績</t>
  </si>
  <si>
    <t>電話機数</t>
  </si>
  <si>
    <t>郵便貯金・振替貯金</t>
  </si>
  <si>
    <t>金融機関別預金残高</t>
  </si>
  <si>
    <t>第１３章　商業・貿易</t>
  </si>
  <si>
    <t>市町村別商店・従業者数および年間商品販売額</t>
  </si>
  <si>
    <t>市町村別商店・従業者数・売場面積および商品販売額等
－甲法人組織の商店及び個人商店で常用労働者を使用している商店－
－乙個人商店で常用労働者を使用していない商店－</t>
  </si>
  <si>
    <t>産業中分類別商店（常時従業者規模別）常時従業者数・月間販売額・年間販売額・商品手持額</t>
  </si>
  <si>
    <t>市町村別飲食店数</t>
  </si>
  <si>
    <t>市町村別自動車保有台数・セルフサービス採否商店数</t>
  </si>
  <si>
    <t>都道府県別商店・従業者数・商品販売額等</t>
  </si>
  <si>
    <t>山形県消費者物価指数</t>
  </si>
  <si>
    <t>(1)山形市</t>
  </si>
  <si>
    <t>(2)米沢市</t>
  </si>
  <si>
    <t>(3)酒田市</t>
  </si>
  <si>
    <t>県内都市別勤労者世帯１か月間の収入と支出（39年10･11月平均）</t>
  </si>
  <si>
    <t>(1)収入</t>
  </si>
  <si>
    <t>(2)支出</t>
  </si>
  <si>
    <t>県内都市別全世帯１か月間の支出（39年10･11月平均）</t>
  </si>
  <si>
    <t>東北主要都市別全世帯1ヵ月間の支出</t>
  </si>
  <si>
    <t>東北主要都市別勤労者世帯1ヵ月間の収入と支出</t>
  </si>
  <si>
    <t>県内主要都市家計指標</t>
  </si>
  <si>
    <t>第１５章　財政・公務員</t>
  </si>
  <si>
    <t>昭和38年度市町村歳入歳出決算（普通会計）</t>
  </si>
  <si>
    <t>昭和38年度国税徴収決定済額</t>
  </si>
  <si>
    <t>申告所得税納税人員等</t>
  </si>
  <si>
    <t>(2)一般職国家公務員在職数</t>
  </si>
  <si>
    <t>第１６章　公安・選挙</t>
  </si>
  <si>
    <t>(3)刑事事件の中その他の事件</t>
  </si>
  <si>
    <t>罪種および年令別検挙人員</t>
  </si>
  <si>
    <t>選挙有権者数</t>
  </si>
  <si>
    <t>第１７章　教育・文化・宗教</t>
  </si>
  <si>
    <t>幼稚園</t>
  </si>
  <si>
    <t>学年別小学校児童数</t>
  </si>
  <si>
    <t>学年別中学校生徒数</t>
  </si>
  <si>
    <t>(1)学校・教員・生徒数</t>
  </si>
  <si>
    <t>(1)学校数・教員数・生徒数</t>
  </si>
  <si>
    <t>大学</t>
  </si>
  <si>
    <t>高等学校を卒業した農家出身者の県内外別進路</t>
  </si>
  <si>
    <t>中・高等学校卒業者の産業別就職者数</t>
  </si>
  <si>
    <t>私立学校の経費・財源</t>
  </si>
  <si>
    <t>(1)経費</t>
  </si>
  <si>
    <t>(2)財源</t>
  </si>
  <si>
    <t>用途別校地坪数</t>
  </si>
  <si>
    <t>用途別本来の校舎坪数</t>
  </si>
  <si>
    <t>(1)男子</t>
  </si>
  <si>
    <t>(2)女子</t>
  </si>
  <si>
    <t>児童・生徒の近視・トラホーム被患率</t>
  </si>
  <si>
    <t>(1)一般検診</t>
  </si>
  <si>
    <t>(2)精密検診</t>
  </si>
  <si>
    <t>児童・生徒の裸眼視力分布</t>
  </si>
  <si>
    <t>教員の結核被患者数</t>
  </si>
  <si>
    <t>テレビ・ラジオ受信契約数・普及率</t>
  </si>
  <si>
    <t>第１８章　厚生</t>
  </si>
  <si>
    <t>昭和39年度実施機関別扶助別支出状況</t>
  </si>
  <si>
    <t>一時扶助費支出状況</t>
  </si>
  <si>
    <t>医薬品生産額</t>
  </si>
  <si>
    <t>(1)適用事業所・保険料徴収状況</t>
  </si>
  <si>
    <t>(2)健康保険財政</t>
  </si>
  <si>
    <t>(3)保険給付状況</t>
  </si>
  <si>
    <t>(4)医療給付状況</t>
  </si>
  <si>
    <t>(5)日雇労働者健康保険給付状況</t>
  </si>
  <si>
    <t>(6)日雇労働者健康保険</t>
  </si>
  <si>
    <t>(7)日雇労働者健康保険医療給付状況</t>
  </si>
  <si>
    <t>(1)種類別保険者数・保険税徴収状況</t>
  </si>
  <si>
    <t>(2)保険給付状況</t>
  </si>
  <si>
    <t>業種別銀行融資状況</t>
  </si>
  <si>
    <t>業種別相互銀行融資状況</t>
  </si>
  <si>
    <t>年次別山形県一般会計歳入歳出決算</t>
  </si>
  <si>
    <t>年次別山形県特別会計歳入歳出決算</t>
  </si>
  <si>
    <t>年次別県税・市町村税収入</t>
  </si>
  <si>
    <t>租税負担額</t>
  </si>
  <si>
    <t>第１４章　県民所得・物価・家計</t>
  </si>
  <si>
    <t>県民所得</t>
  </si>
  <si>
    <t>主要品目都市別平均価格</t>
  </si>
  <si>
    <t>(1)所得総額および対前年増加率</t>
  </si>
  <si>
    <t>(2)人口１人当り所得および対全国比</t>
  </si>
  <si>
    <t>(3)県民生産所得</t>
  </si>
  <si>
    <t>(4)県民分配所得</t>
  </si>
  <si>
    <t>(5)県民個人所得</t>
  </si>
  <si>
    <t>(6)県民個人所得構成比</t>
  </si>
  <si>
    <t>(7)県民個人所得対前年増加率</t>
  </si>
  <si>
    <t>(8)県民個人支出</t>
  </si>
  <si>
    <t>(9)県民個人支出構成比</t>
  </si>
  <si>
    <t>(10)県民個人支出対前年増加率</t>
  </si>
  <si>
    <t>公務員</t>
  </si>
  <si>
    <t>警察</t>
  </si>
  <si>
    <t>登記</t>
  </si>
  <si>
    <t>強制執行事件</t>
  </si>
  <si>
    <t>民事調停事件</t>
  </si>
  <si>
    <t>少年保護事件</t>
  </si>
  <si>
    <t>成人</t>
  </si>
  <si>
    <t>罪種別犯罪発生・検挙件数</t>
  </si>
  <si>
    <t>特別法令違反検挙件数・検挙人員</t>
  </si>
  <si>
    <t>(1)県職員数</t>
  </si>
  <si>
    <t xml:space="preserve"> (ｲ)等級別</t>
  </si>
  <si>
    <t xml:space="preserve"> (ﾛ)年令・学歴別</t>
  </si>
  <si>
    <t xml:space="preserve"> (ｲ)給与法適用者</t>
  </si>
  <si>
    <t xml:space="preserve"> (ﾛ)給与特例法適用者</t>
  </si>
  <si>
    <t>(3)市町村職員</t>
  </si>
  <si>
    <t>(1)山形地方裁判所</t>
  </si>
  <si>
    <t>(2)山形家庭裁判所</t>
  </si>
  <si>
    <t>(3)山形地方検察庁</t>
  </si>
  <si>
    <t>(4)山形刑務所</t>
  </si>
  <si>
    <t>(5)山形地方法務局</t>
  </si>
  <si>
    <t>(1)警察職員</t>
  </si>
  <si>
    <t>(2)警察区域</t>
  </si>
  <si>
    <t>(1)山形地方管内簡易裁判所</t>
  </si>
  <si>
    <t>(2)山形地方裁判所・同支部</t>
  </si>
  <si>
    <t>(1)受理・既済・未済件数</t>
  </si>
  <si>
    <t>(2)家事審判事件</t>
  </si>
  <si>
    <t>(3)家事調停事件</t>
  </si>
  <si>
    <t>(2)行為別新受</t>
  </si>
  <si>
    <t>医師・歯科医師</t>
  </si>
  <si>
    <t>医療関係施設</t>
  </si>
  <si>
    <t>保健婦・看護婦・助産婦等</t>
  </si>
  <si>
    <t>麻薬取扱者・麻薬中毒者数</t>
  </si>
  <si>
    <t>薬局・医薬品製造販売業者数</t>
  </si>
  <si>
    <t>主要死因別死亡数</t>
  </si>
  <si>
    <t>主要死因別乳児死亡数</t>
  </si>
  <si>
    <t>病院患者の状況</t>
  </si>
  <si>
    <t>伝染病患者数</t>
  </si>
  <si>
    <t>伝染病・食中毒罹患者数および死亡率</t>
  </si>
  <si>
    <t>(1)免許取得の資格別</t>
  </si>
  <si>
    <t>(2)業務の種類および従事場所</t>
  </si>
  <si>
    <t>(3)診察担当医師数</t>
  </si>
  <si>
    <t>(2)業務の種類</t>
  </si>
  <si>
    <t>職業紹介状況</t>
  </si>
  <si>
    <t>雇用および賃金指数</t>
  </si>
  <si>
    <t>産業別年令・勤続年数・労働時間数・きまって支給する現金給与額の平均ならびに労働者数</t>
  </si>
  <si>
    <t>年令別勤続年数・労働時間数・きまって支給する現金給与額の平均ならびに労働者数</t>
  </si>
  <si>
    <t>給与階層・年令別労働者数</t>
  </si>
  <si>
    <t>労働者災害補償保険</t>
  </si>
  <si>
    <t>(1)業種別死傷災害発生状況</t>
  </si>
  <si>
    <t>(2)業種別死傷者数</t>
  </si>
  <si>
    <t>社会福祉施設</t>
  </si>
  <si>
    <t>生活保護</t>
  </si>
  <si>
    <t>東北各県別保護状況</t>
  </si>
  <si>
    <t>生活保護費支出状況</t>
  </si>
  <si>
    <t>身体障害者医療・補装具給付状況</t>
  </si>
  <si>
    <t>身体障害者数</t>
  </si>
  <si>
    <t>共同募金</t>
  </si>
  <si>
    <t>市町村別小学校</t>
  </si>
  <si>
    <t>市町村別中学校</t>
  </si>
  <si>
    <t>盲・ろう学校および養護学校</t>
  </si>
  <si>
    <t>各種学校</t>
  </si>
  <si>
    <t>中学校卒業者の進学・就職状況</t>
  </si>
  <si>
    <t>高等学校卒業者の進学・就職状況</t>
  </si>
  <si>
    <t>高等学校卒業者の課程・産業別就職者数</t>
  </si>
  <si>
    <t>幼児・児童および生徒の体位平均</t>
  </si>
  <si>
    <t>児童・生徒の疾病異常被患率</t>
  </si>
  <si>
    <t>宗教法人宗派別数</t>
  </si>
  <si>
    <t>博物館</t>
  </si>
  <si>
    <t>付録</t>
  </si>
  <si>
    <t>(1)一般求職・求人および就職</t>
  </si>
  <si>
    <t>(1)年次・要求別発生件数・参加人員</t>
  </si>
  <si>
    <t>(2)産業別件数・参加人員</t>
  </si>
  <si>
    <t>(2)市町村別拠出年金および一時金支給状況</t>
  </si>
  <si>
    <t>(2)業種別収支状況</t>
  </si>
  <si>
    <t>(3)補償費支払状況</t>
  </si>
  <si>
    <t>(3)業種・原因別死傷者数</t>
  </si>
  <si>
    <t>(1)年次別保護状況</t>
  </si>
  <si>
    <t>(2)実施機関別被保護世帯の状況</t>
  </si>
  <si>
    <t>(3)実施機関別被保護人員の推移</t>
  </si>
  <si>
    <t>(4)労働力類型別被保護世帯の状況</t>
  </si>
  <si>
    <t>(2)学科別本科生徒数</t>
  </si>
  <si>
    <t>(2)課程別生徒数</t>
  </si>
  <si>
    <t>(1)市町村別</t>
  </si>
  <si>
    <t>凡例</t>
  </si>
  <si>
    <t>目次</t>
  </si>
  <si>
    <t>県の位置</t>
  </si>
  <si>
    <t>薬剤師</t>
  </si>
  <si>
    <t>健康保険</t>
  </si>
  <si>
    <t>厚生年金保険</t>
  </si>
  <si>
    <t>船員保険</t>
  </si>
  <si>
    <t>国民健康保険</t>
  </si>
  <si>
    <t>失業保険</t>
  </si>
  <si>
    <t>労働争議</t>
  </si>
  <si>
    <t>交通事故</t>
  </si>
  <si>
    <t>１</t>
  </si>
  <si>
    <t>２</t>
  </si>
  <si>
    <t>平均湿度</t>
  </si>
  <si>
    <t>降水日数</t>
  </si>
  <si>
    <t>平均風速</t>
  </si>
  <si>
    <t>暴風日数</t>
  </si>
  <si>
    <t>道路延長</t>
  </si>
  <si>
    <t>橋梁</t>
  </si>
  <si>
    <t>港湾</t>
  </si>
  <si>
    <t>銀行主要勘定</t>
  </si>
  <si>
    <t>信用農業協同組合連合会主要勘定</t>
  </si>
  <si>
    <t>簡易生命保険</t>
  </si>
  <si>
    <t>金融機関別貯蓄状況</t>
  </si>
  <si>
    <t>地方債</t>
  </si>
  <si>
    <t>司法関係職員</t>
  </si>
  <si>
    <t>民事事件</t>
  </si>
  <si>
    <t>刑事事件</t>
  </si>
  <si>
    <t>家庭事件</t>
  </si>
  <si>
    <t>罪名別受刑者数</t>
  </si>
  <si>
    <t>高等学校</t>
  </si>
  <si>
    <t>図書館</t>
  </si>
  <si>
    <t>労働者災害</t>
  </si>
  <si>
    <t>本書は、県内の各般にわたる統計資料を集録し、県勢の実態を明らかにするため編集したものである。</t>
  </si>
  <si>
    <t>本書中の符号の「－」は該当事実のないもの、「…」は事実不詳または調査を欠くもの、「０」は単位に満たないものの表示である。</t>
  </si>
  <si>
    <t>３</t>
  </si>
  <si>
    <t>４</t>
  </si>
  <si>
    <t>５</t>
  </si>
  <si>
    <t>６</t>
  </si>
  <si>
    <t>山形県企画部統計課</t>
  </si>
  <si>
    <t>第１章　土地・気象</t>
  </si>
  <si>
    <t>市町村数・面積および人口密度</t>
  </si>
  <si>
    <t>市町村の廃置分合・境界変更</t>
  </si>
  <si>
    <t>市町村の合併状況</t>
  </si>
  <si>
    <t>民有地の面積</t>
  </si>
  <si>
    <t>気象観測地点一覧</t>
  </si>
  <si>
    <t>最高・最低気温の月平均</t>
  </si>
  <si>
    <t>月降水総量</t>
  </si>
  <si>
    <t>最大降水量</t>
  </si>
  <si>
    <t>最大風速</t>
  </si>
  <si>
    <t>日照時数</t>
  </si>
  <si>
    <t>地方・月別平均気温</t>
  </si>
  <si>
    <t>地方・月別降水量・最深積雪</t>
  </si>
  <si>
    <t>第２章　人口</t>
  </si>
  <si>
    <t>山形県の人口推移</t>
  </si>
  <si>
    <t>市町村別人口の推移</t>
  </si>
  <si>
    <t>市町村別世帯数</t>
  </si>
  <si>
    <t>年令各才・男女別人口（推計）</t>
  </si>
  <si>
    <t>産業（大分類）・男女別15才以上就業者数</t>
  </si>
  <si>
    <t>職業（大分類）・男女別15才以上就業者数</t>
  </si>
  <si>
    <t>市町村別人口動態</t>
  </si>
  <si>
    <t>第３章　事業所</t>
  </si>
  <si>
    <t>市町村・経営組織別事業所・従業者数</t>
  </si>
  <si>
    <t>組織・産業中分類別事業所・従業者数</t>
  </si>
  <si>
    <t>規模・産業中分類別事業所・従業者数</t>
  </si>
  <si>
    <t>農業雇用労働</t>
  </si>
  <si>
    <t>養蚕</t>
  </si>
  <si>
    <t>果樹</t>
  </si>
  <si>
    <t>農地開拓</t>
  </si>
  <si>
    <t>県産米売渡状況</t>
  </si>
  <si>
    <t>林野面積</t>
  </si>
  <si>
    <t>森林伐採面積</t>
  </si>
  <si>
    <t>林産物</t>
  </si>
  <si>
    <t>製材</t>
  </si>
  <si>
    <t>(1)素材生産量</t>
  </si>
  <si>
    <t xml:space="preserve"> (ﾛ)用途別</t>
  </si>
  <si>
    <t>(3)林野副産物生産量</t>
  </si>
  <si>
    <t>造林面積</t>
  </si>
  <si>
    <t>(1)製材工場数</t>
  </si>
  <si>
    <t>(2)製材用素材樹種別入荷量</t>
  </si>
  <si>
    <t>(3)年次別製材量</t>
  </si>
  <si>
    <t>(4)用途別製材品出荷量</t>
  </si>
  <si>
    <t>海面漁業組合別漁獲高</t>
  </si>
  <si>
    <t>水産加工品生産高</t>
  </si>
  <si>
    <t>鉱区数・面積</t>
  </si>
  <si>
    <t>市町村別事業所・従業者数および製造品出荷額等</t>
  </si>
  <si>
    <t>品目別製造品出荷額</t>
  </si>
  <si>
    <t>品目別加工品加工賃</t>
  </si>
  <si>
    <t>(1)種類別</t>
  </si>
  <si>
    <t>(2)巾員別</t>
  </si>
  <si>
    <t>(3)路面別</t>
  </si>
  <si>
    <t>酒田港主要施設</t>
  </si>
  <si>
    <t>(1)外かく施設</t>
  </si>
  <si>
    <t>(2)けい留施設</t>
  </si>
  <si>
    <t>(3)臨海鉄道</t>
  </si>
  <si>
    <t>(4)荷役機械</t>
  </si>
  <si>
    <t>除却および災害建築物</t>
  </si>
  <si>
    <t>建築主・構造別着工建築物</t>
  </si>
  <si>
    <t>(1)建築主別</t>
  </si>
  <si>
    <t>(2)構造別</t>
  </si>
  <si>
    <t>(1)消防勢力</t>
  </si>
  <si>
    <t>(2)月別火災発生件数・損害見積額</t>
  </si>
  <si>
    <t>第９章　電気・ガス・水道</t>
  </si>
  <si>
    <t>発電所</t>
  </si>
  <si>
    <t>電力需要実績</t>
  </si>
  <si>
    <t>産業別電力需要状況</t>
  </si>
  <si>
    <t>電力消費指数</t>
  </si>
  <si>
    <t>家庭用電気器具の普及状況</t>
  </si>
  <si>
    <t>ガス設備</t>
  </si>
  <si>
    <t>ガス生産・消費量</t>
  </si>
  <si>
    <t>水道普及状況</t>
  </si>
  <si>
    <t>飲料水使用状況</t>
  </si>
  <si>
    <t>入港船舶実績</t>
  </si>
  <si>
    <t>おばこ丸（引船）利用状況</t>
  </si>
  <si>
    <t>自動車台数</t>
  </si>
  <si>
    <t>郵便施設・業務</t>
  </si>
  <si>
    <t>通信施設</t>
  </si>
  <si>
    <t>国内電報通数</t>
  </si>
  <si>
    <t>公衆電話数</t>
  </si>
  <si>
    <t>開通電話数</t>
  </si>
  <si>
    <t>電話普及率</t>
  </si>
  <si>
    <t>(1)酒田港</t>
  </si>
  <si>
    <t>(2)鼠ヶ関・加茂・由良港</t>
  </si>
  <si>
    <t>品目別輸出出荷実績</t>
  </si>
  <si>
    <t>年次別輸出出荷実績</t>
  </si>
  <si>
    <t>月別輸出出荷実績</t>
  </si>
  <si>
    <t>仕向国輸出出荷実績</t>
  </si>
  <si>
    <t>第１２章　金融</t>
  </si>
  <si>
    <t>金融機関別店舗数</t>
  </si>
  <si>
    <t>相互銀行主要勘定</t>
  </si>
  <si>
    <t>信用金庫主要勘定</t>
  </si>
  <si>
    <t>商工組合中央金庫主要勘定</t>
  </si>
  <si>
    <t>中小企業金融公庫貸付状況</t>
  </si>
  <si>
    <t>農業協同組合主要勘定</t>
  </si>
  <si>
    <t>農林中央金庫主要勘定</t>
  </si>
  <si>
    <t>国民金融公庫貸付状況</t>
  </si>
  <si>
    <t>海上出入貨物主要品類別数量</t>
  </si>
  <si>
    <t>昭和３８・３９年　山形県統計年鑑</t>
  </si>
  <si>
    <t>本書は、当課所管の各種調査資料を主とし、これに庁内各部課室および他官公庁、団体、会社等から取集した資料もあわせ掲載した。</t>
  </si>
  <si>
    <t>本書は、その１９部門から成っている。</t>
  </si>
  <si>
    <t>１．土地・気象　　２．人口　　３．事業所　　４．労働　　５．農業　　</t>
  </si>
  <si>
    <t>６．林業　　　７．水産業　　８．鉱工業　　９．電気・ガス・水道業　　</t>
  </si>
  <si>
    <t>10．建築・住宅　11．運輸・通信　12．金融　　13．商業・貿易　</t>
  </si>
  <si>
    <t>14．県民所得・物価・家計　15．財政・公務員　16．公安・選挙</t>
  </si>
  <si>
    <t>17．教育・文化・宗教　　18．厚生　　19．災害・事故</t>
  </si>
  <si>
    <t>本書の内容は、昭和３８・３９年の２ヵ年の事実について掲載し、その主要なものについては、過去数ヵ年の事実をも掲載した。</t>
  </si>
  <si>
    <t>本書に掲載した資料の出所は、各表下段欄外に注記明示した。</t>
  </si>
  <si>
    <t>また、本書に何年とあるものは暦年間（１月から１２月まで）、何年度とあるものは、会計年度間（４月から翌年３月まで）の事実を示す。</t>
  </si>
  <si>
    <t>昭和４０年１２月</t>
  </si>
  <si>
    <t>最多風向</t>
  </si>
  <si>
    <t>昭和39年月別人口異動</t>
  </si>
  <si>
    <t>市町村別１世帯当り平均人員</t>
  </si>
  <si>
    <t>市町村・年令別推計人口（５才階級）</t>
  </si>
  <si>
    <t>市町村・産業大分類別事業所・従業者数</t>
  </si>
  <si>
    <t>市町村・規模別事業所・従業者数</t>
  </si>
  <si>
    <t>都道府県・産業大分類別事業所数</t>
  </si>
  <si>
    <t>第４章　労働</t>
  </si>
  <si>
    <t>産業・規模別労働組合・組合員数</t>
  </si>
  <si>
    <t>適用法規・規模別労働組合・組合員数</t>
  </si>
  <si>
    <t>産業・適用法規模別労働組合・組合員数</t>
  </si>
  <si>
    <t>産業・規模別設立・解散状況</t>
  </si>
  <si>
    <t>(3)日雇求職・求人および就労</t>
  </si>
  <si>
    <t>(2)産業別一般求人・就職</t>
  </si>
  <si>
    <t>(4)昭和39年度における職業訓練生の状況</t>
  </si>
  <si>
    <t>(1)一般適用事業所・給付状況</t>
  </si>
  <si>
    <t>(2)日雇失業保険給付状況</t>
  </si>
  <si>
    <t>企業整備および雇用状況</t>
  </si>
  <si>
    <t>(1)安定所別企業整備・雇用状況</t>
  </si>
  <si>
    <t>(2)規模別企業整備・雇用状況</t>
  </si>
  <si>
    <t>(3)産業別企業整備状況</t>
  </si>
  <si>
    <t>(4)理由別企業整備状況</t>
  </si>
  <si>
    <t>産業別常用労働者の１人平均月間現金給与額・臨時日雇労働者の１人1日平均給与額</t>
  </si>
  <si>
    <t>(1)適用事業所成立状況</t>
  </si>
  <si>
    <t>第５章　農業</t>
  </si>
  <si>
    <t>〔市町村別〕</t>
  </si>
  <si>
    <t>専業兼業別農家数および新設、離農家数</t>
  </si>
  <si>
    <t>経営耕地規模別農家数</t>
  </si>
  <si>
    <t>家としての兼業種類別農家数</t>
  </si>
  <si>
    <t>(1)農業主</t>
  </si>
  <si>
    <t>(2)兼業主</t>
  </si>
  <si>
    <t>年令別世帯員数</t>
  </si>
  <si>
    <t>世帯員の就業状態別員数</t>
  </si>
  <si>
    <t>男女・16才以上就業状態別世帯員数</t>
  </si>
  <si>
    <t>季節出稼</t>
  </si>
  <si>
    <t>(1)農業雇用</t>
  </si>
  <si>
    <t>(2)雇用労働合計日数別農家数</t>
  </si>
  <si>
    <t>(3)農作業種類別雇用労働</t>
  </si>
  <si>
    <t>農用機械の所有農家数・台数</t>
  </si>
  <si>
    <t>(1)個人有</t>
  </si>
  <si>
    <t>(2)共有</t>
  </si>
  <si>
    <t>家畜飼養農家数、頭羽数</t>
  </si>
  <si>
    <t>養蚕農家数、掃立卵量および収繭量</t>
  </si>
  <si>
    <t>農家類型区分</t>
  </si>
  <si>
    <t>(1)自営兼業種別従事者数</t>
  </si>
  <si>
    <t>(2)やとわれ兼業者の種類別勤め先の産業分類別人数</t>
  </si>
  <si>
    <t>〔経営耕地面積広狭別県計〕</t>
  </si>
  <si>
    <t>農家数</t>
  </si>
  <si>
    <t>(1)専業兼業別農家数</t>
  </si>
  <si>
    <t>(2)新設農家数</t>
  </si>
  <si>
    <t>(3)離農家数</t>
  </si>
  <si>
    <t>(4)家としての兼業種類別農家数(農業主）</t>
  </si>
  <si>
    <t>(5)家としての兼業種類別農家数(兼業主）</t>
  </si>
  <si>
    <t>世帯員数</t>
  </si>
  <si>
    <t>(1)年令別世帯員数</t>
  </si>
  <si>
    <t>(2)世帯員の就業状態別員数</t>
  </si>
  <si>
    <t>(3)世帯員の兼業種類別従事者数</t>
  </si>
  <si>
    <t>農業雇用労働など</t>
  </si>
  <si>
    <t>農用機械の種類別所有農家数・所有台数</t>
  </si>
  <si>
    <t>家畜</t>
  </si>
  <si>
    <t>(1)経営耕地面積広狭別農家数</t>
  </si>
  <si>
    <t>(2)農業雇用労働受入れ農家数</t>
  </si>
  <si>
    <t>(3)世帯員の就業状態</t>
  </si>
  <si>
    <t>(4)自営兼業種類別従事者数</t>
  </si>
  <si>
    <t>(5)やとわれ兼業者の種類別勤め先の産業分類別人数</t>
  </si>
  <si>
    <t>経済地帯区分表</t>
  </si>
  <si>
    <t>経営耕地面積</t>
  </si>
  <si>
    <t>昭和39年産水陸稲実収高</t>
  </si>
  <si>
    <t>昭和39年産小麦・大麦・裸麦収穫量</t>
  </si>
  <si>
    <t>野菜</t>
  </si>
  <si>
    <t>たばこ・ホップおよびチューリップ収穫量</t>
  </si>
  <si>
    <t>(1)開拓農用地面積</t>
  </si>
  <si>
    <t>(2)入植戸数・人口および施設</t>
  </si>
  <si>
    <t>(3)開墾工事</t>
  </si>
  <si>
    <t>(4)農作物収穫面積</t>
  </si>
  <si>
    <t>(5)家畜</t>
  </si>
  <si>
    <t>(6)農機具</t>
  </si>
  <si>
    <t>年次・仕向先別産米搬出実績</t>
  </si>
  <si>
    <t>養蚕</t>
  </si>
  <si>
    <t>と蓄頭数および食肉生産量</t>
  </si>
  <si>
    <t>生乳生産量</t>
  </si>
  <si>
    <t>第６章　林業</t>
  </si>
  <si>
    <t xml:space="preserve"> (ｲ)主要樹種区分別</t>
  </si>
  <si>
    <t>(2)木炭生産量</t>
  </si>
  <si>
    <t>第７章　水産業</t>
  </si>
  <si>
    <t>海面漁業漁業種類別漁獲高</t>
  </si>
  <si>
    <t>海面漁業漁種別漁獲高</t>
  </si>
  <si>
    <t>第８章　鉱工業</t>
  </si>
  <si>
    <t>鉱種別生産量および生産額</t>
  </si>
  <si>
    <t>山形県鉱、工業生産指数</t>
  </si>
  <si>
    <t>産業中分類別事業所・従業者数・現金給与総額・原材料使用額・製造品出荷額・在庫額・有形固定資産等
－従業者10人以上の事業所－</t>
  </si>
  <si>
    <t>市・産業中分類別事業所・従業者数・現金給与総額・原材料使用額・製造品出荷額・在庫額・有形固定資産等－従業者10人以上の事業所－</t>
  </si>
  <si>
    <t>産業・規模別事業所・従業者数・現金給与総額・原材料使用額・製造品出荷額・在庫額・有形固定資産等－全事業所－</t>
  </si>
  <si>
    <t>市町村別工場・従業者数および製造品出荷額等
－従業者3人以下の事業場－
－従業者4人～9人の事業所－</t>
  </si>
  <si>
    <t>市町村別自動車修理業－全事業所－</t>
  </si>
  <si>
    <t>電灯および電力需要実績</t>
  </si>
  <si>
    <t>昭和39年度東北各県別電力使用量</t>
  </si>
  <si>
    <t>山形県対東北７県月別需要</t>
  </si>
  <si>
    <t>第１０章　建築・住宅</t>
  </si>
  <si>
    <t>用途別着工建築物</t>
  </si>
  <si>
    <t>着工住宅工事別</t>
  </si>
  <si>
    <t>着工住宅（新設）利用関係別</t>
  </si>
  <si>
    <t>着工住宅（新設）種類別</t>
  </si>
  <si>
    <t>着工新設住宅種類別都市別</t>
  </si>
  <si>
    <t>(2)厚生年金保険給付状況</t>
  </si>
  <si>
    <t>(3)厚生年金保険年金受給者</t>
  </si>
  <si>
    <t>(1)適用状況・保険料徴収状況</t>
  </si>
  <si>
    <t>(2)保険金給付状況</t>
  </si>
  <si>
    <t>国民年金保険</t>
  </si>
  <si>
    <t>(1)被保険者・免除者数・福祉年金受給者数</t>
  </si>
  <si>
    <t>第１９章　災害・事故</t>
  </si>
  <si>
    <t>主要農作物被害</t>
  </si>
  <si>
    <t>(1)水稲</t>
  </si>
  <si>
    <t>(2)陸稲</t>
  </si>
  <si>
    <t>(3)その他穀類</t>
  </si>
  <si>
    <t>蚕桑被害</t>
  </si>
  <si>
    <t>火災被害</t>
  </si>
  <si>
    <t>(3)建物火災原因(発生源）別件数</t>
  </si>
  <si>
    <t>(4)覚知方法別建物火災件数および焼損面積</t>
  </si>
  <si>
    <t>(1)損害を与えたもの、受けたもの</t>
  </si>
  <si>
    <t>(2)年令別死傷者数</t>
  </si>
  <si>
    <t>昭和40年国勢調査結果(概数）</t>
  </si>
  <si>
    <t>１</t>
  </si>
  <si>
    <t>２</t>
  </si>
  <si>
    <t>４</t>
  </si>
  <si>
    <t>５</t>
  </si>
  <si>
    <t>６</t>
  </si>
  <si>
    <t>昭和４０年１２月</t>
  </si>
  <si>
    <t>（統計年鑑より抜粋）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</si>
  <si>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</si>
  <si>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</si>
  <si>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</si>
  <si>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</si>
  <si>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</si>
  <si>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</si>
  <si>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</si>
  <si>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</si>
  <si>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</si>
  <si>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</si>
  <si>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</si>
  <si>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</si>
  <si>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温海町</t>
  </si>
  <si>
    <t>遊佐町</t>
  </si>
  <si>
    <t>戸沢村</t>
  </si>
  <si>
    <t>鮭川村</t>
  </si>
  <si>
    <t>大石田町</t>
  </si>
  <si>
    <t>高畠町</t>
  </si>
  <si>
    <t>昭和39年10月1日現在</t>
  </si>
  <si>
    <t>市町村別</t>
  </si>
  <si>
    <t>昭和35年</t>
  </si>
  <si>
    <t>昭和36年</t>
  </si>
  <si>
    <t>昭和37年</t>
  </si>
  <si>
    <t>昭和38年</t>
  </si>
  <si>
    <t>昭和39年</t>
  </si>
  <si>
    <t>増　　減</t>
  </si>
  <si>
    <t>増減率</t>
  </si>
  <si>
    <t>（35.10.1</t>
  </si>
  <si>
    <t>39.10.1</t>
  </si>
  <si>
    <t>～</t>
  </si>
  <si>
    <t>（国　調）</t>
  </si>
  <si>
    <t>（推　計）</t>
  </si>
  <si>
    <t xml:space="preserve">   39.10.1）</t>
  </si>
  <si>
    <t>35.10.1</t>
  </si>
  <si>
    <t>％</t>
  </si>
  <si>
    <t>総数</t>
  </si>
  <si>
    <t>市部計</t>
  </si>
  <si>
    <t>郡部計</t>
  </si>
  <si>
    <t>東田川郡</t>
  </si>
  <si>
    <t>朝日村</t>
  </si>
  <si>
    <t>櫛引村</t>
  </si>
  <si>
    <t>羽黒町</t>
  </si>
  <si>
    <t>三川村</t>
  </si>
  <si>
    <t>藤島町</t>
  </si>
  <si>
    <t>立川町</t>
  </si>
  <si>
    <t>余目町</t>
  </si>
  <si>
    <t>西田川郡</t>
  </si>
  <si>
    <t>飽海郡</t>
  </si>
  <si>
    <t>松山町</t>
  </si>
  <si>
    <t>平田町</t>
  </si>
  <si>
    <t>八幡町</t>
  </si>
  <si>
    <t>最上郡</t>
  </si>
  <si>
    <t>舟形町</t>
  </si>
  <si>
    <t>大蔵村</t>
  </si>
  <si>
    <t>真室川町</t>
  </si>
  <si>
    <t>金山町</t>
  </si>
  <si>
    <t>最上町</t>
  </si>
  <si>
    <t>東村山郡</t>
  </si>
  <si>
    <t>中山町</t>
  </si>
  <si>
    <t>山辺町</t>
  </si>
  <si>
    <t>西村山郡</t>
  </si>
  <si>
    <t>大江町</t>
  </si>
  <si>
    <t>朝日町</t>
  </si>
  <si>
    <t>西川町</t>
  </si>
  <si>
    <t>河北町</t>
  </si>
  <si>
    <t>北村山郡</t>
  </si>
  <si>
    <t>東置賜郡</t>
  </si>
  <si>
    <t>赤湯町</t>
  </si>
  <si>
    <t>宮内町</t>
  </si>
  <si>
    <t>和郷村</t>
  </si>
  <si>
    <t>川西町</t>
  </si>
  <si>
    <t>西置賜郡</t>
  </si>
  <si>
    <t>白鷹町</t>
  </si>
  <si>
    <t>飯豊町</t>
  </si>
  <si>
    <t>小国町</t>
  </si>
  <si>
    <t>１．市町村別人口の推移</t>
  </si>
  <si>
    <t>世帯数</t>
  </si>
  <si>
    <t>増減（△）</t>
  </si>
  <si>
    <t>注　本表の昭和35年10月1日を除く各年の世帯数は住民登録による世帯数である。</t>
  </si>
  <si>
    <t>２.市町村別世帯数</t>
  </si>
  <si>
    <t>総 数</t>
  </si>
  <si>
    <t>0  ～  4</t>
  </si>
  <si>
    <t>5  ～  9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</si>
  <si>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</si>
  <si>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</si>
  <si>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</si>
  <si>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</si>
  <si>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</si>
  <si>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</si>
  <si>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</si>
  <si>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</si>
  <si>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</si>
  <si>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</si>
  <si>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</si>
  <si>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</si>
  <si>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～74</t>
  </si>
  <si>
    <t>75 ～ 79</t>
  </si>
  <si>
    <t>80 ～ 84</t>
  </si>
  <si>
    <t xml:space="preserve">85 ～ </t>
  </si>
  <si>
    <t>３市町村・年令別（5才階級）推計人口</t>
  </si>
  <si>
    <t>市町村別</t>
  </si>
  <si>
    <t>市部計</t>
  </si>
  <si>
    <t>郡部計</t>
  </si>
  <si>
    <t>庄内地域</t>
  </si>
  <si>
    <t>最上地域</t>
  </si>
  <si>
    <t>村山地域</t>
  </si>
  <si>
    <t>置賜地域</t>
  </si>
  <si>
    <t>昭和38年7月1日現在</t>
  </si>
  <si>
    <t>総　　　数</t>
  </si>
  <si>
    <t>個　　　人</t>
  </si>
  <si>
    <t>法　　　人</t>
  </si>
  <si>
    <t>昭和40年3月31日現在</t>
  </si>
  <si>
    <t>区　　分</t>
  </si>
  <si>
    <t>救護施設</t>
  </si>
  <si>
    <t>保護施設</t>
  </si>
  <si>
    <t>宿所提供施設</t>
  </si>
  <si>
    <t>老人福祉施設</t>
  </si>
  <si>
    <t>授産施設</t>
  </si>
  <si>
    <t>家族授産施設</t>
  </si>
  <si>
    <t>養護老人ホーム</t>
  </si>
  <si>
    <t>老人福祉センター</t>
  </si>
  <si>
    <t>定員</t>
  </si>
  <si>
    <t>現員</t>
  </si>
  <si>
    <t>東西村山</t>
  </si>
  <si>
    <t>身体障害者更生援護肢体不自由者更生施設</t>
  </si>
  <si>
    <t>婦人保護施設</t>
  </si>
  <si>
    <t>そ の 他 の 社 会 福 祉 施 設 (34.12.31現在)</t>
  </si>
  <si>
    <t>公益質屋</t>
  </si>
  <si>
    <t>宿舎提供施設</t>
  </si>
  <si>
    <t>無料・低額診療施設</t>
  </si>
  <si>
    <t>資料　県社会課</t>
  </si>
  <si>
    <t>２９.社会福祉施設</t>
  </si>
  <si>
    <t>総　　　　　数</t>
  </si>
  <si>
    <t>開　設　者</t>
  </si>
  <si>
    <t>勤　務　者</t>
  </si>
  <si>
    <t>総　数</t>
  </si>
  <si>
    <t>病　院</t>
  </si>
  <si>
    <t>（2）業務の種類および従事場所</t>
  </si>
  <si>
    <t>区     分</t>
  </si>
  <si>
    <t>医 療 施 設 の 従 事 者</t>
  </si>
  <si>
    <t>医療施設以外の
従事者</t>
  </si>
  <si>
    <t>診療所</t>
  </si>
  <si>
    <t>医療施設
以外及び
その他</t>
  </si>
  <si>
    <t>臨床以外の医学教育又は研究</t>
  </si>
  <si>
    <t>衛生行政又は保健衛生業務</t>
  </si>
  <si>
    <t>医　　師</t>
  </si>
  <si>
    <t>　〃39年</t>
  </si>
  <si>
    <t>歯科医師</t>
  </si>
  <si>
    <t>資料　県医務課</t>
  </si>
  <si>
    <t>３０．医師・歯科医師</t>
  </si>
  <si>
    <t>（2）業務の種類</t>
  </si>
  <si>
    <t>区　　　　分</t>
  </si>
  <si>
    <t>総　　数</t>
  </si>
  <si>
    <t>薬局の</t>
  </si>
  <si>
    <t>病院又は診療所の勤務者</t>
  </si>
  <si>
    <t>大学において教育又は研究に従事するもの</t>
  </si>
  <si>
    <t>衛生行政又は保健衛生業務の従事者</t>
  </si>
  <si>
    <t>医薬品営業（製造輸入販売）従事者</t>
  </si>
  <si>
    <t>毒物劇物営業（製造輸入販売)従業者</t>
  </si>
  <si>
    <t>他の化学工業従事者</t>
  </si>
  <si>
    <t>開設者</t>
  </si>
  <si>
    <t>勤務者</t>
  </si>
  <si>
    <t>許取得者で無試験の者</t>
  </si>
  <si>
    <t>格のもの</t>
  </si>
  <si>
    <t>３１．薬剤師</t>
  </si>
  <si>
    <t>昭和39年12月末現在</t>
  </si>
  <si>
    <t>保健所別</t>
  </si>
  <si>
    <t>国立</t>
  </si>
  <si>
    <t>県立</t>
  </si>
  <si>
    <t>市町村立</t>
  </si>
  <si>
    <t>法人立</t>
  </si>
  <si>
    <t>個人立</t>
  </si>
  <si>
    <t>施設</t>
  </si>
  <si>
    <t>病床数</t>
  </si>
  <si>
    <t>病院</t>
  </si>
  <si>
    <t>東村山郡</t>
  </si>
  <si>
    <t>西村山郡</t>
  </si>
  <si>
    <t>村山</t>
  </si>
  <si>
    <t>藤島</t>
  </si>
  <si>
    <t>東田川郡</t>
  </si>
  <si>
    <t>鶴岡市</t>
  </si>
  <si>
    <t>西田川郡</t>
  </si>
  <si>
    <t>西置賜郡</t>
  </si>
  <si>
    <t>診療所</t>
  </si>
  <si>
    <t>昭和39年12月末現在</t>
  </si>
  <si>
    <t>区分</t>
  </si>
  <si>
    <t>藤島</t>
  </si>
  <si>
    <t>病院数</t>
  </si>
  <si>
    <t>診療所数</t>
  </si>
  <si>
    <t>歯科診療所数</t>
  </si>
  <si>
    <t>精神
病院</t>
  </si>
  <si>
    <t>病床数</t>
  </si>
  <si>
    <t>結　核
療養所</t>
  </si>
  <si>
    <t>病床数</t>
  </si>
  <si>
    <t>結核</t>
  </si>
  <si>
    <t>一般
病院</t>
  </si>
  <si>
    <t>伝染</t>
  </si>
  <si>
    <t>精神</t>
  </si>
  <si>
    <t>３２.医療関係施設</t>
  </si>
  <si>
    <t>〃　37年</t>
  </si>
  <si>
    <t>〃　38年</t>
  </si>
  <si>
    <t>（2）月別火災発生件数･損害見積額</t>
  </si>
  <si>
    <t>月別</t>
  </si>
  <si>
    <t>出火件数</t>
  </si>
  <si>
    <t>焼損棟数</t>
  </si>
  <si>
    <t>焼損面積</t>
  </si>
  <si>
    <t>死傷者</t>
  </si>
  <si>
    <t>罹災世帯数</t>
  </si>
  <si>
    <t>罹災人員</t>
  </si>
  <si>
    <t>損　害　見　積　額　(円)</t>
  </si>
  <si>
    <t>建物火災</t>
  </si>
  <si>
    <t>山林・原野　　　　　　火　　　災</t>
  </si>
  <si>
    <t>船舶火災</t>
  </si>
  <si>
    <t>車輛火災</t>
  </si>
  <si>
    <t>建物</t>
  </si>
  <si>
    <t>山林原野</t>
  </si>
  <si>
    <t>船舶</t>
  </si>
  <si>
    <t>車輛</t>
  </si>
  <si>
    <t>全焼</t>
  </si>
  <si>
    <t>半焼</t>
  </si>
  <si>
    <t>部分焼</t>
  </si>
  <si>
    <t>山　林　   原　野</t>
  </si>
  <si>
    <t>死者</t>
  </si>
  <si>
    <t>傷物</t>
  </si>
  <si>
    <t>内容物及び　　　そ　の　他</t>
  </si>
  <si>
    <t>㎥</t>
  </si>
  <si>
    <t>ａ</t>
  </si>
  <si>
    <t>昭和35年</t>
  </si>
  <si>
    <t>〃　36年</t>
  </si>
  <si>
    <t>1月</t>
  </si>
  <si>
    <t>資料　県消防防災課</t>
  </si>
  <si>
    <t>３３．火災被害</t>
  </si>
  <si>
    <t>（1）損害を与えたもの･受けたもの</t>
  </si>
  <si>
    <t>大型自動車</t>
  </si>
  <si>
    <t>普通自動車</t>
  </si>
  <si>
    <t>特殊自動車</t>
  </si>
  <si>
    <t>自動三輪車</t>
  </si>
  <si>
    <t>自動二輪車</t>
  </si>
  <si>
    <t>軽自動車</t>
  </si>
  <si>
    <t>原動機付自転車</t>
  </si>
  <si>
    <t>軽車輛</t>
  </si>
  <si>
    <t>汽車</t>
  </si>
  <si>
    <t>歩行者</t>
  </si>
  <si>
    <t>自転車</t>
  </si>
  <si>
    <t>リヤカー</t>
  </si>
  <si>
    <t>その他の人</t>
  </si>
  <si>
    <t>物件その他</t>
  </si>
  <si>
    <t>乗客</t>
  </si>
  <si>
    <t>不明</t>
  </si>
  <si>
    <t>貨物</t>
  </si>
  <si>
    <t>損害を与えたもの</t>
  </si>
  <si>
    <t>件数</t>
  </si>
  <si>
    <t>傷者</t>
  </si>
  <si>
    <t>損害を受けたもの</t>
  </si>
  <si>
    <t>３４.交通事故</t>
  </si>
  <si>
    <t>１３． 産業・規模別事業所・従業者数・現金給与総額・原材料使用額・製造品出荷額・在庫額・有形固定資産等</t>
  </si>
  <si>
    <t>宮内町</t>
  </si>
  <si>
    <t>高畠町</t>
  </si>
  <si>
    <t>長井保健所</t>
  </si>
  <si>
    <t>米沢保健所</t>
  </si>
  <si>
    <t>注　 （ ）内は一部事務組合水道である。</t>
  </si>
  <si>
    <t>資料　県薬務課</t>
  </si>
  <si>
    <t>１５．水道普及状況</t>
  </si>
  <si>
    <t xml:space="preserve"> (1) 種類別</t>
  </si>
  <si>
    <t>昭和40年4月1日現在</t>
  </si>
  <si>
    <t>路線別</t>
  </si>
  <si>
    <t>総延長</t>
  </si>
  <si>
    <t>重用延長</t>
  </si>
  <si>
    <t>実延長</t>
  </si>
  <si>
    <t>実 延 長 の 内 訳</t>
  </si>
  <si>
    <t>改良.未改良別内訳</t>
  </si>
  <si>
    <t>種類別内訳</t>
  </si>
  <si>
    <t>橋　　梁</t>
  </si>
  <si>
    <t>トンネル</t>
  </si>
  <si>
    <t>改良済
延　長</t>
  </si>
  <si>
    <t>未改良
延　長</t>
  </si>
  <si>
    <t>個数</t>
  </si>
  <si>
    <t>延長</t>
  </si>
  <si>
    <t>km</t>
  </si>
  <si>
    <t>1級国道（元）</t>
  </si>
  <si>
    <t xml:space="preserve">6 3/2 </t>
  </si>
  <si>
    <t>2級国道（元）</t>
  </si>
  <si>
    <t xml:space="preserve">3 1/2 </t>
  </si>
  <si>
    <t>主要地方道</t>
  </si>
  <si>
    <t>その他の県道</t>
  </si>
  <si>
    <t>市町村道</t>
  </si>
  <si>
    <t xml:space="preserve">39 4/2 </t>
  </si>
  <si>
    <t>指定区間道</t>
  </si>
  <si>
    <t>3</t>
  </si>
  <si>
    <t>　　資料　県道路課</t>
  </si>
  <si>
    <t>１６．道路延長</t>
  </si>
  <si>
    <t xml:space="preserve">    (2)年次別</t>
  </si>
  <si>
    <t>年度別</t>
  </si>
  <si>
    <t>貨　　　　　　物　　　　　　用</t>
  </si>
  <si>
    <t>乗　　合　　用</t>
  </si>
  <si>
    <t>乗用</t>
  </si>
  <si>
    <t>普通車</t>
  </si>
  <si>
    <t>小型四輪車</t>
  </si>
  <si>
    <t>小型三輪車</t>
  </si>
  <si>
    <t>けん引　被けん　引車</t>
  </si>
  <si>
    <t>普　通　車</t>
  </si>
  <si>
    <t>けん引　被けん　引車</t>
  </si>
  <si>
    <t>自家用</t>
  </si>
  <si>
    <t>営業用</t>
  </si>
  <si>
    <t>小計</t>
  </si>
  <si>
    <t>昭和</t>
  </si>
  <si>
    <t>23年</t>
  </si>
  <si>
    <t>〃</t>
  </si>
  <si>
    <t>24年</t>
  </si>
  <si>
    <t>25年</t>
  </si>
  <si>
    <t>26年</t>
  </si>
  <si>
    <t>27年</t>
  </si>
  <si>
    <t>28年</t>
  </si>
  <si>
    <t>29年</t>
  </si>
  <si>
    <t>30年</t>
  </si>
  <si>
    <t>31年</t>
  </si>
  <si>
    <t>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</si>
  <si>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</si>
  <si>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</si>
  <si>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</si>
  <si>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</si>
  <si>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</si>
  <si>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</si>
  <si>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</si>
  <si>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</si>
  <si>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乗　　　　　　　　　　　　　　　　　　　　用</t>
  </si>
  <si>
    <t>特種用途用</t>
  </si>
  <si>
    <t>特殊　　　自動　　　車</t>
  </si>
  <si>
    <t>小型　　二輪　　車</t>
  </si>
  <si>
    <t>軽自　　動車</t>
  </si>
  <si>
    <t>小型車</t>
  </si>
  <si>
    <t>注　1.（ ）書は米軍人私有自動車の別書</t>
  </si>
  <si>
    <t>　　2.小型二輪及び軽自動車は検査証又は届出済証を交付しているもの。</t>
  </si>
  <si>
    <t>　　3.昭和39年度以降の軽自動車は、農耕用をふくまない。</t>
  </si>
  <si>
    <t>　　4.各年3月末現在</t>
  </si>
  <si>
    <t>資料　山形県自動車販売店協会調査部</t>
  </si>
  <si>
    <t>１７.自動車台数</t>
  </si>
  <si>
    <t>市 郡 別</t>
  </si>
  <si>
    <t>都市</t>
  </si>
  <si>
    <t>金融</t>
  </si>
  <si>
    <t>銀行</t>
  </si>
  <si>
    <t>公庫</t>
  </si>
  <si>
    <t>本店</t>
  </si>
  <si>
    <t>-</t>
  </si>
  <si>
    <t>東村山郡</t>
  </si>
  <si>
    <t>西村山郡</t>
  </si>
  <si>
    <t>北村山郡</t>
  </si>
  <si>
    <t>最上郡</t>
  </si>
  <si>
    <t>東置賜郡</t>
  </si>
  <si>
    <t>西置賜郡</t>
  </si>
  <si>
    <t>東田川郡</t>
  </si>
  <si>
    <t>西田川郡</t>
  </si>
  <si>
    <t>飽海郡</t>
  </si>
  <si>
    <t>昭和40年3月末日現在</t>
  </si>
  <si>
    <t>普　通　銀　行</t>
  </si>
  <si>
    <t>中    小    金    融    機   　関</t>
  </si>
  <si>
    <t>農林水産金融機関</t>
  </si>
  <si>
    <t>国民</t>
  </si>
  <si>
    <t>生命
保険
会社</t>
  </si>
  <si>
    <t>地方銀行</t>
  </si>
  <si>
    <t>相互銀行</t>
  </si>
  <si>
    <t>信用金庫</t>
  </si>
  <si>
    <t>信用組合</t>
  </si>
  <si>
    <t>商工組合
中央金庫</t>
  </si>
  <si>
    <t>労働金庫</t>
  </si>
  <si>
    <t>農林中</t>
  </si>
  <si>
    <t>信用農業
協同組合
連合会</t>
  </si>
  <si>
    <t>農業協
同組合</t>
  </si>
  <si>
    <t>漁業</t>
  </si>
  <si>
    <t>央金庫</t>
  </si>
  <si>
    <t>協同</t>
  </si>
  <si>
    <t>支店</t>
  </si>
  <si>
    <t>本店</t>
  </si>
  <si>
    <t>支店</t>
  </si>
  <si>
    <t>本店</t>
  </si>
  <si>
    <t>支店</t>
  </si>
  <si>
    <t>本店</t>
  </si>
  <si>
    <t>支店</t>
  </si>
  <si>
    <t>支所</t>
  </si>
  <si>
    <t>組合</t>
  </si>
  <si>
    <t>支社</t>
  </si>
  <si>
    <t>総数</t>
  </si>
  <si>
    <t>注　1.支店には県外からの進出店舗（地方銀行2ヵ店、相互銀行2ヵ店）を含み、(  )内書は出張所及び代理店である。</t>
  </si>
  <si>
    <t>　　2.農林水産金融機関は40年10月1日現在　　資料　東北財務局山形財務部</t>
  </si>
  <si>
    <t>１８．金融機関別店舗数</t>
  </si>
  <si>
    <t>昭和38年
3月末
残   高</t>
  </si>
  <si>
    <t>昭和39年
3月末
残   高</t>
  </si>
  <si>
    <t>昭和40年
3月末
残   高</t>
  </si>
  <si>
    <t>昭和37年
3月末
残   高</t>
  </si>
  <si>
    <t>(単位 100万円)</t>
  </si>
  <si>
    <t>業種別</t>
  </si>
  <si>
    <t>昭和37年
3月末
残   高</t>
  </si>
  <si>
    <t>業種別</t>
  </si>
  <si>
    <t>総数</t>
  </si>
  <si>
    <t>漁業.水産養殖業</t>
  </si>
  <si>
    <t>うち金属</t>
  </si>
  <si>
    <t>食料品</t>
  </si>
  <si>
    <t>石炭</t>
  </si>
  <si>
    <t>繊維品</t>
  </si>
  <si>
    <t>木材.木製品</t>
  </si>
  <si>
    <t>パルプ.紙.紙加工品</t>
  </si>
  <si>
    <t>卸売.小売業</t>
  </si>
  <si>
    <t>出版.印刷.同関連産業</t>
  </si>
  <si>
    <t>卸売</t>
  </si>
  <si>
    <t>小売</t>
  </si>
  <si>
    <t>石油精製業</t>
  </si>
  <si>
    <t>ゴム製品製造業</t>
  </si>
  <si>
    <t>金融.保険業</t>
  </si>
  <si>
    <t>皮革同製品製造業</t>
  </si>
  <si>
    <t>窯業.土石製品製造業</t>
  </si>
  <si>
    <t>不動産業</t>
  </si>
  <si>
    <t>非鉄金属製造業</t>
  </si>
  <si>
    <t>運輸.通信業</t>
  </si>
  <si>
    <t>電気.ガス.水道業</t>
  </si>
  <si>
    <t>機械製造業</t>
  </si>
  <si>
    <t>電気業</t>
  </si>
  <si>
    <t>電気機械器具製造業</t>
  </si>
  <si>
    <t>ガス業</t>
  </si>
  <si>
    <t>輸送用機械器具製造業</t>
  </si>
  <si>
    <t>サービス業</t>
  </si>
  <si>
    <t>精密機械器具製造業</t>
  </si>
  <si>
    <t>うち旅館.貸間業</t>
  </si>
  <si>
    <t>興業.娯楽業</t>
  </si>
  <si>
    <t>農業</t>
  </si>
  <si>
    <t>地方公共団体</t>
  </si>
  <si>
    <t>都道府県</t>
  </si>
  <si>
    <t>林業</t>
  </si>
  <si>
    <t>市町村</t>
  </si>
  <si>
    <t>資料  日銀仙台支店</t>
  </si>
  <si>
    <t>１９．業種別銀行融資状況</t>
  </si>
  <si>
    <t>昭和38年3月末
残高</t>
  </si>
  <si>
    <t>昭和39年3月末
残高</t>
  </si>
  <si>
    <t>昭和40年3月末
残高</t>
  </si>
  <si>
    <t>業　   種　   別</t>
  </si>
  <si>
    <t>昭和37年3月末
残高</t>
  </si>
  <si>
    <t>木材木製品</t>
  </si>
  <si>
    <t>皮革同製品</t>
  </si>
  <si>
    <t>窯業土石製品</t>
  </si>
  <si>
    <t>機械</t>
  </si>
  <si>
    <t>電気機械器具</t>
  </si>
  <si>
    <t>漁業水産養殖業</t>
  </si>
  <si>
    <t>卸.小売業</t>
  </si>
  <si>
    <t>卸売業</t>
  </si>
  <si>
    <t>小売業</t>
  </si>
  <si>
    <t>(飲食店)</t>
  </si>
  <si>
    <t>金融保険業</t>
  </si>
  <si>
    <t>運輸通信業</t>
  </si>
  <si>
    <t>旅館貸間業</t>
  </si>
  <si>
    <t>興業娯楽業</t>
  </si>
  <si>
    <t>自動車.機械.その他の修理</t>
  </si>
  <si>
    <t>資料　日本銀行山形事務所</t>
  </si>
  <si>
    <t>２０．業種別相互銀行融資状況</t>
  </si>
  <si>
    <t>商店数</t>
  </si>
  <si>
    <t>河北町</t>
  </si>
  <si>
    <t>小国町</t>
  </si>
  <si>
    <t>白鷹町</t>
  </si>
  <si>
    <t>飯豊町</t>
  </si>
  <si>
    <t>昭和39年7月1日現在</t>
  </si>
  <si>
    <t>市町村別</t>
  </si>
  <si>
    <t>総　数　(甲.乙.丙)</t>
  </si>
  <si>
    <t>甲．</t>
  </si>
  <si>
    <r>
      <t>法人組織の商店及び個
人商店で常用労働者を
使用している商店</t>
    </r>
    <r>
      <rPr>
        <sz val="10"/>
        <color indexed="9"/>
        <rFont val="ＭＳ 明朝"/>
        <family val="1"/>
      </rPr>
      <t>・・</t>
    </r>
  </si>
  <si>
    <t>乙．</t>
  </si>
  <si>
    <t>個人商店で常用労働者
を使用していない商店</t>
  </si>
  <si>
    <t>丙. 　飲　食　店</t>
  </si>
  <si>
    <t>従業
者数</t>
  </si>
  <si>
    <t>商品販売額　　　　（年　　間）</t>
  </si>
  <si>
    <t>従業
者数</t>
  </si>
  <si>
    <t>商店販売額　　　（年　　間）</t>
  </si>
  <si>
    <t>従業
者数</t>
  </si>
  <si>
    <t>千円</t>
  </si>
  <si>
    <t>羽黒町</t>
  </si>
  <si>
    <t>余目町</t>
  </si>
  <si>
    <t>平田町</t>
  </si>
  <si>
    <t>遊佐町</t>
  </si>
  <si>
    <t>舟形町</t>
  </si>
  <si>
    <t>戸沢村</t>
  </si>
  <si>
    <t>中山町</t>
  </si>
  <si>
    <t>真室川町</t>
  </si>
  <si>
    <t>金山町</t>
  </si>
  <si>
    <t>東根市</t>
  </si>
  <si>
    <t>大江町</t>
  </si>
  <si>
    <t>和郷村</t>
  </si>
  <si>
    <t>飯豊町</t>
  </si>
  <si>
    <t>資料　商業統計調査</t>
  </si>
  <si>
    <t xml:space="preserve">２１．市町村別商店・従業者数・年間商品販売額 </t>
  </si>
  <si>
    <t>千円</t>
  </si>
  <si>
    <t>%</t>
  </si>
  <si>
    <t>品       目       別</t>
  </si>
  <si>
    <t>昭和38年</t>
  </si>
  <si>
    <t>昭和39年</t>
  </si>
  <si>
    <t>対前年比較増減(△)</t>
  </si>
  <si>
    <t>出　　荷
実績額</t>
  </si>
  <si>
    <t>構成比</t>
  </si>
  <si>
    <t>金額</t>
  </si>
  <si>
    <t>比率</t>
  </si>
  <si>
    <t>総額</t>
  </si>
  <si>
    <t>繊維同製品</t>
  </si>
  <si>
    <t>生      （玉）      糸</t>
  </si>
  <si>
    <t>絹.人絹.合化繊維物</t>
  </si>
  <si>
    <t>じゅうたん</t>
  </si>
  <si>
    <t>メリヤス製品</t>
  </si>
  <si>
    <t>ニューソフト</t>
  </si>
  <si>
    <t>機械金属製品</t>
  </si>
  <si>
    <t>ミシン頭部.同部品</t>
  </si>
  <si>
    <t>メリヤス編機.同部品</t>
  </si>
  <si>
    <t>南洋鎌.打刃物等</t>
  </si>
  <si>
    <t>トランスホーマー</t>
  </si>
  <si>
    <t>スパケツテイートング</t>
  </si>
  <si>
    <t>ミートローラ</t>
  </si>
  <si>
    <t>マイクロドラム</t>
  </si>
  <si>
    <t>電解コンデンサー</t>
  </si>
  <si>
    <t>精密測定器</t>
  </si>
  <si>
    <t>マチユツト</t>
  </si>
  <si>
    <t>チエーンリンク</t>
  </si>
  <si>
    <t>その他の機械</t>
  </si>
  <si>
    <t>合金鉄</t>
  </si>
  <si>
    <t>電解金属マンガン鉄</t>
  </si>
  <si>
    <t>電解金属クローム</t>
  </si>
  <si>
    <t>高炭素マンガン鉄</t>
  </si>
  <si>
    <t>中炭素マンガン鉄</t>
  </si>
  <si>
    <t>低炭素マンガン鉄</t>
  </si>
  <si>
    <t>シリコンマンガン</t>
  </si>
  <si>
    <t>フエロマンガン</t>
  </si>
  <si>
    <t>脱酸素</t>
  </si>
  <si>
    <t>高炭素フエロクローム</t>
  </si>
  <si>
    <t>低炭素クローム</t>
  </si>
  <si>
    <t>化学製品</t>
  </si>
  <si>
    <t>二酸化マンガン</t>
  </si>
  <si>
    <t>オレイルアルコール</t>
  </si>
  <si>
    <t>セタノール</t>
  </si>
  <si>
    <t>ガレオンアース</t>
  </si>
  <si>
    <t>ベイントナイト</t>
  </si>
  <si>
    <t>酸性白土</t>
  </si>
  <si>
    <t>テコランダム</t>
  </si>
  <si>
    <t>映写用カーボン</t>
  </si>
  <si>
    <t>石英ガラス</t>
  </si>
  <si>
    <t>塩化ビニール</t>
  </si>
  <si>
    <t>ワックス</t>
  </si>
  <si>
    <t>オレイン酸</t>
  </si>
  <si>
    <t>スタビネツクス</t>
  </si>
  <si>
    <t>熔成燐肥</t>
  </si>
  <si>
    <t>木製品</t>
  </si>
  <si>
    <t>ウィンドーシャッター</t>
  </si>
  <si>
    <t>フローリング</t>
  </si>
  <si>
    <t>パレットトレイ</t>
  </si>
  <si>
    <t>ナイフホールダー</t>
  </si>
  <si>
    <t>木製部品</t>
  </si>
  <si>
    <t>コルクセンタートリべット</t>
  </si>
  <si>
    <t>コケシホーク</t>
  </si>
  <si>
    <t>ミルクシツクス</t>
  </si>
  <si>
    <t>仏壇</t>
  </si>
  <si>
    <t>果実缶詰</t>
  </si>
  <si>
    <t>フルーツミツマメ缶詰</t>
  </si>
  <si>
    <t>桜桃シロツプ漬缶詰</t>
  </si>
  <si>
    <r>
      <t>白桃</t>
    </r>
    <r>
      <rPr>
        <sz val="10"/>
        <color indexed="9"/>
        <rFont val="ＭＳ 明朝"/>
        <family val="1"/>
      </rPr>
      <t>・・・</t>
    </r>
    <r>
      <rPr>
        <sz val="10"/>
        <rFont val="ＭＳ 明朝"/>
        <family val="1"/>
      </rPr>
      <t>〃</t>
    </r>
    <r>
      <rPr>
        <sz val="10"/>
        <color indexed="9"/>
        <rFont val="ＭＳ 明朝"/>
        <family val="1"/>
      </rPr>
      <t>・・・</t>
    </r>
  </si>
  <si>
    <r>
      <t>黄桃</t>
    </r>
    <r>
      <rPr>
        <sz val="10"/>
        <color indexed="9"/>
        <rFont val="ＭＳ 明朝"/>
        <family val="1"/>
      </rPr>
      <t>・・・</t>
    </r>
    <r>
      <rPr>
        <sz val="10"/>
        <rFont val="ＭＳ 明朝"/>
        <family val="1"/>
      </rPr>
      <t>〃</t>
    </r>
    <r>
      <rPr>
        <sz val="10"/>
        <color indexed="9"/>
        <rFont val="ＭＳ 明朝"/>
        <family val="1"/>
      </rPr>
      <t>・・・</t>
    </r>
  </si>
  <si>
    <r>
      <t>洋梨</t>
    </r>
    <r>
      <rPr>
        <sz val="10"/>
        <color indexed="9"/>
        <rFont val="ＭＳ 明朝"/>
        <family val="1"/>
      </rPr>
      <t>・・・</t>
    </r>
    <r>
      <rPr>
        <sz val="10"/>
        <rFont val="ＭＳ 明朝"/>
        <family val="1"/>
      </rPr>
      <t>〃</t>
    </r>
    <r>
      <rPr>
        <sz val="10"/>
        <color indexed="9"/>
        <rFont val="ＭＳ 明朝"/>
        <family val="1"/>
      </rPr>
      <t>・・・</t>
    </r>
  </si>
  <si>
    <r>
      <t>ミカン</t>
    </r>
    <r>
      <rPr>
        <sz val="10"/>
        <color indexed="9"/>
        <rFont val="ＭＳ 明朝"/>
        <family val="1"/>
      </rPr>
      <t>・・</t>
    </r>
    <r>
      <rPr>
        <sz val="10"/>
        <rFont val="ＭＳ 明朝"/>
        <family val="1"/>
      </rPr>
      <t>〃</t>
    </r>
    <r>
      <rPr>
        <sz val="10"/>
        <color indexed="9"/>
        <rFont val="ＭＳ 明朝"/>
        <family val="1"/>
      </rPr>
      <t>・・・</t>
    </r>
  </si>
  <si>
    <t>林檎ソリッドパニア缶詰</t>
  </si>
  <si>
    <t>フルーツサラダ缶詰</t>
  </si>
  <si>
    <t>オレンヂジユース缶詰</t>
  </si>
  <si>
    <t>ミツクスフルーツ缶詰</t>
  </si>
  <si>
    <t>いちぢくシロツプ缶詰</t>
  </si>
  <si>
    <t>紅鱒</t>
  </si>
  <si>
    <t>清酒</t>
  </si>
  <si>
    <t>アスパラガス缶詰</t>
  </si>
  <si>
    <t>秋刀魚缶詰</t>
  </si>
  <si>
    <t>なめこ缶詰</t>
  </si>
  <si>
    <t>庄内麩</t>
  </si>
  <si>
    <t>野菜みりん漬缶詰</t>
  </si>
  <si>
    <t>鰹缶詰</t>
  </si>
  <si>
    <t>雑貨</t>
  </si>
  <si>
    <t>バドミントンラケツト</t>
  </si>
  <si>
    <t>テニスラケツト</t>
  </si>
  <si>
    <t>造花</t>
  </si>
  <si>
    <t>こけし人形</t>
  </si>
  <si>
    <t>笹野彫</t>
  </si>
  <si>
    <t>雪沓</t>
  </si>
  <si>
    <t>球根</t>
  </si>
  <si>
    <t>桐紙</t>
  </si>
  <si>
    <t>カナリヤ</t>
  </si>
  <si>
    <t>ガラス注射筒</t>
  </si>
  <si>
    <t>折りたたみ椅子</t>
  </si>
  <si>
    <t>ストロースリッパ</t>
  </si>
  <si>
    <t>草履表</t>
  </si>
  <si>
    <t>鉄鋳品</t>
  </si>
  <si>
    <t>葉タバコ</t>
  </si>
  <si>
    <t>クリスマスデコレーション</t>
  </si>
  <si>
    <t>羽根セツト</t>
  </si>
  <si>
    <t>スプーン・ホーク</t>
  </si>
  <si>
    <t>電気スタンド</t>
  </si>
  <si>
    <t>資料　県商工課</t>
  </si>
  <si>
    <t>２２． 品目別輸出出荷実績</t>
  </si>
  <si>
    <t>　昭和39年10月</t>
  </si>
  <si>
    <t>昭和39年11月</t>
  </si>
  <si>
    <t>区　　　　　分</t>
  </si>
  <si>
    <t>青森市</t>
  </si>
  <si>
    <t>盛岡市</t>
  </si>
  <si>
    <t>仙台市</t>
  </si>
  <si>
    <t>秋田市</t>
  </si>
  <si>
    <t>　山形市　</t>
  </si>
  <si>
    <t>福島市</t>
  </si>
  <si>
    <t>新潟市</t>
  </si>
  <si>
    <t>全都市</t>
  </si>
  <si>
    <t>世帯員数</t>
  </si>
  <si>
    <t>有業者数</t>
  </si>
  <si>
    <t>収入総額</t>
  </si>
  <si>
    <t>実収入総額</t>
  </si>
  <si>
    <t>勤め先からの収入</t>
  </si>
  <si>
    <t>世帯主収入</t>
  </si>
  <si>
    <t>　　定　　　　　期</t>
  </si>
  <si>
    <t>　 臨　　　　時</t>
  </si>
  <si>
    <t>その他の世帯員収入</t>
  </si>
  <si>
    <t>事業及び内職収入</t>
  </si>
  <si>
    <t>その他の実収入</t>
  </si>
  <si>
    <t>実収入以外の収入総額</t>
  </si>
  <si>
    <t>前月からの繰入金</t>
  </si>
  <si>
    <t>実支出総額</t>
  </si>
  <si>
    <t>消費支出総額</t>
  </si>
  <si>
    <t>飲食費</t>
  </si>
  <si>
    <t>主食</t>
  </si>
  <si>
    <t>副食</t>
  </si>
  <si>
    <t>住居費</t>
  </si>
  <si>
    <t>光熱費</t>
  </si>
  <si>
    <t>被服費</t>
  </si>
  <si>
    <t>雑費</t>
  </si>
  <si>
    <t>保健衛生費</t>
  </si>
  <si>
    <t>教養文化費</t>
  </si>
  <si>
    <t>交際費</t>
  </si>
  <si>
    <t>非消費支出総額</t>
  </si>
  <si>
    <t>税金</t>
  </si>
  <si>
    <t>社会保障費</t>
  </si>
  <si>
    <t>実支出以外の支出総額</t>
  </si>
  <si>
    <t>翌月への繰越金</t>
  </si>
  <si>
    <t>２３．東北主要都市別勤労者世帯1か月間の収入と支出</t>
  </si>
  <si>
    <t>種別</t>
  </si>
  <si>
    <t>昭和36年度</t>
  </si>
  <si>
    <t>昭和37年度</t>
  </si>
  <si>
    <t>昭和38年度</t>
  </si>
  <si>
    <t>構 成 比</t>
  </si>
  <si>
    <t>県税</t>
  </si>
  <si>
    <t>地方譲与税</t>
  </si>
  <si>
    <t>地方交付税</t>
  </si>
  <si>
    <t>公営企業及び財産収入</t>
  </si>
  <si>
    <t>分担金及び負担金</t>
  </si>
  <si>
    <t>使用料及び手数料</t>
  </si>
  <si>
    <t>国庫支出金</t>
  </si>
  <si>
    <t>寄附金</t>
  </si>
  <si>
    <t>繰入金</t>
  </si>
  <si>
    <t>雑収入</t>
  </si>
  <si>
    <t>県債</t>
  </si>
  <si>
    <t>繰越金</t>
  </si>
  <si>
    <t>議会費</t>
  </si>
  <si>
    <t>県庁費</t>
  </si>
  <si>
    <t>警察消防費</t>
  </si>
  <si>
    <t>土木費</t>
  </si>
  <si>
    <t>教育費</t>
  </si>
  <si>
    <t>社会及び労働施設費</t>
  </si>
  <si>
    <t>保健衛生費</t>
  </si>
  <si>
    <t>産業経済費</t>
  </si>
  <si>
    <t>財産費</t>
  </si>
  <si>
    <t>統計調査費</t>
  </si>
  <si>
    <t>選挙費</t>
  </si>
  <si>
    <t>公債費</t>
  </si>
  <si>
    <t>諸支出金</t>
  </si>
  <si>
    <t>予備費</t>
  </si>
  <si>
    <t>翌年度へ繰越</t>
  </si>
  <si>
    <t>資料 県出納室</t>
  </si>
  <si>
    <t>決   算   額</t>
  </si>
  <si>
    <t>決   算   額</t>
  </si>
  <si>
    <t>歳　　入　　</t>
  </si>
  <si>
    <t>歳　　出　　</t>
  </si>
  <si>
    <t>２４．年次別山形県一般会計歳入歳出決算</t>
  </si>
  <si>
    <t>　2</t>
  </si>
  <si>
    <t>　5</t>
  </si>
  <si>
    <t>　6</t>
  </si>
  <si>
    <t>　7</t>
  </si>
  <si>
    <t>　8</t>
  </si>
  <si>
    <t>　9</t>
  </si>
  <si>
    <t>　10</t>
  </si>
  <si>
    <t>　11</t>
  </si>
  <si>
    <t>　12</t>
  </si>
  <si>
    <t>　13</t>
  </si>
  <si>
    <t>　14</t>
  </si>
  <si>
    <t>　15</t>
  </si>
  <si>
    <t>　16</t>
  </si>
  <si>
    <t>　3</t>
  </si>
  <si>
    <t>　4</t>
  </si>
  <si>
    <t>歳入総額</t>
  </si>
  <si>
    <t>歳出総額</t>
  </si>
  <si>
    <t>(単位  千円)</t>
  </si>
  <si>
    <t>歳入歳出差引</t>
  </si>
  <si>
    <t>翌年度へ繰越</t>
  </si>
  <si>
    <t xml:space="preserve">実質収支 </t>
  </si>
  <si>
    <t>　1</t>
  </si>
  <si>
    <t>　3国有提供</t>
  </si>
  <si>
    <t>　4</t>
  </si>
  <si>
    <t>　1</t>
  </si>
  <si>
    <t>市町村名</t>
  </si>
  <si>
    <t>額　(Ａ)-(Ｂ)</t>
  </si>
  <si>
    <t>すべき財源</t>
  </si>
  <si>
    <t>　(Ｃ)-(Ｄ)</t>
  </si>
  <si>
    <t>市町村税</t>
  </si>
  <si>
    <t>地方譲与税</t>
  </si>
  <si>
    <t>施設等所在市町</t>
  </si>
  <si>
    <t>地方交付税</t>
  </si>
  <si>
    <t>国庫支出金</t>
  </si>
  <si>
    <t>県支出金</t>
  </si>
  <si>
    <t>財産収入</t>
  </si>
  <si>
    <t>分担金</t>
  </si>
  <si>
    <t>使用料</t>
  </si>
  <si>
    <t>手数料</t>
  </si>
  <si>
    <t>寄付金</t>
  </si>
  <si>
    <t>繰入金</t>
  </si>
  <si>
    <t>雑収入</t>
  </si>
  <si>
    <t>繰越金</t>
  </si>
  <si>
    <t>地方債</t>
  </si>
  <si>
    <t>歳入合計</t>
  </si>
  <si>
    <t>役所・役場費</t>
  </si>
  <si>
    <t>消防費</t>
  </si>
  <si>
    <t>社会および労働施設費</t>
  </si>
  <si>
    <t>諸支出金</t>
  </si>
  <si>
    <t>歳出合計</t>
  </si>
  <si>
    <t>(Ａ)</t>
  </si>
  <si>
    <t>(Ｂ)</t>
  </si>
  <si>
    <t>(Ｃ)</t>
  </si>
  <si>
    <t>(Ｄ)</t>
  </si>
  <si>
    <t>（Ｅ）</t>
  </si>
  <si>
    <t>村助成交付金</t>
  </si>
  <si>
    <t>負担金</t>
  </si>
  <si>
    <t>上山市</t>
  </si>
  <si>
    <t>市計</t>
  </si>
  <si>
    <t>（庄内地域）</t>
  </si>
  <si>
    <t>平田町</t>
  </si>
  <si>
    <t>遊佐町</t>
  </si>
  <si>
    <t>（最上地域）</t>
  </si>
  <si>
    <t>真室川町</t>
  </si>
  <si>
    <t>（村山地域）</t>
  </si>
  <si>
    <t>山辺町</t>
  </si>
  <si>
    <t>大江町</t>
  </si>
  <si>
    <t>大石田町</t>
  </si>
  <si>
    <t>（置賜地域）</t>
  </si>
  <si>
    <t>高畠町</t>
  </si>
  <si>
    <t>川西町</t>
  </si>
  <si>
    <t>町村計</t>
  </si>
  <si>
    <t>県計</t>
  </si>
  <si>
    <t>資料　県地方課</t>
  </si>
  <si>
    <t>２５．昭和38年度市町村歳入歳出決算　(普通会計)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</si>
  <si>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</si>
  <si>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</si>
  <si>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</si>
  <si>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</si>
  <si>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</si>
  <si>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</si>
  <si>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</si>
  <si>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</si>
  <si>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</si>
  <si>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</si>
  <si>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</si>
  <si>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月・署別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</si>
  <si>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</si>
  <si>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</si>
  <si>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</si>
  <si>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</si>
  <si>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</si>
  <si>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</si>
  <si>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</si>
  <si>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</si>
  <si>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窃盗</t>
  </si>
  <si>
    <t>賍物</t>
  </si>
  <si>
    <t>詐欺</t>
  </si>
  <si>
    <t>横領</t>
  </si>
  <si>
    <t>偽造</t>
  </si>
  <si>
    <r>
      <t>瀆</t>
    </r>
    <r>
      <rPr>
        <sz val="10"/>
        <rFont val="ＭＳ 明朝"/>
        <family val="1"/>
      </rPr>
      <t>職</t>
    </r>
  </si>
  <si>
    <t>背任</t>
  </si>
  <si>
    <t>賭博</t>
  </si>
  <si>
    <t>わいせつ行為</t>
  </si>
  <si>
    <t>わいせつ物</t>
  </si>
  <si>
    <t>発生</t>
  </si>
  <si>
    <t>検挙</t>
  </si>
  <si>
    <t>昭和38年</t>
  </si>
  <si>
    <t xml:space="preserve"> 〃　39年</t>
  </si>
  <si>
    <t>月別</t>
  </si>
  <si>
    <t>署別</t>
  </si>
  <si>
    <t>山形</t>
  </si>
  <si>
    <t>鶴岡</t>
  </si>
  <si>
    <t>酒田</t>
  </si>
  <si>
    <t>米沢</t>
  </si>
  <si>
    <t>新庄</t>
  </si>
  <si>
    <t>村山</t>
  </si>
  <si>
    <t>赤湯</t>
  </si>
  <si>
    <t>長井</t>
  </si>
  <si>
    <t>寒河江</t>
  </si>
  <si>
    <t>天童</t>
  </si>
  <si>
    <t>上山</t>
  </si>
  <si>
    <t>尾花沢</t>
  </si>
  <si>
    <t>余目</t>
  </si>
  <si>
    <t>大江</t>
  </si>
  <si>
    <t>遊佐</t>
  </si>
  <si>
    <t>温海</t>
  </si>
  <si>
    <t>小国</t>
  </si>
  <si>
    <t>資料　県警察本部刑事部</t>
  </si>
  <si>
    <t>２６．罪種別犯罪発生・検挙件数</t>
  </si>
  <si>
    <t>学　　校　　数</t>
  </si>
  <si>
    <t>児　童　数</t>
  </si>
  <si>
    <t>教　員　数</t>
  </si>
  <si>
    <t>男</t>
  </si>
  <si>
    <t>女</t>
  </si>
  <si>
    <t>　〃39年</t>
  </si>
  <si>
    <t>中山町</t>
  </si>
  <si>
    <t>東置賜郡</t>
  </si>
  <si>
    <t>和郷村</t>
  </si>
  <si>
    <t>西置賜郡</t>
  </si>
  <si>
    <t>飽海郡</t>
  </si>
  <si>
    <t>資料　学校基本調査</t>
  </si>
  <si>
    <t>学級数</t>
  </si>
  <si>
    <t>本校</t>
  </si>
  <si>
    <t>分校</t>
  </si>
  <si>
    <t xml:space="preserve">注　国立校を含む             </t>
  </si>
  <si>
    <t>２７．市町村別小学校</t>
  </si>
  <si>
    <t>生　徒　数</t>
  </si>
  <si>
    <t xml:space="preserve">注 1.　国立校を含む              </t>
  </si>
  <si>
    <t>２８．市町村別中学校</t>
  </si>
  <si>
    <t>団　　　体　</t>
  </si>
  <si>
    <t>公　　　営</t>
  </si>
  <si>
    <t>事業所数</t>
  </si>
  <si>
    <t>従業者数</t>
  </si>
  <si>
    <t>従業者数</t>
  </si>
  <si>
    <t>人</t>
  </si>
  <si>
    <t>昭和35年</t>
  </si>
  <si>
    <t xml:space="preserve"> 〃 38年</t>
  </si>
  <si>
    <t>鶴岡市</t>
  </si>
  <si>
    <t>酒田市</t>
  </si>
  <si>
    <t>*</t>
  </si>
  <si>
    <t>x</t>
  </si>
  <si>
    <t>朝日村</t>
  </si>
  <si>
    <t>櫛引村</t>
  </si>
  <si>
    <t>*</t>
  </si>
  <si>
    <t>x</t>
  </si>
  <si>
    <t>三川村</t>
  </si>
  <si>
    <t>温海町</t>
  </si>
  <si>
    <t>大山町</t>
  </si>
  <si>
    <t>松山町</t>
  </si>
  <si>
    <t>平田村</t>
  </si>
  <si>
    <t>八幡町</t>
  </si>
  <si>
    <t>遊佐町</t>
  </si>
  <si>
    <t>新庄市</t>
  </si>
  <si>
    <t>舟形町</t>
  </si>
  <si>
    <t>大蔵村</t>
  </si>
  <si>
    <t>戸沢村</t>
  </si>
  <si>
    <t>鮭川村</t>
  </si>
  <si>
    <t>真室川町</t>
  </si>
  <si>
    <t>金山町</t>
  </si>
  <si>
    <t>最上町</t>
  </si>
  <si>
    <t>山形市</t>
  </si>
  <si>
    <t>寒河江市</t>
  </si>
  <si>
    <t>上山市</t>
  </si>
  <si>
    <t>村山市</t>
  </si>
  <si>
    <t>天童市</t>
  </si>
  <si>
    <t>東根市</t>
  </si>
  <si>
    <t>尾花沢市</t>
  </si>
  <si>
    <t>西川町</t>
  </si>
  <si>
    <t>大石田町</t>
  </si>
  <si>
    <t>*</t>
  </si>
  <si>
    <t>米沢市</t>
  </si>
  <si>
    <t>長井市</t>
  </si>
  <si>
    <t>高畠町</t>
  </si>
  <si>
    <t>和郷村</t>
  </si>
  <si>
    <t>*</t>
  </si>
  <si>
    <t>x</t>
  </si>
  <si>
    <t>飯豊町</t>
  </si>
  <si>
    <t>小国町</t>
  </si>
  <si>
    <t>注　1.　事業所数1のものについては従業者をxをもつて表示した。　　　　　資料　昭和38年事業所統計調査</t>
  </si>
  <si>
    <t>　　2.　従業者数の*印は、xとの関係で修整した数字である。</t>
  </si>
  <si>
    <t>４．市町村・経営組織別事業所・従業者数</t>
  </si>
  <si>
    <t>　〃　36年</t>
  </si>
  <si>
    <t>　〃　37年</t>
  </si>
  <si>
    <t xml:space="preserve">              1　　月</t>
  </si>
  <si>
    <t xml:space="preserve">              2　　月</t>
  </si>
  <si>
    <t xml:space="preserve">              3　　月</t>
  </si>
  <si>
    <t xml:space="preserve">              4　　月</t>
  </si>
  <si>
    <t xml:space="preserve">              5　　月</t>
  </si>
  <si>
    <t xml:space="preserve">              6　　月</t>
  </si>
  <si>
    <t xml:space="preserve">              7　　月</t>
  </si>
  <si>
    <t xml:space="preserve">              8　　月</t>
  </si>
  <si>
    <t xml:space="preserve">              9　　月</t>
  </si>
  <si>
    <t>建設業</t>
  </si>
  <si>
    <t>製造業</t>
  </si>
  <si>
    <t>　　　　　臨時日雇労働者の1人1日平均現金給与額</t>
  </si>
  <si>
    <t>産　　業　　別</t>
  </si>
  <si>
    <t>現　金　給　与　額</t>
  </si>
  <si>
    <t>きまつて支給する給与</t>
  </si>
  <si>
    <t>特別に支払われた給与</t>
  </si>
  <si>
    <t>臨時および　　　　　　日雇労働者　　　　　　の1人1日平　　　　　　均現金給与　　　　　　額</t>
  </si>
  <si>
    <t>総　数</t>
  </si>
  <si>
    <t>男子</t>
  </si>
  <si>
    <t>女子</t>
  </si>
  <si>
    <t>円</t>
  </si>
  <si>
    <t>昭　和34年</t>
  </si>
  <si>
    <t>　〃　35年</t>
  </si>
  <si>
    <t xml:space="preserve">      　</t>
  </si>
  <si>
    <t>38年平均</t>
  </si>
  <si>
    <t xml:space="preserve">             10　　月</t>
  </si>
  <si>
    <t xml:space="preserve">             11　　月</t>
  </si>
  <si>
    <t xml:space="preserve">             12　　月</t>
  </si>
  <si>
    <t>全常用労働者</t>
  </si>
  <si>
    <t>Ｄ</t>
  </si>
  <si>
    <t>鉱業</t>
  </si>
  <si>
    <t>Ｅ</t>
  </si>
  <si>
    <t>Ｆ</t>
  </si>
  <si>
    <t>食料品製造業</t>
  </si>
  <si>
    <t>繊維工業</t>
  </si>
  <si>
    <t>木材.木製品製造業</t>
  </si>
  <si>
    <t>家具.装備品製造業</t>
  </si>
  <si>
    <t>化学工業</t>
  </si>
  <si>
    <t>機械製造業</t>
  </si>
  <si>
    <t>電気機械器具製造業</t>
  </si>
  <si>
    <t>Ｇ</t>
  </si>
  <si>
    <t>卸小売業</t>
  </si>
  <si>
    <t>Ｈ</t>
  </si>
  <si>
    <t>金融保険業</t>
  </si>
  <si>
    <t>Ｊ</t>
  </si>
  <si>
    <t>運輸通信業</t>
  </si>
  <si>
    <t>Ｋ</t>
  </si>
  <si>
    <t>電気ガス水道業</t>
  </si>
  <si>
    <t>Ｌ</t>
  </si>
  <si>
    <t>修理業</t>
  </si>
  <si>
    <t>〃</t>
  </si>
  <si>
    <t>医療保険業</t>
  </si>
  <si>
    <t>生産労働者</t>
  </si>
  <si>
    <t>Ｄ</t>
  </si>
  <si>
    <t>建設業</t>
  </si>
  <si>
    <t>Ｆ</t>
  </si>
  <si>
    <t>製造業</t>
  </si>
  <si>
    <t>管理事務技術労働者</t>
  </si>
  <si>
    <t>Ｄ</t>
  </si>
  <si>
    <t>注　1.毎月勤労統計調査全常用労働者、生産労働者、管理事務、技術労働者は昭和38年（1～12月）平均である。</t>
  </si>
  <si>
    <t>　　2.総数および製造業の結果はパルプ紙および紙加工品製造業、出版印刷同関連産業、窯業土石製品製造業、鉄鋼業、</t>
  </si>
  <si>
    <t>　</t>
  </si>
  <si>
    <t>非鉄金属製造業、輸送用機械器具製造業、その他の製造業は公表を除外したが、総数には含めて算定した。</t>
  </si>
  <si>
    <t>　　3.総数の中にはサービス業は含まない。</t>
  </si>
  <si>
    <t>　　4.生産労働者欄の建設業は、常用作業者についての数である。</t>
  </si>
  <si>
    <t>　　5.生産労働者、管理事務および技術労働者の卸小売業、金融保険業、運輸通信業、電気ガス水道業、修理業、医療保</t>
  </si>
  <si>
    <t>　 健業の結果については、労働者の種類別に調査を実施していないので計数は得られない。</t>
  </si>
  <si>
    <t>資料　毎月勤労統計調査</t>
  </si>
  <si>
    <t>５．産業別常用労働者の1人平均月間現金給与額</t>
  </si>
  <si>
    <t>経済地帯
市町村別</t>
  </si>
  <si>
    <t>総農家数</t>
  </si>
  <si>
    <t>専業農家</t>
  </si>
  <si>
    <t>兼業農家</t>
  </si>
  <si>
    <t>新設農家</t>
  </si>
  <si>
    <t>離農家</t>
  </si>
  <si>
    <t>兼業農家
総　　数</t>
  </si>
  <si>
    <t>農業主</t>
  </si>
  <si>
    <t>世帯主
あとつぎ
が従事</t>
  </si>
  <si>
    <t>兼業主</t>
  </si>
  <si>
    <t>戸</t>
  </si>
  <si>
    <t>昭和37.2.1</t>
  </si>
  <si>
    <t xml:space="preserve"> 〃 38.2.1</t>
  </si>
  <si>
    <t xml:space="preserve"> 〃 39.2.1</t>
  </si>
  <si>
    <t>庄内地域</t>
  </si>
  <si>
    <t>都市近郊</t>
  </si>
  <si>
    <t>平地農村</t>
  </si>
  <si>
    <t>農山村</t>
  </si>
  <si>
    <t>山村</t>
  </si>
  <si>
    <t>最上地域</t>
  </si>
  <si>
    <t>山村</t>
  </si>
  <si>
    <t>村山地域</t>
  </si>
  <si>
    <t>置賜地域</t>
  </si>
  <si>
    <t>鶴岡市</t>
  </si>
  <si>
    <t>酒田市</t>
  </si>
  <si>
    <t>櫛引村</t>
  </si>
  <si>
    <t>羽黒町</t>
  </si>
  <si>
    <t>藤島町</t>
  </si>
  <si>
    <t>温海町</t>
  </si>
  <si>
    <t>松山町</t>
  </si>
  <si>
    <t>平田町</t>
  </si>
  <si>
    <t>八幡町</t>
  </si>
  <si>
    <t>舟形町</t>
  </si>
  <si>
    <t>大蔵村</t>
  </si>
  <si>
    <t>鮭川村</t>
  </si>
  <si>
    <t>金山町</t>
  </si>
  <si>
    <t>最上町</t>
  </si>
  <si>
    <t>中山町</t>
  </si>
  <si>
    <t>山辺町</t>
  </si>
  <si>
    <t>朝日町</t>
  </si>
  <si>
    <t>大石田町</t>
  </si>
  <si>
    <t>米沢市</t>
  </si>
  <si>
    <t>小国町</t>
  </si>
  <si>
    <t>注　尾花沢市、大石田町は、経済地帯区分で最北地域の農山村、山村に含まれ、市町村別の農業地域区域には村山地域に含</t>
  </si>
  <si>
    <t>　　まれているため、最北、村山地帯は市町村別の総数と合致しない。</t>
  </si>
  <si>
    <t>資料　県農林水産業農業基本調査</t>
  </si>
  <si>
    <t>６．専業兼業別農家数および新設・離農家数</t>
  </si>
  <si>
    <t>3反
未満</t>
  </si>
  <si>
    <t>3反
～
5反</t>
  </si>
  <si>
    <t>5反
～
7反</t>
  </si>
  <si>
    <t>7反
～
1町</t>
  </si>
  <si>
    <t>1町
～
1.2町</t>
  </si>
  <si>
    <t>1.2町
～
1.5町</t>
  </si>
  <si>
    <t>1.5町
～
2町</t>
  </si>
  <si>
    <t>2町
～
2.5町</t>
  </si>
  <si>
    <t>2.5町
～
3町</t>
  </si>
  <si>
    <t>3町
～
5町</t>
  </si>
  <si>
    <t>5町
以上</t>
  </si>
  <si>
    <t>例外規定</t>
  </si>
  <si>
    <t xml:space="preserve"> 〃 38.2.1</t>
  </si>
  <si>
    <t xml:space="preserve"> 〃 39.2.1</t>
  </si>
  <si>
    <t>注　尾花沢市、大石田町は、経済地帯区分で最北地域の農山村、山村に含まれ、市町村別の農業地域区分には村山地域に含</t>
  </si>
  <si>
    <t>７．経営耕地規模別農家数</t>
  </si>
  <si>
    <t>昭和38年2月1日現在</t>
  </si>
  <si>
    <t>市町村別</t>
  </si>
  <si>
    <t>総数</t>
  </si>
  <si>
    <t>田</t>
  </si>
  <si>
    <t>果樹園</t>
  </si>
  <si>
    <t>桑園</t>
  </si>
  <si>
    <t>その他の樹園地</t>
  </si>
  <si>
    <t>牧草畑</t>
  </si>
  <si>
    <t>普通畑</t>
  </si>
  <si>
    <t>その他の畑</t>
  </si>
  <si>
    <t>反</t>
  </si>
  <si>
    <t>大山町</t>
  </si>
  <si>
    <t>資料　県農林水産業農業基本調査</t>
  </si>
  <si>
    <t>８．経営耕地面積</t>
  </si>
  <si>
    <t>　〃37年</t>
  </si>
  <si>
    <t>　〃38年</t>
  </si>
  <si>
    <t>市町村別</t>
  </si>
  <si>
    <t>作付面積</t>
  </si>
  <si>
    <t>実収高</t>
  </si>
  <si>
    <t>10ａ当り収量</t>
  </si>
  <si>
    <t>水稲</t>
  </si>
  <si>
    <t>陸稲</t>
  </si>
  <si>
    <t>計</t>
  </si>
  <si>
    <t>ha</t>
  </si>
  <si>
    <t>t</t>
  </si>
  <si>
    <t>kg</t>
  </si>
  <si>
    <t>　〃36年</t>
  </si>
  <si>
    <t>　〃39年</t>
  </si>
  <si>
    <t>資料　農林省山形統計調査事務所</t>
  </si>
  <si>
    <t>９．昭和39年産水陸稲実収高</t>
  </si>
  <si>
    <t>総数</t>
  </si>
  <si>
    <t>舟形町</t>
  </si>
  <si>
    <t>大蔵村</t>
  </si>
  <si>
    <t>真室川町</t>
  </si>
  <si>
    <t>金山町</t>
  </si>
  <si>
    <t>最上町</t>
  </si>
  <si>
    <t>山辺町</t>
  </si>
  <si>
    <t>大江町</t>
  </si>
  <si>
    <t>朝日町</t>
  </si>
  <si>
    <t>(単位　町）</t>
  </si>
  <si>
    <t>林野面積</t>
  </si>
  <si>
    <t>経営形態別面積</t>
  </si>
  <si>
    <t>森林</t>
  </si>
  <si>
    <t>森林でな
い原野</t>
  </si>
  <si>
    <t>国営</t>
  </si>
  <si>
    <t>公営</t>
  </si>
  <si>
    <t>私営</t>
  </si>
  <si>
    <t>樹林地</t>
  </si>
  <si>
    <t>竹林</t>
  </si>
  <si>
    <t>特殊
樹林</t>
  </si>
  <si>
    <t>人工林の
伐採跡地</t>
  </si>
  <si>
    <t>未立木地</t>
  </si>
  <si>
    <t>針葉樹</t>
  </si>
  <si>
    <t>広葉樹</t>
  </si>
  <si>
    <t>採草･放牧
に利用</t>
  </si>
  <si>
    <t>その他</t>
  </si>
  <si>
    <t>人工林</t>
  </si>
  <si>
    <t>天然林</t>
  </si>
  <si>
    <t>立川町</t>
  </si>
  <si>
    <t>余目町</t>
  </si>
  <si>
    <t>八幡町</t>
  </si>
  <si>
    <t>最北地域</t>
  </si>
  <si>
    <t>豊栄村</t>
  </si>
  <si>
    <t>中山町</t>
  </si>
  <si>
    <t>河北町</t>
  </si>
  <si>
    <t>置賜地域</t>
  </si>
  <si>
    <t>赤湯町</t>
  </si>
  <si>
    <t>宮内町</t>
  </si>
  <si>
    <t>小国町</t>
  </si>
  <si>
    <t>資料　農林省山形統計調査事務所　　（1960年世界農林業サンセス）</t>
  </si>
  <si>
    <t>１０.林野面積</t>
  </si>
  <si>
    <t>種別</t>
  </si>
  <si>
    <t>昭和39年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</si>
  <si>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</si>
  <si>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</si>
  <si>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</si>
  <si>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</si>
  <si>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</si>
  <si>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</si>
  <si>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</si>
  <si>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</si>
  <si>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</si>
  <si>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</si>
  <si>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</si>
  <si>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</si>
  <si>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kg</t>
  </si>
  <si>
    <t>t</t>
  </si>
  <si>
    <t>魚類</t>
  </si>
  <si>
    <t>まいわし</t>
  </si>
  <si>
    <t>うるめかたくちいわし</t>
  </si>
  <si>
    <t>かつお</t>
  </si>
  <si>
    <t>まぐろ</t>
  </si>
  <si>
    <t>さば</t>
  </si>
  <si>
    <t>ぶり</t>
  </si>
  <si>
    <t>まだら</t>
  </si>
  <si>
    <t>すけとうだら</t>
  </si>
  <si>
    <t>さめ</t>
  </si>
  <si>
    <t>たい</t>
  </si>
  <si>
    <t>かれい．ひらめ</t>
  </si>
  <si>
    <t>ほつけ</t>
  </si>
  <si>
    <t>あじ</t>
  </si>
  <si>
    <t>はたはた</t>
  </si>
  <si>
    <t>さけ</t>
  </si>
  <si>
    <t>ます</t>
  </si>
  <si>
    <t>かながしら．ほうぼう</t>
  </si>
  <si>
    <t>とびうお</t>
  </si>
  <si>
    <t>その他</t>
  </si>
  <si>
    <t>貝類</t>
  </si>
  <si>
    <t>二枚貝</t>
  </si>
  <si>
    <t>あわび</t>
  </si>
  <si>
    <t>さざえ</t>
  </si>
  <si>
    <t>その他の
水産動物</t>
  </si>
  <si>
    <t>するめいか</t>
  </si>
  <si>
    <t>その他のいか</t>
  </si>
  <si>
    <t>たこ</t>
  </si>
  <si>
    <t>えび</t>
  </si>
  <si>
    <t>かに</t>
  </si>
  <si>
    <t>藻類</t>
  </si>
  <si>
    <t>わかめ</t>
  </si>
  <si>
    <t>あらめ</t>
  </si>
  <si>
    <t>いわのり</t>
  </si>
  <si>
    <t>いぎす</t>
  </si>
  <si>
    <t>　注　県内船の県内各漁業協同組合の水揚所への水揚数量である。</t>
  </si>
  <si>
    <t>　資料　県水産課</t>
  </si>
  <si>
    <t>１１．海面漁業魚種別漁獲高</t>
  </si>
  <si>
    <t>－全事業所－</t>
  </si>
  <si>
    <t>　〃36年</t>
  </si>
  <si>
    <t>昭和38年12月31日現在</t>
  </si>
  <si>
    <t>市　町　村　別</t>
  </si>
  <si>
    <t>事　　業　　所　　数</t>
  </si>
  <si>
    <t>従　業　者　数</t>
  </si>
  <si>
    <t>原 材 料　　　使用額等</t>
  </si>
  <si>
    <t>製 造 品　　　　出 荷 額 等</t>
  </si>
  <si>
    <t>3人以下</t>
  </si>
  <si>
    <t>4人～9人</t>
  </si>
  <si>
    <t>10人以上</t>
  </si>
  <si>
    <t>男</t>
  </si>
  <si>
    <t>女</t>
  </si>
  <si>
    <t>万円</t>
  </si>
  <si>
    <t>昭和34年</t>
  </si>
  <si>
    <t>…</t>
  </si>
  <si>
    <t>　〃35年</t>
  </si>
  <si>
    <t xml:space="preserve">  〃38年</t>
  </si>
  <si>
    <t>羽黒村</t>
  </si>
  <si>
    <t>櫛引町</t>
  </si>
  <si>
    <t>三川村</t>
  </si>
  <si>
    <t>温海町</t>
  </si>
  <si>
    <t>平田村</t>
  </si>
  <si>
    <t>最上地域</t>
  </si>
  <si>
    <t>新庄市</t>
  </si>
  <si>
    <t>舟形町</t>
  </si>
  <si>
    <t>村山市</t>
  </si>
  <si>
    <t>朝日町</t>
  </si>
  <si>
    <t>大石田町</t>
  </si>
  <si>
    <t>宮内町</t>
  </si>
  <si>
    <t>和郷村</t>
  </si>
  <si>
    <t>白鷹町</t>
  </si>
  <si>
    <t>資料　工業統計調査</t>
  </si>
  <si>
    <t>１２．市町村別事業所・従業者数および製造品出荷額等</t>
  </si>
  <si>
    <t>有形固形定産</t>
  </si>
  <si>
    <t>人</t>
  </si>
  <si>
    <t>総　数</t>
  </si>
  <si>
    <t>繊維工業</t>
  </si>
  <si>
    <t>衣服、その他の繊維工業</t>
  </si>
  <si>
    <t>木材・木製品製造業</t>
  </si>
  <si>
    <t>家具・装備品製造業</t>
  </si>
  <si>
    <t>パルプ紙・紙加工品製造業</t>
  </si>
  <si>
    <t>出版印刷同関連事業</t>
  </si>
  <si>
    <t>石油石炭製品製造業</t>
  </si>
  <si>
    <t>製造業
ゴム製品</t>
  </si>
  <si>
    <t>皮革・同製品製造業</t>
  </si>
  <si>
    <t>窯業土石製品製造業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</si>
  <si>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</si>
  <si>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</si>
  <si>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</si>
  <si>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</si>
  <si>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</si>
  <si>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</si>
  <si>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精密機械製造業</t>
  </si>
  <si>
    <t>その他の製造業</t>
  </si>
  <si>
    <t>－全事業所－</t>
  </si>
  <si>
    <t>昭和38年12月31日現在</t>
  </si>
  <si>
    <t>産業中分類.</t>
  </si>
  <si>
    <t>事業
所数</t>
  </si>
  <si>
    <t>従業
者数</t>
  </si>
  <si>
    <t>年間の各
月末の常
用労働者
数の合計</t>
  </si>
  <si>
    <t>現金給
与総額</t>
  </si>
  <si>
    <t>原材料
使用額等</t>
  </si>
  <si>
    <t>電力使用
千ＫＷ時</t>
  </si>
  <si>
    <t xml:space="preserve">内国消
費税額　        </t>
  </si>
  <si>
    <t>在庫額</t>
  </si>
  <si>
    <t>建設仮勘定</t>
  </si>
  <si>
    <t>製造品
出荷額等</t>
  </si>
  <si>
    <t>製造品</t>
  </si>
  <si>
    <t>原材料・燃料</t>
  </si>
  <si>
    <t>半製品．仕掛品</t>
  </si>
  <si>
    <t>年　初
現在高</t>
  </si>
  <si>
    <t>取得額</t>
  </si>
  <si>
    <t>除却額</t>
  </si>
  <si>
    <t>減　価
償却額</t>
  </si>
  <si>
    <t>増</t>
  </si>
  <si>
    <t>減</t>
  </si>
  <si>
    <t>従業者規模別</t>
  </si>
  <si>
    <t>年初</t>
  </si>
  <si>
    <t>年末</t>
  </si>
  <si>
    <t>新規のもの</t>
  </si>
  <si>
    <t>中古のもの</t>
  </si>
  <si>
    <t>…</t>
  </si>
  <si>
    <t xml:space="preserve">  ３人以下</t>
  </si>
  <si>
    <t>…</t>
  </si>
  <si>
    <t>人以下</t>
  </si>
  <si>
    <t>　４人～　９人</t>
  </si>
  <si>
    <t>…</t>
  </si>
  <si>
    <t>計</t>
  </si>
  <si>
    <t>…</t>
  </si>
  <si>
    <t>１０人～１９人</t>
  </si>
  <si>
    <t>　２０人～　２９人</t>
  </si>
  <si>
    <t>　３０人～　４９人</t>
  </si>
  <si>
    <t xml:space="preserve">  ５０人～  ９９人</t>
  </si>
  <si>
    <t>人以上</t>
  </si>
  <si>
    <t>１００人～１９９人</t>
  </si>
  <si>
    <t>２００人～２９９人</t>
  </si>
  <si>
    <t>３００人～４９９人</t>
  </si>
  <si>
    <t>５００人～９９９人</t>
  </si>
  <si>
    <t>１,０００人以上</t>
  </si>
  <si>
    <t>…</t>
  </si>
  <si>
    <t>x</t>
  </si>
  <si>
    <t>x</t>
  </si>
  <si>
    <t>注　1.9人以下規模で常用労働者数は、職員、労務者の区分がないので、便宜その合計数値を「労務者」欄に計上した。2.中分類21の50人～99人を30人～49人に、中分類20の200人～299人、300人～499人を100人～199人に合算した。</t>
  </si>
  <si>
    <t>注　中分類24の100人～199人を50人～99人に合算、中分類25の300人～499人を50人～99人に合算</t>
  </si>
  <si>
    <t>注　中分類32の3人以下、10人～19人は他の中分類が判明しないように秘匿</t>
  </si>
  <si>
    <t>単位　ＭＷｈ</t>
  </si>
  <si>
    <t>項目</t>
  </si>
  <si>
    <t>昭和39年度</t>
  </si>
  <si>
    <t>昭和38年度</t>
  </si>
  <si>
    <t>昭和37年度</t>
  </si>
  <si>
    <t xml:space="preserve"> </t>
  </si>
  <si>
    <t>電灯</t>
  </si>
  <si>
    <t>定　額</t>
  </si>
  <si>
    <t>一般</t>
  </si>
  <si>
    <t>機器</t>
  </si>
  <si>
    <t>街路</t>
  </si>
  <si>
    <t>従量電灯</t>
  </si>
  <si>
    <t>大口電灯</t>
  </si>
  <si>
    <t>臨時電灯</t>
  </si>
  <si>
    <t>電灯計</t>
  </si>
  <si>
    <t>電　　　　　　力</t>
  </si>
  <si>
    <t>電　　　　力</t>
  </si>
  <si>
    <t>業務用電力</t>
  </si>
  <si>
    <t>小　口</t>
  </si>
  <si>
    <t>50ＫＷ
未満</t>
  </si>
  <si>
    <t>通農</t>
  </si>
  <si>
    <t>50ＫＷ
以上</t>
  </si>
  <si>
    <t>常時</t>
  </si>
  <si>
    <t>期常</t>
  </si>
  <si>
    <t>合計</t>
  </si>
  <si>
    <t>　</t>
  </si>
  <si>
    <t>大口</t>
  </si>
  <si>
    <t>300ＫＷ未満</t>
  </si>
  <si>
    <t>300ＫＷ以上</t>
  </si>
  <si>
    <t>特約</t>
  </si>
  <si>
    <t>臨時電力</t>
  </si>
  <si>
    <t>農事用電力</t>
  </si>
  <si>
    <t>建設工事用</t>
  </si>
  <si>
    <t>事業用</t>
  </si>
  <si>
    <t>電力計</t>
  </si>
  <si>
    <t>電灯．電力計</t>
  </si>
  <si>
    <t>　資料　東北電力株式会社山形支店</t>
  </si>
  <si>
    <t>１４．電灯・電力需要実績</t>
  </si>
  <si>
    <t>川西町</t>
  </si>
  <si>
    <t xml:space="preserve"> </t>
  </si>
  <si>
    <t xml:space="preserve">市 町 村 別 </t>
  </si>
  <si>
    <t>行政区域内      居住人口</t>
  </si>
  <si>
    <t>給水区域       内 人 口</t>
  </si>
  <si>
    <t xml:space="preserve">B/A     </t>
  </si>
  <si>
    <t>計    画       給水人口</t>
  </si>
  <si>
    <t xml:space="preserve">C/A     </t>
  </si>
  <si>
    <t>現    在       給水人口</t>
  </si>
  <si>
    <t>普及率</t>
  </si>
  <si>
    <t>上水道</t>
  </si>
  <si>
    <t>簡易水道</t>
  </si>
  <si>
    <t>専用水道</t>
  </si>
  <si>
    <t>（A）</t>
  </si>
  <si>
    <t>（B）</t>
  </si>
  <si>
    <t>（C）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</si>
</sst>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.00_ "/>
    <numFmt numFmtId="180" formatCode="#,##0;&quot;△ &quot;#,##0"/>
    <numFmt numFmtId="181" formatCode="#,##0_);\(#,##0\)"/>
    <numFmt numFmtId="182" formatCode="_ * #,##0_ ;_ * \-#,##0_ ;_ * &quot;…&quot;_ ;_ @_ "/>
    <numFmt numFmtId="183" formatCode="_ * #,##0_ ;_ * \-#,##0_ ;_ * &quot;0&quot;_ ;_ @_ "/>
    <numFmt numFmtId="184" formatCode="0_);[Red]\(0\)"/>
    <numFmt numFmtId="185" formatCode="_ * #,##0.000_ ;_ * \-#,##0.000_ ;_ * &quot;-&quot;??_ ;_ @_ "/>
    <numFmt numFmtId="186" formatCode="_ * #,##0.0_ ;_ * \-#,##0.0_ ;_ * &quot;-&quot;??_ ;_ @_ "/>
    <numFmt numFmtId="187" formatCode="_ * #,##0_ ;_ * \-#,##0_ ;_ * &quot;-&quot;??_ ;_ @_ "/>
    <numFmt numFmtId="188" formatCode="_ * #,##0.0_ ;_ * \-#,##0.0_ ;_ * &quot;-&quot;_ ;_ @_ "/>
    <numFmt numFmtId="189" formatCode="_ * #,##0.00_ ;_ * \-#,##0.00_ ;_ * &quot;-&quot;_ ;_ @_ "/>
    <numFmt numFmtId="190" formatCode="0;&quot;△ &quot;0"/>
    <numFmt numFmtId="191" formatCode="0.0;&quot;△ &quot;0.0"/>
    <numFmt numFmtId="192" formatCode="0.00;&quot;△ &quot;0.00"/>
    <numFmt numFmtId="193" formatCode="0;&quot;△ &quot;0\ "/>
    <numFmt numFmtId="194" formatCode="#,##0;&quot;△ &quot;#,##0\ "/>
    <numFmt numFmtId="195" formatCode="#,##0.0;[Red]\-#,##0.0"/>
    <numFmt numFmtId="196" formatCode="#,##0.0;&quot;△ &quot;#,##0.0"/>
    <numFmt numFmtId="197" formatCode="\-"/>
    <numFmt numFmtId="198" formatCode="#,##0.000;[Red]\-#,##0.000"/>
    <numFmt numFmtId="199" formatCode="_ * #,##0.0_ ;_ * \-#,##0.0_ ;_ * &quot;-&quot;?_ ;_ @_ "/>
    <numFmt numFmtId="200" formatCode="#0#"/>
    <numFmt numFmtId="201" formatCode="#0\ "/>
    <numFmt numFmtId="202" formatCode="#0#.0"/>
    <numFmt numFmtId="203" formatCode="#0#.0\ "/>
    <numFmt numFmtId="204" formatCode="#,##0.0_);[Red]\(#,##0.0\)"/>
    <numFmt numFmtId="205" formatCode="#,##0.0_ ;[Red]\-#,##0.0\ "/>
    <numFmt numFmtId="206" formatCode="0.0"/>
    <numFmt numFmtId="207" formatCode="#,##0.00_);[Red]\(#,##0.00\)"/>
    <numFmt numFmtId="208" formatCode="0_ "/>
    <numFmt numFmtId="209" formatCode="\(#,##0\)"/>
    <numFmt numFmtId="210" formatCode="_ * #,##0_ ;_ * \-#,##0_ ;_ * &quot;x&quot;_ ;_ @_ "/>
    <numFmt numFmtId="211" formatCode="#,##0;&quot;△ &quot;#,##0;\-"/>
    <numFmt numFmtId="212" formatCode="0\ "/>
    <numFmt numFmtId="213" formatCode="\(0\)"/>
    <numFmt numFmtId="214" formatCode="0.0_ "/>
    <numFmt numFmtId="215" formatCode="_ * #,##0.00_ ;_ * \-#,##0.00_ ;_ * &quot;-&quot;?_ ;_ @_ "/>
    <numFmt numFmtId="216" formatCode="_ * #,##0_ ;_ * \-#,##0_ ;_ * &quot;-&quot;?_ ;_ @_ "/>
    <numFmt numFmtId="217" formatCode="0.0000\ "/>
    <numFmt numFmtId="218" formatCode="\(0\)\ "/>
    <numFmt numFmtId="219" formatCode="\(#\)"/>
    <numFmt numFmtId="220" formatCode="\(@\)"/>
    <numFmt numFmtId="221" formatCode="\(#,###\)"/>
    <numFmt numFmtId="222" formatCode="_ * #,##0_ ;_ * &quot;△&quot;#,##0_ ;_ * &quot;-&quot;_ ;_ @_ "/>
    <numFmt numFmtId="223" formatCode="0.0_);[Red]\(0.0\)"/>
    <numFmt numFmtId="224" formatCode="0.0\ "/>
    <numFmt numFmtId="225" formatCode="#,##0.0;&quot;△ &quot;#,##0.0\ "/>
    <numFmt numFmtId="226" formatCode="0.00_ "/>
    <numFmt numFmtId="227" formatCode="#,##0.000_ "/>
    <numFmt numFmtId="228" formatCode="#,##0.00;&quot;△ &quot;#,##0.00"/>
    <numFmt numFmtId="229" formatCode="#,##0.000;&quot;△ &quot;#,##0.000"/>
    <numFmt numFmtId="230" formatCode="#,##0.0000;&quot;△ &quot;#,##0.0000"/>
    <numFmt numFmtId="231" formatCode="0.00000000_ "/>
    <numFmt numFmtId="232" formatCode="0.0000000_ "/>
    <numFmt numFmtId="233" formatCode="0.000000_ "/>
    <numFmt numFmtId="234" formatCode="0.00000_ "/>
    <numFmt numFmtId="235" formatCode="0.0000_ "/>
    <numFmt numFmtId="236" formatCode="0.000_ "/>
    <numFmt numFmtId="237" formatCode="#,##0.0"/>
    <numFmt numFmtId="238" formatCode="0.00000"/>
    <numFmt numFmtId="239" formatCode="&quot;△&quot;0"/>
  </numFmts>
  <fonts count="2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vertAlign val="subscript"/>
      <sz val="10"/>
      <name val="ＭＳ 明朝"/>
      <family val="1"/>
    </font>
    <font>
      <vertAlign val="subscript"/>
      <sz val="8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color indexed="9"/>
      <name val="ＭＳ 明朝"/>
      <family val="1"/>
    </font>
    <font>
      <b/>
      <vertAlign val="subscript"/>
      <sz val="9"/>
      <name val="ＭＳ 明朝"/>
      <family val="1"/>
    </font>
    <font>
      <b/>
      <sz val="9"/>
      <color indexed="9"/>
      <name val="ＭＳ 明朝"/>
      <family val="1"/>
    </font>
    <font>
      <vertAlign val="superscript"/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9" fontId="10" fillId="0" borderId="1">
      <alignment horizontal="distributed" vertical="center"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9" fontId="1" fillId="0" borderId="1">
      <alignment horizontal="distributed" vertical="center"/>
      <protection/>
    </xf>
    <xf numFmtId="41" fontId="10" fillId="0" borderId="1">
      <alignment/>
      <protection/>
    </xf>
    <xf numFmtId="49" fontId="10" fillId="0" borderId="1">
      <alignment horizontal="distributed" vertical="center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6" fillId="0" borderId="0" applyNumberFormat="0" applyFill="0" applyBorder="0" applyAlignment="0" applyProtection="0"/>
  </cellStyleXfs>
  <cellXfs count="1871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 vertical="top"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59" applyNumberFormat="1" applyFont="1" applyFill="1" applyAlignment="1">
      <alignment vertical="center"/>
      <protection/>
    </xf>
    <xf numFmtId="0" fontId="1" fillId="0" borderId="0" xfId="59" applyFont="1" applyFill="1" applyAlignment="1">
      <alignment/>
      <protection/>
    </xf>
    <xf numFmtId="49" fontId="1" fillId="0" borderId="0" xfId="59" applyNumberFormat="1" applyFont="1" applyFill="1" applyAlignment="1">
      <alignment/>
      <protection/>
    </xf>
    <xf numFmtId="0" fontId="1" fillId="0" borderId="0" xfId="59" applyFont="1" applyFill="1" applyAlignment="1">
      <alignment vertical="center"/>
      <protection/>
    </xf>
    <xf numFmtId="0" fontId="1" fillId="0" borderId="0" xfId="59" applyFont="1" applyFill="1" applyAlignment="1">
      <alignment vertical="center" wrapText="1"/>
      <protection/>
    </xf>
    <xf numFmtId="0" fontId="1" fillId="0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49" fontId="1" fillId="2" borderId="0" xfId="59" applyNumberFormat="1" applyFont="1" applyFill="1" applyAlignment="1">
      <alignment vertical="center"/>
      <protection/>
    </xf>
    <xf numFmtId="49" fontId="1" fillId="2" borderId="0" xfId="59" applyNumberFormat="1" applyFont="1" applyFill="1" applyAlignment="1">
      <alignment/>
      <protection/>
    </xf>
    <xf numFmtId="0" fontId="1" fillId="2" borderId="0" xfId="59" applyFont="1" applyFill="1" applyAlignment="1">
      <alignment vertical="center"/>
      <protection/>
    </xf>
    <xf numFmtId="0" fontId="1" fillId="2" borderId="0" xfId="59" applyFont="1" applyFill="1" applyAlignment="1">
      <alignment vertical="center" wrapText="1"/>
      <protection/>
    </xf>
    <xf numFmtId="0" fontId="1" fillId="0" borderId="0" xfId="25" applyFont="1" applyFill="1" applyAlignment="1">
      <alignment vertical="center"/>
      <protection/>
    </xf>
    <xf numFmtId="0" fontId="7" fillId="0" borderId="0" xfId="25" applyFont="1" applyFill="1" applyAlignment="1">
      <alignment vertical="center"/>
      <protection/>
    </xf>
    <xf numFmtId="182" fontId="1" fillId="0" borderId="0" xfId="25" applyNumberFormat="1" applyFont="1" applyFill="1" applyAlignment="1">
      <alignment vertical="center"/>
      <protection/>
    </xf>
    <xf numFmtId="0" fontId="1" fillId="0" borderId="0" xfId="25" applyFont="1" applyFill="1" applyBorder="1" applyAlignment="1">
      <alignment vertical="center"/>
      <protection/>
    </xf>
    <xf numFmtId="0" fontId="1" fillId="0" borderId="0" xfId="25" applyFont="1" applyFill="1" applyBorder="1" applyAlignment="1">
      <alignment horizontal="centerContinuous" vertical="center"/>
      <protection/>
    </xf>
    <xf numFmtId="182" fontId="1" fillId="0" borderId="0" xfId="25" applyNumberFormat="1" applyFont="1" applyFill="1" applyBorder="1" applyAlignment="1">
      <alignment horizontal="centerContinuous" vertical="center"/>
      <protection/>
    </xf>
    <xf numFmtId="38" fontId="1" fillId="0" borderId="2" xfId="18" applyFont="1" applyFill="1" applyBorder="1" applyAlignment="1">
      <alignment horizontal="center" vertical="center"/>
    </xf>
    <xf numFmtId="38" fontId="1" fillId="0" borderId="3" xfId="18" applyFont="1" applyFill="1" applyBorder="1" applyAlignment="1">
      <alignment horizontal="center" vertical="center"/>
    </xf>
    <xf numFmtId="56" fontId="1" fillId="0" borderId="3" xfId="25" applyNumberFormat="1" applyFont="1" applyFill="1" applyBorder="1" applyAlignment="1">
      <alignment horizontal="center" vertical="center"/>
      <protection/>
    </xf>
    <xf numFmtId="0" fontId="1" fillId="0" borderId="4" xfId="25" applyFont="1" applyFill="1" applyBorder="1" applyAlignment="1">
      <alignment horizontal="center" vertical="top"/>
      <protection/>
    </xf>
    <xf numFmtId="38" fontId="1" fillId="0" borderId="4" xfId="18" applyFont="1" applyFill="1" applyBorder="1" applyAlignment="1">
      <alignment horizontal="center" vertical="center"/>
    </xf>
    <xf numFmtId="0" fontId="8" fillId="0" borderId="0" xfId="25" applyFont="1" applyFill="1" applyAlignment="1">
      <alignment vertical="center"/>
      <protection/>
    </xf>
    <xf numFmtId="0" fontId="8" fillId="0" borderId="1" xfId="25" applyNumberFormat="1" applyFont="1" applyFill="1" applyBorder="1" applyAlignment="1">
      <alignment horizontal="distributed" vertical="center"/>
      <protection/>
    </xf>
    <xf numFmtId="0" fontId="8" fillId="0" borderId="5" xfId="25" applyNumberFormat="1" applyFont="1" applyFill="1" applyBorder="1" applyAlignment="1">
      <alignment horizontal="distributed" vertical="center"/>
      <protection/>
    </xf>
    <xf numFmtId="0" fontId="8" fillId="0" borderId="1" xfId="25" applyFont="1" applyFill="1" applyBorder="1" applyAlignment="1">
      <alignment horizontal="center" vertical="center"/>
      <protection/>
    </xf>
    <xf numFmtId="0" fontId="8" fillId="0" borderId="0" xfId="25" applyFont="1" applyFill="1" applyBorder="1" applyAlignment="1">
      <alignment horizontal="right" vertical="center"/>
      <protection/>
    </xf>
    <xf numFmtId="182" fontId="1" fillId="0" borderId="0" xfId="18" applyNumberFormat="1" applyFont="1" applyFill="1" applyBorder="1" applyAlignment="1">
      <alignment horizontal="distributed" vertical="center"/>
    </xf>
    <xf numFmtId="0" fontId="8" fillId="0" borderId="0" xfId="25" applyFont="1" applyFill="1" applyBorder="1" applyAlignment="1">
      <alignment horizontal="center" vertical="center"/>
      <protection/>
    </xf>
    <xf numFmtId="0" fontId="9" fillId="0" borderId="6" xfId="25" applyFont="1" applyFill="1" applyBorder="1" applyAlignment="1">
      <alignment horizontal="right" vertical="center"/>
      <protection/>
    </xf>
    <xf numFmtId="41" fontId="10" fillId="0" borderId="0" xfId="25" applyNumberFormat="1" applyFont="1" applyFill="1" applyAlignment="1">
      <alignment vertical="center"/>
      <protection/>
    </xf>
    <xf numFmtId="0" fontId="10" fillId="0" borderId="1" xfId="18" applyNumberFormat="1" applyFont="1" applyFill="1" applyBorder="1" applyAlignment="1">
      <alignment horizontal="distributed" vertical="center"/>
    </xf>
    <xf numFmtId="0" fontId="10" fillId="0" borderId="5" xfId="18" applyNumberFormat="1" applyFont="1" applyFill="1" applyBorder="1" applyAlignment="1">
      <alignment horizontal="distributed" vertical="center"/>
    </xf>
    <xf numFmtId="41" fontId="10" fillId="0" borderId="0" xfId="18" applyNumberFormat="1" applyFont="1" applyFill="1" applyBorder="1" applyAlignment="1">
      <alignment horizontal="right" vertical="center"/>
    </xf>
    <xf numFmtId="180" fontId="10" fillId="0" borderId="0" xfId="18" applyNumberFormat="1" applyFont="1" applyFill="1" applyBorder="1" applyAlignment="1">
      <alignment horizontal="right" vertical="center"/>
    </xf>
    <xf numFmtId="192" fontId="10" fillId="0" borderId="5" xfId="18" applyNumberFormat="1" applyFont="1" applyFill="1" applyBorder="1" applyAlignment="1">
      <alignment horizontal="right" vertical="center"/>
    </xf>
    <xf numFmtId="0" fontId="8" fillId="0" borderId="1" xfId="25" applyFont="1" applyFill="1" applyBorder="1" applyAlignment="1">
      <alignment vertical="center"/>
      <protection/>
    </xf>
    <xf numFmtId="38" fontId="8" fillId="0" borderId="5" xfId="18" applyFont="1" applyFill="1" applyBorder="1" applyAlignment="1">
      <alignment vertical="center"/>
    </xf>
    <xf numFmtId="38" fontId="10" fillId="0" borderId="1" xfId="18" applyFont="1" applyFill="1" applyBorder="1" applyAlignment="1">
      <alignment horizontal="right" vertical="center"/>
    </xf>
    <xf numFmtId="41" fontId="8" fillId="0" borderId="0" xfId="18" applyNumberFormat="1" applyFont="1" applyFill="1" applyBorder="1" applyAlignment="1">
      <alignment horizontal="right" vertical="center"/>
    </xf>
    <xf numFmtId="182" fontId="8" fillId="0" borderId="0" xfId="18" applyNumberFormat="1" applyFont="1" applyFill="1" applyBorder="1" applyAlignment="1">
      <alignment horizontal="right" vertical="center"/>
    </xf>
    <xf numFmtId="180" fontId="8" fillId="0" borderId="0" xfId="18" applyNumberFormat="1" applyFont="1" applyFill="1" applyBorder="1" applyAlignment="1">
      <alignment horizontal="right" vertical="center"/>
    </xf>
    <xf numFmtId="188" fontId="8" fillId="0" borderId="5" xfId="18" applyNumberFormat="1" applyFont="1" applyFill="1" applyBorder="1" applyAlignment="1">
      <alignment horizontal="right" vertical="center"/>
    </xf>
    <xf numFmtId="43" fontId="10" fillId="0" borderId="0" xfId="18" applyNumberFormat="1" applyFont="1" applyFill="1" applyBorder="1" applyAlignment="1">
      <alignment horizontal="right" vertical="center"/>
    </xf>
    <xf numFmtId="188" fontId="10" fillId="0" borderId="5" xfId="18" applyNumberFormat="1" applyFont="1" applyFill="1" applyBorder="1" applyAlignment="1">
      <alignment horizontal="right" vertical="center"/>
    </xf>
    <xf numFmtId="0" fontId="1" fillId="0" borderId="1" xfId="25" applyFont="1" applyFill="1" applyBorder="1" applyAlignment="1">
      <alignment vertical="center"/>
      <protection/>
    </xf>
    <xf numFmtId="38" fontId="1" fillId="0" borderId="5" xfId="18" applyFont="1" applyFill="1" applyBorder="1" applyAlignment="1">
      <alignment vertical="center"/>
    </xf>
    <xf numFmtId="38" fontId="1" fillId="0" borderId="5" xfId="18" applyFont="1" applyFill="1" applyBorder="1" applyAlignment="1">
      <alignment horizontal="distributed" vertical="center"/>
    </xf>
    <xf numFmtId="41" fontId="1" fillId="0" borderId="1" xfId="18" applyNumberFormat="1" applyFont="1" applyFill="1" applyBorder="1" applyAlignment="1">
      <alignment vertical="center"/>
    </xf>
    <xf numFmtId="41" fontId="1" fillId="0" borderId="0" xfId="25" applyNumberFormat="1" applyFont="1" applyFill="1" applyBorder="1" applyAlignment="1">
      <alignment horizontal="right" vertical="center"/>
      <protection/>
    </xf>
    <xf numFmtId="41" fontId="1" fillId="0" borderId="0" xfId="18" applyNumberFormat="1" applyFont="1" applyFill="1" applyBorder="1" applyAlignment="1">
      <alignment vertical="center"/>
    </xf>
    <xf numFmtId="187" fontId="1" fillId="0" borderId="0" xfId="18" applyNumberFormat="1" applyFont="1" applyFill="1" applyBorder="1" applyAlignment="1">
      <alignment vertical="center"/>
    </xf>
    <xf numFmtId="180" fontId="1" fillId="0" borderId="0" xfId="18" applyNumberFormat="1" applyFont="1" applyFill="1" applyBorder="1" applyAlignment="1">
      <alignment vertical="center"/>
    </xf>
    <xf numFmtId="192" fontId="1" fillId="0" borderId="5" xfId="18" applyNumberFormat="1" applyFont="1" applyFill="1" applyBorder="1" applyAlignment="1">
      <alignment vertical="center"/>
    </xf>
    <xf numFmtId="0" fontId="10" fillId="0" borderId="0" xfId="25" applyFont="1" applyFill="1" applyAlignment="1">
      <alignment vertical="center"/>
      <protection/>
    </xf>
    <xf numFmtId="41" fontId="10" fillId="0" borderId="1" xfId="18" applyNumberFormat="1" applyFont="1" applyFill="1" applyBorder="1" applyAlignment="1">
      <alignment vertical="center"/>
    </xf>
    <xf numFmtId="41" fontId="10" fillId="0" borderId="0" xfId="18" applyNumberFormat="1" applyFont="1" applyFill="1" applyBorder="1" applyAlignment="1">
      <alignment vertical="center"/>
    </xf>
    <xf numFmtId="180" fontId="10" fillId="0" borderId="0" xfId="18" applyNumberFormat="1" applyFont="1" applyFill="1" applyBorder="1" applyAlignment="1">
      <alignment vertical="center"/>
    </xf>
    <xf numFmtId="188" fontId="10" fillId="0" borderId="5" xfId="18" applyNumberFormat="1" applyFont="1" applyFill="1" applyBorder="1" applyAlignment="1">
      <alignment vertical="center"/>
    </xf>
    <xf numFmtId="188" fontId="1" fillId="0" borderId="5" xfId="18" applyNumberFormat="1" applyFont="1" applyFill="1" applyBorder="1" applyAlignment="1">
      <alignment vertical="center"/>
    </xf>
    <xf numFmtId="43" fontId="1" fillId="0" borderId="0" xfId="18" applyNumberFormat="1" applyFont="1" applyFill="1" applyBorder="1" applyAlignment="1">
      <alignment vertical="center"/>
    </xf>
    <xf numFmtId="188" fontId="1" fillId="0" borderId="7" xfId="18" applyNumberFormat="1" applyFont="1" applyFill="1" applyBorder="1" applyAlignment="1">
      <alignment vertical="center"/>
    </xf>
    <xf numFmtId="0" fontId="1" fillId="0" borderId="8" xfId="25" applyFont="1" applyFill="1" applyBorder="1" applyAlignment="1">
      <alignment vertical="center"/>
      <protection/>
    </xf>
    <xf numFmtId="41" fontId="1" fillId="0" borderId="8" xfId="18" applyNumberFormat="1" applyFont="1" applyFill="1" applyBorder="1" applyAlignment="1">
      <alignment vertical="center"/>
    </xf>
    <xf numFmtId="38" fontId="1" fillId="0" borderId="0" xfId="18" applyFont="1" applyFill="1" applyBorder="1" applyAlignment="1">
      <alignment horizontal="distributed" vertical="center"/>
    </xf>
    <xf numFmtId="0" fontId="1" fillId="0" borderId="0" xfId="26" applyFont="1" applyFill="1" applyAlignment="1">
      <alignment vertical="center"/>
      <protection/>
    </xf>
    <xf numFmtId="0" fontId="7" fillId="0" borderId="0" xfId="26" applyFont="1" applyFill="1" applyAlignment="1">
      <alignment vertical="center"/>
      <protection/>
    </xf>
    <xf numFmtId="182" fontId="1" fillId="0" borderId="0" xfId="26" applyNumberFormat="1" applyFont="1" applyFill="1" applyAlignment="1">
      <alignment vertical="center"/>
      <protection/>
    </xf>
    <xf numFmtId="0" fontId="1" fillId="0" borderId="0" xfId="26" applyFont="1" applyFill="1" applyBorder="1" applyAlignment="1">
      <alignment vertical="center"/>
      <protection/>
    </xf>
    <xf numFmtId="0" fontId="1" fillId="0" borderId="0" xfId="26" applyFont="1" applyFill="1" applyBorder="1" applyAlignment="1">
      <alignment horizontal="centerContinuous" vertical="center"/>
      <protection/>
    </xf>
    <xf numFmtId="182" fontId="1" fillId="0" borderId="0" xfId="26" applyNumberFormat="1" applyFont="1" applyFill="1" applyBorder="1" applyAlignment="1">
      <alignment horizontal="centerContinuous" vertical="center"/>
      <protection/>
    </xf>
    <xf numFmtId="0" fontId="1" fillId="0" borderId="9" xfId="26" applyFont="1" applyFill="1" applyBorder="1" applyAlignment="1">
      <alignment horizontal="center" vertical="center"/>
      <protection/>
    </xf>
    <xf numFmtId="56" fontId="1" fillId="0" borderId="10" xfId="26" applyNumberFormat="1" applyFont="1" applyFill="1" applyBorder="1" applyAlignment="1">
      <alignment horizontal="center" vertical="center"/>
      <protection/>
    </xf>
    <xf numFmtId="0" fontId="1" fillId="0" borderId="4" xfId="26" applyFont="1" applyFill="1" applyBorder="1" applyAlignment="1">
      <alignment horizontal="center" vertical="center"/>
      <protection/>
    </xf>
    <xf numFmtId="0" fontId="1" fillId="0" borderId="11" xfId="26" applyFont="1" applyFill="1" applyBorder="1" applyAlignment="1">
      <alignment horizontal="center" vertical="center"/>
      <protection/>
    </xf>
    <xf numFmtId="194" fontId="1" fillId="0" borderId="11" xfId="26" applyNumberFormat="1" applyFont="1" applyFill="1" applyBorder="1" applyAlignment="1">
      <alignment horizontal="center" vertical="center"/>
      <protection/>
    </xf>
    <xf numFmtId="0" fontId="8" fillId="0" borderId="0" xfId="26" applyFont="1" applyFill="1" applyAlignment="1">
      <alignment vertical="center"/>
      <protection/>
    </xf>
    <xf numFmtId="0" fontId="8" fillId="0" borderId="1" xfId="26" applyNumberFormat="1" applyFont="1" applyFill="1" applyBorder="1" applyAlignment="1">
      <alignment horizontal="distributed" vertical="center"/>
      <protection/>
    </xf>
    <xf numFmtId="0" fontId="8" fillId="0" borderId="5" xfId="26" applyNumberFormat="1" applyFont="1" applyFill="1" applyBorder="1" applyAlignment="1">
      <alignment horizontal="distributed" vertical="center"/>
      <protection/>
    </xf>
    <xf numFmtId="0" fontId="8" fillId="0" borderId="1" xfId="26" applyFont="1" applyFill="1" applyBorder="1" applyAlignment="1">
      <alignment horizontal="center" vertical="center"/>
      <protection/>
    </xf>
    <xf numFmtId="0" fontId="8" fillId="0" borderId="0" xfId="26" applyFont="1" applyFill="1" applyBorder="1" applyAlignment="1">
      <alignment horizontal="right" vertical="center"/>
      <protection/>
    </xf>
    <xf numFmtId="194" fontId="1" fillId="0" borderId="0" xfId="18" applyNumberFormat="1" applyFont="1" applyFill="1" applyBorder="1" applyAlignment="1">
      <alignment horizontal="distributed" vertical="center"/>
    </xf>
    <xf numFmtId="180" fontId="8" fillId="0" borderId="0" xfId="26" applyNumberFormat="1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horizontal="center" vertical="center"/>
      <protection/>
    </xf>
    <xf numFmtId="180" fontId="8" fillId="0" borderId="6" xfId="26" applyNumberFormat="1" applyFont="1" applyFill="1" applyBorder="1" applyAlignment="1">
      <alignment horizontal="right" vertical="center"/>
      <protection/>
    </xf>
    <xf numFmtId="41" fontId="10" fillId="0" borderId="0" xfId="26" applyNumberFormat="1" applyFont="1" applyFill="1" applyAlignment="1">
      <alignment vertical="center"/>
      <protection/>
    </xf>
    <xf numFmtId="194" fontId="10" fillId="0" borderId="0" xfId="18" applyNumberFormat="1" applyFont="1" applyFill="1" applyBorder="1" applyAlignment="1">
      <alignment horizontal="right" vertical="center"/>
    </xf>
    <xf numFmtId="180" fontId="10" fillId="0" borderId="5" xfId="18" applyNumberFormat="1" applyFont="1" applyFill="1" applyBorder="1" applyAlignment="1">
      <alignment horizontal="right" vertical="center"/>
    </xf>
    <xf numFmtId="0" fontId="8" fillId="0" borderId="1" xfId="26" applyFont="1" applyFill="1" applyBorder="1" applyAlignment="1">
      <alignment vertical="center"/>
      <protection/>
    </xf>
    <xf numFmtId="194" fontId="8" fillId="0" borderId="0" xfId="18" applyNumberFormat="1" applyFont="1" applyFill="1" applyBorder="1" applyAlignment="1">
      <alignment horizontal="right" vertical="center"/>
    </xf>
    <xf numFmtId="180" fontId="8" fillId="0" borderId="5" xfId="18" applyNumberFormat="1" applyFont="1" applyFill="1" applyBorder="1" applyAlignment="1">
      <alignment horizontal="right" vertical="center"/>
    </xf>
    <xf numFmtId="0" fontId="1" fillId="0" borderId="1" xfId="26" applyFont="1" applyFill="1" applyBorder="1" applyAlignment="1">
      <alignment vertical="center"/>
      <protection/>
    </xf>
    <xf numFmtId="177" fontId="8" fillId="0" borderId="0" xfId="18" applyNumberFormat="1" applyFont="1" applyFill="1" applyBorder="1" applyAlignment="1">
      <alignment horizontal="right" vertical="center"/>
    </xf>
    <xf numFmtId="180" fontId="1" fillId="0" borderId="0" xfId="18" applyNumberFormat="1" applyFont="1" applyFill="1" applyBorder="1" applyAlignment="1">
      <alignment horizontal="right" vertical="center"/>
    </xf>
    <xf numFmtId="177" fontId="1" fillId="0" borderId="0" xfId="18" applyNumberFormat="1" applyFont="1" applyFill="1" applyBorder="1" applyAlignment="1">
      <alignment vertical="center"/>
    </xf>
    <xf numFmtId="180" fontId="1" fillId="0" borderId="5" xfId="18" applyNumberFormat="1" applyFont="1" applyFill="1" applyBorder="1" applyAlignment="1">
      <alignment horizontal="right" vertical="center"/>
    </xf>
    <xf numFmtId="41" fontId="1" fillId="0" borderId="0" xfId="26" applyNumberFormat="1" applyFont="1" applyFill="1" applyBorder="1" applyAlignment="1">
      <alignment horizontal="right" vertical="center"/>
      <protection/>
    </xf>
    <xf numFmtId="0" fontId="10" fillId="0" borderId="0" xfId="26" applyFont="1" applyFill="1" applyAlignment="1">
      <alignment vertical="center"/>
      <protection/>
    </xf>
    <xf numFmtId="177" fontId="10" fillId="0" borderId="0" xfId="18" applyNumberFormat="1" applyFont="1" applyFill="1" applyBorder="1" applyAlignment="1">
      <alignment vertical="center"/>
    </xf>
    <xf numFmtId="180" fontId="10" fillId="0" borderId="5" xfId="18" applyNumberFormat="1" applyFont="1" applyFill="1" applyBorder="1" applyAlignment="1">
      <alignment vertical="center"/>
    </xf>
    <xf numFmtId="180" fontId="1" fillId="0" borderId="5" xfId="18" applyNumberFormat="1" applyFont="1" applyFill="1" applyBorder="1" applyAlignment="1">
      <alignment vertical="center"/>
    </xf>
    <xf numFmtId="41" fontId="1" fillId="0" borderId="0" xfId="18" applyNumberFormat="1" applyFont="1" applyFill="1" applyBorder="1" applyAlignment="1">
      <alignment horizontal="right" vertical="center"/>
    </xf>
    <xf numFmtId="41" fontId="1" fillId="0" borderId="5" xfId="18" applyNumberFormat="1" applyFont="1" applyFill="1" applyBorder="1" applyAlignment="1">
      <alignment horizontal="right" vertical="center"/>
    </xf>
    <xf numFmtId="180" fontId="1" fillId="0" borderId="7" xfId="18" applyNumberFormat="1" applyFont="1" applyFill="1" applyBorder="1" applyAlignment="1">
      <alignment vertical="center"/>
    </xf>
    <xf numFmtId="0" fontId="1" fillId="0" borderId="8" xfId="26" applyFont="1" applyFill="1" applyBorder="1" applyAlignment="1">
      <alignment vertical="center"/>
      <protection/>
    </xf>
    <xf numFmtId="0" fontId="1" fillId="0" borderId="0" xfId="27" applyFont="1" applyFill="1" applyAlignment="1">
      <alignment vertical="center"/>
      <protection/>
    </xf>
    <xf numFmtId="0" fontId="7" fillId="0" borderId="0" xfId="27" applyFont="1" applyFill="1" applyAlignment="1">
      <alignment vertical="center"/>
      <protection/>
    </xf>
    <xf numFmtId="182" fontId="1" fillId="0" borderId="0" xfId="27" applyNumberFormat="1" applyFont="1" applyFill="1" applyAlignment="1">
      <alignment vertical="center"/>
      <protection/>
    </xf>
    <xf numFmtId="0" fontId="1" fillId="0" borderId="0" xfId="27" applyFont="1" applyFill="1" applyBorder="1" applyAlignment="1">
      <alignment vertical="center"/>
      <protection/>
    </xf>
    <xf numFmtId="0" fontId="1" fillId="0" borderId="0" xfId="27" applyFont="1" applyFill="1" applyBorder="1" applyAlignment="1">
      <alignment horizontal="centerContinuous" vertical="center"/>
      <protection/>
    </xf>
    <xf numFmtId="182" fontId="1" fillId="0" borderId="0" xfId="27" applyNumberFormat="1" applyFont="1" applyFill="1" applyBorder="1" applyAlignment="1">
      <alignment horizontal="centerContinuous" vertical="center"/>
      <protection/>
    </xf>
    <xf numFmtId="0" fontId="1" fillId="0" borderId="12" xfId="27" applyFont="1" applyFill="1" applyBorder="1" applyAlignment="1">
      <alignment horizontal="center" vertical="center"/>
      <protection/>
    </xf>
    <xf numFmtId="0" fontId="8" fillId="0" borderId="0" xfId="27" applyFont="1" applyFill="1" applyAlignment="1">
      <alignment vertical="center"/>
      <protection/>
    </xf>
    <xf numFmtId="0" fontId="8" fillId="0" borderId="1" xfId="27" applyNumberFormat="1" applyFont="1" applyFill="1" applyBorder="1" applyAlignment="1">
      <alignment horizontal="distributed" vertical="center"/>
      <protection/>
    </xf>
    <xf numFmtId="0" fontId="8" fillId="0" borderId="5" xfId="27" applyNumberFormat="1" applyFont="1" applyFill="1" applyBorder="1" applyAlignment="1">
      <alignment horizontal="distributed" vertical="center"/>
      <protection/>
    </xf>
    <xf numFmtId="0" fontId="8" fillId="0" borderId="1" xfId="27" applyFont="1" applyFill="1" applyBorder="1" applyAlignment="1">
      <alignment horizontal="center" vertical="center"/>
      <protection/>
    </xf>
    <xf numFmtId="0" fontId="8" fillId="0" borderId="0" xfId="27" applyFont="1" applyFill="1" applyBorder="1" applyAlignment="1">
      <alignment horizontal="right" vertical="center"/>
      <protection/>
    </xf>
    <xf numFmtId="0" fontId="8" fillId="0" borderId="0" xfId="27" applyFont="1" applyFill="1" applyBorder="1" applyAlignment="1">
      <alignment horizontal="center" vertical="center"/>
      <protection/>
    </xf>
    <xf numFmtId="0" fontId="8" fillId="0" borderId="6" xfId="27" applyFont="1" applyFill="1" applyBorder="1" applyAlignment="1">
      <alignment horizontal="center" vertical="center"/>
      <protection/>
    </xf>
    <xf numFmtId="41" fontId="10" fillId="0" borderId="0" xfId="27" applyNumberFormat="1" applyFont="1" applyFill="1" applyAlignment="1">
      <alignment vertical="center"/>
      <protection/>
    </xf>
    <xf numFmtId="41" fontId="10" fillId="0" borderId="5" xfId="18" applyNumberFormat="1" applyFont="1" applyFill="1" applyBorder="1" applyAlignment="1">
      <alignment horizontal="right" vertical="center"/>
    </xf>
    <xf numFmtId="0" fontId="1" fillId="0" borderId="1" xfId="27" applyFont="1" applyFill="1" applyBorder="1" applyAlignment="1">
      <alignment vertical="center"/>
      <protection/>
    </xf>
    <xf numFmtId="41" fontId="8" fillId="0" borderId="5" xfId="18" applyNumberFormat="1" applyFont="1" applyFill="1" applyBorder="1" applyAlignment="1">
      <alignment horizontal="right" vertical="center"/>
    </xf>
    <xf numFmtId="41" fontId="1" fillId="0" borderId="0" xfId="27" applyNumberFormat="1" applyFont="1" applyFill="1" applyBorder="1" applyAlignment="1">
      <alignment horizontal="right" vertical="center"/>
      <protection/>
    </xf>
    <xf numFmtId="41" fontId="1" fillId="0" borderId="5" xfId="18" applyNumberFormat="1" applyFont="1" applyFill="1" applyBorder="1" applyAlignment="1">
      <alignment vertical="center"/>
    </xf>
    <xf numFmtId="41" fontId="8" fillId="0" borderId="0" xfId="27" applyNumberFormat="1" applyFont="1" applyFill="1" applyBorder="1" applyAlignment="1">
      <alignment horizontal="right" vertical="center"/>
      <protection/>
    </xf>
    <xf numFmtId="177" fontId="1" fillId="0" borderId="5" xfId="18" applyNumberFormat="1" applyFont="1" applyFill="1" applyBorder="1" applyAlignment="1">
      <alignment vertical="center"/>
    </xf>
    <xf numFmtId="41" fontId="1" fillId="0" borderId="13" xfId="18" applyNumberFormat="1" applyFont="1" applyFill="1" applyBorder="1" applyAlignment="1">
      <alignment vertical="center"/>
    </xf>
    <xf numFmtId="41" fontId="1" fillId="0" borderId="10" xfId="18" applyNumberFormat="1" applyFont="1" applyFill="1" applyBorder="1" applyAlignment="1">
      <alignment vertical="center"/>
    </xf>
    <xf numFmtId="41" fontId="1" fillId="0" borderId="7" xfId="18" applyNumberFormat="1" applyFont="1" applyFill="1" applyBorder="1" applyAlignment="1">
      <alignment vertical="center"/>
    </xf>
    <xf numFmtId="0" fontId="1" fillId="0" borderId="8" xfId="27" applyFont="1" applyFill="1" applyBorder="1" applyAlignment="1">
      <alignment vertical="center"/>
      <protection/>
    </xf>
    <xf numFmtId="38" fontId="1" fillId="0" borderId="0" xfId="18" applyFont="1" applyFill="1" applyAlignment="1">
      <alignment vertical="center"/>
    </xf>
    <xf numFmtId="38" fontId="7" fillId="0" borderId="0" xfId="18" applyFont="1" applyFill="1" applyAlignment="1">
      <alignment vertical="center"/>
    </xf>
    <xf numFmtId="38" fontId="1" fillId="0" borderId="0" xfId="18" applyFont="1" applyFill="1" applyAlignment="1">
      <alignment horizontal="center" vertical="center"/>
    </xf>
    <xf numFmtId="191" fontId="1" fillId="0" borderId="0" xfId="18" applyNumberFormat="1" applyFont="1" applyFill="1" applyAlignment="1">
      <alignment vertical="center"/>
    </xf>
    <xf numFmtId="0" fontId="1" fillId="0" borderId="0" xfId="28" applyFont="1" applyFill="1">
      <alignment/>
      <protection/>
    </xf>
    <xf numFmtId="38" fontId="1" fillId="0" borderId="14" xfId="18" applyFont="1" applyFill="1" applyBorder="1" applyAlignment="1">
      <alignment vertical="center"/>
    </xf>
    <xf numFmtId="38" fontId="1" fillId="0" borderId="0" xfId="18" applyFont="1" applyFill="1" applyBorder="1" applyAlignment="1">
      <alignment horizontal="center" vertical="center"/>
    </xf>
    <xf numFmtId="38" fontId="1" fillId="0" borderId="12" xfId="18" applyFont="1" applyFill="1" applyBorder="1" applyAlignment="1">
      <alignment horizontal="center" vertical="center"/>
    </xf>
    <xf numFmtId="38" fontId="1" fillId="0" borderId="11" xfId="18" applyFont="1" applyFill="1" applyBorder="1" applyAlignment="1">
      <alignment horizontal="center" vertical="center" wrapText="1"/>
    </xf>
    <xf numFmtId="38" fontId="1" fillId="0" borderId="3" xfId="18" applyFont="1" applyFill="1" applyBorder="1" applyAlignment="1">
      <alignment horizontal="distributed" vertical="center"/>
    </xf>
    <xf numFmtId="38" fontId="1" fillId="0" borderId="15" xfId="18" applyFont="1" applyFill="1" applyBorder="1" applyAlignment="1">
      <alignment horizontal="distributed" vertical="center" wrapText="1"/>
    </xf>
    <xf numFmtId="38" fontId="1" fillId="0" borderId="8" xfId="18" applyFont="1" applyFill="1" applyBorder="1" applyAlignment="1">
      <alignment horizontal="center" vertical="center" wrapText="1"/>
    </xf>
    <xf numFmtId="38" fontId="1" fillId="0" borderId="8" xfId="18" applyFont="1" applyFill="1" applyBorder="1" applyAlignment="1">
      <alignment horizontal="right" vertical="center" wrapText="1"/>
    </xf>
    <xf numFmtId="38" fontId="1" fillId="0" borderId="8" xfId="18" applyFont="1" applyFill="1" applyBorder="1" applyAlignment="1">
      <alignment horizontal="distributed" vertical="center" wrapText="1"/>
    </xf>
    <xf numFmtId="38" fontId="1" fillId="0" borderId="6" xfId="18" applyFont="1" applyFill="1" applyBorder="1" applyAlignment="1">
      <alignment horizontal="right" vertical="center" wrapText="1"/>
    </xf>
    <xf numFmtId="176" fontId="1" fillId="0" borderId="1" xfId="18" applyNumberFormat="1" applyFont="1" applyFill="1" applyBorder="1" applyAlignment="1">
      <alignment horizontal="right" vertical="center" wrapText="1"/>
    </xf>
    <xf numFmtId="176" fontId="1" fillId="0" borderId="0" xfId="18" applyNumberFormat="1" applyFont="1" applyFill="1" applyBorder="1" applyAlignment="1">
      <alignment horizontal="center" vertical="center" wrapText="1"/>
    </xf>
    <xf numFmtId="176" fontId="1" fillId="0" borderId="0" xfId="18" applyNumberFormat="1" applyFont="1" applyFill="1" applyBorder="1" applyAlignment="1">
      <alignment horizontal="right" vertical="center" wrapText="1"/>
    </xf>
    <xf numFmtId="176" fontId="1" fillId="0" borderId="0" xfId="18" applyNumberFormat="1" applyFont="1" applyFill="1" applyBorder="1" applyAlignment="1">
      <alignment horizontal="right" vertical="center"/>
    </xf>
    <xf numFmtId="176" fontId="1" fillId="0" borderId="0" xfId="18" applyNumberFormat="1" applyFont="1" applyFill="1" applyBorder="1" applyAlignment="1">
      <alignment horizontal="right" vertical="center" wrapText="1" shrinkToFit="1"/>
    </xf>
    <xf numFmtId="176" fontId="1" fillId="0" borderId="0" xfId="28" applyNumberFormat="1" applyFont="1" applyFill="1" applyBorder="1" applyAlignment="1">
      <alignment horizontal="right" vertical="center" wrapText="1"/>
      <protection/>
    </xf>
    <xf numFmtId="176" fontId="1" fillId="0" borderId="5" xfId="18" applyNumberFormat="1" applyFont="1" applyFill="1" applyBorder="1" applyAlignment="1">
      <alignment horizontal="right" vertical="center" wrapText="1"/>
    </xf>
    <xf numFmtId="38" fontId="13" fillId="0" borderId="0" xfId="18" applyFont="1" applyFill="1" applyAlignment="1">
      <alignment vertical="center"/>
    </xf>
    <xf numFmtId="38" fontId="13" fillId="0" borderId="3" xfId="18" applyFont="1" applyFill="1" applyBorder="1" applyAlignment="1">
      <alignment horizontal="distributed" vertical="center"/>
    </xf>
    <xf numFmtId="176" fontId="13" fillId="0" borderId="1" xfId="18" applyNumberFormat="1" applyFont="1" applyFill="1" applyBorder="1" applyAlignment="1">
      <alignment horizontal="right" vertical="center" wrapText="1"/>
    </xf>
    <xf numFmtId="176" fontId="13" fillId="0" borderId="0" xfId="18" applyNumberFormat="1" applyFont="1" applyFill="1" applyBorder="1" applyAlignment="1">
      <alignment horizontal="center" vertical="center" wrapText="1"/>
    </xf>
    <xf numFmtId="176" fontId="10" fillId="0" borderId="0" xfId="18" applyNumberFormat="1" applyFont="1" applyFill="1" applyBorder="1" applyAlignment="1">
      <alignment horizontal="right" vertical="center" wrapText="1"/>
    </xf>
    <xf numFmtId="176" fontId="10" fillId="0" borderId="5" xfId="18" applyNumberFormat="1" applyFont="1" applyFill="1" applyBorder="1" applyAlignment="1">
      <alignment horizontal="right" vertical="center" wrapText="1"/>
    </xf>
    <xf numFmtId="38" fontId="10" fillId="0" borderId="3" xfId="18" applyFont="1" applyFill="1" applyBorder="1" applyAlignment="1">
      <alignment horizontal="distributed" vertical="center"/>
    </xf>
    <xf numFmtId="176" fontId="10" fillId="0" borderId="0" xfId="18" applyNumberFormat="1" applyFont="1" applyFill="1" applyBorder="1" applyAlignment="1">
      <alignment horizontal="center" vertical="center" wrapText="1"/>
    </xf>
    <xf numFmtId="38" fontId="10" fillId="0" borderId="0" xfId="18" applyFont="1" applyFill="1" applyAlignment="1">
      <alignment vertical="center"/>
    </xf>
    <xf numFmtId="176" fontId="10" fillId="0" borderId="1" xfId="18" applyNumberFormat="1" applyFont="1" applyFill="1" applyBorder="1" applyAlignment="1">
      <alignment horizontal="right" vertical="center" wrapText="1"/>
    </xf>
    <xf numFmtId="176" fontId="10" fillId="0" borderId="1" xfId="18" applyNumberFormat="1" applyFont="1" applyFill="1" applyBorder="1" applyAlignment="1">
      <alignment horizontal="right" vertical="center"/>
    </xf>
    <xf numFmtId="176" fontId="10" fillId="0" borderId="0" xfId="18" applyNumberFormat="1" applyFont="1" applyFill="1" applyBorder="1" applyAlignment="1">
      <alignment horizontal="center" vertical="center"/>
    </xf>
    <xf numFmtId="176" fontId="13" fillId="0" borderId="0" xfId="18" applyNumberFormat="1" applyFont="1" applyFill="1" applyBorder="1" applyAlignment="1">
      <alignment horizontal="right" vertical="center"/>
    </xf>
    <xf numFmtId="176" fontId="10" fillId="0" borderId="0" xfId="18" applyNumberFormat="1" applyFont="1" applyFill="1" applyBorder="1" applyAlignment="1">
      <alignment horizontal="right" vertical="center"/>
    </xf>
    <xf numFmtId="176" fontId="13" fillId="0" borderId="5" xfId="18" applyNumberFormat="1" applyFont="1" applyFill="1" applyBorder="1" applyAlignment="1">
      <alignment horizontal="right" vertical="center"/>
    </xf>
    <xf numFmtId="176" fontId="1" fillId="0" borderId="1" xfId="18" applyNumberFormat="1" applyFont="1" applyFill="1" applyBorder="1" applyAlignment="1">
      <alignment horizontal="right" vertical="center"/>
    </xf>
    <xf numFmtId="176" fontId="1" fillId="0" borderId="0" xfId="18" applyNumberFormat="1" applyFont="1" applyFill="1" applyBorder="1" applyAlignment="1">
      <alignment horizontal="center" vertical="center"/>
    </xf>
    <xf numFmtId="176" fontId="1" fillId="0" borderId="5" xfId="18" applyNumberFormat="1" applyFont="1" applyFill="1" applyBorder="1" applyAlignment="1">
      <alignment horizontal="right" vertical="center"/>
    </xf>
    <xf numFmtId="176" fontId="8" fillId="0" borderId="0" xfId="18" applyNumberFormat="1" applyFont="1" applyFill="1" applyBorder="1" applyAlignment="1">
      <alignment horizontal="right" vertical="center"/>
    </xf>
    <xf numFmtId="176" fontId="10" fillId="0" borderId="5" xfId="18" applyNumberFormat="1" applyFont="1" applyFill="1" applyBorder="1" applyAlignment="1">
      <alignment horizontal="right" vertical="center"/>
    </xf>
    <xf numFmtId="41" fontId="1" fillId="0" borderId="0" xfId="18" applyNumberFormat="1" applyFont="1" applyFill="1" applyBorder="1" applyAlignment="1">
      <alignment horizontal="center" vertical="center"/>
    </xf>
    <xf numFmtId="38" fontId="1" fillId="0" borderId="4" xfId="18" applyFont="1" applyFill="1" applyBorder="1" applyAlignment="1">
      <alignment horizontal="distributed" vertical="center"/>
    </xf>
    <xf numFmtId="176" fontId="1" fillId="0" borderId="13" xfId="18" applyNumberFormat="1" applyFont="1" applyFill="1" applyBorder="1" applyAlignment="1">
      <alignment horizontal="right" vertical="center"/>
    </xf>
    <xf numFmtId="176" fontId="1" fillId="0" borderId="10" xfId="18" applyNumberFormat="1" applyFont="1" applyFill="1" applyBorder="1" applyAlignment="1">
      <alignment horizontal="center" vertical="center"/>
    </xf>
    <xf numFmtId="176" fontId="1" fillId="0" borderId="10" xfId="18" applyNumberFormat="1" applyFont="1" applyFill="1" applyBorder="1" applyAlignment="1">
      <alignment horizontal="right" vertical="center"/>
    </xf>
    <xf numFmtId="41" fontId="1" fillId="0" borderId="10" xfId="18" applyNumberFormat="1" applyFont="1" applyFill="1" applyBorder="1" applyAlignment="1">
      <alignment horizontal="right" vertical="center"/>
    </xf>
    <xf numFmtId="176" fontId="1" fillId="0" borderId="7" xfId="18" applyNumberFormat="1" applyFont="1" applyFill="1" applyBorder="1" applyAlignment="1">
      <alignment horizontal="right" vertical="center"/>
    </xf>
    <xf numFmtId="38" fontId="1" fillId="0" borderId="0" xfId="18" applyFont="1" applyFill="1" applyAlignment="1">
      <alignment/>
    </xf>
    <xf numFmtId="38" fontId="7" fillId="0" borderId="0" xfId="18" applyFont="1" applyFill="1" applyAlignment="1">
      <alignment/>
    </xf>
    <xf numFmtId="181" fontId="1" fillId="0" borderId="0" xfId="18" applyNumberFormat="1" applyFont="1" applyFill="1" applyBorder="1" applyAlignment="1">
      <alignment/>
    </xf>
    <xf numFmtId="38" fontId="1" fillId="0" borderId="0" xfId="18" applyFont="1" applyFill="1" applyBorder="1" applyAlignment="1">
      <alignment/>
    </xf>
    <xf numFmtId="38" fontId="1" fillId="0" borderId="0" xfId="18" applyFont="1" applyFill="1" applyBorder="1" applyAlignment="1">
      <alignment horizontal="right"/>
    </xf>
    <xf numFmtId="38" fontId="1" fillId="0" borderId="16" xfId="18" applyFont="1" applyFill="1" applyBorder="1" applyAlignment="1">
      <alignment horizontal="center" vertical="center"/>
    </xf>
    <xf numFmtId="38" fontId="1" fillId="0" borderId="1" xfId="18" applyFont="1" applyFill="1" applyBorder="1" applyAlignment="1">
      <alignment horizontal="center" vertical="center"/>
    </xf>
    <xf numFmtId="38" fontId="1" fillId="0" borderId="17" xfId="18" applyFont="1" applyFill="1" applyBorder="1" applyAlignment="1">
      <alignment horizontal="center" vertical="center"/>
    </xf>
    <xf numFmtId="38" fontId="1" fillId="0" borderId="15" xfId="18" applyFont="1" applyFill="1" applyBorder="1" applyAlignment="1">
      <alignment horizontal="center" vertical="center"/>
    </xf>
    <xf numFmtId="38" fontId="1" fillId="0" borderId="6" xfId="18" applyFont="1" applyFill="1" applyBorder="1" applyAlignment="1">
      <alignment horizontal="center" vertical="center"/>
    </xf>
    <xf numFmtId="0" fontId="14" fillId="0" borderId="17" xfId="29" applyFont="1" applyFill="1" applyBorder="1" applyAlignment="1">
      <alignment horizontal="center" vertical="center"/>
      <protection/>
    </xf>
    <xf numFmtId="0" fontId="14" fillId="0" borderId="0" xfId="29" applyFont="1" applyFill="1" applyBorder="1" applyAlignment="1">
      <alignment horizontal="center" vertical="center"/>
      <protection/>
    </xf>
    <xf numFmtId="38" fontId="1" fillId="0" borderId="5" xfId="18" applyFont="1" applyFill="1" applyBorder="1" applyAlignment="1">
      <alignment horizontal="center" vertical="center"/>
    </xf>
    <xf numFmtId="38" fontId="1" fillId="0" borderId="10" xfId="18" applyFont="1" applyFill="1" applyBorder="1" applyAlignment="1">
      <alignment horizontal="center" vertical="center"/>
    </xf>
    <xf numFmtId="38" fontId="1" fillId="0" borderId="13" xfId="18" applyFont="1" applyFill="1" applyBorder="1" applyAlignment="1">
      <alignment horizontal="center" vertical="center"/>
    </xf>
    <xf numFmtId="38" fontId="1" fillId="0" borderId="7" xfId="18" applyFont="1" applyFill="1" applyBorder="1" applyAlignment="1">
      <alignment horizontal="center" vertical="center"/>
    </xf>
    <xf numFmtId="38" fontId="1" fillId="0" borderId="1" xfId="18" applyFont="1" applyFill="1" applyBorder="1" applyAlignment="1">
      <alignment vertical="center"/>
    </xf>
    <xf numFmtId="38" fontId="1" fillId="0" borderId="0" xfId="18" applyFont="1" applyFill="1" applyBorder="1" applyAlignment="1">
      <alignment vertical="center"/>
    </xf>
    <xf numFmtId="38" fontId="9" fillId="0" borderId="0" xfId="18" applyFont="1" applyFill="1" applyBorder="1" applyAlignment="1">
      <alignment horizontal="right" vertical="center"/>
    </xf>
    <xf numFmtId="38" fontId="1" fillId="0" borderId="0" xfId="18" applyFont="1" applyFill="1" applyBorder="1" applyAlignment="1">
      <alignment horizontal="right" vertical="center"/>
    </xf>
    <xf numFmtId="38" fontId="9" fillId="0" borderId="5" xfId="18" applyFont="1" applyFill="1" applyBorder="1" applyAlignment="1">
      <alignment horizontal="right" vertical="center"/>
    </xf>
    <xf numFmtId="38" fontId="1" fillId="0" borderId="1" xfId="18" applyFont="1" applyFill="1" applyBorder="1" applyAlignment="1">
      <alignment horizontal="distributed" vertical="center"/>
    </xf>
    <xf numFmtId="38" fontId="1" fillId="0" borderId="5" xfId="18" applyFont="1" applyFill="1" applyBorder="1" applyAlignment="1">
      <alignment horizontal="right" vertical="center"/>
    </xf>
    <xf numFmtId="0" fontId="1" fillId="0" borderId="0" xfId="29" applyFont="1" applyFill="1" applyBorder="1" applyAlignment="1">
      <alignment horizontal="distributed" vertical="center"/>
      <protection/>
    </xf>
    <xf numFmtId="38" fontId="1" fillId="0" borderId="5" xfId="18" applyFont="1" applyFill="1" applyBorder="1" applyAlignment="1" quotePrefix="1">
      <alignment vertical="center"/>
    </xf>
    <xf numFmtId="38" fontId="1" fillId="0" borderId="0" xfId="18" applyFont="1" applyFill="1" applyBorder="1" applyAlignment="1" quotePrefix="1">
      <alignment vertical="center"/>
    </xf>
    <xf numFmtId="38" fontId="10" fillId="0" borderId="1" xfId="18" applyFont="1" applyFill="1" applyBorder="1" applyAlignment="1">
      <alignment horizontal="left" vertical="center"/>
    </xf>
    <xf numFmtId="38" fontId="10" fillId="0" borderId="0" xfId="18" applyFont="1" applyFill="1" applyBorder="1" applyAlignment="1">
      <alignment horizontal="distributed" vertical="center"/>
    </xf>
    <xf numFmtId="38" fontId="10" fillId="0" borderId="0" xfId="18" applyFont="1" applyFill="1" applyBorder="1" applyAlignment="1">
      <alignment vertical="center"/>
    </xf>
    <xf numFmtId="38" fontId="10" fillId="0" borderId="5" xfId="18" applyFont="1" applyFill="1" applyBorder="1" applyAlignment="1">
      <alignment vertical="center"/>
    </xf>
    <xf numFmtId="38" fontId="1" fillId="0" borderId="0" xfId="18" applyFont="1" applyFill="1" applyBorder="1" applyAlignment="1">
      <alignment horizontal="left" vertical="center"/>
    </xf>
    <xf numFmtId="38" fontId="1" fillId="0" borderId="5" xfId="18" applyFont="1" applyFill="1" applyBorder="1" applyAlignment="1">
      <alignment horizontal="left" vertical="center"/>
    </xf>
    <xf numFmtId="38" fontId="1" fillId="0" borderId="5" xfId="18" applyFont="1" applyFill="1" applyBorder="1" applyAlignment="1" quotePrefix="1">
      <alignment horizontal="left" vertical="center"/>
    </xf>
    <xf numFmtId="38" fontId="1" fillId="0" borderId="0" xfId="18" applyFont="1" applyFill="1" applyBorder="1" applyAlignment="1" quotePrefix="1">
      <alignment horizontal="left" vertical="center"/>
    </xf>
    <xf numFmtId="38" fontId="1" fillId="0" borderId="1" xfId="18" applyFont="1" applyFill="1" applyBorder="1" applyAlignment="1">
      <alignment horizontal="center" vertical="distributed" textRotation="255"/>
    </xf>
    <xf numFmtId="38" fontId="8" fillId="0" borderId="0" xfId="18" applyFont="1" applyFill="1" applyBorder="1" applyAlignment="1">
      <alignment horizontal="distributed" vertical="center"/>
    </xf>
    <xf numFmtId="38" fontId="1" fillId="0" borderId="0" xfId="18" applyNumberFormat="1" applyFont="1" applyFill="1" applyBorder="1" applyAlignment="1" quotePrefix="1">
      <alignment horizontal="left" vertical="center"/>
    </xf>
    <xf numFmtId="38" fontId="8" fillId="0" borderId="0" xfId="18" applyFont="1" applyFill="1" applyBorder="1" applyAlignment="1">
      <alignment horizontal="left" vertical="center"/>
    </xf>
    <xf numFmtId="197" fontId="1" fillId="0" borderId="0" xfId="18" applyNumberFormat="1" applyFont="1" applyFill="1" applyBorder="1" applyAlignment="1">
      <alignment horizontal="right"/>
    </xf>
    <xf numFmtId="197" fontId="1" fillId="0" borderId="5" xfId="18" applyNumberFormat="1" applyFont="1" applyFill="1" applyBorder="1" applyAlignment="1">
      <alignment horizontal="right"/>
    </xf>
    <xf numFmtId="40" fontId="1" fillId="0" borderId="0" xfId="18" applyNumberFormat="1" applyFont="1" applyFill="1" applyBorder="1" applyAlignment="1">
      <alignment horizontal="left" vertical="center"/>
    </xf>
    <xf numFmtId="38" fontId="1" fillId="0" borderId="1" xfId="18" applyFont="1" applyFill="1" applyBorder="1" applyAlignment="1">
      <alignment vertical="distributed" textRotation="255"/>
    </xf>
    <xf numFmtId="38" fontId="1" fillId="0" borderId="5" xfId="18" applyFont="1" applyFill="1" applyBorder="1" applyAlignment="1">
      <alignment/>
    </xf>
    <xf numFmtId="38" fontId="1" fillId="0" borderId="1" xfId="18" applyFont="1" applyFill="1" applyBorder="1" applyAlignment="1">
      <alignment horizontal="center" vertical="center" textRotation="255"/>
    </xf>
    <xf numFmtId="38" fontId="1" fillId="0" borderId="13" xfId="18" applyFont="1" applyFill="1" applyBorder="1" applyAlignment="1">
      <alignment/>
    </xf>
    <xf numFmtId="38" fontId="1" fillId="0" borderId="10" xfId="18" applyFont="1" applyFill="1" applyBorder="1" applyAlignment="1">
      <alignment/>
    </xf>
    <xf numFmtId="38" fontId="1" fillId="0" borderId="7" xfId="18" applyFont="1" applyFill="1" applyBorder="1" applyAlignment="1">
      <alignment/>
    </xf>
    <xf numFmtId="38" fontId="1" fillId="0" borderId="8" xfId="18" applyFont="1" applyFill="1" applyBorder="1" applyAlignment="1">
      <alignment/>
    </xf>
    <xf numFmtId="38" fontId="8" fillId="0" borderId="8" xfId="18" applyFont="1" applyFill="1" applyBorder="1" applyAlignment="1">
      <alignment/>
    </xf>
    <xf numFmtId="38" fontId="8" fillId="0" borderId="0" xfId="18" applyFont="1" applyFill="1" applyBorder="1" applyAlignment="1">
      <alignment/>
    </xf>
    <xf numFmtId="38" fontId="1" fillId="0" borderId="0" xfId="18" applyFont="1" applyFill="1" applyBorder="1" applyAlignment="1">
      <alignment horizontal="left"/>
    </xf>
    <xf numFmtId="0" fontId="1" fillId="0" borderId="0" xfId="30" applyFont="1" applyFill="1">
      <alignment/>
      <protection/>
    </xf>
    <xf numFmtId="49" fontId="7" fillId="0" borderId="0" xfId="30" applyNumberFormat="1" applyFont="1" applyFill="1">
      <alignment/>
      <protection/>
    </xf>
    <xf numFmtId="0" fontId="1" fillId="0" borderId="0" xfId="30" applyFont="1" applyFill="1" applyBorder="1">
      <alignment/>
      <protection/>
    </xf>
    <xf numFmtId="49" fontId="1" fillId="0" borderId="0" xfId="30" applyNumberFormat="1" applyFont="1" applyFill="1">
      <alignment/>
      <protection/>
    </xf>
    <xf numFmtId="0" fontId="1" fillId="0" borderId="0" xfId="30" applyNumberFormat="1" applyFont="1" applyFill="1" applyBorder="1" applyAlignment="1">
      <alignment horizontal="right"/>
      <protection/>
    </xf>
    <xf numFmtId="0" fontId="12" fillId="0" borderId="0" xfId="30" applyFont="1" applyFill="1" applyBorder="1" applyAlignment="1">
      <alignment/>
      <protection/>
    </xf>
    <xf numFmtId="0" fontId="1" fillId="0" borderId="11" xfId="30" applyFont="1" applyFill="1" applyBorder="1" applyAlignment="1">
      <alignment horizontal="center" vertical="center" wrapText="1"/>
      <protection/>
    </xf>
    <xf numFmtId="0" fontId="1" fillId="0" borderId="18" xfId="30" applyFont="1" applyFill="1" applyBorder="1" applyAlignment="1">
      <alignment horizontal="center" vertical="center" wrapText="1"/>
      <protection/>
    </xf>
    <xf numFmtId="0" fontId="1" fillId="0" borderId="0" xfId="30" applyFont="1" applyFill="1" applyBorder="1" applyAlignment="1">
      <alignment horizontal="center" vertical="center" wrapText="1"/>
      <protection/>
    </xf>
    <xf numFmtId="0" fontId="9" fillId="0" borderId="0" xfId="30" applyFont="1" applyFill="1">
      <alignment/>
      <protection/>
    </xf>
    <xf numFmtId="49" fontId="15" fillId="0" borderId="17" xfId="30" applyNumberFormat="1" applyFont="1" applyFill="1" applyBorder="1" applyAlignment="1">
      <alignment horizontal="distributed"/>
      <protection/>
    </xf>
    <xf numFmtId="41" fontId="16" fillId="0" borderId="8" xfId="30" applyNumberFormat="1" applyFont="1" applyFill="1" applyBorder="1" applyAlignment="1">
      <alignment horizontal="right" vertical="top"/>
      <protection/>
    </xf>
    <xf numFmtId="41" fontId="16" fillId="0" borderId="6" xfId="30" applyNumberFormat="1" applyFont="1" applyFill="1" applyBorder="1" applyAlignment="1">
      <alignment horizontal="right" vertical="top"/>
      <protection/>
    </xf>
    <xf numFmtId="0" fontId="16" fillId="0" borderId="0" xfId="30" applyFont="1" applyFill="1" applyBorder="1" applyAlignment="1">
      <alignment horizontal="right" vertical="center"/>
      <protection/>
    </xf>
    <xf numFmtId="0" fontId="9" fillId="0" borderId="0" xfId="30" applyFont="1" applyFill="1" applyBorder="1">
      <alignment/>
      <protection/>
    </xf>
    <xf numFmtId="49" fontId="1" fillId="0" borderId="3" xfId="30" applyNumberFormat="1" applyFont="1" applyFill="1" applyBorder="1" applyAlignment="1">
      <alignment horizontal="center" vertical="center"/>
      <protection/>
    </xf>
    <xf numFmtId="41" fontId="1" fillId="0" borderId="0" xfId="30" applyNumberFormat="1" applyFont="1" applyFill="1" applyBorder="1" applyAlignment="1">
      <alignment horizontal="center" vertical="center"/>
      <protection/>
    </xf>
    <xf numFmtId="41" fontId="1" fillId="0" borderId="0" xfId="30" applyNumberFormat="1" applyFont="1" applyFill="1" applyBorder="1" applyAlignment="1">
      <alignment horizontal="center" vertical="center" wrapText="1"/>
      <protection/>
    </xf>
    <xf numFmtId="182" fontId="1" fillId="0" borderId="0" xfId="30" applyNumberFormat="1" applyFont="1" applyFill="1" applyBorder="1" applyAlignment="1">
      <alignment horizontal="center" vertical="center" wrapText="1"/>
      <protection/>
    </xf>
    <xf numFmtId="41" fontId="1" fillId="0" borderId="5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Fill="1" applyBorder="1" applyAlignment="1">
      <alignment horizontal="center" vertical="center"/>
      <protection/>
    </xf>
    <xf numFmtId="41" fontId="10" fillId="0" borderId="0" xfId="30" applyNumberFormat="1" applyFont="1" applyFill="1" applyBorder="1" applyAlignment="1">
      <alignment horizontal="center" vertical="center"/>
      <protection/>
    </xf>
    <xf numFmtId="41" fontId="10" fillId="0" borderId="5" xfId="30" applyNumberFormat="1" applyFont="1" applyFill="1" applyBorder="1" applyAlignment="1">
      <alignment horizontal="center" vertical="center"/>
      <protection/>
    </xf>
    <xf numFmtId="41" fontId="10" fillId="0" borderId="0" xfId="30" applyNumberFormat="1" applyFont="1" applyFill="1" applyBorder="1" applyAlignment="1">
      <alignment horizontal="center" vertical="center" wrapText="1"/>
      <protection/>
    </xf>
    <xf numFmtId="49" fontId="10" fillId="0" borderId="3" xfId="22" applyFill="1" applyBorder="1">
      <alignment horizontal="distributed" vertical="center"/>
      <protection/>
    </xf>
    <xf numFmtId="41" fontId="10" fillId="0" borderId="0" xfId="21" applyFill="1" applyBorder="1" applyAlignment="1">
      <alignment vertical="center"/>
      <protection/>
    </xf>
    <xf numFmtId="41" fontId="10" fillId="0" borderId="5" xfId="21" applyFill="1" applyBorder="1" applyAlignment="1">
      <alignment vertical="center"/>
      <protection/>
    </xf>
    <xf numFmtId="41" fontId="10" fillId="0" borderId="0" xfId="21" applyFill="1" applyBorder="1">
      <alignment/>
      <protection/>
    </xf>
    <xf numFmtId="0" fontId="13" fillId="0" borderId="0" xfId="30" applyFont="1" applyFill="1" applyAlignment="1">
      <alignment vertical="center"/>
      <protection/>
    </xf>
    <xf numFmtId="49" fontId="1" fillId="0" borderId="3" xfId="20" applyFont="1" applyFill="1" applyBorder="1">
      <alignment horizontal="distributed" vertical="center"/>
      <protection/>
    </xf>
    <xf numFmtId="41" fontId="1" fillId="0" borderId="0" xfId="30" applyNumberFormat="1" applyFont="1" applyFill="1" applyBorder="1" applyAlignment="1">
      <alignment vertical="center"/>
      <protection/>
    </xf>
    <xf numFmtId="41" fontId="1" fillId="0" borderId="5" xfId="30" applyNumberFormat="1" applyFont="1" applyFill="1" applyBorder="1" applyAlignment="1">
      <alignment vertical="center"/>
      <protection/>
    </xf>
    <xf numFmtId="0" fontId="13" fillId="0" borderId="0" xfId="30" applyFont="1" applyFill="1" applyBorder="1" applyAlignment="1">
      <alignment vertical="center"/>
      <protection/>
    </xf>
    <xf numFmtId="0" fontId="10" fillId="0" borderId="0" xfId="30" applyFont="1" applyFill="1" applyAlignment="1">
      <alignment vertical="center"/>
      <protection/>
    </xf>
    <xf numFmtId="49" fontId="10" fillId="0" borderId="3" xfId="22" applyFont="1" applyFill="1" applyBorder="1">
      <alignment horizontal="distributed" vertical="center"/>
      <protection/>
    </xf>
    <xf numFmtId="41" fontId="10" fillId="0" borderId="0" xfId="21" applyNumberFormat="1" applyFill="1" applyBorder="1" applyAlignment="1">
      <alignment vertical="center"/>
      <protection/>
    </xf>
    <xf numFmtId="41" fontId="10" fillId="0" borderId="5" xfId="21" applyNumberFormat="1" applyFill="1" applyBorder="1" applyAlignment="1">
      <alignment vertical="center"/>
      <protection/>
    </xf>
    <xf numFmtId="0" fontId="10" fillId="0" borderId="0" xfId="30" applyFont="1" applyFill="1" applyBorder="1" applyAlignment="1">
      <alignment vertical="center"/>
      <protection/>
    </xf>
    <xf numFmtId="41" fontId="10" fillId="0" borderId="0" xfId="30" applyNumberFormat="1" applyFont="1" applyFill="1" applyBorder="1">
      <alignment/>
      <protection/>
    </xf>
    <xf numFmtId="41" fontId="1" fillId="0" borderId="0" xfId="30" applyNumberFormat="1" applyFont="1" applyFill="1" applyBorder="1">
      <alignment/>
      <protection/>
    </xf>
    <xf numFmtId="49" fontId="1" fillId="0" borderId="3" xfId="20" applyFill="1" applyBorder="1">
      <alignment horizontal="distributed" vertical="center"/>
      <protection/>
    </xf>
    <xf numFmtId="41" fontId="8" fillId="0" borderId="0" xfId="30" applyNumberFormat="1" applyFont="1" applyFill="1" applyBorder="1" applyAlignment="1">
      <alignment vertical="center"/>
      <protection/>
    </xf>
    <xf numFmtId="41" fontId="8" fillId="0" borderId="5" xfId="30" applyNumberFormat="1" applyFont="1" applyFill="1" applyBorder="1" applyAlignment="1">
      <alignment vertical="center"/>
      <protection/>
    </xf>
    <xf numFmtId="49" fontId="1" fillId="0" borderId="3" xfId="30" applyNumberFormat="1" applyFont="1" applyFill="1" applyBorder="1" applyAlignment="1">
      <alignment horizontal="distributed" vertical="center"/>
      <protection/>
    </xf>
    <xf numFmtId="49" fontId="1" fillId="0" borderId="4" xfId="20" applyFont="1" applyFill="1" applyBorder="1">
      <alignment horizontal="distributed" vertical="center"/>
      <protection/>
    </xf>
    <xf numFmtId="41" fontId="1" fillId="0" borderId="10" xfId="30" applyNumberFormat="1" applyFont="1" applyFill="1" applyBorder="1" applyAlignment="1">
      <alignment horizontal="center" vertical="center"/>
      <protection/>
    </xf>
    <xf numFmtId="41" fontId="1" fillId="0" borderId="10" xfId="30" applyNumberFormat="1" applyFont="1" applyFill="1" applyBorder="1" applyAlignment="1">
      <alignment vertical="center"/>
      <protection/>
    </xf>
    <xf numFmtId="41" fontId="1" fillId="0" borderId="10" xfId="30" applyNumberFormat="1" applyFont="1" applyFill="1" applyBorder="1" applyAlignment="1">
      <alignment horizontal="center" vertical="center" wrapText="1"/>
      <protection/>
    </xf>
    <xf numFmtId="41" fontId="1" fillId="0" borderId="7" xfId="30" applyNumberFormat="1" applyFont="1" applyFill="1" applyBorder="1" applyAlignment="1">
      <alignment vertical="center"/>
      <protection/>
    </xf>
    <xf numFmtId="49" fontId="1" fillId="0" borderId="0" xfId="30" applyNumberFormat="1" applyFont="1" applyFill="1" applyAlignment="1">
      <alignment horizontal="left" vertical="top"/>
      <protection/>
    </xf>
    <xf numFmtId="49" fontId="1" fillId="0" borderId="0" xfId="30" applyNumberFormat="1" applyFont="1" applyFill="1" applyBorder="1" applyAlignment="1">
      <alignment horizontal="left" vertical="top" wrapText="1"/>
      <protection/>
    </xf>
    <xf numFmtId="49" fontId="1" fillId="0" borderId="0" xfId="30" applyNumberFormat="1" applyFont="1" applyFill="1" applyBorder="1" applyAlignment="1">
      <alignment wrapText="1"/>
      <protection/>
    </xf>
    <xf numFmtId="49" fontId="1" fillId="0" borderId="0" xfId="30" applyNumberFormat="1" applyFont="1" applyFill="1" applyBorder="1">
      <alignment/>
      <protection/>
    </xf>
    <xf numFmtId="0" fontId="1" fillId="0" borderId="0" xfId="30" applyFont="1" applyFill="1" applyBorder="1" applyAlignment="1">
      <alignment/>
      <protection/>
    </xf>
    <xf numFmtId="0" fontId="1" fillId="0" borderId="0" xfId="31" applyFont="1" applyFill="1">
      <alignment/>
      <protection/>
    </xf>
    <xf numFmtId="49" fontId="7" fillId="0" borderId="0" xfId="31" applyNumberFormat="1" applyFont="1" applyFill="1">
      <alignment/>
      <protection/>
    </xf>
    <xf numFmtId="0" fontId="1" fillId="0" borderId="0" xfId="31" applyFont="1" applyFill="1" applyBorder="1">
      <alignment/>
      <protection/>
    </xf>
    <xf numFmtId="0" fontId="1" fillId="0" borderId="0" xfId="31" applyNumberFormat="1" applyFont="1" applyFill="1" applyBorder="1" applyAlignment="1">
      <alignment horizontal="right"/>
      <protection/>
    </xf>
    <xf numFmtId="0" fontId="9" fillId="0" borderId="0" xfId="31" applyFont="1" applyFill="1">
      <alignment/>
      <protection/>
    </xf>
    <xf numFmtId="49" fontId="15" fillId="0" borderId="17" xfId="31" applyNumberFormat="1" applyFont="1" applyFill="1" applyBorder="1" applyAlignment="1">
      <alignment horizontal="distributed"/>
      <protection/>
    </xf>
    <xf numFmtId="41" fontId="16" fillId="0" borderId="8" xfId="31" applyNumberFormat="1" applyFont="1" applyFill="1" applyBorder="1" applyAlignment="1">
      <alignment horizontal="right" vertical="top"/>
      <protection/>
    </xf>
    <xf numFmtId="41" fontId="16" fillId="0" borderId="6" xfId="31" applyNumberFormat="1" applyFont="1" applyFill="1" applyBorder="1" applyAlignment="1">
      <alignment horizontal="right" vertical="top"/>
      <protection/>
    </xf>
    <xf numFmtId="0" fontId="16" fillId="0" borderId="0" xfId="31" applyFont="1" applyFill="1" applyBorder="1" applyAlignment="1">
      <alignment horizontal="right" vertical="center"/>
      <protection/>
    </xf>
    <xf numFmtId="0" fontId="9" fillId="0" borderId="0" xfId="31" applyFont="1" applyFill="1" applyBorder="1">
      <alignment/>
      <protection/>
    </xf>
    <xf numFmtId="49" fontId="1" fillId="0" borderId="3" xfId="31" applyNumberFormat="1" applyFont="1" applyFill="1" applyBorder="1" applyAlignment="1">
      <alignment horizontal="center" vertical="center"/>
      <protection/>
    </xf>
    <xf numFmtId="41" fontId="1" fillId="0" borderId="0" xfId="31" applyNumberFormat="1" applyFont="1" applyFill="1" applyBorder="1" applyAlignment="1">
      <alignment horizontal="center" vertical="center"/>
      <protection/>
    </xf>
    <xf numFmtId="41" fontId="1" fillId="0" borderId="0" xfId="31" applyNumberFormat="1" applyFont="1" applyFill="1" applyBorder="1" applyAlignment="1">
      <alignment horizontal="center" vertical="center" wrapText="1"/>
      <protection/>
    </xf>
    <xf numFmtId="41" fontId="1" fillId="0" borderId="5" xfId="31" applyNumberFormat="1" applyFont="1" applyFill="1" applyBorder="1" applyAlignment="1">
      <alignment horizontal="center" vertical="center" wrapText="1"/>
      <protection/>
    </xf>
    <xf numFmtId="49" fontId="13" fillId="0" borderId="3" xfId="31" applyNumberFormat="1" applyFont="1" applyFill="1" applyBorder="1" applyAlignment="1">
      <alignment horizontal="center" vertical="center"/>
      <protection/>
    </xf>
    <xf numFmtId="41" fontId="10" fillId="0" borderId="0" xfId="31" applyNumberFormat="1" applyFont="1" applyFill="1" applyBorder="1" applyAlignment="1">
      <alignment vertical="center"/>
      <protection/>
    </xf>
    <xf numFmtId="41" fontId="10" fillId="0" borderId="5" xfId="31" applyNumberFormat="1" applyFont="1" applyFill="1" applyBorder="1" applyAlignment="1">
      <alignment vertical="center"/>
      <protection/>
    </xf>
    <xf numFmtId="41" fontId="10" fillId="0" borderId="0" xfId="31" applyNumberFormat="1" applyFont="1" applyFill="1" applyBorder="1" applyAlignment="1">
      <alignment horizontal="center" vertical="center" wrapText="1"/>
      <protection/>
    </xf>
    <xf numFmtId="0" fontId="13" fillId="0" borderId="0" xfId="31" applyFont="1" applyFill="1" applyAlignment="1">
      <alignment vertical="center"/>
      <protection/>
    </xf>
    <xf numFmtId="41" fontId="1" fillId="0" borderId="0" xfId="31" applyNumberFormat="1" applyFont="1" applyFill="1" applyBorder="1" applyAlignment="1">
      <alignment vertical="center"/>
      <protection/>
    </xf>
    <xf numFmtId="41" fontId="1" fillId="0" borderId="5" xfId="31" applyNumberFormat="1" applyFont="1" applyFill="1" applyBorder="1" applyAlignment="1">
      <alignment vertical="center"/>
      <protection/>
    </xf>
    <xf numFmtId="0" fontId="13" fillId="0" borderId="0" xfId="31" applyFont="1" applyFill="1" applyBorder="1" applyAlignment="1">
      <alignment vertical="center"/>
      <protection/>
    </xf>
    <xf numFmtId="0" fontId="10" fillId="0" borderId="0" xfId="31" applyFont="1" applyFill="1" applyAlignment="1">
      <alignment vertical="center"/>
      <protection/>
    </xf>
    <xf numFmtId="0" fontId="10" fillId="0" borderId="0" xfId="31" applyFont="1" applyFill="1" applyBorder="1" applyAlignment="1">
      <alignment vertical="center"/>
      <protection/>
    </xf>
    <xf numFmtId="41" fontId="10" fillId="0" borderId="0" xfId="31" applyNumberFormat="1" applyFont="1" applyFill="1" applyBorder="1">
      <alignment/>
      <protection/>
    </xf>
    <xf numFmtId="41" fontId="1" fillId="0" borderId="0" xfId="31" applyNumberFormat="1" applyFont="1" applyFill="1" applyBorder="1">
      <alignment/>
      <protection/>
    </xf>
    <xf numFmtId="41" fontId="1" fillId="0" borderId="5" xfId="31" applyNumberFormat="1" applyFont="1" applyFill="1" applyBorder="1">
      <alignment/>
      <protection/>
    </xf>
    <xf numFmtId="41" fontId="8" fillId="0" borderId="0" xfId="31" applyNumberFormat="1" applyFont="1" applyFill="1" applyBorder="1" applyAlignment="1">
      <alignment vertical="center"/>
      <protection/>
    </xf>
    <xf numFmtId="41" fontId="8" fillId="0" borderId="5" xfId="31" applyNumberFormat="1" applyFont="1" applyFill="1" applyBorder="1" applyAlignment="1">
      <alignment vertical="center"/>
      <protection/>
    </xf>
    <xf numFmtId="49" fontId="1" fillId="0" borderId="3" xfId="31" applyNumberFormat="1" applyFont="1" applyFill="1" applyBorder="1" applyAlignment="1">
      <alignment horizontal="distributed" vertical="center"/>
      <protection/>
    </xf>
    <xf numFmtId="41" fontId="1" fillId="0" borderId="10" xfId="31" applyNumberFormat="1" applyFont="1" applyFill="1" applyBorder="1" applyAlignment="1">
      <alignment horizontal="center" vertical="center"/>
      <protection/>
    </xf>
    <xf numFmtId="41" fontId="1" fillId="0" borderId="10" xfId="31" applyNumberFormat="1" applyFont="1" applyFill="1" applyBorder="1" applyAlignment="1">
      <alignment vertical="center"/>
      <protection/>
    </xf>
    <xf numFmtId="41" fontId="1" fillId="0" borderId="10" xfId="31" applyNumberFormat="1" applyFont="1" applyFill="1" applyBorder="1" applyAlignment="1">
      <alignment horizontal="center" vertical="center" wrapText="1"/>
      <protection/>
    </xf>
    <xf numFmtId="41" fontId="1" fillId="0" borderId="10" xfId="31" applyNumberFormat="1" applyFont="1" applyFill="1" applyBorder="1">
      <alignment/>
      <protection/>
    </xf>
    <xf numFmtId="41" fontId="1" fillId="0" borderId="7" xfId="31" applyNumberFormat="1" applyFont="1" applyFill="1" applyBorder="1">
      <alignment/>
      <protection/>
    </xf>
    <xf numFmtId="49" fontId="1" fillId="0" borderId="0" xfId="31" applyNumberFormat="1" applyFont="1" applyFill="1" applyAlignment="1">
      <alignment horizontal="left" vertical="top"/>
      <protection/>
    </xf>
    <xf numFmtId="49" fontId="1" fillId="0" borderId="0" xfId="31" applyNumberFormat="1" applyFont="1" applyFill="1" applyBorder="1" applyAlignment="1">
      <alignment horizontal="left" vertical="top" wrapText="1"/>
      <protection/>
    </xf>
    <xf numFmtId="49" fontId="1" fillId="0" borderId="0" xfId="31" applyNumberFormat="1" applyFont="1" applyFill="1" applyBorder="1" applyAlignment="1">
      <alignment wrapText="1"/>
      <protection/>
    </xf>
    <xf numFmtId="49" fontId="1" fillId="0" borderId="0" xfId="31" applyNumberFormat="1" applyFont="1" applyFill="1" applyBorder="1">
      <alignment/>
      <protection/>
    </xf>
    <xf numFmtId="0" fontId="1" fillId="0" borderId="0" xfId="31" applyFont="1" applyFill="1" applyBorder="1" applyAlignment="1">
      <alignment/>
      <protection/>
    </xf>
    <xf numFmtId="49" fontId="1" fillId="0" borderId="0" xfId="31" applyNumberFormat="1" applyFont="1" applyFill="1">
      <alignment/>
      <protection/>
    </xf>
    <xf numFmtId="0" fontId="1" fillId="0" borderId="0" xfId="32" applyFont="1" applyFill="1">
      <alignment/>
      <protection/>
    </xf>
    <xf numFmtId="49" fontId="1" fillId="0" borderId="0" xfId="32" applyNumberFormat="1" applyFont="1" applyFill="1">
      <alignment/>
      <protection/>
    </xf>
    <xf numFmtId="0" fontId="1" fillId="0" borderId="0" xfId="32" applyFont="1" applyFill="1" applyBorder="1">
      <alignment/>
      <protection/>
    </xf>
    <xf numFmtId="49" fontId="7" fillId="0" borderId="0" xfId="32" applyNumberFormat="1" applyFont="1" applyFill="1">
      <alignment/>
      <protection/>
    </xf>
    <xf numFmtId="0" fontId="1" fillId="0" borderId="0" xfId="32" applyFont="1" applyFill="1" applyAlignment="1">
      <alignment horizontal="right"/>
      <protection/>
    </xf>
    <xf numFmtId="0" fontId="1" fillId="0" borderId="0" xfId="32" applyNumberFormat="1" applyFont="1" applyFill="1" applyBorder="1" applyAlignment="1">
      <alignment horizontal="right"/>
      <protection/>
    </xf>
    <xf numFmtId="0" fontId="12" fillId="0" borderId="0" xfId="32" applyFont="1" applyFill="1" applyBorder="1" applyAlignment="1">
      <alignment/>
      <protection/>
    </xf>
    <xf numFmtId="0" fontId="1" fillId="0" borderId="0" xfId="32" applyFont="1" applyFill="1" applyBorder="1" applyAlignment="1">
      <alignment horizontal="center" vertical="center" wrapText="1"/>
      <protection/>
    </xf>
    <xf numFmtId="0" fontId="9" fillId="0" borderId="0" xfId="32" applyFont="1" applyFill="1">
      <alignment/>
      <protection/>
    </xf>
    <xf numFmtId="49" fontId="15" fillId="0" borderId="17" xfId="32" applyNumberFormat="1" applyFont="1" applyFill="1" applyBorder="1" applyAlignment="1">
      <alignment horizontal="distributed"/>
      <protection/>
    </xf>
    <xf numFmtId="41" fontId="16" fillId="0" borderId="8" xfId="32" applyNumberFormat="1" applyFont="1" applyFill="1" applyBorder="1" applyAlignment="1">
      <alignment horizontal="right" vertical="top"/>
      <protection/>
    </xf>
    <xf numFmtId="41" fontId="16" fillId="0" borderId="6" xfId="32" applyNumberFormat="1" applyFont="1" applyFill="1" applyBorder="1" applyAlignment="1">
      <alignment horizontal="right" vertical="top"/>
      <protection/>
    </xf>
    <xf numFmtId="0" fontId="16" fillId="0" borderId="0" xfId="32" applyFont="1" applyFill="1" applyBorder="1" applyAlignment="1">
      <alignment horizontal="right" vertical="center"/>
      <protection/>
    </xf>
    <xf numFmtId="0" fontId="9" fillId="0" borderId="0" xfId="32" applyFont="1" applyFill="1" applyBorder="1">
      <alignment/>
      <protection/>
    </xf>
    <xf numFmtId="49" fontId="1" fillId="0" borderId="3" xfId="32" applyNumberFormat="1" applyFont="1" applyFill="1" applyBorder="1" applyAlignment="1">
      <alignment horizontal="center" vertical="center"/>
      <protection/>
    </xf>
    <xf numFmtId="41" fontId="1" fillId="0" borderId="0" xfId="32" applyNumberFormat="1" applyFont="1" applyFill="1" applyBorder="1" applyAlignment="1">
      <alignment horizontal="center" vertical="center"/>
      <protection/>
    </xf>
    <xf numFmtId="41" fontId="1" fillId="0" borderId="5" xfId="32" applyNumberFormat="1" applyFont="1" applyFill="1" applyBorder="1" applyAlignment="1">
      <alignment horizontal="center" vertical="center"/>
      <protection/>
    </xf>
    <xf numFmtId="41" fontId="1" fillId="0" borderId="0" xfId="32" applyNumberFormat="1" applyFont="1" applyFill="1" applyBorder="1" applyAlignment="1">
      <alignment horizontal="center" vertical="center" wrapText="1"/>
      <protection/>
    </xf>
    <xf numFmtId="49" fontId="13" fillId="0" borderId="3" xfId="32" applyNumberFormat="1" applyFont="1" applyFill="1" applyBorder="1" applyAlignment="1">
      <alignment horizontal="distributed" vertical="center"/>
      <protection/>
    </xf>
    <xf numFmtId="41" fontId="10" fillId="0" borderId="0" xfId="32" applyNumberFormat="1" applyFont="1" applyFill="1" applyBorder="1" applyAlignment="1">
      <alignment horizontal="center" vertical="center"/>
      <protection/>
    </xf>
    <xf numFmtId="41" fontId="10" fillId="0" borderId="5" xfId="32" applyNumberFormat="1" applyFont="1" applyFill="1" applyBorder="1" applyAlignment="1">
      <alignment horizontal="center" vertical="center"/>
      <protection/>
    </xf>
    <xf numFmtId="41" fontId="10" fillId="0" borderId="0" xfId="32" applyNumberFormat="1" applyFont="1" applyFill="1" applyBorder="1" applyAlignment="1">
      <alignment horizontal="center" vertical="center" wrapText="1"/>
      <protection/>
    </xf>
    <xf numFmtId="0" fontId="13" fillId="0" borderId="0" xfId="32" applyFont="1" applyFill="1" applyAlignment="1">
      <alignment vertical="center"/>
      <protection/>
    </xf>
    <xf numFmtId="41" fontId="1" fillId="0" borderId="0" xfId="32" applyNumberFormat="1" applyFont="1" applyFill="1" applyBorder="1" applyAlignment="1">
      <alignment vertical="center"/>
      <protection/>
    </xf>
    <xf numFmtId="41" fontId="1" fillId="0" borderId="5" xfId="32" applyNumberFormat="1" applyFont="1" applyFill="1" applyBorder="1" applyAlignment="1">
      <alignment vertical="center"/>
      <protection/>
    </xf>
    <xf numFmtId="0" fontId="13" fillId="0" borderId="0" xfId="32" applyFont="1" applyFill="1" applyBorder="1" applyAlignment="1">
      <alignment vertical="center"/>
      <protection/>
    </xf>
    <xf numFmtId="0" fontId="10" fillId="0" borderId="0" xfId="32" applyFont="1" applyFill="1" applyAlignment="1">
      <alignment vertical="center"/>
      <protection/>
    </xf>
    <xf numFmtId="41" fontId="8" fillId="0" borderId="0" xfId="32" applyNumberFormat="1" applyFont="1" applyFill="1" applyBorder="1" applyAlignment="1">
      <alignment vertical="center"/>
      <protection/>
    </xf>
    <xf numFmtId="41" fontId="8" fillId="0" borderId="5" xfId="32" applyNumberFormat="1" applyFont="1" applyFill="1" applyBorder="1" applyAlignment="1">
      <alignment vertical="center"/>
      <protection/>
    </xf>
    <xf numFmtId="0" fontId="10" fillId="0" borderId="0" xfId="32" applyFont="1" applyFill="1" applyBorder="1" applyAlignment="1">
      <alignment vertical="center"/>
      <protection/>
    </xf>
    <xf numFmtId="41" fontId="1" fillId="0" borderId="0" xfId="32" applyNumberFormat="1" applyFont="1" applyFill="1" applyBorder="1">
      <alignment/>
      <protection/>
    </xf>
    <xf numFmtId="41" fontId="10" fillId="0" borderId="0" xfId="32" applyNumberFormat="1" applyFont="1" applyFill="1" applyBorder="1">
      <alignment/>
      <protection/>
    </xf>
    <xf numFmtId="49" fontId="1" fillId="0" borderId="3" xfId="32" applyNumberFormat="1" applyFont="1" applyFill="1" applyBorder="1" applyAlignment="1">
      <alignment horizontal="distributed" vertical="center"/>
      <protection/>
    </xf>
    <xf numFmtId="41" fontId="1" fillId="0" borderId="10" xfId="32" applyNumberFormat="1" applyFont="1" applyFill="1" applyBorder="1" applyAlignment="1">
      <alignment horizontal="center" vertical="center"/>
      <protection/>
    </xf>
    <xf numFmtId="41" fontId="1" fillId="0" borderId="10" xfId="32" applyNumberFormat="1" applyFont="1" applyFill="1" applyBorder="1" applyAlignment="1">
      <alignment vertical="center"/>
      <protection/>
    </xf>
    <xf numFmtId="41" fontId="1" fillId="0" borderId="7" xfId="32" applyNumberFormat="1" applyFont="1" applyFill="1" applyBorder="1" applyAlignment="1">
      <alignment vertical="center"/>
      <protection/>
    </xf>
    <xf numFmtId="49" fontId="1" fillId="0" borderId="0" xfId="32" applyNumberFormat="1" applyFont="1" applyFill="1" applyAlignment="1">
      <alignment horizontal="left" vertical="top"/>
      <protection/>
    </xf>
    <xf numFmtId="49" fontId="1" fillId="0" borderId="0" xfId="32" applyNumberFormat="1" applyFont="1" applyFill="1" applyBorder="1" applyAlignment="1">
      <alignment horizontal="left" vertical="top" wrapText="1"/>
      <protection/>
    </xf>
    <xf numFmtId="49" fontId="1" fillId="0" borderId="0" xfId="32" applyNumberFormat="1" applyFont="1" applyFill="1" applyBorder="1">
      <alignment/>
      <protection/>
    </xf>
    <xf numFmtId="0" fontId="1" fillId="0" borderId="0" xfId="32" applyFont="1" applyFill="1" applyBorder="1" applyAlignment="1">
      <alignment/>
      <protection/>
    </xf>
    <xf numFmtId="0" fontId="1" fillId="0" borderId="0" xfId="33" applyFont="1" applyFill="1">
      <alignment/>
      <protection/>
    </xf>
    <xf numFmtId="49" fontId="1" fillId="0" borderId="0" xfId="33" applyNumberFormat="1" applyFont="1" applyFill="1">
      <alignment/>
      <protection/>
    </xf>
    <xf numFmtId="0" fontId="1" fillId="0" borderId="0" xfId="33" applyFont="1" applyFill="1" applyBorder="1">
      <alignment/>
      <protection/>
    </xf>
    <xf numFmtId="49" fontId="7" fillId="0" borderId="0" xfId="33" applyNumberFormat="1" applyFont="1" applyFill="1">
      <alignment/>
      <protection/>
    </xf>
    <xf numFmtId="0" fontId="1" fillId="0" borderId="0" xfId="33" applyFont="1" applyFill="1" applyAlignment="1">
      <alignment horizontal="right"/>
      <protection/>
    </xf>
    <xf numFmtId="0" fontId="1" fillId="0" borderId="0" xfId="33" applyNumberFormat="1" applyFont="1" applyFill="1" applyBorder="1" applyAlignment="1">
      <alignment horizontal="right"/>
      <protection/>
    </xf>
    <xf numFmtId="0" fontId="1" fillId="0" borderId="0" xfId="33" applyFont="1" applyFill="1" applyBorder="1" applyAlignment="1">
      <alignment/>
      <protection/>
    </xf>
    <xf numFmtId="0" fontId="1" fillId="0" borderId="11" xfId="33" applyFont="1" applyFill="1" applyBorder="1" applyAlignment="1">
      <alignment horizontal="center" vertical="center"/>
      <protection/>
    </xf>
    <xf numFmtId="0" fontId="1" fillId="0" borderId="0" xfId="33" applyFont="1" applyFill="1" applyBorder="1" applyAlignment="1">
      <alignment horizontal="center" vertical="center" wrapText="1"/>
      <protection/>
    </xf>
    <xf numFmtId="0" fontId="9" fillId="0" borderId="0" xfId="33" applyFont="1" applyFill="1">
      <alignment/>
      <protection/>
    </xf>
    <xf numFmtId="49" fontId="9" fillId="0" borderId="17" xfId="33" applyNumberFormat="1" applyFont="1" applyFill="1" applyBorder="1" applyAlignment="1">
      <alignment horizontal="distributed"/>
      <protection/>
    </xf>
    <xf numFmtId="41" fontId="9" fillId="0" borderId="8" xfId="33" applyNumberFormat="1" applyFont="1" applyFill="1" applyBorder="1" applyAlignment="1">
      <alignment horizontal="right" vertical="top"/>
      <protection/>
    </xf>
    <xf numFmtId="41" fontId="9" fillId="0" borderId="6" xfId="33" applyNumberFormat="1" applyFont="1" applyFill="1" applyBorder="1" applyAlignment="1">
      <alignment horizontal="right" vertical="top"/>
      <protection/>
    </xf>
    <xf numFmtId="0" fontId="9" fillId="0" borderId="0" xfId="33" applyFont="1" applyFill="1" applyBorder="1" applyAlignment="1">
      <alignment horizontal="right" vertical="center"/>
      <protection/>
    </xf>
    <xf numFmtId="0" fontId="9" fillId="0" borderId="0" xfId="33" applyFont="1" applyFill="1" applyBorder="1">
      <alignment/>
      <protection/>
    </xf>
    <xf numFmtId="49" fontId="1" fillId="0" borderId="3" xfId="33" applyNumberFormat="1" applyFont="1" applyFill="1" applyBorder="1" applyAlignment="1">
      <alignment horizontal="distributed" vertical="center"/>
      <protection/>
    </xf>
    <xf numFmtId="41" fontId="1" fillId="0" borderId="0" xfId="33" applyNumberFormat="1" applyFont="1" applyFill="1" applyBorder="1" applyAlignment="1">
      <alignment horizontal="center" vertical="center"/>
      <protection/>
    </xf>
    <xf numFmtId="41" fontId="1" fillId="0" borderId="0" xfId="33" applyNumberFormat="1" applyFont="1" applyFill="1" applyBorder="1" applyAlignment="1">
      <alignment vertical="center"/>
      <protection/>
    </xf>
    <xf numFmtId="41" fontId="1" fillId="0" borderId="5" xfId="33" applyNumberFormat="1" applyFont="1" applyFill="1" applyBorder="1" applyAlignment="1">
      <alignment vertical="center"/>
      <protection/>
    </xf>
    <xf numFmtId="41" fontId="1" fillId="0" borderId="0" xfId="33" applyNumberFormat="1" applyFont="1" applyFill="1" applyBorder="1" applyAlignment="1">
      <alignment horizontal="center" vertical="center" wrapText="1"/>
      <protection/>
    </xf>
    <xf numFmtId="41" fontId="1" fillId="0" borderId="5" xfId="33" applyNumberFormat="1" applyFont="1" applyFill="1" applyBorder="1" applyAlignment="1">
      <alignment horizontal="center" vertical="center"/>
      <protection/>
    </xf>
    <xf numFmtId="49" fontId="10" fillId="0" borderId="3" xfId="33" applyNumberFormat="1" applyFont="1" applyFill="1" applyBorder="1" applyAlignment="1">
      <alignment horizontal="distributed" vertical="center"/>
      <protection/>
    </xf>
    <xf numFmtId="41" fontId="10" fillId="0" borderId="0" xfId="33" applyNumberFormat="1" applyFont="1" applyFill="1" applyBorder="1" applyAlignment="1">
      <alignment horizontal="center" vertical="center"/>
      <protection/>
    </xf>
    <xf numFmtId="41" fontId="10" fillId="0" borderId="5" xfId="33" applyNumberFormat="1" applyFont="1" applyFill="1" applyBorder="1" applyAlignment="1">
      <alignment horizontal="center" vertical="center"/>
      <protection/>
    </xf>
    <xf numFmtId="41" fontId="10" fillId="0" borderId="0" xfId="33" applyNumberFormat="1" applyFont="1" applyFill="1" applyBorder="1" applyAlignment="1">
      <alignment horizontal="center" vertical="center" wrapText="1"/>
      <protection/>
    </xf>
    <xf numFmtId="49" fontId="1" fillId="0" borderId="3" xfId="33" applyNumberFormat="1" applyFont="1" applyFill="1" applyBorder="1" applyAlignment="1">
      <alignment horizontal="center" vertical="center"/>
      <protection/>
    </xf>
    <xf numFmtId="0" fontId="13" fillId="0" borderId="0" xfId="33" applyFont="1" applyFill="1" applyAlignment="1">
      <alignment vertical="center"/>
      <protection/>
    </xf>
    <xf numFmtId="0" fontId="13" fillId="0" borderId="0" xfId="33" applyFont="1" applyFill="1" applyBorder="1" applyAlignment="1">
      <alignment vertical="center"/>
      <protection/>
    </xf>
    <xf numFmtId="41" fontId="10" fillId="0" borderId="0" xfId="21" applyFont="1" applyFill="1" applyBorder="1" applyAlignment="1">
      <alignment vertical="center"/>
      <protection/>
    </xf>
    <xf numFmtId="41" fontId="10" fillId="0" borderId="5" xfId="21" applyFont="1" applyFill="1" applyBorder="1" applyAlignment="1">
      <alignment vertical="center"/>
      <protection/>
    </xf>
    <xf numFmtId="41" fontId="10" fillId="0" borderId="0" xfId="21" applyFont="1" applyFill="1" applyBorder="1">
      <alignment/>
      <protection/>
    </xf>
    <xf numFmtId="0" fontId="10" fillId="0" borderId="0" xfId="33" applyFont="1" applyFill="1" applyAlignment="1">
      <alignment vertical="center"/>
      <protection/>
    </xf>
    <xf numFmtId="41" fontId="8" fillId="0" borderId="0" xfId="33" applyNumberFormat="1" applyFont="1" applyFill="1" applyBorder="1" applyAlignment="1">
      <alignment vertical="center"/>
      <protection/>
    </xf>
    <xf numFmtId="41" fontId="8" fillId="0" borderId="5" xfId="33" applyNumberFormat="1" applyFont="1" applyFill="1" applyBorder="1" applyAlignment="1">
      <alignment vertical="center"/>
      <protection/>
    </xf>
    <xf numFmtId="0" fontId="10" fillId="0" borderId="0" xfId="33" applyFont="1" applyFill="1" applyBorder="1" applyAlignment="1">
      <alignment vertical="center"/>
      <protection/>
    </xf>
    <xf numFmtId="41" fontId="10" fillId="0" borderId="0" xfId="21" applyNumberFormat="1" applyFont="1" applyFill="1" applyBorder="1" applyAlignment="1">
      <alignment vertical="center"/>
      <protection/>
    </xf>
    <xf numFmtId="41" fontId="10" fillId="0" borderId="5" xfId="21" applyNumberFormat="1" applyFont="1" applyFill="1" applyBorder="1" applyAlignment="1">
      <alignment vertical="center"/>
      <protection/>
    </xf>
    <xf numFmtId="41" fontId="1" fillId="0" borderId="0" xfId="33" applyNumberFormat="1" applyFont="1" applyFill="1" applyBorder="1">
      <alignment/>
      <protection/>
    </xf>
    <xf numFmtId="41" fontId="10" fillId="0" borderId="0" xfId="33" applyNumberFormat="1" applyFont="1" applyFill="1" applyBorder="1">
      <alignment/>
      <protection/>
    </xf>
    <xf numFmtId="183" fontId="1" fillId="0" borderId="0" xfId="33" applyNumberFormat="1" applyFont="1" applyFill="1" applyBorder="1" applyAlignment="1">
      <alignment vertical="center"/>
      <protection/>
    </xf>
    <xf numFmtId="41" fontId="1" fillId="0" borderId="10" xfId="33" applyNumberFormat="1" applyFont="1" applyFill="1" applyBorder="1" applyAlignment="1">
      <alignment horizontal="center" vertical="center"/>
      <protection/>
    </xf>
    <xf numFmtId="41" fontId="1" fillId="0" borderId="10" xfId="33" applyNumberFormat="1" applyFont="1" applyFill="1" applyBorder="1" applyAlignment="1">
      <alignment vertical="center"/>
      <protection/>
    </xf>
    <xf numFmtId="41" fontId="1" fillId="0" borderId="7" xfId="33" applyNumberFormat="1" applyFont="1" applyFill="1" applyBorder="1" applyAlignment="1">
      <alignment vertical="center"/>
      <protection/>
    </xf>
    <xf numFmtId="49" fontId="1" fillId="0" borderId="0" xfId="33" applyNumberFormat="1" applyFont="1" applyFill="1" applyAlignment="1">
      <alignment horizontal="left" vertical="top"/>
      <protection/>
    </xf>
    <xf numFmtId="49" fontId="1" fillId="0" borderId="0" xfId="33" applyNumberFormat="1" applyFont="1" applyFill="1" applyBorder="1" applyAlignment="1">
      <alignment horizontal="left" vertical="top" wrapText="1"/>
      <protection/>
    </xf>
    <xf numFmtId="49" fontId="1" fillId="0" borderId="0" xfId="33" applyNumberFormat="1" applyFont="1" applyFill="1" applyBorder="1">
      <alignment/>
      <protection/>
    </xf>
    <xf numFmtId="0" fontId="1" fillId="0" borderId="0" xfId="33" applyFont="1" applyFill="1" applyBorder="1" applyAlignment="1">
      <alignment/>
      <protection/>
    </xf>
    <xf numFmtId="38" fontId="7" fillId="0" borderId="0" xfId="18" applyFont="1" applyFill="1" applyBorder="1" applyAlignment="1">
      <alignment vertical="center"/>
    </xf>
    <xf numFmtId="38" fontId="1" fillId="0" borderId="12" xfId="18" applyFont="1" applyFill="1" applyBorder="1" applyAlignment="1">
      <alignment horizontal="distributed" vertical="center"/>
    </xf>
    <xf numFmtId="38" fontId="1" fillId="0" borderId="11" xfId="18" applyFont="1" applyFill="1" applyBorder="1" applyAlignment="1">
      <alignment horizontal="distributed" vertical="center"/>
    </xf>
    <xf numFmtId="0" fontId="0" fillId="0" borderId="3" xfId="34" applyFill="1" applyBorder="1" applyAlignment="1">
      <alignment horizontal="center" vertical="center"/>
      <protection/>
    </xf>
    <xf numFmtId="38" fontId="1" fillId="0" borderId="8" xfId="18" applyFont="1" applyFill="1" applyBorder="1" applyAlignment="1">
      <alignment horizontal="right" vertical="center"/>
    </xf>
    <xf numFmtId="38" fontId="1" fillId="0" borderId="6" xfId="18" applyFont="1" applyFill="1" applyBorder="1" applyAlignment="1">
      <alignment horizontal="right" vertical="center"/>
    </xf>
    <xf numFmtId="38" fontId="8" fillId="0" borderId="0" xfId="18" applyFont="1" applyFill="1" applyBorder="1" applyAlignment="1">
      <alignment vertical="center"/>
    </xf>
    <xf numFmtId="188" fontId="10" fillId="0" borderId="1" xfId="18" applyNumberFormat="1" applyFont="1" applyFill="1" applyBorder="1" applyAlignment="1">
      <alignment horizontal="right" vertical="center"/>
    </xf>
    <xf numFmtId="188" fontId="10" fillId="0" borderId="0" xfId="18" applyNumberFormat="1" applyFont="1" applyFill="1" applyBorder="1" applyAlignment="1">
      <alignment horizontal="right" vertical="center"/>
    </xf>
    <xf numFmtId="188" fontId="1" fillId="0" borderId="1" xfId="18" applyNumberFormat="1" applyFont="1" applyFill="1" applyBorder="1" applyAlignment="1">
      <alignment horizontal="right" vertical="center"/>
    </xf>
    <xf numFmtId="188" fontId="1" fillId="0" borderId="0" xfId="18" applyNumberFormat="1" applyFont="1" applyFill="1" applyBorder="1" applyAlignment="1">
      <alignment horizontal="right" vertical="center"/>
    </xf>
    <xf numFmtId="188" fontId="1" fillId="0" borderId="0" xfId="18" applyNumberFormat="1" applyFont="1" applyFill="1" applyBorder="1" applyAlignment="1">
      <alignment vertical="center"/>
    </xf>
    <xf numFmtId="201" fontId="1" fillId="0" borderId="0" xfId="18" applyNumberFormat="1" applyFont="1" applyFill="1" applyBorder="1" applyAlignment="1">
      <alignment horizontal="right" vertical="center"/>
    </xf>
    <xf numFmtId="188" fontId="10" fillId="0" borderId="1" xfId="18" applyNumberFormat="1" applyFont="1" applyFill="1" applyBorder="1" applyAlignment="1">
      <alignment vertical="center"/>
    </xf>
    <xf numFmtId="188" fontId="10" fillId="0" borderId="0" xfId="18" applyNumberFormat="1" applyFont="1" applyFill="1" applyBorder="1" applyAlignment="1">
      <alignment vertical="center"/>
    </xf>
    <xf numFmtId="204" fontId="10" fillId="0" borderId="0" xfId="18" applyNumberFormat="1" applyFont="1" applyFill="1" applyBorder="1" applyAlignment="1">
      <alignment horizontal="right" vertical="center"/>
    </xf>
    <xf numFmtId="188" fontId="1" fillId="0" borderId="13" xfId="18" applyNumberFormat="1" applyFont="1" applyFill="1" applyBorder="1" applyAlignment="1">
      <alignment horizontal="right" vertical="center"/>
    </xf>
    <xf numFmtId="188" fontId="1" fillId="0" borderId="10" xfId="18" applyNumberFormat="1" applyFont="1" applyFill="1" applyBorder="1" applyAlignment="1">
      <alignment horizontal="right" vertical="center"/>
    </xf>
    <xf numFmtId="188" fontId="1" fillId="0" borderId="10" xfId="18" applyNumberFormat="1" applyFont="1" applyFill="1" applyBorder="1" applyAlignment="1">
      <alignment vertical="center"/>
    </xf>
    <xf numFmtId="0" fontId="1" fillId="0" borderId="0" xfId="35" applyFont="1" applyFill="1" applyAlignment="1">
      <alignment vertical="center"/>
      <protection/>
    </xf>
    <xf numFmtId="0" fontId="7" fillId="0" borderId="0" xfId="35" applyFont="1" applyFill="1" applyAlignment="1">
      <alignment vertical="center"/>
      <protection/>
    </xf>
    <xf numFmtId="0" fontId="1" fillId="0" borderId="0" xfId="35" applyFont="1" applyFill="1" applyBorder="1" applyAlignment="1">
      <alignment vertical="center"/>
      <protection/>
    </xf>
    <xf numFmtId="0" fontId="1" fillId="0" borderId="14" xfId="35" applyFont="1" applyFill="1" applyBorder="1" applyAlignment="1">
      <alignment vertical="center"/>
      <protection/>
    </xf>
    <xf numFmtId="0" fontId="1" fillId="0" borderId="14" xfId="35" applyFont="1" applyFill="1" applyBorder="1" applyAlignment="1">
      <alignment horizontal="right" vertical="center"/>
      <protection/>
    </xf>
    <xf numFmtId="0" fontId="1" fillId="0" borderId="16" xfId="35" applyFont="1" applyFill="1" applyBorder="1" applyAlignment="1">
      <alignment horizontal="distributed" vertical="center"/>
      <protection/>
    </xf>
    <xf numFmtId="0" fontId="1" fillId="0" borderId="19" xfId="35" applyFont="1" applyFill="1" applyBorder="1" applyAlignment="1">
      <alignment horizontal="distributed" vertical="center"/>
      <protection/>
    </xf>
    <xf numFmtId="0" fontId="1" fillId="0" borderId="12" xfId="35" applyFont="1" applyFill="1" applyBorder="1" applyAlignment="1">
      <alignment horizontal="distributed" vertical="center"/>
      <protection/>
    </xf>
    <xf numFmtId="0" fontId="1" fillId="0" borderId="1" xfId="35" applyFont="1" applyFill="1" applyBorder="1" applyAlignment="1">
      <alignment horizontal="distributed" vertical="center"/>
      <protection/>
    </xf>
    <xf numFmtId="0" fontId="14" fillId="0" borderId="0" xfId="35" applyFont="1" applyFill="1" applyBorder="1" applyAlignment="1">
      <alignment horizontal="distributed" vertical="center"/>
      <protection/>
    </xf>
    <xf numFmtId="0" fontId="0" fillId="0" borderId="5" xfId="35" applyFill="1" applyBorder="1" applyAlignment="1">
      <alignment horizontal="distributed" vertical="center"/>
      <protection/>
    </xf>
    <xf numFmtId="0" fontId="9" fillId="0" borderId="0" xfId="35" applyFont="1" applyFill="1" applyBorder="1" applyAlignment="1">
      <alignment horizontal="right" vertical="center"/>
      <protection/>
    </xf>
    <xf numFmtId="0" fontId="9" fillId="0" borderId="6" xfId="35" applyFont="1" applyFill="1" applyBorder="1" applyAlignment="1">
      <alignment horizontal="right" vertical="center"/>
      <protection/>
    </xf>
    <xf numFmtId="0" fontId="10" fillId="0" borderId="0" xfId="35" applyFont="1" applyFill="1" applyAlignment="1">
      <alignment vertical="center"/>
      <protection/>
    </xf>
    <xf numFmtId="0" fontId="10" fillId="0" borderId="1" xfId="35" applyFont="1" applyFill="1" applyBorder="1" applyAlignment="1">
      <alignment horizontal="distributed" vertical="center"/>
      <protection/>
    </xf>
    <xf numFmtId="0" fontId="10" fillId="0" borderId="0" xfId="35" applyFont="1" applyFill="1" applyBorder="1" applyAlignment="1">
      <alignment horizontal="distributed" vertical="center"/>
      <protection/>
    </xf>
    <xf numFmtId="0" fontId="10" fillId="0" borderId="5" xfId="35" applyFont="1" applyFill="1" applyBorder="1" applyAlignment="1">
      <alignment horizontal="distributed" vertical="center"/>
      <protection/>
    </xf>
    <xf numFmtId="41" fontId="10" fillId="0" borderId="0" xfId="35" applyNumberFormat="1" applyFont="1" applyFill="1" applyAlignment="1">
      <alignment vertical="center"/>
      <protection/>
    </xf>
    <xf numFmtId="204" fontId="10" fillId="0" borderId="0" xfId="35" applyNumberFormat="1" applyFont="1" applyFill="1" applyAlignment="1">
      <alignment vertical="center"/>
      <protection/>
    </xf>
    <xf numFmtId="204" fontId="10" fillId="0" borderId="0" xfId="18" applyNumberFormat="1" applyFont="1" applyFill="1" applyBorder="1" applyAlignment="1">
      <alignment vertical="center"/>
    </xf>
    <xf numFmtId="204" fontId="10" fillId="0" borderId="5" xfId="18" applyNumberFormat="1" applyFont="1" applyFill="1" applyBorder="1" applyAlignment="1">
      <alignment vertical="center"/>
    </xf>
    <xf numFmtId="0" fontId="0" fillId="0" borderId="5" xfId="35" applyFill="1" applyBorder="1" applyAlignment="1">
      <alignment horizontal="distributed" vertical="center"/>
      <protection/>
    </xf>
    <xf numFmtId="0" fontId="1" fillId="0" borderId="0" xfId="35" applyFont="1" applyFill="1" applyBorder="1" applyAlignment="1">
      <alignment horizontal="distributed" vertical="center"/>
      <protection/>
    </xf>
    <xf numFmtId="41" fontId="1" fillId="0" borderId="0" xfId="35" applyNumberFormat="1" applyFont="1" applyFill="1" applyAlignment="1">
      <alignment vertical="center"/>
      <protection/>
    </xf>
    <xf numFmtId="188" fontId="1" fillId="0" borderId="0" xfId="35" applyNumberFormat="1" applyFont="1" applyFill="1" applyAlignment="1">
      <alignment vertical="center"/>
      <protection/>
    </xf>
    <xf numFmtId="184" fontId="1" fillId="0" borderId="5" xfId="18" applyNumberFormat="1" applyFont="1" applyFill="1" applyBorder="1" applyAlignment="1">
      <alignment vertical="center"/>
    </xf>
    <xf numFmtId="184" fontId="1" fillId="0" borderId="0" xfId="18" applyNumberFormat="1" applyFont="1" applyFill="1" applyBorder="1" applyAlignment="1">
      <alignment vertical="center"/>
    </xf>
    <xf numFmtId="208" fontId="1" fillId="0" borderId="0" xfId="18" applyNumberFormat="1" applyFont="1" applyFill="1" applyBorder="1" applyAlignment="1">
      <alignment vertical="center"/>
    </xf>
    <xf numFmtId="49" fontId="1" fillId="0" borderId="5" xfId="35" applyNumberFormat="1" applyFont="1" applyFill="1" applyBorder="1" applyAlignment="1">
      <alignment horizontal="distributed" vertical="center" wrapText="1"/>
      <protection/>
    </xf>
    <xf numFmtId="41" fontId="1" fillId="0" borderId="0" xfId="35" applyNumberFormat="1" applyFont="1" applyFill="1" applyBorder="1" applyAlignment="1">
      <alignment vertical="center"/>
      <protection/>
    </xf>
    <xf numFmtId="49" fontId="1" fillId="0" borderId="5" xfId="35" applyNumberFormat="1" applyFont="1" applyFill="1" applyBorder="1" applyAlignment="1">
      <alignment horizontal="distributed" vertical="center"/>
      <protection/>
    </xf>
    <xf numFmtId="0" fontId="1" fillId="0" borderId="5" xfId="35" applyFont="1" applyFill="1" applyBorder="1" applyAlignment="1">
      <alignment horizontal="distributed" vertical="center" wrapText="1"/>
      <protection/>
    </xf>
    <xf numFmtId="41" fontId="1" fillId="0" borderId="0" xfId="35" applyNumberFormat="1" applyFont="1" applyFill="1" applyBorder="1" applyAlignment="1">
      <alignment horizontal="right" vertical="center"/>
      <protection/>
    </xf>
    <xf numFmtId="0" fontId="1" fillId="0" borderId="5" xfId="35" applyFont="1" applyFill="1" applyBorder="1" applyAlignment="1">
      <alignment horizontal="distributed" vertical="center"/>
      <protection/>
    </xf>
    <xf numFmtId="0" fontId="10" fillId="0" borderId="5" xfId="35" applyFont="1" applyFill="1" applyBorder="1" applyAlignment="1">
      <alignment horizontal="distributed" vertical="center" wrapText="1"/>
      <protection/>
    </xf>
    <xf numFmtId="41" fontId="10" fillId="0" borderId="0" xfId="35" applyNumberFormat="1" applyFont="1" applyFill="1" applyBorder="1" applyAlignment="1">
      <alignment vertical="center"/>
      <protection/>
    </xf>
    <xf numFmtId="188" fontId="10" fillId="0" borderId="0" xfId="35" applyNumberFormat="1" applyFont="1" applyFill="1" applyAlignment="1">
      <alignment vertical="center"/>
      <protection/>
    </xf>
    <xf numFmtId="204" fontId="10" fillId="0" borderId="0" xfId="35" applyNumberFormat="1" applyFont="1" applyFill="1" applyBorder="1" applyAlignment="1">
      <alignment vertical="center"/>
      <protection/>
    </xf>
    <xf numFmtId="204" fontId="10" fillId="0" borderId="5" xfId="35" applyNumberFormat="1" applyFont="1" applyFill="1" applyBorder="1" applyAlignment="1">
      <alignment vertical="center"/>
      <protection/>
    </xf>
    <xf numFmtId="0" fontId="1" fillId="0" borderId="1" xfId="35" applyFont="1" applyFill="1" applyBorder="1" applyAlignment="1">
      <alignment horizontal="center" vertical="center" wrapText="1"/>
      <protection/>
    </xf>
    <xf numFmtId="0" fontId="1" fillId="0" borderId="0" xfId="35" applyFont="1" applyFill="1" applyBorder="1" applyAlignment="1">
      <alignment horizontal="center" vertical="center" wrapText="1"/>
      <protection/>
    </xf>
    <xf numFmtId="49" fontId="1" fillId="0" borderId="0" xfId="35" applyNumberFormat="1" applyFont="1" applyFill="1" applyBorder="1" applyAlignment="1">
      <alignment horizontal="center" vertical="center" shrinkToFit="1"/>
      <protection/>
    </xf>
    <xf numFmtId="49" fontId="1" fillId="0" borderId="5" xfId="35" applyNumberFormat="1" applyFont="1" applyFill="1" applyBorder="1" applyAlignment="1">
      <alignment horizontal="center" vertical="center" shrinkToFit="1"/>
      <protection/>
    </xf>
    <xf numFmtId="204" fontId="1" fillId="0" borderId="0" xfId="35" applyNumberFormat="1" applyFont="1" applyFill="1" applyBorder="1" applyAlignment="1">
      <alignment vertical="center"/>
      <protection/>
    </xf>
    <xf numFmtId="204" fontId="1" fillId="0" borderId="0" xfId="18" applyNumberFormat="1" applyFont="1" applyFill="1" applyBorder="1" applyAlignment="1">
      <alignment vertical="center"/>
    </xf>
    <xf numFmtId="204" fontId="1" fillId="0" borderId="5" xfId="18" applyNumberFormat="1" applyFont="1" applyFill="1" applyBorder="1" applyAlignment="1">
      <alignment vertical="center"/>
    </xf>
    <xf numFmtId="38" fontId="10" fillId="0" borderId="0" xfId="18" applyNumberFormat="1" applyFont="1" applyFill="1" applyBorder="1" applyAlignment="1">
      <alignment vertical="center"/>
    </xf>
    <xf numFmtId="0" fontId="1" fillId="0" borderId="1" xfId="35" applyFont="1" applyFill="1" applyBorder="1" applyAlignment="1">
      <alignment horizontal="center" vertical="center"/>
      <protection/>
    </xf>
    <xf numFmtId="0" fontId="10" fillId="0" borderId="7" xfId="35" applyFont="1" applyFill="1" applyBorder="1" applyAlignment="1">
      <alignment horizontal="distributed" vertical="center"/>
      <protection/>
    </xf>
    <xf numFmtId="41" fontId="10" fillId="0" borderId="10" xfId="35" applyNumberFormat="1" applyFont="1" applyFill="1" applyBorder="1" applyAlignment="1">
      <alignment vertical="center"/>
      <protection/>
    </xf>
    <xf numFmtId="188" fontId="10" fillId="0" borderId="10" xfId="35" applyNumberFormat="1" applyFont="1" applyFill="1" applyBorder="1" applyAlignment="1">
      <alignment vertical="center"/>
      <protection/>
    </xf>
    <xf numFmtId="204" fontId="10" fillId="0" borderId="10" xfId="35" applyNumberFormat="1" applyFont="1" applyFill="1" applyBorder="1" applyAlignment="1">
      <alignment vertical="center"/>
      <protection/>
    </xf>
    <xf numFmtId="41" fontId="10" fillId="0" borderId="7" xfId="35" applyNumberFormat="1" applyFont="1" applyFill="1" applyBorder="1" applyAlignment="1">
      <alignment vertical="center"/>
      <protection/>
    </xf>
    <xf numFmtId="0" fontId="1" fillId="0" borderId="0" xfId="36" applyFont="1" applyFill="1" applyAlignment="1">
      <alignment horizontal="center"/>
      <protection/>
    </xf>
    <xf numFmtId="0" fontId="7" fillId="0" borderId="0" xfId="36" applyFont="1" applyFill="1">
      <alignment/>
      <protection/>
    </xf>
    <xf numFmtId="0" fontId="1" fillId="0" borderId="0" xfId="36" applyFont="1" applyFill="1">
      <alignment/>
      <protection/>
    </xf>
    <xf numFmtId="0" fontId="1" fillId="0" borderId="0" xfId="36" applyNumberFormat="1" applyFont="1" applyFill="1">
      <alignment/>
      <protection/>
    </xf>
    <xf numFmtId="0" fontId="1" fillId="0" borderId="0" xfId="36" applyFont="1" applyFill="1" quotePrefix="1">
      <alignment/>
      <protection/>
    </xf>
    <xf numFmtId="0" fontId="1" fillId="0" borderId="0" xfId="36" applyFont="1" applyFill="1" applyBorder="1" applyAlignment="1">
      <alignment horizontal="right"/>
      <protection/>
    </xf>
    <xf numFmtId="0" fontId="1" fillId="0" borderId="0" xfId="36" applyFont="1" applyFill="1" applyBorder="1">
      <alignment/>
      <protection/>
    </xf>
    <xf numFmtId="0" fontId="1" fillId="0" borderId="11" xfId="36" applyFont="1" applyFill="1" applyBorder="1" applyAlignment="1">
      <alignment horizontal="center" vertical="center"/>
      <protection/>
    </xf>
    <xf numFmtId="0" fontId="1" fillId="0" borderId="11" xfId="36" applyFont="1" applyFill="1" applyBorder="1" applyAlignment="1">
      <alignment horizontal="center" vertical="center" wrapText="1"/>
      <protection/>
    </xf>
    <xf numFmtId="0" fontId="13" fillId="0" borderId="0" xfId="36" applyFont="1" applyFill="1" applyAlignment="1">
      <alignment horizontal="center"/>
      <protection/>
    </xf>
    <xf numFmtId="0" fontId="13" fillId="0" borderId="15" xfId="36" applyFont="1" applyFill="1" applyBorder="1" applyAlignment="1">
      <alignment horizontal="center"/>
      <protection/>
    </xf>
    <xf numFmtId="0" fontId="13" fillId="0" borderId="6" xfId="36" applyFont="1" applyFill="1" applyBorder="1" applyAlignment="1">
      <alignment horizontal="distributed" vertical="center"/>
      <protection/>
    </xf>
    <xf numFmtId="41" fontId="18" fillId="0" borderId="0" xfId="18" applyNumberFormat="1" applyFont="1" applyFill="1" applyBorder="1" applyAlignment="1">
      <alignment horizontal="right" vertical="center"/>
    </xf>
    <xf numFmtId="41" fontId="18" fillId="0" borderId="6" xfId="18" applyNumberFormat="1" applyFont="1" applyFill="1" applyBorder="1" applyAlignment="1">
      <alignment horizontal="right" vertical="center"/>
    </xf>
    <xf numFmtId="0" fontId="13" fillId="0" borderId="0" xfId="36" applyFont="1" applyFill="1">
      <alignment/>
      <protection/>
    </xf>
    <xf numFmtId="0" fontId="13" fillId="0" borderId="1" xfId="36" applyFont="1" applyFill="1" applyBorder="1" applyAlignment="1">
      <alignment horizontal="center"/>
      <protection/>
    </xf>
    <xf numFmtId="0" fontId="13" fillId="0" borderId="5" xfId="36" applyFont="1" applyFill="1" applyBorder="1" applyAlignment="1">
      <alignment horizontal="distributed" vertical="center"/>
      <protection/>
    </xf>
    <xf numFmtId="41" fontId="19" fillId="0" borderId="0" xfId="18" applyNumberFormat="1" applyFont="1" applyFill="1" applyBorder="1" applyAlignment="1">
      <alignment horizontal="right" vertical="center"/>
    </xf>
    <xf numFmtId="41" fontId="19" fillId="0" borderId="5" xfId="18" applyNumberFormat="1" applyFont="1" applyFill="1" applyBorder="1" applyAlignment="1">
      <alignment horizontal="right" vertical="center"/>
    </xf>
    <xf numFmtId="41" fontId="1" fillId="0" borderId="0" xfId="36" applyNumberFormat="1" applyFont="1" applyFill="1" applyBorder="1" applyAlignment="1">
      <alignment horizontal="right" vertical="center"/>
      <protection/>
    </xf>
    <xf numFmtId="41" fontId="1" fillId="0" borderId="5" xfId="36" applyNumberFormat="1" applyFont="1" applyFill="1" applyBorder="1" applyAlignment="1">
      <alignment horizontal="right" vertical="center"/>
      <protection/>
    </xf>
    <xf numFmtId="0" fontId="10" fillId="0" borderId="0" xfId="36" applyFont="1" applyFill="1" applyAlignment="1">
      <alignment horizontal="center"/>
      <protection/>
    </xf>
    <xf numFmtId="177" fontId="10" fillId="0" borderId="0" xfId="18" applyNumberFormat="1" applyFont="1" applyFill="1" applyBorder="1" applyAlignment="1">
      <alignment horizontal="right" vertical="center"/>
    </xf>
    <xf numFmtId="177" fontId="10" fillId="0" borderId="5" xfId="18" applyNumberFormat="1" applyFont="1" applyFill="1" applyBorder="1" applyAlignment="1">
      <alignment horizontal="right" vertical="center"/>
    </xf>
    <xf numFmtId="0" fontId="10" fillId="0" borderId="0" xfId="36" applyFont="1" applyFill="1">
      <alignment/>
      <protection/>
    </xf>
    <xf numFmtId="0" fontId="10" fillId="0" borderId="1" xfId="36" applyFont="1" applyFill="1" applyBorder="1" applyAlignment="1">
      <alignment horizontal="center"/>
      <protection/>
    </xf>
    <xf numFmtId="0" fontId="10" fillId="0" borderId="5" xfId="36" applyFont="1" applyFill="1" applyBorder="1" applyAlignment="1">
      <alignment horizontal="distributed" vertical="center"/>
      <protection/>
    </xf>
    <xf numFmtId="177" fontId="10" fillId="0" borderId="0" xfId="18" applyNumberFormat="1" applyFont="1" applyFill="1" applyBorder="1" applyAlignment="1">
      <alignment horizontal="right"/>
    </xf>
    <xf numFmtId="177" fontId="10" fillId="0" borderId="5" xfId="18" applyNumberFormat="1" applyFont="1" applyFill="1" applyBorder="1" applyAlignment="1">
      <alignment horizontal="right"/>
    </xf>
    <xf numFmtId="38" fontId="10" fillId="0" borderId="1" xfId="18" applyFont="1" applyFill="1" applyBorder="1" applyAlignment="1">
      <alignment horizontal="distributed" vertical="center"/>
    </xf>
    <xf numFmtId="41" fontId="10" fillId="0" borderId="0" xfId="36" applyNumberFormat="1" applyFont="1" applyFill="1" applyBorder="1" applyAlignment="1">
      <alignment horizontal="right" vertical="center"/>
      <protection/>
    </xf>
    <xf numFmtId="41" fontId="10" fillId="0" borderId="5" xfId="36" applyNumberFormat="1" applyFont="1" applyFill="1" applyBorder="1" applyAlignment="1">
      <alignment horizontal="right" vertical="center"/>
      <protection/>
    </xf>
    <xf numFmtId="0" fontId="1" fillId="0" borderId="1" xfId="36" applyFont="1" applyFill="1" applyBorder="1" applyAlignment="1">
      <alignment horizontal="center"/>
      <protection/>
    </xf>
    <xf numFmtId="41" fontId="1" fillId="0" borderId="0" xfId="18" applyNumberFormat="1" applyFont="1" applyFill="1" applyBorder="1" applyAlignment="1">
      <alignment horizontal="right"/>
    </xf>
    <xf numFmtId="41" fontId="1" fillId="0" borderId="5" xfId="18" applyNumberFormat="1" applyFont="1" applyFill="1" applyBorder="1" applyAlignment="1">
      <alignment horizontal="right"/>
    </xf>
    <xf numFmtId="0" fontId="1" fillId="0" borderId="0" xfId="36" applyFont="1" applyFill="1" applyBorder="1" applyAlignment="1">
      <alignment horizontal="center"/>
      <protection/>
    </xf>
    <xf numFmtId="0" fontId="1" fillId="0" borderId="0" xfId="36" applyFont="1" applyFill="1" applyBorder="1" applyAlignment="1">
      <alignment vertical="center"/>
      <protection/>
    </xf>
    <xf numFmtId="0" fontId="1" fillId="0" borderId="5" xfId="36" applyFont="1" applyFill="1" applyBorder="1" applyAlignment="1">
      <alignment horizontal="distributed"/>
      <protection/>
    </xf>
    <xf numFmtId="41" fontId="1" fillId="0" borderId="0" xfId="36" applyNumberFormat="1" applyFont="1" applyFill="1" applyBorder="1">
      <alignment/>
      <protection/>
    </xf>
    <xf numFmtId="41" fontId="1" fillId="0" borderId="5" xfId="36" applyNumberFormat="1" applyFont="1" applyFill="1" applyBorder="1">
      <alignment/>
      <protection/>
    </xf>
    <xf numFmtId="41" fontId="1" fillId="0" borderId="1" xfId="36" applyNumberFormat="1" applyFont="1" applyFill="1" applyBorder="1" applyAlignment="1">
      <alignment horizontal="right" vertical="center"/>
      <protection/>
    </xf>
    <xf numFmtId="0" fontId="10" fillId="0" borderId="0" xfId="36" applyFont="1" applyFill="1" applyAlignment="1">
      <alignment horizontal="center" vertical="center"/>
      <protection/>
    </xf>
    <xf numFmtId="0" fontId="10" fillId="0" borderId="0" xfId="36" applyFont="1" applyFill="1" applyAlignment="1">
      <alignment vertical="center"/>
      <protection/>
    </xf>
    <xf numFmtId="38" fontId="13" fillId="0" borderId="5" xfId="18" applyFont="1" applyFill="1" applyBorder="1" applyAlignment="1">
      <alignment horizontal="distributed" vertical="center"/>
    </xf>
    <xf numFmtId="41" fontId="13" fillId="0" borderId="0" xfId="36" applyNumberFormat="1" applyFont="1" applyFill="1" applyBorder="1" applyAlignment="1">
      <alignment horizontal="right" vertical="center"/>
      <protection/>
    </xf>
    <xf numFmtId="41" fontId="13" fillId="0" borderId="5" xfId="36" applyNumberFormat="1" applyFont="1" applyFill="1" applyBorder="1" applyAlignment="1">
      <alignment horizontal="right" vertical="center"/>
      <protection/>
    </xf>
    <xf numFmtId="0" fontId="1" fillId="0" borderId="13" xfId="36" applyFont="1" applyFill="1" applyBorder="1" applyAlignment="1">
      <alignment horizontal="center"/>
      <protection/>
    </xf>
    <xf numFmtId="38" fontId="1" fillId="0" borderId="7" xfId="18" applyFont="1" applyFill="1" applyBorder="1" applyAlignment="1">
      <alignment horizontal="distributed" vertical="center"/>
    </xf>
    <xf numFmtId="41" fontId="1" fillId="0" borderId="10" xfId="36" applyNumberFormat="1" applyFont="1" applyFill="1" applyBorder="1" applyAlignment="1">
      <alignment horizontal="right" vertical="center"/>
      <protection/>
    </xf>
    <xf numFmtId="41" fontId="1" fillId="0" borderId="7" xfId="36" applyNumberFormat="1" applyFont="1" applyFill="1" applyBorder="1" applyAlignment="1">
      <alignment horizontal="right" vertical="center"/>
      <protection/>
    </xf>
    <xf numFmtId="0" fontId="1" fillId="0" borderId="0" xfId="36" applyFont="1" applyFill="1" applyBorder="1" applyAlignment="1">
      <alignment/>
      <protection/>
    </xf>
    <xf numFmtId="0" fontId="1" fillId="0" borderId="0" xfId="36" applyFont="1" applyFill="1" applyBorder="1" applyAlignment="1">
      <alignment horizontal="distributed"/>
      <protection/>
    </xf>
    <xf numFmtId="190" fontId="1" fillId="0" borderId="0" xfId="36" applyNumberFormat="1" applyFont="1" applyFill="1" applyBorder="1" applyAlignment="1">
      <alignment horizontal="center"/>
      <protection/>
    </xf>
    <xf numFmtId="41" fontId="1" fillId="0" borderId="0" xfId="36" applyNumberFormat="1" applyFont="1" applyFill="1" applyBorder="1" applyAlignment="1">
      <alignment horizontal="center"/>
      <protection/>
    </xf>
    <xf numFmtId="0" fontId="1" fillId="0" borderId="0" xfId="37" applyFont="1" applyFill="1">
      <alignment/>
      <protection/>
    </xf>
    <xf numFmtId="0" fontId="7" fillId="0" borderId="0" xfId="37" applyFont="1" applyFill="1">
      <alignment/>
      <protection/>
    </xf>
    <xf numFmtId="0" fontId="7" fillId="0" borderId="0" xfId="37" applyFont="1" applyFill="1" applyBorder="1">
      <alignment/>
      <protection/>
    </xf>
    <xf numFmtId="0" fontId="1" fillId="0" borderId="0" xfId="37" applyFont="1" applyFill="1" applyAlignment="1">
      <alignment horizontal="center"/>
      <protection/>
    </xf>
    <xf numFmtId="0" fontId="1" fillId="0" borderId="0" xfId="37" applyFont="1" applyFill="1" applyBorder="1">
      <alignment/>
      <protection/>
    </xf>
    <xf numFmtId="0" fontId="1" fillId="0" borderId="0" xfId="37" applyFont="1" applyFill="1" quotePrefix="1">
      <alignment/>
      <protection/>
    </xf>
    <xf numFmtId="0" fontId="1" fillId="0" borderId="0" xfId="37" applyFont="1" applyFill="1" applyAlignment="1">
      <alignment horizontal="right"/>
      <protection/>
    </xf>
    <xf numFmtId="0" fontId="1" fillId="0" borderId="0" xfId="37" applyFont="1" applyFill="1" applyBorder="1" applyAlignment="1">
      <alignment horizontal="right"/>
      <protection/>
    </xf>
    <xf numFmtId="0" fontId="1" fillId="0" borderId="0" xfId="37" applyFont="1" applyFill="1" applyAlignment="1">
      <alignment vertical="center"/>
      <protection/>
    </xf>
    <xf numFmtId="0" fontId="1" fillId="0" borderId="9" xfId="37" applyFont="1" applyFill="1" applyBorder="1" applyAlignment="1">
      <alignment horizontal="right" vertical="center" wrapText="1"/>
      <protection/>
    </xf>
    <xf numFmtId="0" fontId="1" fillId="0" borderId="1" xfId="37" applyFont="1" applyFill="1" applyBorder="1" applyAlignment="1">
      <alignment horizontal="right" vertical="top" wrapText="1"/>
      <protection/>
    </xf>
    <xf numFmtId="0" fontId="1" fillId="0" borderId="1" xfId="37" applyFont="1" applyFill="1" applyBorder="1" applyAlignment="1">
      <alignment horizontal="center" vertical="center"/>
      <protection/>
    </xf>
    <xf numFmtId="0" fontId="1" fillId="0" borderId="5" xfId="37" applyFont="1" applyFill="1" applyBorder="1" applyAlignment="1">
      <alignment horizontal="center" vertical="center"/>
      <protection/>
    </xf>
    <xf numFmtId="0" fontId="1" fillId="0" borderId="1" xfId="37" applyFont="1" applyFill="1" applyBorder="1" applyAlignment="1">
      <alignment horizontal="center" vertical="center" wrapText="1"/>
      <protection/>
    </xf>
    <xf numFmtId="0" fontId="1" fillId="0" borderId="0" xfId="37" applyFont="1" applyFill="1" applyBorder="1" applyAlignment="1">
      <alignment horizontal="center" vertical="center" wrapText="1"/>
      <protection/>
    </xf>
    <xf numFmtId="0" fontId="1" fillId="0" borderId="13" xfId="37" applyFont="1" applyFill="1" applyBorder="1" applyAlignment="1">
      <alignment horizontal="center" vertical="center" wrapText="1"/>
      <protection/>
    </xf>
    <xf numFmtId="0" fontId="1" fillId="0" borderId="13" xfId="37" applyFont="1" applyFill="1" applyBorder="1" applyAlignment="1">
      <alignment horizontal="center" vertical="center"/>
      <protection/>
    </xf>
    <xf numFmtId="0" fontId="8" fillId="0" borderId="11" xfId="37" applyNumberFormat="1" applyFont="1" applyFill="1" applyBorder="1" applyAlignment="1">
      <alignment horizontal="distributed" vertical="center"/>
      <protection/>
    </xf>
    <xf numFmtId="0" fontId="8" fillId="0" borderId="11" xfId="37" applyNumberFormat="1" applyFont="1" applyFill="1" applyBorder="1" applyAlignment="1">
      <alignment horizontal="distributed" vertical="center" wrapText="1"/>
      <protection/>
    </xf>
    <xf numFmtId="209" fontId="1" fillId="0" borderId="0" xfId="37" applyNumberFormat="1" applyFont="1" applyFill="1" applyAlignment="1">
      <alignment vertical="center"/>
      <protection/>
    </xf>
    <xf numFmtId="209" fontId="1" fillId="0" borderId="1" xfId="37" applyNumberFormat="1" applyFont="1" applyFill="1" applyBorder="1" applyAlignment="1">
      <alignment vertical="center"/>
      <protection/>
    </xf>
    <xf numFmtId="209" fontId="1" fillId="0" borderId="0" xfId="37" applyNumberFormat="1" applyFont="1" applyFill="1" applyBorder="1" applyAlignment="1">
      <alignment vertical="center"/>
      <protection/>
    </xf>
    <xf numFmtId="209" fontId="22" fillId="0" borderId="0" xfId="18" applyNumberFormat="1" applyFont="1" applyFill="1" applyBorder="1" applyAlignment="1">
      <alignment vertical="center"/>
    </xf>
    <xf numFmtId="209" fontId="1" fillId="0" borderId="0" xfId="37" applyNumberFormat="1" applyFont="1" applyFill="1" applyBorder="1" applyAlignment="1">
      <alignment horizontal="distributed" vertical="center"/>
      <protection/>
    </xf>
    <xf numFmtId="209" fontId="1" fillId="0" borderId="15" xfId="37" applyNumberFormat="1" applyFont="1" applyFill="1" applyBorder="1" applyAlignment="1">
      <alignment horizontal="distributed" vertical="center"/>
      <protection/>
    </xf>
    <xf numFmtId="41" fontId="1" fillId="0" borderId="8" xfId="37" applyNumberFormat="1" applyFont="1" applyFill="1" applyBorder="1" applyAlignment="1">
      <alignment horizontal="right"/>
      <protection/>
    </xf>
    <xf numFmtId="41" fontId="18" fillId="0" borderId="8" xfId="37" applyNumberFormat="1" applyFont="1" applyFill="1" applyBorder="1" applyAlignment="1">
      <alignment horizontal="right"/>
      <protection/>
    </xf>
    <xf numFmtId="41" fontId="18" fillId="0" borderId="6" xfId="37" applyNumberFormat="1" applyFont="1" applyFill="1" applyBorder="1" applyAlignment="1">
      <alignment horizontal="right"/>
      <protection/>
    </xf>
    <xf numFmtId="0" fontId="1" fillId="0" borderId="1" xfId="37" applyFont="1" applyFill="1" applyBorder="1" applyAlignment="1">
      <alignment vertical="center"/>
      <protection/>
    </xf>
    <xf numFmtId="0" fontId="1" fillId="0" borderId="0" xfId="37" applyFont="1" applyFill="1" applyBorder="1" applyAlignment="1">
      <alignment vertical="center"/>
      <protection/>
    </xf>
    <xf numFmtId="0" fontId="1" fillId="0" borderId="0" xfId="37" applyFont="1" applyFill="1" applyBorder="1" applyAlignment="1">
      <alignment horizontal="center" vertical="center" textRotation="255"/>
      <protection/>
    </xf>
    <xf numFmtId="0" fontId="1" fillId="0" borderId="0" xfId="37" applyFont="1" applyFill="1" applyBorder="1" applyAlignment="1">
      <alignment horizontal="center" vertical="center"/>
      <protection/>
    </xf>
    <xf numFmtId="0" fontId="1" fillId="0" borderId="0" xfId="37" applyFont="1" applyFill="1" applyBorder="1" applyAlignment="1">
      <alignment horizontal="center" vertical="center"/>
      <protection/>
    </xf>
    <xf numFmtId="0" fontId="1" fillId="0" borderId="0" xfId="37" applyFont="1" applyFill="1" applyBorder="1" applyAlignment="1">
      <alignment horizontal="distributed" vertical="center" wrapText="1"/>
      <protection/>
    </xf>
    <xf numFmtId="0" fontId="0" fillId="0" borderId="0" xfId="37" applyNumberFormat="1" applyFill="1" applyBorder="1" applyAlignment="1">
      <alignment horizontal="distributed" vertical="center"/>
      <protection/>
    </xf>
    <xf numFmtId="0" fontId="0" fillId="0" borderId="0" xfId="37" applyNumberFormat="1" applyFill="1" applyBorder="1" applyAlignment="1">
      <alignment horizontal="distributed" vertical="center" wrapText="1"/>
      <protection/>
    </xf>
    <xf numFmtId="0" fontId="1" fillId="0" borderId="0" xfId="37" applyNumberFormat="1" applyFont="1" applyFill="1" applyBorder="1" applyAlignment="1">
      <alignment horizontal="center" vertical="center"/>
      <protection/>
    </xf>
    <xf numFmtId="209" fontId="10" fillId="0" borderId="0" xfId="37" applyNumberFormat="1" applyFont="1" applyFill="1" applyAlignment="1">
      <alignment vertical="center"/>
      <protection/>
    </xf>
    <xf numFmtId="0" fontId="10" fillId="0" borderId="0" xfId="37" applyFont="1" applyFill="1" applyBorder="1" applyAlignment="1">
      <alignment horizontal="center" vertical="center"/>
      <protection/>
    </xf>
    <xf numFmtId="38" fontId="10" fillId="0" borderId="0" xfId="18" applyFont="1" applyFill="1" applyBorder="1" applyAlignment="1">
      <alignment/>
    </xf>
    <xf numFmtId="0" fontId="10" fillId="0" borderId="0" xfId="37" applyFont="1" applyFill="1" applyBorder="1" applyAlignment="1">
      <alignment horizontal="distributed" vertical="center"/>
      <protection/>
    </xf>
    <xf numFmtId="209" fontId="10" fillId="0" borderId="1" xfId="37" applyNumberFormat="1" applyFont="1" applyFill="1" applyBorder="1" applyAlignment="1">
      <alignment horizontal="distributed" vertical="center"/>
      <protection/>
    </xf>
    <xf numFmtId="41" fontId="10" fillId="0" borderId="0" xfId="37" applyNumberFormat="1" applyFont="1" applyFill="1" applyBorder="1" applyAlignment="1">
      <alignment horizontal="right"/>
      <protection/>
    </xf>
    <xf numFmtId="41" fontId="8" fillId="0" borderId="0" xfId="37" applyNumberFormat="1" applyFont="1" applyFill="1" applyBorder="1" applyAlignment="1">
      <alignment horizontal="right"/>
      <protection/>
    </xf>
    <xf numFmtId="41" fontId="23" fillId="0" borderId="0" xfId="37" applyNumberFormat="1" applyFont="1" applyFill="1" applyBorder="1" applyAlignment="1">
      <alignment horizontal="right"/>
      <protection/>
    </xf>
    <xf numFmtId="41" fontId="1" fillId="0" borderId="0" xfId="37" applyNumberFormat="1" applyFont="1" applyFill="1" applyBorder="1" applyAlignment="1">
      <alignment horizontal="right"/>
      <protection/>
    </xf>
    <xf numFmtId="41" fontId="10" fillId="0" borderId="5" xfId="37" applyNumberFormat="1" applyFont="1" applyFill="1" applyBorder="1" applyAlignment="1">
      <alignment horizontal="right"/>
      <protection/>
    </xf>
    <xf numFmtId="0" fontId="8" fillId="0" borderId="0" xfId="37" applyFont="1" applyFill="1" applyBorder="1" applyAlignment="1">
      <alignment horizontal="center" vertical="center"/>
      <protection/>
    </xf>
    <xf numFmtId="41" fontId="1" fillId="0" borderId="5" xfId="37" applyNumberFormat="1" applyFont="1" applyFill="1" applyBorder="1" applyAlignment="1">
      <alignment horizontal="right"/>
      <protection/>
    </xf>
    <xf numFmtId="0" fontId="8" fillId="0" borderId="0" xfId="37" applyFont="1" applyFill="1" applyBorder="1" applyAlignment="1">
      <alignment horizontal="center" vertical="top" textRotation="255"/>
      <protection/>
    </xf>
    <xf numFmtId="0" fontId="1" fillId="0" borderId="1" xfId="37" applyFont="1" applyFill="1" applyBorder="1" applyAlignment="1">
      <alignment horizontal="center" vertical="center" textRotation="255"/>
      <protection/>
    </xf>
    <xf numFmtId="0" fontId="10" fillId="0" borderId="0" xfId="37" applyFont="1" applyFill="1" applyBorder="1" applyAlignment="1">
      <alignment horizontal="center" vertical="center" textRotation="255"/>
      <protection/>
    </xf>
    <xf numFmtId="0" fontId="10" fillId="0" borderId="0" xfId="37" applyFont="1" applyFill="1" applyAlignment="1">
      <alignment vertical="center"/>
      <protection/>
    </xf>
    <xf numFmtId="0" fontId="8" fillId="0" borderId="1" xfId="37" applyFont="1" applyFill="1" applyBorder="1" applyAlignment="1">
      <alignment horizontal="distributed" vertical="center"/>
      <protection/>
    </xf>
    <xf numFmtId="38" fontId="24" fillId="0" borderId="0" xfId="18" applyFont="1" applyFill="1" applyBorder="1" applyAlignment="1">
      <alignment vertical="center"/>
    </xf>
    <xf numFmtId="38" fontId="22" fillId="0" borderId="0" xfId="18" applyFont="1" applyFill="1" applyBorder="1" applyAlignment="1">
      <alignment vertical="center"/>
    </xf>
    <xf numFmtId="41" fontId="1" fillId="0" borderId="0" xfId="37" applyNumberFormat="1" applyFont="1" applyFill="1" applyBorder="1" applyAlignment="1">
      <alignment horizontal="center"/>
      <protection/>
    </xf>
    <xf numFmtId="0" fontId="1" fillId="0" borderId="1" xfId="37" applyFont="1" applyFill="1" applyBorder="1">
      <alignment/>
      <protection/>
    </xf>
    <xf numFmtId="41" fontId="8" fillId="0" borderId="0" xfId="60" applyNumberFormat="1" applyFont="1" applyFill="1" applyBorder="1" applyAlignment="1">
      <alignment horizontal="right"/>
      <protection/>
    </xf>
    <xf numFmtId="41" fontId="13" fillId="0" borderId="0" xfId="37" applyNumberFormat="1" applyFont="1" applyFill="1" applyBorder="1" applyAlignment="1">
      <alignment horizontal="right"/>
      <protection/>
    </xf>
    <xf numFmtId="0" fontId="1" fillId="0" borderId="13" xfId="37" applyFont="1" applyFill="1" applyBorder="1" applyAlignment="1">
      <alignment vertical="center"/>
      <protection/>
    </xf>
    <xf numFmtId="0" fontId="1" fillId="0" borderId="10" xfId="37" applyFont="1" applyFill="1" applyBorder="1" applyAlignment="1">
      <alignment vertical="center"/>
      <protection/>
    </xf>
    <xf numFmtId="38" fontId="22" fillId="0" borderId="10" xfId="18" applyFont="1" applyFill="1" applyBorder="1" applyAlignment="1">
      <alignment vertical="center"/>
    </xf>
    <xf numFmtId="0" fontId="1" fillId="0" borderId="10" xfId="37" applyFont="1" applyFill="1" applyBorder="1" applyAlignment="1">
      <alignment horizontal="center" vertical="center"/>
      <protection/>
    </xf>
    <xf numFmtId="41" fontId="1" fillId="0" borderId="10" xfId="37" applyNumberFormat="1" applyFont="1" applyFill="1" applyBorder="1" applyAlignment="1">
      <alignment horizontal="right"/>
      <protection/>
    </xf>
    <xf numFmtId="41" fontId="1" fillId="0" borderId="7" xfId="37" applyNumberFormat="1" applyFont="1" applyFill="1" applyBorder="1" applyAlignment="1">
      <alignment horizontal="right"/>
      <protection/>
    </xf>
    <xf numFmtId="38" fontId="1" fillId="0" borderId="0" xfId="18" applyFont="1" applyFill="1" applyAlignment="1">
      <alignment horizontal="right"/>
    </xf>
    <xf numFmtId="38" fontId="1" fillId="0" borderId="15" xfId="18" applyFont="1" applyFill="1" applyBorder="1" applyAlignment="1">
      <alignment/>
    </xf>
    <xf numFmtId="38" fontId="1" fillId="0" borderId="0" xfId="18" applyFont="1" applyFill="1" applyBorder="1" applyAlignment="1">
      <alignment horizontal="distributed" vertical="center"/>
    </xf>
    <xf numFmtId="38" fontId="1" fillId="0" borderId="5" xfId="18" applyFont="1" applyFill="1" applyBorder="1" applyAlignment="1">
      <alignment horizontal="distributed" vertical="center"/>
    </xf>
    <xf numFmtId="38" fontId="10" fillId="0" borderId="0" xfId="18" applyFont="1" applyFill="1" applyBorder="1" applyAlignment="1">
      <alignment horizontal="center" vertical="center"/>
    </xf>
    <xf numFmtId="38" fontId="10" fillId="0" borderId="5" xfId="18" applyFont="1" applyFill="1" applyBorder="1" applyAlignment="1">
      <alignment horizontal="distributed" vertical="center"/>
    </xf>
    <xf numFmtId="41" fontId="10" fillId="0" borderId="5" xfId="18" applyNumberFormat="1" applyFont="1" applyFill="1" applyBorder="1" applyAlignment="1">
      <alignment vertical="center"/>
    </xf>
    <xf numFmtId="38" fontId="8" fillId="0" borderId="0" xfId="18" applyFont="1" applyFill="1" applyAlignment="1">
      <alignment/>
    </xf>
    <xf numFmtId="41" fontId="10" fillId="0" borderId="0" xfId="18" applyNumberFormat="1" applyFont="1" applyFill="1" applyBorder="1" applyAlignment="1">
      <alignment/>
    </xf>
    <xf numFmtId="41" fontId="10" fillId="0" borderId="5" xfId="18" applyNumberFormat="1" applyFont="1" applyFill="1" applyBorder="1" applyAlignment="1">
      <alignment/>
    </xf>
    <xf numFmtId="38" fontId="1" fillId="0" borderId="0" xfId="18" applyFont="1" applyFill="1" applyBorder="1" applyAlignment="1">
      <alignment horizontal="center"/>
    </xf>
    <xf numFmtId="38" fontId="1" fillId="0" borderId="5" xfId="18" applyFont="1" applyFill="1" applyBorder="1" applyAlignment="1">
      <alignment horizontal="center"/>
    </xf>
    <xf numFmtId="41" fontId="1" fillId="0" borderId="0" xfId="18" applyNumberFormat="1" applyFont="1" applyFill="1" applyBorder="1" applyAlignment="1">
      <alignment horizontal="distributed" vertical="center"/>
    </xf>
    <xf numFmtId="41" fontId="1" fillId="0" borderId="5" xfId="18" applyNumberFormat="1" applyFont="1" applyFill="1" applyBorder="1" applyAlignment="1">
      <alignment horizontal="distributed" vertical="center"/>
    </xf>
    <xf numFmtId="41" fontId="1" fillId="0" borderId="0" xfId="18" applyNumberFormat="1" applyFont="1" applyFill="1" applyBorder="1" applyAlignment="1">
      <alignment/>
    </xf>
    <xf numFmtId="41" fontId="1" fillId="0" borderId="5" xfId="18" applyNumberFormat="1" applyFont="1" applyFill="1" applyBorder="1" applyAlignment="1">
      <alignment/>
    </xf>
    <xf numFmtId="0" fontId="1" fillId="0" borderId="0" xfId="38" applyFont="1" applyFill="1" applyBorder="1" applyAlignment="1">
      <alignment horizontal="distributed" vertical="center"/>
      <protection/>
    </xf>
    <xf numFmtId="0" fontId="1" fillId="0" borderId="5" xfId="38" applyFont="1" applyFill="1" applyBorder="1" applyAlignment="1">
      <alignment horizontal="distributed" vertical="center"/>
      <protection/>
    </xf>
    <xf numFmtId="38" fontId="1" fillId="0" borderId="0" xfId="18" applyFont="1" applyFill="1" applyBorder="1" applyAlignment="1">
      <alignment horizontal="distributed" vertical="center" wrapText="1"/>
    </xf>
    <xf numFmtId="38" fontId="8" fillId="0" borderId="0" xfId="18" applyFont="1" applyFill="1" applyAlignment="1">
      <alignment vertical="center"/>
    </xf>
    <xf numFmtId="38" fontId="1" fillId="0" borderId="13" xfId="18" applyFont="1" applyFill="1" applyBorder="1" applyAlignment="1">
      <alignment horizontal="center" vertical="center" textRotation="255"/>
    </xf>
    <xf numFmtId="38" fontId="10" fillId="0" borderId="10" xfId="18" applyFont="1" applyFill="1" applyBorder="1" applyAlignment="1">
      <alignment horizontal="distributed" vertical="center"/>
    </xf>
    <xf numFmtId="38" fontId="10" fillId="0" borderId="7" xfId="18" applyFont="1" applyFill="1" applyBorder="1" applyAlignment="1">
      <alignment horizontal="distributed" vertical="center"/>
    </xf>
    <xf numFmtId="41" fontId="10" fillId="0" borderId="10" xfId="18" applyNumberFormat="1" applyFont="1" applyFill="1" applyBorder="1" applyAlignment="1">
      <alignment/>
    </xf>
    <xf numFmtId="41" fontId="10" fillId="0" borderId="7" xfId="18" applyNumberFormat="1" applyFont="1" applyFill="1" applyBorder="1" applyAlignment="1">
      <alignment/>
    </xf>
    <xf numFmtId="0" fontId="14" fillId="0" borderId="0" xfId="39" applyFont="1" applyFill="1">
      <alignment/>
      <protection/>
    </xf>
    <xf numFmtId="0" fontId="1" fillId="0" borderId="0" xfId="39" applyFont="1" applyFill="1">
      <alignment/>
      <protection/>
    </xf>
    <xf numFmtId="38" fontId="1" fillId="0" borderId="0" xfId="18" applyFont="1" applyFill="1" applyAlignment="1">
      <alignment horizontal="right" vertical="center"/>
    </xf>
    <xf numFmtId="38" fontId="1" fillId="0" borderId="2" xfId="18" applyFont="1" applyFill="1" applyBorder="1" applyAlignment="1">
      <alignment horizontal="center" vertical="center" wrapText="1"/>
    </xf>
    <xf numFmtId="0" fontId="1" fillId="0" borderId="7" xfId="39" applyFont="1" applyFill="1" applyBorder="1" applyAlignment="1">
      <alignment horizontal="center" vertical="center" wrapText="1"/>
      <protection/>
    </xf>
    <xf numFmtId="0" fontId="1" fillId="0" borderId="4" xfId="39" applyFont="1" applyFill="1" applyBorder="1" applyAlignment="1">
      <alignment horizontal="center" vertical="center" wrapText="1"/>
      <protection/>
    </xf>
    <xf numFmtId="0" fontId="1" fillId="0" borderId="13" xfId="39" applyFont="1" applyFill="1" applyBorder="1" applyAlignment="1">
      <alignment horizontal="center" vertical="center" wrapText="1"/>
      <protection/>
    </xf>
    <xf numFmtId="0" fontId="1" fillId="0" borderId="20" xfId="39" applyFont="1" applyFill="1" applyBorder="1" applyAlignment="1">
      <alignment horizontal="center" vertical="center" wrapText="1"/>
      <protection/>
    </xf>
    <xf numFmtId="0" fontId="1" fillId="0" borderId="11" xfId="39" applyFont="1" applyFill="1" applyBorder="1" applyAlignment="1">
      <alignment horizontal="center" vertical="center"/>
      <protection/>
    </xf>
    <xf numFmtId="0" fontId="9" fillId="0" borderId="0" xfId="39" applyFont="1" applyFill="1" applyAlignment="1">
      <alignment horizontal="right"/>
      <protection/>
    </xf>
    <xf numFmtId="0" fontId="9" fillId="0" borderId="1" xfId="39" applyFont="1" applyFill="1" applyBorder="1" applyAlignment="1">
      <alignment horizontal="right"/>
      <protection/>
    </xf>
    <xf numFmtId="0" fontId="9" fillId="0" borderId="8" xfId="39" applyFont="1" applyFill="1" applyBorder="1" applyAlignment="1">
      <alignment horizontal="right" vertical="center" wrapText="1"/>
      <protection/>
    </xf>
    <xf numFmtId="38" fontId="9" fillId="0" borderId="8" xfId="18" applyFont="1" applyFill="1" applyBorder="1" applyAlignment="1">
      <alignment horizontal="right" vertical="center" wrapText="1"/>
    </xf>
    <xf numFmtId="0" fontId="9" fillId="0" borderId="8" xfId="39" applyFont="1" applyFill="1" applyBorder="1" applyAlignment="1">
      <alignment horizontal="right" vertical="center"/>
      <protection/>
    </xf>
    <xf numFmtId="38" fontId="1" fillId="0" borderId="1" xfId="18" applyFont="1" applyFill="1" applyBorder="1" applyAlignment="1">
      <alignment horizontal="distributed" vertical="center"/>
    </xf>
    <xf numFmtId="41" fontId="1" fillId="0" borderId="0" xfId="18" applyNumberFormat="1" applyFont="1" applyFill="1" applyBorder="1" applyAlignment="1" quotePrefix="1">
      <alignment horizontal="right"/>
    </xf>
    <xf numFmtId="43" fontId="1" fillId="0" borderId="0" xfId="18" applyNumberFormat="1" applyFont="1" applyFill="1" applyBorder="1" applyAlignment="1">
      <alignment horizontal="right"/>
    </xf>
    <xf numFmtId="199" fontId="1" fillId="0" borderId="0" xfId="18" applyNumberFormat="1" applyFont="1" applyFill="1" applyBorder="1" applyAlignment="1" quotePrefix="1">
      <alignment horizontal="right"/>
    </xf>
    <xf numFmtId="199" fontId="1" fillId="0" borderId="0" xfId="18" applyNumberFormat="1" applyFont="1" applyFill="1" applyBorder="1" applyAlignment="1">
      <alignment horizontal="right"/>
    </xf>
    <xf numFmtId="209" fontId="1" fillId="0" borderId="0" xfId="18" applyNumberFormat="1" applyFont="1" applyFill="1" applyBorder="1" applyAlignment="1" quotePrefix="1">
      <alignment horizontal="right"/>
    </xf>
    <xf numFmtId="0" fontId="10" fillId="0" borderId="0" xfId="39" applyFont="1" applyFill="1">
      <alignment/>
      <protection/>
    </xf>
    <xf numFmtId="41" fontId="10" fillId="0" borderId="0" xfId="18" applyNumberFormat="1" applyFont="1" applyFill="1" applyBorder="1" applyAlignment="1">
      <alignment horizontal="right"/>
    </xf>
    <xf numFmtId="43" fontId="10" fillId="0" borderId="0" xfId="18" applyNumberFormat="1" applyFont="1" applyFill="1" applyBorder="1" applyAlignment="1">
      <alignment horizontal="right"/>
    </xf>
    <xf numFmtId="43" fontId="10" fillId="0" borderId="0" xfId="18" applyNumberFormat="1" applyFont="1" applyFill="1" applyBorder="1" applyAlignment="1" quotePrefix="1">
      <alignment horizontal="right"/>
    </xf>
    <xf numFmtId="209" fontId="10" fillId="0" borderId="0" xfId="18" applyNumberFormat="1" applyFont="1" applyFill="1" applyBorder="1" applyAlignment="1" quotePrefix="1">
      <alignment horizontal="right"/>
    </xf>
    <xf numFmtId="0" fontId="1" fillId="0" borderId="1" xfId="39" applyFont="1" applyFill="1" applyBorder="1">
      <alignment/>
      <protection/>
    </xf>
    <xf numFmtId="43" fontId="1" fillId="0" borderId="0" xfId="18" applyNumberFormat="1" applyFont="1" applyFill="1" applyBorder="1" applyAlignment="1" quotePrefix="1">
      <alignment horizontal="right"/>
    </xf>
    <xf numFmtId="41" fontId="1" fillId="0" borderId="0" xfId="39" applyNumberFormat="1" applyFont="1" applyFill="1" applyBorder="1" applyAlignment="1">
      <alignment/>
      <protection/>
    </xf>
    <xf numFmtId="0" fontId="1" fillId="0" borderId="5" xfId="39" applyFont="1" applyFill="1" applyBorder="1">
      <alignment/>
      <protection/>
    </xf>
    <xf numFmtId="199" fontId="1" fillId="0" borderId="0" xfId="39" applyNumberFormat="1" applyFont="1" applyFill="1" applyBorder="1" applyAlignment="1">
      <alignment/>
      <protection/>
    </xf>
    <xf numFmtId="209" fontId="1" fillId="0" borderId="0" xfId="18" applyNumberFormat="1" applyFont="1" applyFill="1" applyBorder="1" applyAlignment="1">
      <alignment horizontal="right"/>
    </xf>
    <xf numFmtId="0" fontId="1" fillId="0" borderId="5" xfId="39" applyFont="1" applyFill="1" applyBorder="1" applyAlignment="1">
      <alignment horizontal="distributed" vertical="center"/>
      <protection/>
    </xf>
    <xf numFmtId="184" fontId="1" fillId="0" borderId="0" xfId="18" applyNumberFormat="1" applyFont="1" applyFill="1" applyBorder="1" applyAlignment="1">
      <alignment horizontal="right"/>
    </xf>
    <xf numFmtId="199" fontId="1" fillId="0" borderId="0" xfId="18" applyNumberFormat="1" applyFont="1" applyFill="1" applyBorder="1" applyAlignment="1">
      <alignment/>
    </xf>
    <xf numFmtId="41" fontId="1" fillId="0" borderId="0" xfId="18" applyNumberFormat="1" applyFont="1" applyFill="1" applyAlignment="1">
      <alignment/>
    </xf>
    <xf numFmtId="41" fontId="1" fillId="0" borderId="5" xfId="39" applyNumberFormat="1" applyFont="1" applyFill="1" applyBorder="1" applyAlignment="1">
      <alignment/>
      <protection/>
    </xf>
    <xf numFmtId="178" fontId="1" fillId="0" borderId="0" xfId="18" applyNumberFormat="1" applyFont="1" applyFill="1" applyBorder="1" applyAlignment="1" quotePrefix="1">
      <alignment horizontal="right"/>
    </xf>
    <xf numFmtId="178" fontId="1" fillId="0" borderId="0" xfId="18" applyNumberFormat="1" applyFont="1" applyFill="1" applyBorder="1" applyAlignment="1">
      <alignment horizontal="right"/>
    </xf>
    <xf numFmtId="213" fontId="1" fillId="0" borderId="0" xfId="18" applyNumberFormat="1" applyFont="1" applyFill="1" applyBorder="1" applyAlignment="1">
      <alignment horizontal="right"/>
    </xf>
    <xf numFmtId="213" fontId="1" fillId="0" borderId="0" xfId="18" applyNumberFormat="1" applyFont="1" applyFill="1" applyBorder="1" applyAlignment="1" quotePrefix="1">
      <alignment horizontal="right"/>
    </xf>
    <xf numFmtId="41" fontId="1" fillId="0" borderId="0" xfId="39" applyNumberFormat="1" applyFont="1" applyFill="1">
      <alignment/>
      <protection/>
    </xf>
    <xf numFmtId="209" fontId="10" fillId="0" borderId="0" xfId="39" applyNumberFormat="1" applyFont="1" applyFill="1" applyBorder="1" applyAlignment="1">
      <alignment/>
      <protection/>
    </xf>
    <xf numFmtId="209" fontId="10" fillId="0" borderId="0" xfId="18" applyNumberFormat="1" applyFont="1" applyFill="1" applyBorder="1" applyAlignment="1">
      <alignment horizontal="right"/>
    </xf>
    <xf numFmtId="0" fontId="1" fillId="0" borderId="13" xfId="39" applyFont="1" applyFill="1" applyBorder="1">
      <alignment/>
      <protection/>
    </xf>
    <xf numFmtId="41" fontId="1" fillId="0" borderId="10" xfId="18" applyNumberFormat="1" applyFont="1" applyFill="1" applyBorder="1" applyAlignment="1">
      <alignment horizontal="right"/>
    </xf>
    <xf numFmtId="199" fontId="1" fillId="0" borderId="10" xfId="18" applyNumberFormat="1" applyFont="1" applyFill="1" applyBorder="1" applyAlignment="1">
      <alignment horizontal="right"/>
    </xf>
    <xf numFmtId="199" fontId="1" fillId="0" borderId="10" xfId="18" applyNumberFormat="1" applyFont="1" applyFill="1" applyBorder="1" applyAlignment="1" quotePrefix="1">
      <alignment horizontal="right"/>
    </xf>
    <xf numFmtId="41" fontId="1" fillId="0" borderId="10" xfId="39" applyNumberFormat="1" applyFont="1" applyFill="1" applyBorder="1" applyAlignment="1">
      <alignment/>
      <protection/>
    </xf>
    <xf numFmtId="41" fontId="1" fillId="0" borderId="10" xfId="18" applyNumberFormat="1" applyFont="1" applyFill="1" applyBorder="1" applyAlignment="1">
      <alignment/>
    </xf>
    <xf numFmtId="209" fontId="1" fillId="0" borderId="10" xfId="18" applyNumberFormat="1" applyFont="1" applyFill="1" applyBorder="1" applyAlignment="1" quotePrefix="1">
      <alignment horizontal="right"/>
    </xf>
    <xf numFmtId="41" fontId="1" fillId="0" borderId="7" xfId="18" applyNumberFormat="1" applyFont="1" applyFill="1" applyBorder="1" applyAlignment="1">
      <alignment horizontal="right"/>
    </xf>
    <xf numFmtId="0" fontId="1" fillId="0" borderId="0" xfId="39" applyFont="1" applyFill="1" applyBorder="1">
      <alignment/>
      <protection/>
    </xf>
    <xf numFmtId="0" fontId="14" fillId="0" borderId="0" xfId="39" applyFont="1" applyFill="1" applyBorder="1">
      <alignment/>
      <protection/>
    </xf>
    <xf numFmtId="0" fontId="1" fillId="0" borderId="0" xfId="40" applyFont="1" applyFill="1" applyAlignment="1">
      <alignment vertical="center"/>
      <protection/>
    </xf>
    <xf numFmtId="0" fontId="7" fillId="0" borderId="0" xfId="40" applyNumberFormat="1" applyFont="1" applyFill="1" applyAlignment="1">
      <alignment vertical="center"/>
      <protection/>
    </xf>
    <xf numFmtId="0" fontId="1" fillId="0" borderId="0" xfId="40" applyNumberFormat="1" applyFont="1" applyFill="1" applyBorder="1" applyAlignment="1">
      <alignment vertical="center"/>
      <protection/>
    </xf>
    <xf numFmtId="0" fontId="1" fillId="0" borderId="0" xfId="40" applyFont="1" applyFill="1" applyBorder="1" applyAlignment="1">
      <alignment vertical="center"/>
      <protection/>
    </xf>
    <xf numFmtId="0" fontId="1" fillId="0" borderId="0" xfId="40" applyFont="1" applyFill="1" applyBorder="1" applyAlignment="1">
      <alignment horizontal="right" vertical="center"/>
      <protection/>
    </xf>
    <xf numFmtId="0" fontId="8" fillId="0" borderId="0" xfId="40" applyFont="1" applyFill="1" applyBorder="1" applyAlignment="1">
      <alignment horizontal="right" vertical="center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0" fontId="1" fillId="0" borderId="17" xfId="40" applyFont="1" applyFill="1" applyBorder="1" applyAlignment="1">
      <alignment horizontal="distributed" vertical="center"/>
      <protection/>
    </xf>
    <xf numFmtId="0" fontId="1" fillId="0" borderId="17" xfId="40" applyFont="1" applyFill="1" applyBorder="1" applyAlignment="1">
      <alignment horizontal="distributed" vertical="center" wrapText="1"/>
      <protection/>
    </xf>
    <xf numFmtId="0" fontId="1" fillId="0" borderId="0" xfId="40" applyFont="1" applyFill="1" applyBorder="1" applyAlignment="1">
      <alignment horizontal="distributed" vertical="center"/>
      <protection/>
    </xf>
    <xf numFmtId="0" fontId="1" fillId="0" borderId="0" xfId="40" applyFont="1" applyFill="1" applyBorder="1" applyAlignment="1">
      <alignment horizontal="distributed" vertical="center" wrapText="1"/>
      <protection/>
    </xf>
    <xf numFmtId="0" fontId="1" fillId="0" borderId="0" xfId="40" applyFont="1" applyFill="1" applyBorder="1" applyAlignment="1">
      <alignment vertical="center" wrapText="1"/>
      <protection/>
    </xf>
    <xf numFmtId="0" fontId="1" fillId="0" borderId="3" xfId="40" applyNumberFormat="1" applyFont="1" applyFill="1" applyBorder="1" applyAlignment="1">
      <alignment horizontal="center" vertical="center" wrapText="1"/>
      <protection/>
    </xf>
    <xf numFmtId="0" fontId="8" fillId="0" borderId="8" xfId="40" applyFont="1" applyFill="1" applyBorder="1" applyAlignment="1">
      <alignment horizontal="right" vertical="center" wrapText="1"/>
      <protection/>
    </xf>
    <xf numFmtId="0" fontId="8" fillId="0" borderId="6" xfId="40" applyFont="1" applyFill="1" applyBorder="1" applyAlignment="1">
      <alignment horizontal="right" vertical="center" wrapText="1"/>
      <protection/>
    </xf>
    <xf numFmtId="0" fontId="1" fillId="0" borderId="1" xfId="40" applyNumberFormat="1" applyFont="1" applyFill="1" applyBorder="1" applyAlignment="1">
      <alignment horizontal="center" vertical="center" wrapText="1"/>
      <protection/>
    </xf>
    <xf numFmtId="199" fontId="1" fillId="0" borderId="1" xfId="40" applyNumberFormat="1" applyFont="1" applyFill="1" applyBorder="1" applyAlignment="1">
      <alignment horizontal="center" vertical="center" wrapText="1"/>
      <protection/>
    </xf>
    <xf numFmtId="199" fontId="1" fillId="0" borderId="0" xfId="40" applyNumberFormat="1" applyFont="1" applyFill="1" applyBorder="1" applyAlignment="1">
      <alignment horizontal="center" vertical="center" wrapText="1"/>
      <protection/>
    </xf>
    <xf numFmtId="199" fontId="1" fillId="0" borderId="0" xfId="40" applyNumberFormat="1" applyFont="1" applyFill="1" applyBorder="1" applyAlignment="1">
      <alignment horizontal="center" vertical="center"/>
      <protection/>
    </xf>
    <xf numFmtId="216" fontId="1" fillId="0" borderId="0" xfId="40" applyNumberFormat="1" applyFont="1" applyFill="1" applyBorder="1" applyAlignment="1">
      <alignment horizontal="center" vertical="center"/>
      <protection/>
    </xf>
    <xf numFmtId="49" fontId="1" fillId="0" borderId="0" xfId="40" applyNumberFormat="1" applyFont="1" applyFill="1" applyBorder="1" applyAlignment="1">
      <alignment horizontal="right" vertical="center"/>
      <protection/>
    </xf>
    <xf numFmtId="199" fontId="1" fillId="0" borderId="5" xfId="40" applyNumberFormat="1" applyFont="1" applyFill="1" applyBorder="1" applyAlignment="1">
      <alignment horizontal="right" vertical="center"/>
      <protection/>
    </xf>
    <xf numFmtId="0" fontId="13" fillId="0" borderId="0" xfId="40" applyFont="1" applyFill="1" applyBorder="1" applyAlignment="1">
      <alignment horizontal="right" vertical="center"/>
      <protection/>
    </xf>
    <xf numFmtId="0" fontId="13" fillId="0" borderId="0" xfId="40" applyFont="1" applyFill="1" applyBorder="1" applyAlignment="1">
      <alignment horizontal="right" vertical="center" wrapText="1"/>
      <protection/>
    </xf>
    <xf numFmtId="0" fontId="13" fillId="0" borderId="0" xfId="40" applyFont="1" applyFill="1" applyBorder="1" applyAlignment="1">
      <alignment horizontal="right" vertical="center"/>
      <protection/>
    </xf>
    <xf numFmtId="0" fontId="13" fillId="0" borderId="0" xfId="40" applyFont="1" applyFill="1" applyBorder="1" applyAlignment="1">
      <alignment horizontal="center" vertical="center"/>
      <protection/>
    </xf>
    <xf numFmtId="204" fontId="1" fillId="0" borderId="5" xfId="40" applyNumberFormat="1" applyFont="1" applyFill="1" applyBorder="1" applyAlignment="1">
      <alignment horizontal="right" vertical="center"/>
      <protection/>
    </xf>
    <xf numFmtId="0" fontId="1" fillId="0" borderId="0" xfId="40" applyFont="1" applyFill="1" applyBorder="1" applyAlignment="1">
      <alignment horizontal="right" vertical="center"/>
      <protection/>
    </xf>
    <xf numFmtId="0" fontId="1" fillId="0" borderId="0" xfId="40" applyFont="1" applyFill="1" applyBorder="1" applyAlignment="1">
      <alignment horizontal="right" vertical="center" wrapText="1"/>
      <protection/>
    </xf>
    <xf numFmtId="0" fontId="1" fillId="0" borderId="0" xfId="40" applyFont="1" applyFill="1" applyBorder="1" applyAlignment="1">
      <alignment horizontal="center" vertical="center"/>
      <protection/>
    </xf>
    <xf numFmtId="0" fontId="1" fillId="0" borderId="1" xfId="40" applyNumberFormat="1" applyFont="1" applyFill="1" applyBorder="1" applyAlignment="1">
      <alignment horizontal="distributed" vertical="center" wrapText="1"/>
      <protection/>
    </xf>
    <xf numFmtId="199" fontId="1" fillId="0" borderId="1" xfId="40" applyNumberFormat="1" applyFont="1" applyFill="1" applyBorder="1" applyAlignment="1">
      <alignment horizontal="center" vertical="center"/>
      <protection/>
    </xf>
    <xf numFmtId="199" fontId="1" fillId="0" borderId="0" xfId="40" applyNumberFormat="1" applyFont="1" applyFill="1" applyBorder="1" applyAlignment="1">
      <alignment horizontal="center" vertical="center"/>
      <protection/>
    </xf>
    <xf numFmtId="216" fontId="1" fillId="0" borderId="0" xfId="40" applyNumberFormat="1" applyFont="1" applyFill="1" applyBorder="1" applyAlignment="1">
      <alignment horizontal="center" vertical="center"/>
      <protection/>
    </xf>
    <xf numFmtId="212" fontId="1" fillId="0" borderId="0" xfId="40" applyNumberFormat="1" applyFont="1" applyFill="1" applyBorder="1" applyAlignment="1">
      <alignment horizontal="right" vertical="center"/>
      <protection/>
    </xf>
    <xf numFmtId="204" fontId="1" fillId="0" borderId="5" xfId="40" applyNumberFormat="1" applyFont="1" applyFill="1" applyBorder="1" applyAlignment="1">
      <alignment horizontal="right" vertical="center"/>
      <protection/>
    </xf>
    <xf numFmtId="188" fontId="1" fillId="0" borderId="0" xfId="40" applyNumberFormat="1" applyFont="1" applyFill="1" applyBorder="1" applyAlignment="1">
      <alignment vertical="center"/>
      <protection/>
    </xf>
    <xf numFmtId="0" fontId="10" fillId="0" borderId="3" xfId="40" applyNumberFormat="1" applyFont="1" applyFill="1" applyBorder="1" applyAlignment="1">
      <alignment horizontal="distributed" vertical="center" wrapText="1"/>
      <protection/>
    </xf>
    <xf numFmtId="199" fontId="10" fillId="0" borderId="0" xfId="40" applyNumberFormat="1" applyFont="1" applyFill="1" applyBorder="1" applyAlignment="1">
      <alignment horizontal="center" vertical="center"/>
      <protection/>
    </xf>
    <xf numFmtId="216" fontId="10" fillId="0" borderId="0" xfId="40" applyNumberFormat="1" applyFont="1" applyFill="1" applyBorder="1" applyAlignment="1">
      <alignment horizontal="center" vertical="center"/>
      <protection/>
    </xf>
    <xf numFmtId="49" fontId="10" fillId="0" borderId="0" xfId="40" applyNumberFormat="1" applyFont="1" applyFill="1" applyBorder="1" applyAlignment="1">
      <alignment horizontal="right" vertical="center"/>
      <protection/>
    </xf>
    <xf numFmtId="204" fontId="10" fillId="0" borderId="5" xfId="40" applyNumberFormat="1" applyFont="1" applyFill="1" applyBorder="1" applyAlignment="1">
      <alignment horizontal="right" vertical="center"/>
      <protection/>
    </xf>
    <xf numFmtId="0" fontId="1" fillId="0" borderId="4" xfId="40" applyNumberFormat="1" applyFont="1" applyFill="1" applyBorder="1" applyAlignment="1">
      <alignment horizontal="distributed" vertical="center" wrapText="1"/>
      <protection/>
    </xf>
    <xf numFmtId="188" fontId="1" fillId="0" borderId="10" xfId="18" applyNumberFormat="1" applyFont="1" applyFill="1" applyBorder="1" applyAlignment="1">
      <alignment horizontal="center" vertical="center"/>
    </xf>
    <xf numFmtId="188" fontId="1" fillId="0" borderId="10" xfId="40" applyNumberFormat="1" applyFont="1" applyFill="1" applyBorder="1" applyAlignment="1">
      <alignment horizontal="center" vertical="center"/>
      <protection/>
    </xf>
    <xf numFmtId="188" fontId="1" fillId="0" borderId="10" xfId="40" applyNumberFormat="1" applyFont="1" applyFill="1" applyBorder="1" applyAlignment="1">
      <alignment horizontal="right" vertical="center"/>
      <protection/>
    </xf>
    <xf numFmtId="188" fontId="1" fillId="0" borderId="7" xfId="18" applyNumberFormat="1" applyFont="1" applyFill="1" applyBorder="1" applyAlignment="1">
      <alignment horizontal="right" vertical="center"/>
    </xf>
    <xf numFmtId="0" fontId="1" fillId="0" borderId="0" xfId="40" applyNumberFormat="1" applyFont="1" applyFill="1" applyAlignment="1">
      <alignment vertical="center"/>
      <protection/>
    </xf>
    <xf numFmtId="12" fontId="1" fillId="0" borderId="0" xfId="40" applyNumberFormat="1" applyFont="1" applyFill="1" applyAlignment="1">
      <alignment vertical="center"/>
      <protection/>
    </xf>
    <xf numFmtId="0" fontId="1" fillId="0" borderId="0" xfId="41" applyFont="1" applyFill="1" applyAlignment="1">
      <alignment vertical="center"/>
      <protection/>
    </xf>
    <xf numFmtId="0" fontId="7" fillId="0" borderId="0" xfId="41" applyFont="1" applyFill="1">
      <alignment/>
      <protection/>
    </xf>
    <xf numFmtId="0" fontId="1" fillId="0" borderId="0" xfId="41" applyFont="1" applyFill="1" applyAlignment="1">
      <alignment horizontal="center" vertical="center"/>
      <protection/>
    </xf>
    <xf numFmtId="0" fontId="1" fillId="0" borderId="0" xfId="41" applyFont="1" applyFill="1" applyBorder="1" applyAlignment="1">
      <alignment horizontal="center" vertical="center"/>
      <protection/>
    </xf>
    <xf numFmtId="0" fontId="1" fillId="0" borderId="14" xfId="41" applyFont="1" applyFill="1" applyBorder="1" applyAlignment="1">
      <alignment horizontal="center" vertical="center"/>
      <protection/>
    </xf>
    <xf numFmtId="0" fontId="1" fillId="0" borderId="1" xfId="41" applyFont="1" applyFill="1" applyBorder="1" applyAlignment="1">
      <alignment horizontal="center" vertical="center"/>
      <protection/>
    </xf>
    <xf numFmtId="0" fontId="1" fillId="0" borderId="5" xfId="41" applyFont="1" applyFill="1" applyBorder="1" applyAlignment="1">
      <alignment horizontal="center" vertical="center"/>
      <protection/>
    </xf>
    <xf numFmtId="0" fontId="1" fillId="0" borderId="11" xfId="41" applyFont="1" applyFill="1" applyBorder="1" applyAlignment="1">
      <alignment horizontal="center" vertical="center" wrapText="1"/>
      <protection/>
    </xf>
    <xf numFmtId="0" fontId="1" fillId="0" borderId="13" xfId="41" applyFont="1" applyFill="1" applyBorder="1" applyAlignment="1">
      <alignment horizontal="center" vertical="center"/>
      <protection/>
    </xf>
    <xf numFmtId="41" fontId="1" fillId="0" borderId="0" xfId="41" applyNumberFormat="1" applyFont="1" applyFill="1" applyAlignment="1">
      <alignment vertical="center"/>
      <protection/>
    </xf>
    <xf numFmtId="41" fontId="1" fillId="0" borderId="0" xfId="41" applyNumberFormat="1" applyFont="1" applyFill="1" applyBorder="1" applyAlignment="1">
      <alignment vertical="center"/>
      <protection/>
    </xf>
    <xf numFmtId="41" fontId="1" fillId="0" borderId="5" xfId="41" applyNumberFormat="1" applyFont="1" applyFill="1" applyBorder="1" applyAlignment="1">
      <alignment vertical="center"/>
      <protection/>
    </xf>
    <xf numFmtId="209" fontId="1" fillId="0" borderId="0" xfId="41" applyNumberFormat="1" applyFont="1" applyFill="1" applyAlignment="1">
      <alignment vertical="center"/>
      <protection/>
    </xf>
    <xf numFmtId="209" fontId="1" fillId="0" borderId="1" xfId="41" applyNumberFormat="1" applyFont="1" applyFill="1" applyBorder="1" applyAlignment="1">
      <alignment horizontal="center" vertical="center"/>
      <protection/>
    </xf>
    <xf numFmtId="209" fontId="1" fillId="0" borderId="5" xfId="41" applyNumberFormat="1" applyFont="1" applyFill="1" applyBorder="1" applyAlignment="1">
      <alignment horizontal="center" vertical="center"/>
      <protection/>
    </xf>
    <xf numFmtId="209" fontId="1" fillId="0" borderId="0" xfId="41" applyNumberFormat="1" applyFont="1" applyFill="1" applyBorder="1" applyAlignment="1">
      <alignment vertical="center"/>
      <protection/>
    </xf>
    <xf numFmtId="209" fontId="1" fillId="0" borderId="5" xfId="41" applyNumberFormat="1" applyFont="1" applyFill="1" applyBorder="1" applyAlignment="1">
      <alignment vertical="center"/>
      <protection/>
    </xf>
    <xf numFmtId="0" fontId="13" fillId="0" borderId="0" xfId="41" applyFont="1" applyFill="1" applyAlignment="1">
      <alignment vertical="center"/>
      <protection/>
    </xf>
    <xf numFmtId="0" fontId="13" fillId="0" borderId="21" xfId="41" applyFont="1" applyFill="1" applyBorder="1" applyAlignment="1">
      <alignment horizontal="center" vertical="center"/>
      <protection/>
    </xf>
    <xf numFmtId="0" fontId="13" fillId="0" borderId="22" xfId="41" applyFont="1" applyFill="1" applyBorder="1" applyAlignment="1">
      <alignment horizontal="center" vertical="center"/>
      <protection/>
    </xf>
    <xf numFmtId="41" fontId="13" fillId="0" borderId="14" xfId="41" applyNumberFormat="1" applyFont="1" applyFill="1" applyBorder="1" applyAlignment="1">
      <alignment vertical="center"/>
      <protection/>
    </xf>
    <xf numFmtId="41" fontId="13" fillId="0" borderId="0" xfId="41" applyNumberFormat="1" applyFont="1" applyFill="1" applyAlignment="1">
      <alignment vertical="center"/>
      <protection/>
    </xf>
    <xf numFmtId="41" fontId="13" fillId="0" borderId="22" xfId="41" applyNumberFormat="1" applyFont="1" applyFill="1" applyBorder="1" applyAlignment="1">
      <alignment vertical="center"/>
      <protection/>
    </xf>
    <xf numFmtId="0" fontId="1" fillId="0" borderId="15" xfId="41" applyFont="1" applyFill="1" applyBorder="1" applyAlignment="1">
      <alignment horizontal="center" vertical="center"/>
      <protection/>
    </xf>
    <xf numFmtId="0" fontId="1" fillId="0" borderId="6" xfId="41" applyFont="1" applyFill="1" applyBorder="1" applyAlignment="1">
      <alignment horizontal="center" vertical="center"/>
      <protection/>
    </xf>
    <xf numFmtId="41" fontId="1" fillId="0" borderId="8" xfId="41" applyNumberFormat="1" applyFont="1" applyFill="1" applyBorder="1" applyAlignment="1">
      <alignment vertical="center"/>
      <protection/>
    </xf>
    <xf numFmtId="41" fontId="1" fillId="0" borderId="6" xfId="41" applyNumberFormat="1" applyFont="1" applyFill="1" applyBorder="1" applyAlignment="1">
      <alignment vertical="center"/>
      <protection/>
    </xf>
    <xf numFmtId="0" fontId="13" fillId="0" borderId="7" xfId="41" applyFont="1" applyFill="1" applyBorder="1" applyAlignment="1">
      <alignment horizontal="center" vertical="center"/>
      <protection/>
    </xf>
    <xf numFmtId="41" fontId="13" fillId="0" borderId="10" xfId="41" applyNumberFormat="1" applyFont="1" applyFill="1" applyBorder="1" applyAlignment="1">
      <alignment vertical="center"/>
      <protection/>
    </xf>
    <xf numFmtId="41" fontId="13" fillId="0" borderId="7" xfId="41" applyNumberFormat="1" applyFont="1" applyFill="1" applyBorder="1" applyAlignment="1">
      <alignment vertical="center"/>
      <protection/>
    </xf>
    <xf numFmtId="0" fontId="1" fillId="0" borderId="0" xfId="42" applyFont="1">
      <alignment/>
      <protection/>
    </xf>
    <xf numFmtId="0" fontId="7" fillId="0" borderId="0" xfId="42" applyFont="1" applyAlignment="1">
      <alignment horizontal="left"/>
      <protection/>
    </xf>
    <xf numFmtId="0" fontId="1" fillId="0" borderId="0" xfId="42" applyFont="1" applyAlignment="1">
      <alignment horizontal="centerContinuous"/>
      <protection/>
    </xf>
    <xf numFmtId="0" fontId="1" fillId="0" borderId="14" xfId="42" applyFont="1" applyBorder="1">
      <alignment/>
      <protection/>
    </xf>
    <xf numFmtId="0" fontId="1" fillId="0" borderId="14" xfId="42" applyFont="1" applyBorder="1" applyAlignment="1">
      <alignment horizontal="centerContinuous"/>
      <protection/>
    </xf>
    <xf numFmtId="0" fontId="1" fillId="0" borderId="0" xfId="42" applyFont="1" applyBorder="1" applyAlignment="1">
      <alignment horizontal="right"/>
      <protection/>
    </xf>
    <xf numFmtId="0" fontId="1" fillId="0" borderId="0" xfId="42" applyFont="1" applyBorder="1">
      <alignment/>
      <protection/>
    </xf>
    <xf numFmtId="0" fontId="1" fillId="0" borderId="2" xfId="42" applyFont="1" applyBorder="1" applyAlignment="1">
      <alignment horizontal="center"/>
      <protection/>
    </xf>
    <xf numFmtId="0" fontId="1" fillId="0" borderId="7" xfId="42" applyFont="1" applyBorder="1" applyAlignment="1">
      <alignment horizontal="center" vertical="center"/>
      <protection/>
    </xf>
    <xf numFmtId="0" fontId="1" fillId="0" borderId="2" xfId="42" applyFont="1" applyBorder="1" applyAlignment="1">
      <alignment horizontal="center" vertical="center"/>
      <protection/>
    </xf>
    <xf numFmtId="0" fontId="1" fillId="0" borderId="3" xfId="42" applyFont="1" applyBorder="1" applyAlignment="1">
      <alignment horizontal="center" vertical="center"/>
      <protection/>
    </xf>
    <xf numFmtId="0" fontId="1" fillId="0" borderId="0" xfId="42" applyFont="1" applyAlignment="1">
      <alignment horizontal="center" wrapText="1"/>
      <protection/>
    </xf>
    <xf numFmtId="0" fontId="1" fillId="0" borderId="5" xfId="42" applyFont="1" applyBorder="1" applyAlignment="1">
      <alignment horizontal="center" vertical="center"/>
      <protection/>
    </xf>
    <xf numFmtId="0" fontId="1" fillId="0" borderId="4" xfId="42" applyFont="1" applyBorder="1" applyAlignment="1">
      <alignment horizontal="center" vertical="center"/>
      <protection/>
    </xf>
    <xf numFmtId="0" fontId="1" fillId="0" borderId="4" xfId="42" applyFont="1" applyBorder="1">
      <alignment/>
      <protection/>
    </xf>
    <xf numFmtId="0" fontId="1" fillId="0" borderId="4" xfId="42" applyFont="1" applyBorder="1" applyAlignment="1">
      <alignment horizontal="center"/>
      <protection/>
    </xf>
    <xf numFmtId="0" fontId="1" fillId="0" borderId="7" xfId="42" applyFont="1" applyBorder="1" applyAlignment="1">
      <alignment horizontal="centerContinuous" vertical="center"/>
      <protection/>
    </xf>
    <xf numFmtId="0" fontId="1" fillId="0" borderId="23" xfId="42" applyFont="1" applyBorder="1" applyAlignment="1">
      <alignment horizontal="centerContinuous"/>
      <protection/>
    </xf>
    <xf numFmtId="0" fontId="1" fillId="0" borderId="24" xfId="42" applyFont="1" applyBorder="1" applyAlignment="1">
      <alignment horizontal="centerContinuous" vertical="center"/>
      <protection/>
    </xf>
    <xf numFmtId="0" fontId="1" fillId="0" borderId="11" xfId="42" applyFont="1" applyBorder="1" applyAlignment="1">
      <alignment horizontal="center" vertical="center"/>
      <protection/>
    </xf>
    <xf numFmtId="0" fontId="1" fillId="0" borderId="11" xfId="42" applyFont="1" applyBorder="1" applyAlignment="1">
      <alignment horizontal="centerContinuous" vertical="center"/>
      <protection/>
    </xf>
    <xf numFmtId="0" fontId="1" fillId="0" borderId="24" xfId="42" applyFont="1" applyBorder="1" applyAlignment="1">
      <alignment horizontal="centerContinuous"/>
      <protection/>
    </xf>
    <xf numFmtId="0" fontId="1" fillId="0" borderId="18" xfId="42" applyFont="1" applyBorder="1" applyAlignment="1">
      <alignment horizontal="centerContinuous"/>
      <protection/>
    </xf>
    <xf numFmtId="0" fontId="1" fillId="0" borderId="23" xfId="42" applyFont="1" applyBorder="1" applyAlignment="1">
      <alignment horizontal="center"/>
      <protection/>
    </xf>
    <xf numFmtId="0" fontId="1" fillId="0" borderId="11" xfId="42" applyFont="1" applyBorder="1" applyAlignment="1">
      <alignment horizontal="center"/>
      <protection/>
    </xf>
    <xf numFmtId="0" fontId="1" fillId="0" borderId="10" xfId="42" applyFont="1" applyBorder="1" applyAlignment="1">
      <alignment horizontal="centerContinuous" vertical="center"/>
      <protection/>
    </xf>
    <xf numFmtId="0" fontId="1" fillId="0" borderId="7" xfId="42" applyFont="1" applyBorder="1" applyAlignment="1">
      <alignment horizontal="centerContinuous"/>
      <protection/>
    </xf>
    <xf numFmtId="219" fontId="1" fillId="0" borderId="0" xfId="42" applyNumberFormat="1" applyFont="1" applyBorder="1" applyAlignment="1">
      <alignment horizontal="center"/>
      <protection/>
    </xf>
    <xf numFmtId="219" fontId="1" fillId="0" borderId="3" xfId="42" applyNumberFormat="1" applyFont="1" applyBorder="1" applyAlignment="1">
      <alignment horizontal="center"/>
      <protection/>
    </xf>
    <xf numFmtId="219" fontId="1" fillId="0" borderId="0" xfId="42" applyNumberFormat="1" applyFont="1" applyBorder="1" applyAlignment="1">
      <alignment horizontal="center" vertical="center"/>
      <protection/>
    </xf>
    <xf numFmtId="219" fontId="1" fillId="0" borderId="8" xfId="42" applyNumberFormat="1" applyFont="1" applyBorder="1" applyAlignment="1">
      <alignment horizontal="center"/>
      <protection/>
    </xf>
    <xf numFmtId="219" fontId="1" fillId="0" borderId="8" xfId="42" applyNumberFormat="1" applyFont="1" applyBorder="1" applyAlignment="1">
      <alignment horizontal="center" vertical="center"/>
      <protection/>
    </xf>
    <xf numFmtId="219" fontId="8" fillId="0" borderId="0" xfId="42" applyNumberFormat="1" applyFont="1" applyBorder="1" applyAlignment="1">
      <alignment horizontal="center" vertical="center" wrapText="1"/>
      <protection/>
    </xf>
    <xf numFmtId="219" fontId="1" fillId="0" borderId="5" xfId="42" applyNumberFormat="1" applyFont="1" applyBorder="1" applyAlignment="1">
      <alignment horizontal="center"/>
      <protection/>
    </xf>
    <xf numFmtId="0" fontId="10" fillId="0" borderId="0" xfId="42" applyFont="1" applyBorder="1" applyAlignment="1">
      <alignment vertical="center"/>
      <protection/>
    </xf>
    <xf numFmtId="0" fontId="10" fillId="0" borderId="3" xfId="42" applyFont="1" applyBorder="1" applyAlignment="1">
      <alignment horizontal="distributed" vertical="center"/>
      <protection/>
    </xf>
    <xf numFmtId="41" fontId="10" fillId="0" borderId="0" xfId="42" applyNumberFormat="1" applyFont="1" applyFill="1" applyBorder="1" applyAlignment="1">
      <alignment vertical="center"/>
      <protection/>
    </xf>
    <xf numFmtId="219" fontId="10" fillId="0" borderId="0" xfId="42" applyNumberFormat="1" applyFont="1" applyFill="1" applyBorder="1" applyAlignment="1">
      <alignment vertical="center"/>
      <protection/>
    </xf>
    <xf numFmtId="41" fontId="10" fillId="0" borderId="5" xfId="42" applyNumberFormat="1" applyFont="1" applyFill="1" applyBorder="1" applyAlignment="1">
      <alignment vertical="center"/>
      <protection/>
    </xf>
    <xf numFmtId="0" fontId="10" fillId="0" borderId="0" xfId="42" applyFont="1" applyAlignment="1">
      <alignment vertical="center"/>
      <protection/>
    </xf>
    <xf numFmtId="219" fontId="1" fillId="0" borderId="3" xfId="42" applyNumberFormat="1" applyFont="1" applyBorder="1" applyAlignment="1">
      <alignment horizontal="center" vertical="center"/>
      <protection/>
    </xf>
    <xf numFmtId="219" fontId="1" fillId="0" borderId="0" xfId="42" applyNumberFormat="1" applyFont="1" applyFill="1" applyBorder="1" applyAlignment="1">
      <alignment horizontal="center" vertical="center"/>
      <protection/>
    </xf>
    <xf numFmtId="219" fontId="1" fillId="0" borderId="5" xfId="42" applyNumberFormat="1" applyFont="1" applyFill="1" applyBorder="1" applyAlignment="1">
      <alignment horizontal="center" vertical="center"/>
      <protection/>
    </xf>
    <xf numFmtId="219" fontId="1" fillId="0" borderId="0" xfId="42" applyNumberFormat="1" applyFont="1" applyAlignment="1">
      <alignment horizontal="center" vertical="center"/>
      <protection/>
    </xf>
    <xf numFmtId="0" fontId="1" fillId="0" borderId="3" xfId="42" applyFont="1" applyBorder="1" applyAlignment="1">
      <alignment horizontal="distributed"/>
      <protection/>
    </xf>
    <xf numFmtId="41" fontId="1" fillId="0" borderId="0" xfId="42" applyNumberFormat="1" applyFont="1" applyFill="1" applyBorder="1">
      <alignment/>
      <protection/>
    </xf>
    <xf numFmtId="219" fontId="1" fillId="0" borderId="0" xfId="42" applyNumberFormat="1" applyFont="1" applyFill="1" applyBorder="1">
      <alignment/>
      <protection/>
    </xf>
    <xf numFmtId="41" fontId="1" fillId="0" borderId="0" xfId="42" applyNumberFormat="1" applyFont="1" applyFill="1" applyBorder="1" applyAlignment="1">
      <alignment horizontal="right"/>
      <protection/>
    </xf>
    <xf numFmtId="41" fontId="1" fillId="0" borderId="5" xfId="42" applyNumberFormat="1" applyFont="1" applyFill="1" applyBorder="1">
      <alignment/>
      <protection/>
    </xf>
    <xf numFmtId="41" fontId="1" fillId="0" borderId="5" xfId="42" applyNumberFormat="1" applyFont="1" applyFill="1" applyBorder="1" applyAlignment="1">
      <alignment horizontal="right"/>
      <protection/>
    </xf>
    <xf numFmtId="219" fontId="1" fillId="0" borderId="0" xfId="42" applyNumberFormat="1" applyFont="1" applyFill="1" applyBorder="1" applyAlignment="1">
      <alignment horizontal="center"/>
      <protection/>
    </xf>
    <xf numFmtId="219" fontId="1" fillId="0" borderId="5" xfId="42" applyNumberFormat="1" applyFont="1" applyFill="1" applyBorder="1" applyAlignment="1">
      <alignment horizontal="center"/>
      <protection/>
    </xf>
    <xf numFmtId="219" fontId="1" fillId="0" borderId="0" xfId="42" applyNumberFormat="1" applyFont="1" applyAlignment="1">
      <alignment horizontal="center"/>
      <protection/>
    </xf>
    <xf numFmtId="41" fontId="1" fillId="0" borderId="1" xfId="42" applyNumberFormat="1" applyFont="1" applyFill="1" applyBorder="1" applyAlignment="1">
      <alignment horizontal="right"/>
      <protection/>
    </xf>
    <xf numFmtId="219" fontId="1" fillId="0" borderId="1" xfId="42" applyNumberFormat="1" applyFont="1" applyFill="1" applyBorder="1" applyAlignment="1">
      <alignment horizontal="center"/>
      <protection/>
    </xf>
    <xf numFmtId="219" fontId="1" fillId="0" borderId="0" xfId="42" applyNumberFormat="1" applyFont="1" applyFill="1" applyBorder="1" applyAlignment="1">
      <alignment horizontal="right"/>
      <protection/>
    </xf>
    <xf numFmtId="0" fontId="1" fillId="0" borderId="4" xfId="42" applyFont="1" applyBorder="1" applyAlignment="1">
      <alignment horizontal="distributed"/>
      <protection/>
    </xf>
    <xf numFmtId="41" fontId="1" fillId="0" borderId="13" xfId="42" applyNumberFormat="1" applyFont="1" applyFill="1" applyBorder="1" applyAlignment="1">
      <alignment horizontal="right"/>
      <protection/>
    </xf>
    <xf numFmtId="41" fontId="1" fillId="0" borderId="10" xfId="42" applyNumberFormat="1" applyFont="1" applyFill="1" applyBorder="1" applyAlignment="1">
      <alignment horizontal="right"/>
      <protection/>
    </xf>
    <xf numFmtId="41" fontId="1" fillId="0" borderId="10" xfId="42" applyNumberFormat="1" applyFont="1" applyFill="1" applyBorder="1">
      <alignment/>
      <protection/>
    </xf>
    <xf numFmtId="41" fontId="1" fillId="0" borderId="7" xfId="42" applyNumberFormat="1" applyFont="1" applyFill="1" applyBorder="1" applyAlignment="1">
      <alignment horizontal="right"/>
      <protection/>
    </xf>
    <xf numFmtId="38" fontId="1" fillId="0" borderId="14" xfId="18" applyFont="1" applyFill="1" applyBorder="1" applyAlignment="1">
      <alignment horizontal="right" vertical="center"/>
    </xf>
    <xf numFmtId="38" fontId="1" fillId="0" borderId="12" xfId="18" applyFont="1" applyFill="1" applyBorder="1" applyAlignment="1">
      <alignment horizontal="center" vertical="center" wrapText="1"/>
    </xf>
    <xf numFmtId="38" fontId="1" fillId="0" borderId="25" xfId="18" applyFont="1" applyFill="1" applyBorder="1" applyAlignment="1">
      <alignment horizontal="center" vertical="center" wrapText="1"/>
    </xf>
    <xf numFmtId="41" fontId="10" fillId="0" borderId="26" xfId="18" applyNumberFormat="1" applyFont="1" applyFill="1" applyBorder="1" applyAlignment="1">
      <alignment vertical="center"/>
    </xf>
    <xf numFmtId="41" fontId="1" fillId="0" borderId="0" xfId="18" applyNumberFormat="1" applyFont="1" applyFill="1" applyAlignment="1">
      <alignment vertical="center"/>
    </xf>
    <xf numFmtId="41" fontId="1" fillId="0" borderId="6" xfId="18" applyNumberFormat="1" applyFont="1" applyFill="1" applyBorder="1" applyAlignment="1">
      <alignment vertical="center"/>
    </xf>
    <xf numFmtId="38" fontId="10" fillId="0" borderId="1" xfId="18" applyFont="1" applyFill="1" applyBorder="1" applyAlignment="1">
      <alignment vertical="center"/>
    </xf>
    <xf numFmtId="41" fontId="10" fillId="0" borderId="0" xfId="18" applyNumberFormat="1" applyFont="1" applyFill="1" applyAlignment="1">
      <alignment vertical="center"/>
    </xf>
    <xf numFmtId="41" fontId="10" fillId="0" borderId="27" xfId="18" applyNumberFormat="1" applyFont="1" applyFill="1" applyBorder="1" applyAlignment="1">
      <alignment vertical="center"/>
    </xf>
    <xf numFmtId="41" fontId="1" fillId="0" borderId="27" xfId="18" applyNumberFormat="1" applyFont="1" applyFill="1" applyBorder="1" applyAlignment="1">
      <alignment vertical="center"/>
    </xf>
    <xf numFmtId="38" fontId="1" fillId="0" borderId="1" xfId="18" applyFont="1" applyFill="1" applyBorder="1" applyAlignment="1">
      <alignment horizontal="left" vertical="center"/>
    </xf>
    <xf numFmtId="0" fontId="1" fillId="0" borderId="5" xfId="43" applyFont="1" applyFill="1" applyBorder="1" applyAlignment="1">
      <alignment horizontal="distributed" vertical="center"/>
      <protection/>
    </xf>
    <xf numFmtId="41" fontId="1" fillId="0" borderId="0" xfId="43" applyNumberFormat="1" applyFont="1" applyFill="1" applyBorder="1" applyAlignment="1">
      <alignment vertical="center"/>
      <protection/>
    </xf>
    <xf numFmtId="0" fontId="1" fillId="0" borderId="1" xfId="43" applyFont="1" applyFill="1" applyBorder="1" applyAlignment="1">
      <alignment horizontal="left" vertical="center"/>
      <protection/>
    </xf>
    <xf numFmtId="0" fontId="1" fillId="0" borderId="1" xfId="43" applyFont="1" applyFill="1" applyBorder="1" applyAlignment="1">
      <alignment vertical="center"/>
      <protection/>
    </xf>
    <xf numFmtId="38" fontId="1" fillId="0" borderId="5" xfId="18" applyFont="1" applyFill="1" applyBorder="1" applyAlignment="1">
      <alignment horizontal="distributed" vertical="center" wrapText="1"/>
    </xf>
    <xf numFmtId="41" fontId="1" fillId="0" borderId="0" xfId="18" applyNumberFormat="1" applyFont="1" applyFill="1" applyBorder="1" applyAlignment="1">
      <alignment vertical="center" wrapText="1"/>
    </xf>
    <xf numFmtId="38" fontId="1" fillId="0" borderId="0" xfId="18" applyFont="1" applyFill="1" applyAlignment="1">
      <alignment horizontal="distributed" vertical="center"/>
    </xf>
    <xf numFmtId="38" fontId="1" fillId="0" borderId="13" xfId="18" applyFont="1" applyFill="1" applyBorder="1" applyAlignment="1">
      <alignment horizontal="distributed" vertical="center"/>
    </xf>
    <xf numFmtId="41" fontId="1" fillId="0" borderId="10" xfId="18" applyNumberFormat="1" applyFont="1" applyFill="1" applyBorder="1" applyAlignment="1">
      <alignment horizontal="distributed" vertical="center"/>
    </xf>
    <xf numFmtId="41" fontId="1" fillId="0" borderId="28" xfId="18" applyNumberFormat="1" applyFont="1" applyFill="1" applyBorder="1" applyAlignment="1">
      <alignment vertical="center"/>
    </xf>
    <xf numFmtId="41" fontId="1" fillId="0" borderId="10" xfId="18" applyNumberFormat="1" applyFont="1" applyFill="1" applyBorder="1" applyAlignment="1">
      <alignment horizontal="center" vertical="center"/>
    </xf>
    <xf numFmtId="38" fontId="1" fillId="0" borderId="0" xfId="18" applyFont="1" applyFill="1" applyBorder="1" applyAlignment="1">
      <alignment vertical="center" wrapText="1"/>
    </xf>
    <xf numFmtId="38" fontId="1" fillId="0" borderId="16" xfId="18" applyFont="1" applyFill="1" applyBorder="1" applyAlignment="1">
      <alignment horizontal="centerContinuous" vertical="center"/>
    </xf>
    <xf numFmtId="38" fontId="1" fillId="0" borderId="19" xfId="18" applyFont="1" applyFill="1" applyBorder="1" applyAlignment="1">
      <alignment horizontal="centerContinuous" vertical="center"/>
    </xf>
    <xf numFmtId="38" fontId="1" fillId="0" borderId="12" xfId="18" applyFont="1" applyFill="1" applyBorder="1" applyAlignment="1">
      <alignment horizontal="distributed" vertical="center" wrapText="1"/>
    </xf>
    <xf numFmtId="0" fontId="1" fillId="0" borderId="5" xfId="44" applyFont="1" applyFill="1" applyBorder="1" applyAlignment="1">
      <alignment horizontal="distributed" vertical="center"/>
      <protection/>
    </xf>
    <xf numFmtId="0" fontId="1" fillId="0" borderId="1" xfId="44" applyFont="1" applyFill="1" applyBorder="1" applyAlignment="1">
      <alignment horizontal="left" vertical="center"/>
      <protection/>
    </xf>
    <xf numFmtId="0" fontId="1" fillId="0" borderId="1" xfId="44" applyFont="1" applyFill="1" applyBorder="1" applyAlignment="1">
      <alignment vertical="center"/>
      <protection/>
    </xf>
    <xf numFmtId="221" fontId="1" fillId="0" borderId="0" xfId="18" applyNumberFormat="1" applyFont="1" applyFill="1" applyBorder="1" applyAlignment="1">
      <alignment vertical="center"/>
    </xf>
    <xf numFmtId="221" fontId="1" fillId="0" borderId="5" xfId="18" applyNumberFormat="1" applyFont="1" applyFill="1" applyBorder="1" applyAlignment="1">
      <alignment vertical="center"/>
    </xf>
    <xf numFmtId="41" fontId="1" fillId="0" borderId="0" xfId="18" applyNumberFormat="1" applyFont="1" applyFill="1" applyAlignment="1">
      <alignment horizontal="right" vertical="center"/>
    </xf>
    <xf numFmtId="177" fontId="1" fillId="0" borderId="0" xfId="18" applyNumberFormat="1" applyFont="1" applyFill="1" applyAlignment="1">
      <alignment vertical="center"/>
    </xf>
    <xf numFmtId="38" fontId="10" fillId="0" borderId="13" xfId="18" applyFont="1" applyFill="1" applyBorder="1" applyAlignment="1">
      <alignment horizontal="distributed" vertical="center"/>
    </xf>
    <xf numFmtId="41" fontId="10" fillId="0" borderId="10" xfId="18" applyNumberFormat="1" applyFont="1" applyFill="1" applyBorder="1" applyAlignment="1">
      <alignment vertical="center"/>
    </xf>
    <xf numFmtId="41" fontId="10" fillId="0" borderId="7" xfId="18" applyNumberFormat="1" applyFont="1" applyFill="1" applyBorder="1" applyAlignment="1">
      <alignment vertical="center"/>
    </xf>
    <xf numFmtId="0" fontId="1" fillId="0" borderId="0" xfId="45" applyFont="1" applyFill="1">
      <alignment/>
      <protection/>
    </xf>
    <xf numFmtId="0" fontId="1" fillId="0" borderId="0" xfId="45" applyFont="1" applyFill="1" applyBorder="1">
      <alignment/>
      <protection/>
    </xf>
    <xf numFmtId="49" fontId="1" fillId="0" borderId="0" xfId="45" applyNumberFormat="1" applyFont="1" applyFill="1">
      <alignment/>
      <protection/>
    </xf>
    <xf numFmtId="0" fontId="1" fillId="0" borderId="0" xfId="45" applyFont="1" applyFill="1" applyAlignment="1">
      <alignment horizontal="left"/>
      <protection/>
    </xf>
    <xf numFmtId="0" fontId="7" fillId="0" borderId="0" xfId="45" applyFont="1" applyFill="1" applyAlignment="1">
      <alignment/>
      <protection/>
    </xf>
    <xf numFmtId="0" fontId="1" fillId="0" borderId="0" xfId="45" applyFont="1" applyFill="1" applyAlignment="1">
      <alignment horizontal="centerContinuous"/>
      <protection/>
    </xf>
    <xf numFmtId="49" fontId="1" fillId="0" borderId="0" xfId="45" applyNumberFormat="1" applyFont="1" applyFill="1" applyAlignment="1">
      <alignment horizontal="centerContinuous"/>
      <protection/>
    </xf>
    <xf numFmtId="49" fontId="1" fillId="0" borderId="0" xfId="45" applyNumberFormat="1" applyFont="1" applyFill="1" applyBorder="1">
      <alignment/>
      <protection/>
    </xf>
    <xf numFmtId="0" fontId="1" fillId="0" borderId="0" xfId="45" applyFont="1" applyFill="1" applyBorder="1" applyAlignment="1">
      <alignment horizontal="centerContinuous"/>
      <protection/>
    </xf>
    <xf numFmtId="0" fontId="1" fillId="0" borderId="0" xfId="45" applyFont="1" applyFill="1" applyBorder="1" applyAlignment="1">
      <alignment horizontal="right"/>
      <protection/>
    </xf>
    <xf numFmtId="0" fontId="1" fillId="0" borderId="0" xfId="45" applyFont="1" applyFill="1" applyBorder="1" applyAlignment="1">
      <alignment horizontal="left"/>
      <protection/>
    </xf>
    <xf numFmtId="0" fontId="1" fillId="0" borderId="0" xfId="45" applyFont="1" applyFill="1" applyAlignment="1">
      <alignment vertical="center"/>
      <protection/>
    </xf>
    <xf numFmtId="0" fontId="1" fillId="0" borderId="16" xfId="45" applyFont="1" applyFill="1" applyBorder="1" applyAlignment="1">
      <alignment horizontal="center" vertical="center"/>
      <protection/>
    </xf>
    <xf numFmtId="49" fontId="1" fillId="0" borderId="29" xfId="45" applyNumberFormat="1" applyFont="1" applyFill="1" applyBorder="1" applyAlignment="1">
      <alignment horizontal="center" vertical="center"/>
      <protection/>
    </xf>
    <xf numFmtId="0" fontId="9" fillId="0" borderId="0" xfId="45" applyFont="1" applyFill="1" applyAlignment="1">
      <alignment horizontal="right" vertical="center"/>
      <protection/>
    </xf>
    <xf numFmtId="0" fontId="9" fillId="0" borderId="15" xfId="45" applyFont="1" applyFill="1" applyBorder="1" applyAlignment="1">
      <alignment horizontal="right" vertical="center"/>
      <protection/>
    </xf>
    <xf numFmtId="0" fontId="9" fillId="0" borderId="6" xfId="45" applyFont="1" applyFill="1" applyBorder="1" applyAlignment="1">
      <alignment horizontal="right" vertical="center"/>
      <protection/>
    </xf>
    <xf numFmtId="0" fontId="9" fillId="0" borderId="1" xfId="45" applyFont="1" applyFill="1" applyBorder="1" applyAlignment="1">
      <alignment horizontal="right" vertical="center"/>
      <protection/>
    </xf>
    <xf numFmtId="0" fontId="9" fillId="0" borderId="0" xfId="45" applyFont="1" applyFill="1" applyBorder="1" applyAlignment="1">
      <alignment horizontal="right" vertical="center"/>
      <protection/>
    </xf>
    <xf numFmtId="0" fontId="9" fillId="0" borderId="0" xfId="45" applyFont="1" applyFill="1" applyBorder="1" applyAlignment="1">
      <alignment horizontal="right" vertical="center"/>
      <protection/>
    </xf>
    <xf numFmtId="49" fontId="9" fillId="0" borderId="0" xfId="45" applyNumberFormat="1" applyFont="1" applyFill="1" applyBorder="1" applyAlignment="1">
      <alignment horizontal="right" vertical="center"/>
      <protection/>
    </xf>
    <xf numFmtId="0" fontId="10" fillId="0" borderId="0" xfId="45" applyFont="1" applyFill="1" applyAlignment="1">
      <alignment vertical="center"/>
      <protection/>
    </xf>
    <xf numFmtId="0" fontId="10" fillId="0" borderId="1" xfId="45" applyNumberFormat="1" applyFont="1" applyFill="1" applyBorder="1" applyAlignment="1">
      <alignment horizontal="distributed" vertical="center"/>
      <protection/>
    </xf>
    <xf numFmtId="0" fontId="10" fillId="0" borderId="5" xfId="45" applyNumberFormat="1" applyFont="1" applyFill="1" applyBorder="1" applyAlignment="1">
      <alignment horizontal="distributed" vertical="center"/>
      <protection/>
    </xf>
    <xf numFmtId="0" fontId="1" fillId="0" borderId="1" xfId="45" applyFont="1" applyFill="1" applyBorder="1" applyAlignment="1">
      <alignment vertical="center"/>
      <protection/>
    </xf>
    <xf numFmtId="0" fontId="1" fillId="0" borderId="5" xfId="45" applyNumberFormat="1" applyFont="1" applyFill="1" applyBorder="1" applyAlignment="1">
      <alignment horizontal="distributed" vertical="center"/>
      <protection/>
    </xf>
    <xf numFmtId="0" fontId="1" fillId="0" borderId="1" xfId="45" applyFont="1" applyFill="1" applyBorder="1" applyAlignment="1">
      <alignment horizontal="distributed" vertical="center"/>
      <protection/>
    </xf>
    <xf numFmtId="0" fontId="1" fillId="0" borderId="5" xfId="45" applyFont="1" applyFill="1" applyBorder="1" applyAlignment="1">
      <alignment horizontal="distributed" vertical="center"/>
      <protection/>
    </xf>
    <xf numFmtId="41" fontId="1" fillId="0" borderId="1" xfId="18" applyNumberFormat="1" applyFont="1" applyFill="1" applyBorder="1" applyAlignment="1">
      <alignment horizontal="right" vertical="center"/>
    </xf>
    <xf numFmtId="41" fontId="10" fillId="0" borderId="1" xfId="18" applyNumberFormat="1" applyFont="1" applyFill="1" applyBorder="1" applyAlignment="1">
      <alignment horizontal="right" vertical="center"/>
    </xf>
    <xf numFmtId="41" fontId="1" fillId="0" borderId="5" xfId="18" applyNumberFormat="1" applyFont="1" applyFill="1" applyBorder="1" applyAlignment="1">
      <alignment horizontal="center" vertical="center"/>
    </xf>
    <xf numFmtId="210" fontId="1" fillId="0" borderId="13" xfId="18" applyNumberFormat="1" applyFont="1" applyFill="1" applyBorder="1" applyAlignment="1">
      <alignment horizontal="right" vertical="center"/>
    </xf>
    <xf numFmtId="210" fontId="1" fillId="0" borderId="10" xfId="18" applyNumberFormat="1" applyFont="1" applyFill="1" applyBorder="1" applyAlignment="1">
      <alignment horizontal="right" vertical="center"/>
    </xf>
    <xf numFmtId="49" fontId="1" fillId="0" borderId="10" xfId="18" applyNumberFormat="1" applyFont="1" applyFill="1" applyBorder="1" applyAlignment="1">
      <alignment horizontal="right" vertical="center"/>
    </xf>
    <xf numFmtId="210" fontId="1" fillId="0" borderId="7" xfId="18" applyNumberFormat="1" applyFont="1" applyFill="1" applyBorder="1" applyAlignment="1">
      <alignment horizontal="right" vertical="center"/>
    </xf>
    <xf numFmtId="0" fontId="1" fillId="0" borderId="0" xfId="46" applyFont="1" applyFill="1" applyAlignment="1">
      <alignment vertical="center"/>
      <protection/>
    </xf>
    <xf numFmtId="0" fontId="7" fillId="0" borderId="0" xfId="46" applyFont="1" applyFill="1" applyAlignment="1">
      <alignment vertical="center"/>
      <protection/>
    </xf>
    <xf numFmtId="0" fontId="1" fillId="0" borderId="0" xfId="46" applyFont="1" applyFill="1" applyAlignment="1">
      <alignment horizontal="right" vertical="center"/>
      <protection/>
    </xf>
    <xf numFmtId="0" fontId="1" fillId="0" borderId="0" xfId="46" applyFont="1" applyFill="1" applyBorder="1" applyAlignment="1">
      <alignment vertical="center"/>
      <protection/>
    </xf>
    <xf numFmtId="0" fontId="8" fillId="0" borderId="0" xfId="46" applyFont="1" applyFill="1" applyBorder="1" applyAlignment="1">
      <alignment vertical="center"/>
      <protection/>
    </xf>
    <xf numFmtId="0" fontId="8" fillId="0" borderId="1" xfId="46" applyFont="1" applyFill="1" applyBorder="1" applyAlignment="1">
      <alignment horizontal="distributed" vertical="center"/>
      <protection/>
    </xf>
    <xf numFmtId="0" fontId="8" fillId="0" borderId="5" xfId="46" applyFont="1" applyFill="1" applyBorder="1" applyAlignment="1">
      <alignment horizontal="distributed" vertical="center"/>
      <protection/>
    </xf>
    <xf numFmtId="0" fontId="8" fillId="0" borderId="8" xfId="46" applyFont="1" applyFill="1" applyBorder="1" applyAlignment="1">
      <alignment horizontal="right" vertical="center" wrapText="1"/>
      <protection/>
    </xf>
    <xf numFmtId="0" fontId="8" fillId="0" borderId="8" xfId="46" applyFont="1" applyFill="1" applyBorder="1" applyAlignment="1">
      <alignment horizontal="right" vertical="center"/>
      <protection/>
    </xf>
    <xf numFmtId="0" fontId="8" fillId="0" borderId="6" xfId="46" applyFont="1" applyFill="1" applyBorder="1" applyAlignment="1">
      <alignment horizontal="right" vertical="center"/>
      <protection/>
    </xf>
    <xf numFmtId="0" fontId="10" fillId="0" borderId="0" xfId="46" applyFont="1" applyFill="1" applyAlignment="1">
      <alignment vertical="center"/>
      <protection/>
    </xf>
    <xf numFmtId="181" fontId="10" fillId="0" borderId="0" xfId="46" applyNumberFormat="1" applyFont="1" applyFill="1" applyBorder="1" applyAlignment="1">
      <alignment vertical="center"/>
      <protection/>
    </xf>
    <xf numFmtId="188" fontId="10" fillId="0" borderId="0" xfId="46" applyNumberFormat="1" applyFont="1" applyFill="1" applyBorder="1" applyAlignment="1">
      <alignment vertical="center"/>
      <protection/>
    </xf>
    <xf numFmtId="41" fontId="10" fillId="0" borderId="0" xfId="46" applyNumberFormat="1" applyFont="1" applyFill="1" applyBorder="1" applyAlignment="1">
      <alignment vertical="center"/>
      <protection/>
    </xf>
    <xf numFmtId="222" fontId="10" fillId="0" borderId="0" xfId="46" applyNumberFormat="1" applyFont="1" applyFill="1" applyBorder="1" applyAlignment="1">
      <alignment vertical="center"/>
      <protection/>
    </xf>
    <xf numFmtId="199" fontId="10" fillId="0" borderId="5" xfId="46" applyNumberFormat="1" applyFont="1" applyFill="1" applyBorder="1" applyAlignment="1">
      <alignment vertical="center"/>
      <protection/>
    </xf>
    <xf numFmtId="0" fontId="1" fillId="0" borderId="1" xfId="46" applyFont="1" applyFill="1" applyBorder="1" applyAlignment="1">
      <alignment vertical="center"/>
      <protection/>
    </xf>
    <xf numFmtId="0" fontId="1" fillId="0" borderId="5" xfId="46" applyFont="1" applyFill="1" applyBorder="1" applyAlignment="1">
      <alignment vertical="center"/>
      <protection/>
    </xf>
    <xf numFmtId="181" fontId="1" fillId="0" borderId="0" xfId="46" applyNumberFormat="1" applyFont="1" applyFill="1" applyBorder="1" applyAlignment="1">
      <alignment vertical="center"/>
      <protection/>
    </xf>
    <xf numFmtId="188" fontId="1" fillId="0" borderId="0" xfId="46" applyNumberFormat="1" applyFont="1" applyFill="1" applyBorder="1" applyAlignment="1">
      <alignment vertical="center"/>
      <protection/>
    </xf>
    <xf numFmtId="41" fontId="1" fillId="0" borderId="0" xfId="46" applyNumberFormat="1" applyFont="1" applyFill="1" applyBorder="1" applyAlignment="1">
      <alignment vertical="center"/>
      <protection/>
    </xf>
    <xf numFmtId="222" fontId="1" fillId="0" borderId="0" xfId="46" applyNumberFormat="1" applyFont="1" applyFill="1" applyBorder="1" applyAlignment="1">
      <alignment vertical="center"/>
      <protection/>
    </xf>
    <xf numFmtId="199" fontId="1" fillId="0" borderId="5" xfId="46" applyNumberFormat="1" applyFont="1" applyFill="1" applyBorder="1" applyAlignment="1">
      <alignment vertical="center"/>
      <protection/>
    </xf>
    <xf numFmtId="0" fontId="1" fillId="0" borderId="5" xfId="46" applyFont="1" applyFill="1" applyBorder="1" applyAlignment="1">
      <alignment horizontal="distributed" vertical="center"/>
      <protection/>
    </xf>
    <xf numFmtId="0" fontId="10" fillId="0" borderId="5" xfId="46" applyFont="1" applyFill="1" applyBorder="1" applyAlignment="1">
      <alignment horizontal="distributed" vertical="center"/>
      <protection/>
    </xf>
    <xf numFmtId="199" fontId="1" fillId="0" borderId="5" xfId="46" applyNumberFormat="1" applyFont="1" applyFill="1" applyBorder="1" applyAlignment="1">
      <alignment horizontal="right" vertical="center"/>
      <protection/>
    </xf>
    <xf numFmtId="223" fontId="1" fillId="0" borderId="0" xfId="46" applyNumberFormat="1" applyFont="1" applyFill="1" applyBorder="1" applyAlignment="1">
      <alignment vertical="center"/>
      <protection/>
    </xf>
    <xf numFmtId="225" fontId="10" fillId="0" borderId="5" xfId="46" applyNumberFormat="1" applyFont="1" applyFill="1" applyBorder="1" applyAlignment="1">
      <alignment vertical="center"/>
      <protection/>
    </xf>
    <xf numFmtId="0" fontId="1" fillId="0" borderId="1" xfId="46" applyFont="1" applyFill="1" applyBorder="1" applyAlignment="1">
      <alignment horizontal="distributed" vertical="center"/>
      <protection/>
    </xf>
    <xf numFmtId="222" fontId="1" fillId="0" borderId="0" xfId="18" applyNumberFormat="1" applyFont="1" applyFill="1" applyBorder="1" applyAlignment="1">
      <alignment vertical="center"/>
    </xf>
    <xf numFmtId="199" fontId="1" fillId="0" borderId="5" xfId="18" applyNumberFormat="1" applyFont="1" applyFill="1" applyBorder="1" applyAlignment="1">
      <alignment vertical="center"/>
    </xf>
    <xf numFmtId="0" fontId="10" fillId="0" borderId="7" xfId="46" applyFont="1" applyFill="1" applyBorder="1" applyAlignment="1">
      <alignment horizontal="distributed" vertical="center"/>
      <protection/>
    </xf>
    <xf numFmtId="188" fontId="10" fillId="0" borderId="10" xfId="46" applyNumberFormat="1" applyFont="1" applyFill="1" applyBorder="1" applyAlignment="1">
      <alignment vertical="center"/>
      <protection/>
    </xf>
    <xf numFmtId="222" fontId="10" fillId="0" borderId="10" xfId="46" applyNumberFormat="1" applyFont="1" applyFill="1" applyBorder="1" applyAlignment="1">
      <alignment vertical="center"/>
      <protection/>
    </xf>
    <xf numFmtId="199" fontId="10" fillId="0" borderId="7" xfId="46" applyNumberFormat="1" applyFont="1" applyFill="1" applyBorder="1" applyAlignment="1">
      <alignment vertical="center"/>
      <protection/>
    </xf>
    <xf numFmtId="188" fontId="1" fillId="0" borderId="0" xfId="46" applyNumberFormat="1" applyFont="1" applyFill="1" applyAlignment="1">
      <alignment vertical="center"/>
      <protection/>
    </xf>
    <xf numFmtId="0" fontId="1" fillId="0" borderId="0" xfId="47" applyFont="1" applyFill="1" applyBorder="1" applyAlignment="1">
      <alignment vertical="center"/>
      <protection/>
    </xf>
    <xf numFmtId="0" fontId="7" fillId="0" borderId="0" xfId="47" applyFont="1" applyFill="1" applyBorder="1" applyAlignment="1">
      <alignment vertical="center"/>
      <protection/>
    </xf>
    <xf numFmtId="0" fontId="1" fillId="0" borderId="0" xfId="47" applyFont="1" applyFill="1" applyBorder="1" applyAlignment="1">
      <alignment horizontal="right" vertical="center"/>
      <protection/>
    </xf>
    <xf numFmtId="0" fontId="1" fillId="0" borderId="12" xfId="47" applyFont="1" applyFill="1" applyBorder="1" applyAlignment="1">
      <alignment horizontal="center" vertical="center"/>
      <protection/>
    </xf>
    <xf numFmtId="0" fontId="1" fillId="0" borderId="12" xfId="47" applyFont="1" applyFill="1" applyBorder="1" applyAlignment="1">
      <alignment horizontal="center" vertical="center" wrapText="1"/>
      <protection/>
    </xf>
    <xf numFmtId="0" fontId="1" fillId="0" borderId="0" xfId="47" applyFont="1" applyFill="1" applyBorder="1" applyAlignment="1">
      <alignment horizontal="distributed" vertical="center"/>
      <protection/>
    </xf>
    <xf numFmtId="38" fontId="1" fillId="0" borderId="0" xfId="18" applyFont="1" applyFill="1" applyBorder="1" applyAlignment="1">
      <alignment horizontal="right"/>
    </xf>
    <xf numFmtId="38" fontId="1" fillId="0" borderId="0" xfId="18" applyFont="1" applyFill="1" applyBorder="1" applyAlignment="1">
      <alignment horizontal="right" vertical="center"/>
    </xf>
    <xf numFmtId="38" fontId="1" fillId="0" borderId="0" xfId="18" applyFont="1" applyFill="1" applyBorder="1" applyAlignment="1">
      <alignment horizontal="right" vertical="center" wrapText="1"/>
    </xf>
    <xf numFmtId="38" fontId="1" fillId="0" borderId="5" xfId="18" applyFont="1" applyFill="1" applyBorder="1" applyAlignment="1">
      <alignment horizontal="right" vertical="center" wrapText="1"/>
    </xf>
    <xf numFmtId="228" fontId="1" fillId="0" borderId="0" xfId="47" applyNumberFormat="1" applyFont="1" applyFill="1" applyBorder="1" applyAlignment="1">
      <alignment horizontal="right" vertical="center"/>
      <protection/>
    </xf>
    <xf numFmtId="228" fontId="1" fillId="0" borderId="5" xfId="47" applyNumberFormat="1" applyFont="1" applyFill="1" applyBorder="1" applyAlignment="1">
      <alignment horizontal="right" vertical="center"/>
      <protection/>
    </xf>
    <xf numFmtId="228" fontId="1" fillId="0" borderId="10" xfId="47" applyNumberFormat="1" applyFont="1" applyFill="1" applyBorder="1" applyAlignment="1">
      <alignment horizontal="right" vertical="center"/>
      <protection/>
    </xf>
    <xf numFmtId="0" fontId="1" fillId="0" borderId="10" xfId="47" applyFont="1" applyFill="1" applyBorder="1" applyAlignment="1">
      <alignment horizontal="right" vertical="center"/>
      <protection/>
    </xf>
    <xf numFmtId="0" fontId="1" fillId="0" borderId="7" xfId="47" applyFont="1" applyFill="1" applyBorder="1" applyAlignment="1">
      <alignment horizontal="right" vertical="center"/>
      <protection/>
    </xf>
    <xf numFmtId="40" fontId="1" fillId="0" borderId="13" xfId="18" applyNumberFormat="1" applyFont="1" applyFill="1" applyBorder="1" applyAlignment="1">
      <alignment horizontal="right" vertical="center"/>
    </xf>
    <xf numFmtId="0" fontId="1" fillId="0" borderId="1" xfId="47" applyFont="1" applyFill="1" applyBorder="1" applyAlignment="1">
      <alignment horizontal="distributed" vertical="center" textRotation="255"/>
      <protection/>
    </xf>
    <xf numFmtId="228" fontId="1" fillId="0" borderId="5" xfId="47" applyNumberFormat="1" applyFont="1" applyFill="1" applyBorder="1" applyAlignment="1">
      <alignment horizontal="distributed" vertical="center"/>
      <protection/>
    </xf>
    <xf numFmtId="0" fontId="4" fillId="0" borderId="0" xfId="47" applyFont="1" applyFill="1" applyBorder="1" applyAlignment="1">
      <alignment horizontal="right" vertical="center"/>
      <protection/>
    </xf>
    <xf numFmtId="0" fontId="4" fillId="0" borderId="6" xfId="47" applyFont="1" applyFill="1" applyBorder="1" applyAlignment="1">
      <alignment horizontal="right" vertical="center"/>
      <protection/>
    </xf>
    <xf numFmtId="0" fontId="1" fillId="0" borderId="5" xfId="47" applyFont="1" applyFill="1" applyBorder="1" applyAlignment="1">
      <alignment vertical="center"/>
      <protection/>
    </xf>
    <xf numFmtId="176" fontId="1" fillId="0" borderId="0" xfId="47" applyNumberFormat="1" applyFont="1" applyFill="1" applyBorder="1" applyAlignment="1">
      <alignment horizontal="right" vertical="center"/>
      <protection/>
    </xf>
    <xf numFmtId="176" fontId="1" fillId="0" borderId="5" xfId="47" applyNumberFormat="1" applyFont="1" applyFill="1" applyBorder="1" applyAlignment="1">
      <alignment horizontal="right" vertical="center"/>
      <protection/>
    </xf>
    <xf numFmtId="0" fontId="10" fillId="0" borderId="5" xfId="47" applyFont="1" applyFill="1" applyBorder="1" applyAlignment="1">
      <alignment vertical="center"/>
      <protection/>
    </xf>
    <xf numFmtId="0" fontId="10" fillId="0" borderId="1" xfId="47" applyFont="1" applyFill="1" applyBorder="1" applyAlignment="1">
      <alignment horizontal="distributed" vertical="center" textRotation="255"/>
      <protection/>
    </xf>
    <xf numFmtId="0" fontId="10" fillId="0" borderId="0" xfId="47" applyFont="1" applyFill="1" applyBorder="1" applyAlignment="1">
      <alignment horizontal="distributed" vertical="center"/>
      <protection/>
    </xf>
    <xf numFmtId="176" fontId="10" fillId="0" borderId="0" xfId="47" applyNumberFormat="1" applyFont="1" applyFill="1" applyBorder="1" applyAlignment="1">
      <alignment horizontal="right" vertical="center"/>
      <protection/>
    </xf>
    <xf numFmtId="176" fontId="10" fillId="0" borderId="5" xfId="47" applyNumberFormat="1" applyFont="1" applyFill="1" applyBorder="1" applyAlignment="1">
      <alignment horizontal="right" vertical="center"/>
      <protection/>
    </xf>
    <xf numFmtId="0" fontId="10" fillId="0" borderId="0" xfId="47" applyFont="1" applyFill="1" applyBorder="1" applyAlignment="1">
      <alignment vertical="center"/>
      <protection/>
    </xf>
    <xf numFmtId="176" fontId="8" fillId="0" borderId="0" xfId="47" applyNumberFormat="1" applyFont="1" applyFill="1" applyBorder="1" applyAlignment="1">
      <alignment horizontal="right" vertical="center"/>
      <protection/>
    </xf>
    <xf numFmtId="176" fontId="8" fillId="0" borderId="5" xfId="47" applyNumberFormat="1" applyFont="1" applyFill="1" applyBorder="1" applyAlignment="1">
      <alignment horizontal="right" vertical="center"/>
      <protection/>
    </xf>
    <xf numFmtId="0" fontId="10" fillId="0" borderId="21" xfId="47" applyFont="1" applyFill="1" applyBorder="1" applyAlignment="1">
      <alignment horizontal="distributed" vertical="center" textRotation="255"/>
      <protection/>
    </xf>
    <xf numFmtId="176" fontId="10" fillId="0" borderId="14" xfId="47" applyNumberFormat="1" applyFont="1" applyFill="1" applyBorder="1" applyAlignment="1">
      <alignment horizontal="right" vertical="center"/>
      <protection/>
    </xf>
    <xf numFmtId="176" fontId="10" fillId="0" borderId="22" xfId="47" applyNumberFormat="1" applyFont="1" applyFill="1" applyBorder="1" applyAlignment="1">
      <alignment horizontal="right" vertical="center"/>
      <protection/>
    </xf>
    <xf numFmtId="0" fontId="10" fillId="0" borderId="1" xfId="47" applyFont="1" applyFill="1" applyBorder="1" applyAlignment="1">
      <alignment vertical="center" textRotation="255"/>
      <protection/>
    </xf>
    <xf numFmtId="0" fontId="1" fillId="0" borderId="1" xfId="47" applyFont="1" applyFill="1" applyBorder="1" applyAlignment="1">
      <alignment vertical="center" textRotation="255"/>
      <protection/>
    </xf>
    <xf numFmtId="0" fontId="13" fillId="0" borderId="0" xfId="47" applyFont="1" applyFill="1" applyBorder="1" applyAlignment="1">
      <alignment vertical="center"/>
      <protection/>
    </xf>
    <xf numFmtId="0" fontId="13" fillId="0" borderId="1" xfId="47" applyFont="1" applyFill="1" applyBorder="1" applyAlignment="1">
      <alignment vertical="distributed" textRotation="255"/>
      <protection/>
    </xf>
    <xf numFmtId="0" fontId="13" fillId="0" borderId="0" xfId="47" applyFont="1" applyFill="1" applyBorder="1" applyAlignment="1">
      <alignment horizontal="distributed" vertical="center"/>
      <protection/>
    </xf>
    <xf numFmtId="176" fontId="13" fillId="0" borderId="0" xfId="47" applyNumberFormat="1" applyFont="1" applyFill="1" applyBorder="1" applyAlignment="1">
      <alignment horizontal="right" vertical="center"/>
      <protection/>
    </xf>
    <xf numFmtId="176" fontId="13" fillId="0" borderId="5" xfId="47" applyNumberFormat="1" applyFont="1" applyFill="1" applyBorder="1" applyAlignment="1">
      <alignment horizontal="right" vertical="center"/>
      <protection/>
    </xf>
    <xf numFmtId="0" fontId="1" fillId="0" borderId="1" xfId="47" applyFont="1" applyFill="1" applyBorder="1" applyAlignment="1">
      <alignment vertical="distributed" textRotation="255"/>
      <protection/>
    </xf>
    <xf numFmtId="176" fontId="1" fillId="0" borderId="5" xfId="47" applyNumberFormat="1" applyFont="1" applyFill="1" applyBorder="1" applyAlignment="1">
      <alignment horizontal="right" vertical="center" wrapText="1"/>
      <protection/>
    </xf>
    <xf numFmtId="0" fontId="10" fillId="0" borderId="1" xfId="47" applyFont="1" applyFill="1" applyBorder="1" applyAlignment="1">
      <alignment vertical="distributed" textRotation="255"/>
      <protection/>
    </xf>
    <xf numFmtId="176" fontId="10" fillId="0" borderId="5" xfId="47" applyNumberFormat="1" applyFont="1" applyFill="1" applyBorder="1" applyAlignment="1">
      <alignment horizontal="right" vertical="center" wrapText="1"/>
      <protection/>
    </xf>
    <xf numFmtId="0" fontId="10" fillId="0" borderId="13" xfId="47" applyFont="1" applyFill="1" applyBorder="1" applyAlignment="1">
      <alignment vertical="distributed" textRotation="255"/>
      <protection/>
    </xf>
    <xf numFmtId="176" fontId="10" fillId="0" borderId="10" xfId="47" applyNumberFormat="1" applyFont="1" applyFill="1" applyBorder="1" applyAlignment="1">
      <alignment horizontal="right" vertical="center"/>
      <protection/>
    </xf>
    <xf numFmtId="176" fontId="10" fillId="0" borderId="7" xfId="47" applyNumberFormat="1" applyFont="1" applyFill="1" applyBorder="1" applyAlignment="1">
      <alignment horizontal="right" vertical="center" wrapText="1"/>
      <protection/>
    </xf>
    <xf numFmtId="0" fontId="1" fillId="0" borderId="0" xfId="47" applyFont="1" applyFill="1" applyBorder="1" applyAlignment="1">
      <alignment vertical="distributed" textRotation="255"/>
      <protection/>
    </xf>
    <xf numFmtId="191" fontId="13" fillId="0" borderId="0" xfId="47" applyNumberFormat="1" applyFont="1" applyFill="1" applyBorder="1" applyAlignment="1">
      <alignment vertical="center"/>
      <protection/>
    </xf>
    <xf numFmtId="38" fontId="13" fillId="0" borderId="0" xfId="18" applyFont="1" applyFill="1" applyBorder="1" applyAlignment="1">
      <alignment vertical="center"/>
    </xf>
    <xf numFmtId="180" fontId="13" fillId="0" borderId="0" xfId="47" applyNumberFormat="1" applyFont="1" applyFill="1" applyBorder="1" applyAlignment="1">
      <alignment horizontal="right" vertical="center"/>
      <protection/>
    </xf>
    <xf numFmtId="38" fontId="13" fillId="0" borderId="0" xfId="18" applyFont="1" applyFill="1" applyBorder="1" applyAlignment="1">
      <alignment horizontal="right" vertical="center"/>
    </xf>
    <xf numFmtId="196" fontId="1" fillId="0" borderId="0" xfId="47" applyNumberFormat="1" applyFont="1" applyFill="1" applyBorder="1" applyAlignment="1">
      <alignment vertical="center"/>
      <protection/>
    </xf>
    <xf numFmtId="196" fontId="1" fillId="0" borderId="0" xfId="47" applyNumberFormat="1" applyFont="1" applyFill="1" applyBorder="1" applyAlignment="1">
      <alignment horizontal="right" vertical="center"/>
      <protection/>
    </xf>
    <xf numFmtId="191" fontId="13" fillId="0" borderId="0" xfId="47" applyNumberFormat="1" applyFont="1" applyFill="1" applyBorder="1" applyAlignment="1">
      <alignment horizontal="right" vertical="center"/>
      <protection/>
    </xf>
    <xf numFmtId="0" fontId="1" fillId="0" borderId="0" xfId="48" applyFont="1" applyFill="1">
      <alignment/>
      <protection/>
    </xf>
    <xf numFmtId="0" fontId="7" fillId="0" borderId="0" xfId="48" applyFont="1" applyFill="1">
      <alignment/>
      <protection/>
    </xf>
    <xf numFmtId="0" fontId="1" fillId="0" borderId="0" xfId="48" applyFont="1" applyFill="1" applyAlignment="1">
      <alignment horizontal="right"/>
      <protection/>
    </xf>
    <xf numFmtId="0" fontId="1" fillId="0" borderId="0" xfId="48" applyFont="1" applyFill="1" applyAlignment="1">
      <alignment vertical="center"/>
      <protection/>
    </xf>
    <xf numFmtId="0" fontId="1" fillId="0" borderId="29" xfId="48" applyFont="1" applyFill="1" applyBorder="1" applyAlignment="1">
      <alignment horizontal="centerContinuous" vertical="center"/>
      <protection/>
    </xf>
    <xf numFmtId="0" fontId="1" fillId="0" borderId="19" xfId="48" applyFont="1" applyFill="1" applyBorder="1" applyAlignment="1">
      <alignment horizontal="centerContinuous" vertical="center"/>
      <protection/>
    </xf>
    <xf numFmtId="0" fontId="1" fillId="0" borderId="5" xfId="48" applyFont="1" applyFill="1" applyBorder="1" applyAlignment="1">
      <alignment horizontal="distributed" vertical="center"/>
      <protection/>
    </xf>
    <xf numFmtId="0" fontId="1" fillId="0" borderId="5" xfId="48" applyFont="1" applyFill="1" applyBorder="1" applyAlignment="1">
      <alignment horizontal="center" vertical="center"/>
      <protection/>
    </xf>
    <xf numFmtId="0" fontId="1" fillId="0" borderId="3" xfId="48" applyFont="1" applyFill="1" applyBorder="1" applyAlignment="1">
      <alignment horizontal="center" vertical="center"/>
      <protection/>
    </xf>
    <xf numFmtId="0" fontId="1" fillId="0" borderId="17" xfId="48" applyFont="1" applyFill="1" applyBorder="1" applyAlignment="1">
      <alignment horizontal="center" vertical="center"/>
      <protection/>
    </xf>
    <xf numFmtId="0" fontId="1" fillId="0" borderId="15" xfId="48" applyFont="1" applyFill="1" applyBorder="1" applyAlignment="1">
      <alignment horizontal="distributed" vertical="center"/>
      <protection/>
    </xf>
    <xf numFmtId="0" fontId="1" fillId="0" borderId="6" xfId="48" applyFont="1" applyFill="1" applyBorder="1" applyAlignment="1">
      <alignment horizontal="distributed" vertical="center"/>
      <protection/>
    </xf>
    <xf numFmtId="0" fontId="25" fillId="0" borderId="8" xfId="48" applyFont="1" applyFill="1" applyBorder="1" applyAlignment="1">
      <alignment horizontal="right" vertical="center"/>
      <protection/>
    </xf>
    <xf numFmtId="0" fontId="25" fillId="0" borderId="6" xfId="48" applyFont="1" applyFill="1" applyBorder="1" applyAlignment="1">
      <alignment horizontal="right" vertical="center"/>
      <protection/>
    </xf>
    <xf numFmtId="0" fontId="10" fillId="0" borderId="0" xfId="48" applyFont="1" applyFill="1" applyAlignment="1">
      <alignment vertical="center"/>
      <protection/>
    </xf>
    <xf numFmtId="3" fontId="10" fillId="0" borderId="0" xfId="48" applyNumberFormat="1" applyFont="1" applyFill="1" applyBorder="1" applyAlignment="1">
      <alignment vertical="center"/>
      <protection/>
    </xf>
    <xf numFmtId="237" fontId="10" fillId="0" borderId="0" xfId="48" applyNumberFormat="1" applyFont="1" applyFill="1" applyBorder="1" applyAlignment="1">
      <alignment vertical="center"/>
      <protection/>
    </xf>
    <xf numFmtId="0" fontId="10" fillId="0" borderId="5" xfId="48" applyFont="1" applyFill="1" applyBorder="1" applyAlignment="1">
      <alignment vertical="center"/>
      <protection/>
    </xf>
    <xf numFmtId="0" fontId="1" fillId="0" borderId="1" xfId="48" applyFont="1" applyFill="1" applyBorder="1">
      <alignment/>
      <protection/>
    </xf>
    <xf numFmtId="0" fontId="1" fillId="0" borderId="5" xfId="48" applyFont="1" applyFill="1" applyBorder="1">
      <alignment/>
      <protection/>
    </xf>
    <xf numFmtId="3" fontId="1" fillId="0" borderId="0" xfId="48" applyNumberFormat="1" applyFont="1" applyFill="1" applyBorder="1">
      <alignment/>
      <protection/>
    </xf>
    <xf numFmtId="223" fontId="1" fillId="0" borderId="0" xfId="48" applyNumberFormat="1" applyFont="1" applyFill="1" applyBorder="1">
      <alignment/>
      <protection/>
    </xf>
    <xf numFmtId="223" fontId="1" fillId="0" borderId="5" xfId="48" applyNumberFormat="1" applyFont="1" applyFill="1" applyBorder="1">
      <alignment/>
      <protection/>
    </xf>
    <xf numFmtId="0" fontId="1" fillId="0" borderId="1" xfId="48" applyFont="1" applyFill="1" applyBorder="1" applyAlignment="1">
      <alignment vertical="center"/>
      <protection/>
    </xf>
    <xf numFmtId="3" fontId="1" fillId="0" borderId="0" xfId="48" applyNumberFormat="1" applyFont="1" applyFill="1" applyBorder="1" applyAlignment="1">
      <alignment vertical="center"/>
      <protection/>
    </xf>
    <xf numFmtId="223" fontId="1" fillId="0" borderId="0" xfId="48" applyNumberFormat="1" applyFont="1" applyFill="1" applyBorder="1" applyAlignment="1">
      <alignment vertical="center"/>
      <protection/>
    </xf>
    <xf numFmtId="223" fontId="1" fillId="0" borderId="5" xfId="48" applyNumberFormat="1" applyFont="1" applyFill="1" applyBorder="1" applyAlignment="1">
      <alignment vertical="center"/>
      <protection/>
    </xf>
    <xf numFmtId="206" fontId="1" fillId="0" borderId="0" xfId="48" applyNumberFormat="1" applyFont="1" applyFill="1" applyAlignment="1">
      <alignment vertical="center"/>
      <protection/>
    </xf>
    <xf numFmtId="238" fontId="1" fillId="0" borderId="0" xfId="48" applyNumberFormat="1" applyFont="1" applyFill="1" applyAlignment="1">
      <alignment vertical="center"/>
      <protection/>
    </xf>
    <xf numFmtId="223" fontId="13" fillId="0" borderId="0" xfId="48" applyNumberFormat="1" applyFont="1" applyFill="1" applyBorder="1" applyAlignment="1">
      <alignment vertical="center"/>
      <protection/>
    </xf>
    <xf numFmtId="223" fontId="13" fillId="0" borderId="5" xfId="48" applyNumberFormat="1" applyFont="1" applyFill="1" applyBorder="1" applyAlignment="1">
      <alignment vertical="center"/>
      <protection/>
    </xf>
    <xf numFmtId="0" fontId="8" fillId="0" borderId="0" xfId="48" applyFont="1" applyFill="1">
      <alignment/>
      <protection/>
    </xf>
    <xf numFmtId="0" fontId="8" fillId="0" borderId="1" xfId="48" applyFont="1" applyFill="1" applyBorder="1">
      <alignment/>
      <protection/>
    </xf>
    <xf numFmtId="0" fontId="8" fillId="0" borderId="5" xfId="48" applyFont="1" applyFill="1" applyBorder="1">
      <alignment/>
      <protection/>
    </xf>
    <xf numFmtId="3" fontId="8" fillId="0" borderId="0" xfId="48" applyNumberFormat="1" applyFont="1" applyFill="1" applyBorder="1">
      <alignment/>
      <protection/>
    </xf>
    <xf numFmtId="223" fontId="8" fillId="0" borderId="0" xfId="48" applyNumberFormat="1" applyFont="1" applyFill="1" applyBorder="1">
      <alignment/>
      <protection/>
    </xf>
    <xf numFmtId="223" fontId="8" fillId="0" borderId="5" xfId="48" applyNumberFormat="1" applyFont="1" applyFill="1" applyBorder="1">
      <alignment/>
      <protection/>
    </xf>
    <xf numFmtId="3" fontId="1" fillId="0" borderId="0" xfId="48" applyNumberFormat="1" applyFont="1" applyFill="1" applyBorder="1" applyAlignment="1">
      <alignment horizontal="right" vertical="center"/>
      <protection/>
    </xf>
    <xf numFmtId="41" fontId="1" fillId="0" borderId="0" xfId="48" applyNumberFormat="1" applyFont="1" applyFill="1" applyBorder="1" applyAlignment="1">
      <alignment vertical="center"/>
      <protection/>
    </xf>
    <xf numFmtId="41" fontId="1" fillId="0" borderId="5" xfId="48" applyNumberFormat="1" applyFont="1" applyFill="1" applyBorder="1" applyAlignment="1">
      <alignment horizontal="right" vertical="center"/>
      <protection/>
    </xf>
    <xf numFmtId="223" fontId="1" fillId="0" borderId="5" xfId="48" applyNumberFormat="1" applyFont="1" applyFill="1" applyBorder="1" applyAlignment="1">
      <alignment horizontal="right" vertical="center"/>
      <protection/>
    </xf>
    <xf numFmtId="3" fontId="10" fillId="0" borderId="1" xfId="48" applyNumberFormat="1" applyFont="1" applyFill="1" applyBorder="1" applyAlignment="1">
      <alignment vertical="center"/>
      <protection/>
    </xf>
    <xf numFmtId="223" fontId="10" fillId="0" borderId="0" xfId="48" applyNumberFormat="1" applyFont="1" applyFill="1" applyBorder="1" applyAlignment="1">
      <alignment vertical="center"/>
      <protection/>
    </xf>
    <xf numFmtId="223" fontId="10" fillId="0" borderId="5" xfId="48" applyNumberFormat="1" applyFont="1" applyFill="1" applyBorder="1" applyAlignment="1">
      <alignment vertical="center"/>
      <protection/>
    </xf>
    <xf numFmtId="180" fontId="1" fillId="0" borderId="10" xfId="48" applyNumberFormat="1" applyFont="1" applyFill="1" applyBorder="1" applyAlignment="1">
      <alignment vertical="center"/>
      <protection/>
    </xf>
    <xf numFmtId="41" fontId="1" fillId="0" borderId="10" xfId="48" applyNumberFormat="1" applyFont="1" applyFill="1" applyBorder="1" applyAlignment="1">
      <alignment vertical="center"/>
      <protection/>
    </xf>
    <xf numFmtId="41" fontId="1" fillId="0" borderId="7" xfId="48" applyNumberFormat="1" applyFont="1" applyFill="1" applyBorder="1" applyAlignment="1">
      <alignment vertical="center"/>
      <protection/>
    </xf>
    <xf numFmtId="208" fontId="7" fillId="0" borderId="0" xfId="18" applyNumberFormat="1" applyFont="1" applyFill="1" applyAlignment="1">
      <alignment horizontal="left"/>
    </xf>
    <xf numFmtId="38" fontId="1" fillId="0" borderId="2" xfId="18" applyFont="1" applyFill="1" applyBorder="1" applyAlignment="1">
      <alignment horizontal="center"/>
    </xf>
    <xf numFmtId="38" fontId="1" fillId="0" borderId="30" xfId="18" applyFont="1" applyFill="1" applyBorder="1" applyAlignment="1">
      <alignment/>
    </xf>
    <xf numFmtId="38" fontId="1" fillId="0" borderId="2" xfId="18" applyFont="1" applyFill="1" applyBorder="1" applyAlignment="1">
      <alignment/>
    </xf>
    <xf numFmtId="38" fontId="1" fillId="0" borderId="30" xfId="18" applyFont="1" applyFill="1" applyBorder="1" applyAlignment="1" quotePrefix="1">
      <alignment horizontal="left"/>
    </xf>
    <xf numFmtId="38" fontId="1" fillId="0" borderId="2" xfId="18" applyFont="1" applyFill="1" applyBorder="1" applyAlignment="1" quotePrefix="1">
      <alignment horizontal="left"/>
    </xf>
    <xf numFmtId="38" fontId="1" fillId="0" borderId="30" xfId="18" applyFont="1" applyFill="1" applyBorder="1" applyAlignment="1" quotePrefix="1">
      <alignment horizontal="left" vertical="center"/>
    </xf>
    <xf numFmtId="38" fontId="1" fillId="0" borderId="3" xfId="18" applyFont="1" applyFill="1" applyBorder="1" applyAlignment="1">
      <alignment horizontal="center"/>
    </xf>
    <xf numFmtId="0" fontId="1" fillId="0" borderId="3" xfId="49" applyFont="1" applyFill="1" applyBorder="1" applyAlignment="1">
      <alignment horizontal="center" vertical="center" wrapText="1"/>
      <protection/>
    </xf>
    <xf numFmtId="38" fontId="1" fillId="0" borderId="3" xfId="18" applyFont="1" applyFill="1" applyBorder="1" applyAlignment="1">
      <alignment horizontal="left" vertical="center"/>
    </xf>
    <xf numFmtId="38" fontId="1" fillId="0" borderId="3" xfId="18" applyFont="1" applyFill="1" applyBorder="1" applyAlignment="1">
      <alignment horizontal="distributed" vertical="center"/>
    </xf>
    <xf numFmtId="38" fontId="1" fillId="0" borderId="4" xfId="18" applyFont="1" applyFill="1" applyBorder="1" applyAlignment="1">
      <alignment horizontal="center"/>
    </xf>
    <xf numFmtId="38" fontId="1" fillId="0" borderId="7" xfId="18" applyFont="1" applyFill="1" applyBorder="1" applyAlignment="1">
      <alignment horizontal="center"/>
    </xf>
    <xf numFmtId="181" fontId="1" fillId="0" borderId="4" xfId="18" applyNumberFormat="1" applyFont="1" applyFill="1" applyBorder="1" applyAlignment="1">
      <alignment horizontal="center"/>
    </xf>
    <xf numFmtId="38" fontId="1" fillId="0" borderId="4" xfId="18" applyFont="1" applyFill="1" applyBorder="1" applyAlignment="1">
      <alignment/>
    </xf>
    <xf numFmtId="0" fontId="1" fillId="0" borderId="13" xfId="49" applyFont="1" applyFill="1" applyBorder="1" applyAlignment="1">
      <alignment horizontal="distributed" vertical="center"/>
      <protection/>
    </xf>
    <xf numFmtId="0" fontId="1" fillId="0" borderId="4" xfId="49" applyFont="1" applyFill="1" applyBorder="1" applyAlignment="1">
      <alignment horizontal="distributed" vertical="center"/>
      <protection/>
    </xf>
    <xf numFmtId="0" fontId="1" fillId="0" borderId="7" xfId="49" applyFont="1" applyFill="1" applyBorder="1" applyAlignment="1">
      <alignment horizontal="distributed" vertical="center"/>
      <protection/>
    </xf>
    <xf numFmtId="41" fontId="1" fillId="0" borderId="31" xfId="18" applyNumberFormat="1" applyFont="1" applyFill="1" applyBorder="1" applyAlignment="1">
      <alignment horizontal="right" shrinkToFit="1"/>
    </xf>
    <xf numFmtId="41" fontId="1" fillId="0" borderId="32" xfId="18" applyNumberFormat="1" applyFont="1" applyFill="1" applyBorder="1" applyAlignment="1">
      <alignment horizontal="right" shrinkToFit="1"/>
    </xf>
    <xf numFmtId="180" fontId="13" fillId="0" borderId="32" xfId="18" applyNumberFormat="1" applyFont="1" applyFill="1" applyBorder="1" applyAlignment="1">
      <alignment horizontal="right" shrinkToFit="1"/>
    </xf>
    <xf numFmtId="180" fontId="13" fillId="0" borderId="33" xfId="18" applyNumberFormat="1" applyFont="1" applyFill="1" applyBorder="1" applyAlignment="1">
      <alignment horizontal="right" shrinkToFit="1"/>
    </xf>
    <xf numFmtId="41" fontId="1" fillId="0" borderId="32" xfId="18" applyNumberFormat="1" applyFont="1" applyFill="1" applyBorder="1" applyAlignment="1">
      <alignment/>
    </xf>
    <xf numFmtId="41" fontId="1" fillId="0" borderId="34" xfId="18" applyNumberFormat="1" applyFont="1" applyFill="1" applyBorder="1" applyAlignment="1">
      <alignment horizontal="right" shrinkToFit="1"/>
    </xf>
    <xf numFmtId="41" fontId="1" fillId="0" borderId="5" xfId="18" applyNumberFormat="1" applyFont="1" applyFill="1" applyBorder="1" applyAlignment="1">
      <alignment horizontal="right" shrinkToFit="1"/>
    </xf>
    <xf numFmtId="41" fontId="1" fillId="0" borderId="35" xfId="18" applyNumberFormat="1" applyFont="1" applyFill="1" applyBorder="1" applyAlignment="1">
      <alignment horizontal="right" shrinkToFit="1"/>
    </xf>
    <xf numFmtId="41" fontId="1" fillId="0" borderId="33" xfId="18" applyNumberFormat="1" applyFont="1" applyFill="1" applyBorder="1" applyAlignment="1">
      <alignment horizontal="right" shrinkToFit="1"/>
    </xf>
    <xf numFmtId="180" fontId="1" fillId="0" borderId="32" xfId="18" applyNumberFormat="1" applyFont="1" applyFill="1" applyBorder="1" applyAlignment="1">
      <alignment horizontal="right" shrinkToFit="1"/>
    </xf>
    <xf numFmtId="38" fontId="1" fillId="0" borderId="32" xfId="18" applyFont="1" applyFill="1" applyBorder="1" applyAlignment="1">
      <alignment horizontal="right" shrinkToFit="1"/>
    </xf>
    <xf numFmtId="180" fontId="1" fillId="0" borderId="33" xfId="18" applyNumberFormat="1" applyFont="1" applyFill="1" applyBorder="1" applyAlignment="1">
      <alignment horizontal="right" shrinkToFit="1"/>
    </xf>
    <xf numFmtId="41" fontId="1" fillId="0" borderId="32" xfId="18" applyNumberFormat="1" applyFont="1" applyFill="1" applyBorder="1" applyAlignment="1">
      <alignment horizontal="right"/>
    </xf>
    <xf numFmtId="41" fontId="10" fillId="0" borderId="31" xfId="18" applyNumberFormat="1" applyFont="1" applyFill="1" applyBorder="1" applyAlignment="1">
      <alignment horizontal="right" shrinkToFit="1"/>
    </xf>
    <xf numFmtId="41" fontId="10" fillId="0" borderId="32" xfId="18" applyNumberFormat="1" applyFont="1" applyFill="1" applyBorder="1" applyAlignment="1">
      <alignment horizontal="right" shrinkToFit="1"/>
    </xf>
    <xf numFmtId="177" fontId="10" fillId="0" borderId="32" xfId="18" applyNumberFormat="1" applyFont="1" applyFill="1" applyBorder="1" applyAlignment="1">
      <alignment horizontal="right" shrinkToFit="1"/>
    </xf>
    <xf numFmtId="41" fontId="10" fillId="0" borderId="33" xfId="18" applyNumberFormat="1" applyFont="1" applyFill="1" applyBorder="1" applyAlignment="1">
      <alignment horizontal="right" shrinkToFit="1"/>
    </xf>
    <xf numFmtId="41" fontId="10" fillId="0" borderId="35" xfId="18" applyNumberFormat="1" applyFont="1" applyFill="1" applyBorder="1" applyAlignment="1">
      <alignment horizontal="right" shrinkToFit="1"/>
    </xf>
    <xf numFmtId="41" fontId="10" fillId="0" borderId="5" xfId="18" applyNumberFormat="1" applyFont="1" applyFill="1" applyBorder="1" applyAlignment="1">
      <alignment horizontal="right" shrinkToFit="1"/>
    </xf>
    <xf numFmtId="38" fontId="10" fillId="0" borderId="0" xfId="18" applyFont="1" applyFill="1" applyAlignment="1">
      <alignment/>
    </xf>
    <xf numFmtId="41" fontId="13" fillId="0" borderId="31" xfId="18" applyNumberFormat="1" applyFont="1" applyFill="1" applyBorder="1" applyAlignment="1">
      <alignment horizontal="right" shrinkToFit="1"/>
    </xf>
    <xf numFmtId="41" fontId="13" fillId="0" borderId="32" xfId="18" applyNumberFormat="1" applyFont="1" applyFill="1" applyBorder="1" applyAlignment="1">
      <alignment horizontal="right" shrinkToFit="1"/>
    </xf>
    <xf numFmtId="41" fontId="13" fillId="0" borderId="33" xfId="18" applyNumberFormat="1" applyFont="1" applyFill="1" applyBorder="1" applyAlignment="1">
      <alignment horizontal="right" shrinkToFit="1"/>
    </xf>
    <xf numFmtId="41" fontId="13" fillId="0" borderId="35" xfId="18" applyNumberFormat="1" applyFont="1" applyFill="1" applyBorder="1" applyAlignment="1">
      <alignment horizontal="right" shrinkToFit="1"/>
    </xf>
    <xf numFmtId="41" fontId="13" fillId="0" borderId="5" xfId="18" applyNumberFormat="1" applyFont="1" applyFill="1" applyBorder="1" applyAlignment="1">
      <alignment horizontal="right" shrinkToFit="1"/>
    </xf>
    <xf numFmtId="38" fontId="13" fillId="0" borderId="0" xfId="18" applyFont="1" applyFill="1" applyAlignment="1">
      <alignment/>
    </xf>
    <xf numFmtId="180" fontId="10" fillId="0" borderId="32" xfId="18" applyNumberFormat="1" applyFont="1" applyFill="1" applyBorder="1" applyAlignment="1">
      <alignment horizontal="right" shrinkToFit="1"/>
    </xf>
    <xf numFmtId="38" fontId="10" fillId="0" borderId="32" xfId="18" applyFont="1" applyFill="1" applyBorder="1" applyAlignment="1">
      <alignment horizontal="right" shrinkToFit="1"/>
    </xf>
    <xf numFmtId="41" fontId="1" fillId="0" borderId="36" xfId="18" applyNumberFormat="1" applyFont="1" applyFill="1" applyBorder="1" applyAlignment="1">
      <alignment horizontal="right" shrinkToFit="1"/>
    </xf>
    <xf numFmtId="41" fontId="1" fillId="0" borderId="37" xfId="18" applyNumberFormat="1" applyFont="1" applyFill="1" applyBorder="1" applyAlignment="1">
      <alignment horizontal="right" shrinkToFit="1"/>
    </xf>
    <xf numFmtId="180" fontId="1" fillId="0" borderId="37" xfId="18" applyNumberFormat="1" applyFont="1" applyFill="1" applyBorder="1" applyAlignment="1">
      <alignment horizontal="right" shrinkToFit="1"/>
    </xf>
    <xf numFmtId="180" fontId="1" fillId="0" borderId="38" xfId="18" applyNumberFormat="1" applyFont="1" applyFill="1" applyBorder="1" applyAlignment="1">
      <alignment horizontal="right" shrinkToFit="1"/>
    </xf>
    <xf numFmtId="41" fontId="1" fillId="0" borderId="39" xfId="18" applyNumberFormat="1" applyFont="1" applyFill="1" applyBorder="1" applyAlignment="1">
      <alignment horizontal="right" shrinkToFit="1"/>
    </xf>
    <xf numFmtId="41" fontId="1" fillId="0" borderId="7" xfId="18" applyNumberFormat="1" applyFont="1" applyFill="1" applyBorder="1" applyAlignment="1">
      <alignment horizontal="right" shrinkToFit="1"/>
    </xf>
    <xf numFmtId="41" fontId="1" fillId="0" borderId="38" xfId="18" applyNumberFormat="1" applyFont="1" applyFill="1" applyBorder="1" applyAlignment="1">
      <alignment horizontal="right" shrinkToFit="1"/>
    </xf>
    <xf numFmtId="0" fontId="0" fillId="0" borderId="0" xfId="50" applyFill="1">
      <alignment/>
      <protection/>
    </xf>
    <xf numFmtId="0" fontId="7" fillId="0" borderId="0" xfId="50" applyFont="1" applyFill="1">
      <alignment/>
      <protection/>
    </xf>
    <xf numFmtId="0" fontId="1" fillId="0" borderId="0" xfId="50" applyFont="1" applyFill="1">
      <alignment/>
      <protection/>
    </xf>
    <xf numFmtId="0" fontId="1" fillId="0" borderId="23" xfId="50" applyFont="1" applyFill="1" applyBorder="1" applyAlignment="1">
      <alignment horizontal="center" vertical="center"/>
      <protection/>
    </xf>
    <xf numFmtId="0" fontId="1" fillId="0" borderId="11" xfId="50" applyFont="1" applyFill="1" applyBorder="1" applyAlignment="1">
      <alignment horizontal="center" vertical="center"/>
      <protection/>
    </xf>
    <xf numFmtId="0" fontId="1" fillId="0" borderId="18" xfId="50" applyFont="1" applyFill="1" applyBorder="1" applyAlignment="1">
      <alignment horizontal="center" vertical="center"/>
      <protection/>
    </xf>
    <xf numFmtId="0" fontId="1" fillId="0" borderId="1" xfId="50" applyFont="1" applyFill="1" applyBorder="1">
      <alignment/>
      <protection/>
    </xf>
    <xf numFmtId="0" fontId="1" fillId="0" borderId="5" xfId="50" applyFont="1" applyFill="1" applyBorder="1">
      <alignment/>
      <protection/>
    </xf>
    <xf numFmtId="41" fontId="1" fillId="0" borderId="0" xfId="50" applyNumberFormat="1" applyFont="1" applyFill="1" applyBorder="1">
      <alignment/>
      <protection/>
    </xf>
    <xf numFmtId="41" fontId="1" fillId="0" borderId="8" xfId="50" applyNumberFormat="1" applyFont="1" applyFill="1" applyBorder="1">
      <alignment/>
      <protection/>
    </xf>
    <xf numFmtId="41" fontId="1" fillId="0" borderId="6" xfId="50" applyNumberFormat="1" applyFont="1" applyFill="1" applyBorder="1">
      <alignment/>
      <protection/>
    </xf>
    <xf numFmtId="41" fontId="1" fillId="0" borderId="5" xfId="50" applyNumberFormat="1" applyFont="1" applyFill="1" applyBorder="1">
      <alignment/>
      <protection/>
    </xf>
    <xf numFmtId="0" fontId="10" fillId="0" borderId="0" xfId="50" applyFont="1" applyFill="1">
      <alignment/>
      <protection/>
    </xf>
    <xf numFmtId="41" fontId="10" fillId="0" borderId="0" xfId="50" applyNumberFormat="1" applyFont="1" applyFill="1" applyBorder="1">
      <alignment/>
      <protection/>
    </xf>
    <xf numFmtId="41" fontId="10" fillId="0" borderId="5" xfId="50" applyNumberFormat="1" applyFont="1" applyFill="1" applyBorder="1">
      <alignment/>
      <protection/>
    </xf>
    <xf numFmtId="0" fontId="1" fillId="0" borderId="5" xfId="50" applyFont="1" applyFill="1" applyBorder="1" applyAlignment="1">
      <alignment horizontal="distributed"/>
      <protection/>
    </xf>
    <xf numFmtId="177" fontId="1" fillId="0" borderId="0" xfId="50" applyNumberFormat="1" applyFont="1" applyFill="1" applyBorder="1">
      <alignment/>
      <protection/>
    </xf>
    <xf numFmtId="0" fontId="1" fillId="0" borderId="5" xfId="50" applyFont="1" applyFill="1" applyBorder="1" applyAlignment="1">
      <alignment horizontal="distributed" vertical="center"/>
      <protection/>
    </xf>
    <xf numFmtId="0" fontId="1" fillId="0" borderId="13" xfId="50" applyFont="1" applyFill="1" applyBorder="1">
      <alignment/>
      <protection/>
    </xf>
    <xf numFmtId="0" fontId="1" fillId="0" borderId="7" xfId="50" applyFont="1" applyFill="1" applyBorder="1">
      <alignment/>
      <protection/>
    </xf>
    <xf numFmtId="41" fontId="1" fillId="0" borderId="10" xfId="50" applyNumberFormat="1" applyFont="1" applyFill="1" applyBorder="1">
      <alignment/>
      <protection/>
    </xf>
    <xf numFmtId="41" fontId="1" fillId="0" borderId="7" xfId="50" applyNumberFormat="1" applyFont="1" applyFill="1" applyBorder="1">
      <alignment/>
      <protection/>
    </xf>
    <xf numFmtId="0" fontId="1" fillId="0" borderId="0" xfId="51" applyFont="1" applyFill="1" applyAlignment="1">
      <alignment vertical="center"/>
      <protection/>
    </xf>
    <xf numFmtId="181" fontId="1" fillId="0" borderId="0" xfId="18" applyNumberFormat="1" applyFont="1" applyFill="1" applyBorder="1" applyAlignment="1">
      <alignment vertical="center"/>
    </xf>
    <xf numFmtId="38" fontId="1" fillId="0" borderId="11" xfId="18" applyFont="1" applyFill="1" applyBorder="1" applyAlignment="1">
      <alignment horizontal="center" vertical="center"/>
    </xf>
    <xf numFmtId="0" fontId="1" fillId="0" borderId="11" xfId="51" applyFont="1" applyFill="1" applyBorder="1" applyAlignment="1">
      <alignment horizontal="distributed" vertical="center"/>
      <protection/>
    </xf>
    <xf numFmtId="38" fontId="9" fillId="0" borderId="0" xfId="18" applyFont="1" applyFill="1" applyAlignment="1">
      <alignment vertical="center"/>
    </xf>
    <xf numFmtId="38" fontId="9" fillId="0" borderId="1" xfId="18" applyFont="1" applyFill="1" applyBorder="1" applyAlignment="1">
      <alignment vertical="center"/>
    </xf>
    <xf numFmtId="38" fontId="9" fillId="0" borderId="5" xfId="18" applyFont="1" applyFill="1" applyBorder="1" applyAlignment="1">
      <alignment horizontal="distributed" vertical="center"/>
    </xf>
    <xf numFmtId="38" fontId="9" fillId="0" borderId="15" xfId="18" applyFont="1" applyFill="1" applyBorder="1" applyAlignment="1">
      <alignment horizontal="right" vertical="center"/>
    </xf>
    <xf numFmtId="38" fontId="9" fillId="0" borderId="8" xfId="18" applyFont="1" applyFill="1" applyBorder="1" applyAlignment="1">
      <alignment horizontal="right" vertical="center"/>
    </xf>
    <xf numFmtId="38" fontId="9" fillId="0" borderId="6" xfId="18" applyFont="1" applyFill="1" applyBorder="1" applyAlignment="1">
      <alignment horizontal="right" vertical="center"/>
    </xf>
    <xf numFmtId="41" fontId="13" fillId="0" borderId="1" xfId="18" applyNumberFormat="1" applyFont="1" applyFill="1" applyBorder="1" applyAlignment="1">
      <alignment vertical="center"/>
    </xf>
    <xf numFmtId="41" fontId="13" fillId="0" borderId="0" xfId="18" applyNumberFormat="1" applyFont="1" applyFill="1" applyBorder="1" applyAlignment="1">
      <alignment vertical="center"/>
    </xf>
    <xf numFmtId="41" fontId="13" fillId="0" borderId="5" xfId="18" applyNumberFormat="1" applyFont="1" applyFill="1" applyBorder="1" applyAlignment="1">
      <alignment vertical="center"/>
    </xf>
    <xf numFmtId="0" fontId="11" fillId="0" borderId="5" xfId="51" applyFont="1" applyFill="1" applyBorder="1" applyAlignment="1">
      <alignment horizontal="distributed" vertical="center"/>
      <protection/>
    </xf>
    <xf numFmtId="0" fontId="1" fillId="0" borderId="5" xfId="51" applyFont="1" applyFill="1" applyBorder="1" applyAlignment="1">
      <alignment horizontal="distributed" vertical="center"/>
      <protection/>
    </xf>
    <xf numFmtId="0" fontId="11" fillId="0" borderId="10" xfId="51" applyFont="1" applyFill="1" applyBorder="1" applyAlignment="1">
      <alignment horizontal="distributed" vertical="center"/>
      <protection/>
    </xf>
    <xf numFmtId="0" fontId="1" fillId="0" borderId="0" xfId="52" applyFont="1" applyFill="1" applyAlignment="1">
      <alignment vertical="center"/>
      <protection/>
    </xf>
    <xf numFmtId="0" fontId="1" fillId="0" borderId="11" xfId="52" applyFont="1" applyFill="1" applyBorder="1" applyAlignment="1">
      <alignment horizontal="distributed" vertical="center"/>
      <protection/>
    </xf>
    <xf numFmtId="0" fontId="11" fillId="0" borderId="5" xfId="52" applyFont="1" applyFill="1" applyBorder="1" applyAlignment="1">
      <alignment horizontal="distributed" vertical="center"/>
      <protection/>
    </xf>
    <xf numFmtId="0" fontId="1" fillId="0" borderId="5" xfId="52" applyFont="1" applyFill="1" applyBorder="1" applyAlignment="1">
      <alignment horizontal="distributed" vertical="center"/>
      <protection/>
    </xf>
    <xf numFmtId="0" fontId="11" fillId="0" borderId="10" xfId="52" applyFont="1" applyFill="1" applyBorder="1" applyAlignment="1">
      <alignment horizontal="distributed" vertical="center"/>
      <protection/>
    </xf>
    <xf numFmtId="0" fontId="1" fillId="0" borderId="0" xfId="53" applyFont="1" applyFill="1">
      <alignment/>
      <protection/>
    </xf>
    <xf numFmtId="0" fontId="7" fillId="0" borderId="0" xfId="53" applyFont="1" applyFill="1">
      <alignment/>
      <protection/>
    </xf>
    <xf numFmtId="0" fontId="1" fillId="0" borderId="0" xfId="53" applyFont="1" applyFill="1" applyAlignment="1">
      <alignment horizontal="right"/>
      <protection/>
    </xf>
    <xf numFmtId="0" fontId="1" fillId="0" borderId="0" xfId="53" applyFont="1" applyFill="1" applyAlignment="1">
      <alignment vertical="center"/>
      <protection/>
    </xf>
    <xf numFmtId="41" fontId="1" fillId="0" borderId="1" xfId="53" applyNumberFormat="1" applyFont="1" applyFill="1" applyBorder="1" applyAlignment="1">
      <alignment horizontal="distributed" vertical="center"/>
      <protection/>
    </xf>
    <xf numFmtId="41" fontId="1" fillId="0" borderId="0" xfId="53" applyNumberFormat="1" applyFont="1" applyFill="1" applyBorder="1" applyAlignment="1">
      <alignment horizontal="distributed" vertical="center"/>
      <protection/>
    </xf>
    <xf numFmtId="41" fontId="1" fillId="0" borderId="0" xfId="53" applyNumberFormat="1" applyFont="1" applyFill="1" applyBorder="1" applyAlignment="1">
      <alignment vertical="center"/>
      <protection/>
    </xf>
    <xf numFmtId="0" fontId="1" fillId="0" borderId="4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vertical="center"/>
      <protection/>
    </xf>
    <xf numFmtId="0" fontId="1" fillId="0" borderId="3" xfId="53" applyFont="1" applyFill="1" applyBorder="1" applyAlignment="1">
      <alignment horizontal="distributed"/>
      <protection/>
    </xf>
    <xf numFmtId="0" fontId="1" fillId="0" borderId="0" xfId="53" applyFont="1" applyFill="1" applyBorder="1" applyAlignment="1">
      <alignment horizontal="center"/>
      <protection/>
    </xf>
    <xf numFmtId="0" fontId="1" fillId="0" borderId="0" xfId="53" applyFont="1" applyFill="1" applyBorder="1" applyAlignment="1">
      <alignment horizontal="right"/>
      <protection/>
    </xf>
    <xf numFmtId="0" fontId="1" fillId="0" borderId="5" xfId="53" applyFont="1" applyFill="1" applyBorder="1" applyAlignment="1">
      <alignment horizontal="center"/>
      <protection/>
    </xf>
    <xf numFmtId="0" fontId="1" fillId="0" borderId="0" xfId="53" applyFont="1" applyFill="1" applyBorder="1">
      <alignment/>
      <protection/>
    </xf>
    <xf numFmtId="0" fontId="10" fillId="0" borderId="0" xfId="53" applyFont="1" applyFill="1">
      <alignment/>
      <protection/>
    </xf>
    <xf numFmtId="0" fontId="10" fillId="0" borderId="3" xfId="53" applyFont="1" applyFill="1" applyBorder="1" applyAlignment="1">
      <alignment horizontal="distributed"/>
      <protection/>
    </xf>
    <xf numFmtId="41" fontId="10" fillId="0" borderId="0" xfId="53" applyNumberFormat="1" applyFont="1" applyFill="1" applyBorder="1">
      <alignment/>
      <protection/>
    </xf>
    <xf numFmtId="41" fontId="10" fillId="0" borderId="5" xfId="53" applyNumberFormat="1" applyFont="1" applyFill="1" applyBorder="1">
      <alignment/>
      <protection/>
    </xf>
    <xf numFmtId="41" fontId="1" fillId="0" borderId="0" xfId="53" applyNumberFormat="1" applyFont="1" applyFill="1" applyBorder="1">
      <alignment/>
      <protection/>
    </xf>
    <xf numFmtId="41" fontId="1" fillId="0" borderId="5" xfId="53" applyNumberFormat="1" applyFont="1" applyFill="1" applyBorder="1">
      <alignment/>
      <protection/>
    </xf>
    <xf numFmtId="41" fontId="1" fillId="0" borderId="0" xfId="53" applyNumberFormat="1" applyFont="1" applyFill="1" applyBorder="1" applyAlignment="1">
      <alignment horizontal="right"/>
      <protection/>
    </xf>
    <xf numFmtId="209" fontId="1" fillId="0" borderId="0" xfId="53" applyNumberFormat="1" applyFont="1" applyFill="1" applyBorder="1">
      <alignment/>
      <protection/>
    </xf>
    <xf numFmtId="49" fontId="1" fillId="0" borderId="0" xfId="53" applyNumberFormat="1" applyFont="1" applyFill="1" applyAlignment="1">
      <alignment vertical="center"/>
      <protection/>
    </xf>
    <xf numFmtId="49" fontId="1" fillId="0" borderId="2" xfId="53" applyNumberFormat="1" applyFont="1" applyFill="1" applyBorder="1" applyAlignment="1">
      <alignment horizontal="distributed" vertical="center"/>
      <protection/>
    </xf>
    <xf numFmtId="49" fontId="1" fillId="0" borderId="3" xfId="53" applyNumberFormat="1" applyFont="1" applyFill="1" applyBorder="1" applyAlignment="1">
      <alignment horizontal="center" vertical="center"/>
      <protection/>
    </xf>
    <xf numFmtId="49" fontId="1" fillId="0" borderId="10" xfId="53" applyNumberFormat="1" applyFont="1" applyFill="1" applyBorder="1" applyAlignment="1">
      <alignment horizontal="center" vertical="center"/>
      <protection/>
    </xf>
    <xf numFmtId="49" fontId="1" fillId="0" borderId="4" xfId="53" applyNumberFormat="1" applyFont="1" applyFill="1" applyBorder="1" applyAlignment="1">
      <alignment horizontal="distributed" vertical="center"/>
      <protection/>
    </xf>
    <xf numFmtId="49" fontId="1" fillId="0" borderId="11" xfId="53" applyNumberFormat="1" applyFont="1" applyFill="1" applyBorder="1" applyAlignment="1">
      <alignment horizontal="center" vertical="center"/>
      <protection/>
    </xf>
    <xf numFmtId="0" fontId="1" fillId="0" borderId="8" xfId="53" applyFont="1" applyFill="1" applyBorder="1" applyAlignment="1">
      <alignment horizontal="center"/>
      <protection/>
    </xf>
    <xf numFmtId="0" fontId="1" fillId="0" borderId="8" xfId="53" applyFont="1" applyFill="1" applyBorder="1" applyAlignment="1">
      <alignment horizontal="right"/>
      <protection/>
    </xf>
    <xf numFmtId="0" fontId="1" fillId="0" borderId="6" xfId="53" applyFont="1" applyFill="1" applyBorder="1" applyAlignment="1">
      <alignment horizontal="center"/>
      <protection/>
    </xf>
    <xf numFmtId="41" fontId="10" fillId="0" borderId="0" xfId="53" applyNumberFormat="1" applyFont="1" applyFill="1">
      <alignment/>
      <protection/>
    </xf>
    <xf numFmtId="41" fontId="1" fillId="0" borderId="0" xfId="53" applyNumberFormat="1" applyFont="1" applyFill="1">
      <alignment/>
      <protection/>
    </xf>
    <xf numFmtId="41" fontId="1" fillId="0" borderId="0" xfId="53" applyNumberFormat="1" applyFont="1" applyFill="1" applyAlignment="1">
      <alignment horizontal="left"/>
      <protection/>
    </xf>
    <xf numFmtId="41" fontId="1" fillId="0" borderId="0" xfId="53" applyNumberFormat="1" applyFont="1" applyFill="1" applyAlignment="1">
      <alignment horizontal="right"/>
      <protection/>
    </xf>
    <xf numFmtId="0" fontId="1" fillId="0" borderId="4" xfId="53" applyFont="1" applyFill="1" applyBorder="1" applyAlignment="1">
      <alignment horizontal="distributed"/>
      <protection/>
    </xf>
    <xf numFmtId="41" fontId="1" fillId="0" borderId="10" xfId="53" applyNumberFormat="1" applyFont="1" applyFill="1" applyBorder="1">
      <alignment/>
      <protection/>
    </xf>
    <xf numFmtId="41" fontId="1" fillId="0" borderId="7" xfId="53" applyNumberFormat="1" applyFont="1" applyFill="1" applyBorder="1">
      <alignment/>
      <protection/>
    </xf>
    <xf numFmtId="41" fontId="1" fillId="0" borderId="15" xfId="18" applyNumberFormat="1" applyFont="1" applyFill="1" applyBorder="1" applyAlignment="1">
      <alignment vertical="center"/>
    </xf>
    <xf numFmtId="38" fontId="13" fillId="0" borderId="5" xfId="18" applyFont="1" applyFill="1" applyBorder="1" applyAlignment="1">
      <alignment vertical="center"/>
    </xf>
    <xf numFmtId="41" fontId="10" fillId="0" borderId="13" xfId="18" applyNumberFormat="1" applyFont="1" applyFill="1" applyBorder="1" applyAlignment="1">
      <alignment vertical="center"/>
    </xf>
    <xf numFmtId="0" fontId="1" fillId="0" borderId="2" xfId="55" applyFont="1" applyFill="1" applyBorder="1" applyAlignment="1">
      <alignment vertical="center"/>
      <protection/>
    </xf>
    <xf numFmtId="0" fontId="1" fillId="0" borderId="4" xfId="55" applyFont="1" applyFill="1" applyBorder="1" applyAlignment="1">
      <alignment vertical="center"/>
      <protection/>
    </xf>
    <xf numFmtId="0" fontId="1" fillId="0" borderId="10" xfId="55" applyFont="1" applyFill="1" applyBorder="1" applyAlignment="1">
      <alignment vertical="center"/>
      <protection/>
    </xf>
    <xf numFmtId="41" fontId="10" fillId="0" borderId="13" xfId="18" applyNumberFormat="1" applyFont="1" applyFill="1" applyBorder="1" applyAlignment="1">
      <alignment horizontal="right" vertical="center"/>
    </xf>
    <xf numFmtId="41" fontId="10" fillId="0" borderId="10" xfId="18" applyNumberFormat="1" applyFont="1" applyFill="1" applyBorder="1" applyAlignment="1">
      <alignment horizontal="right" vertical="center"/>
    </xf>
    <xf numFmtId="38" fontId="1" fillId="0" borderId="0" xfId="18" applyFont="1" applyFill="1" applyAlignment="1">
      <alignment horizontal="left" vertical="center"/>
    </xf>
    <xf numFmtId="38" fontId="1" fillId="0" borderId="18" xfId="18" applyFont="1" applyFill="1" applyBorder="1" applyAlignment="1">
      <alignment horizontal="center" vertical="center"/>
    </xf>
    <xf numFmtId="38" fontId="1" fillId="0" borderId="10" xfId="18" applyFont="1" applyFill="1" applyBorder="1" applyAlignment="1">
      <alignment vertical="center"/>
    </xf>
    <xf numFmtId="38" fontId="1" fillId="0" borderId="40" xfId="18" applyFont="1" applyFill="1" applyBorder="1" applyAlignment="1">
      <alignment vertical="center"/>
    </xf>
    <xf numFmtId="41" fontId="1" fillId="0" borderId="0" xfId="18" applyNumberFormat="1" applyFont="1" applyFill="1" applyBorder="1" applyAlignment="1">
      <alignment horizontal="right" vertical="center" shrinkToFit="1"/>
    </xf>
    <xf numFmtId="41" fontId="1" fillId="0" borderId="8" xfId="18" applyNumberFormat="1" applyFont="1" applyFill="1" applyBorder="1" applyAlignment="1">
      <alignment horizontal="right" vertical="center" shrinkToFit="1"/>
    </xf>
    <xf numFmtId="38" fontId="10" fillId="0" borderId="12" xfId="18" applyFont="1" applyFill="1" applyBorder="1" applyAlignment="1">
      <alignment horizontal="center" vertical="center" wrapText="1"/>
    </xf>
    <xf numFmtId="38" fontId="1" fillId="0" borderId="16" xfId="18" applyFont="1" applyFill="1" applyBorder="1" applyAlignment="1">
      <alignment horizontal="center" vertical="center" wrapText="1"/>
    </xf>
    <xf numFmtId="41" fontId="10" fillId="0" borderId="8" xfId="18" applyNumberFormat="1" applyFont="1" applyFill="1" applyBorder="1" applyAlignment="1">
      <alignment vertical="center"/>
    </xf>
    <xf numFmtId="0" fontId="1" fillId="0" borderId="0" xfId="57" applyFont="1" applyFill="1" applyBorder="1">
      <alignment/>
      <protection/>
    </xf>
    <xf numFmtId="0" fontId="7" fillId="0" borderId="0" xfId="57" applyFont="1" applyFill="1" applyBorder="1">
      <alignment/>
      <protection/>
    </xf>
    <xf numFmtId="49" fontId="1" fillId="0" borderId="0" xfId="57" applyNumberFormat="1" applyFont="1" applyFill="1" applyBorder="1">
      <alignment/>
      <protection/>
    </xf>
    <xf numFmtId="0" fontId="1" fillId="0" borderId="3" xfId="57" applyFont="1" applyFill="1" applyBorder="1" applyAlignment="1">
      <alignment horizontal="center" vertical="center"/>
      <protection/>
    </xf>
    <xf numFmtId="0" fontId="1" fillId="0" borderId="11" xfId="57" applyFont="1" applyFill="1" applyBorder="1" applyAlignment="1">
      <alignment horizontal="center" vertical="center"/>
      <protection/>
    </xf>
    <xf numFmtId="0" fontId="1" fillId="0" borderId="11" xfId="57" applyFont="1" applyFill="1" applyBorder="1" applyAlignment="1">
      <alignment horizontal="center" vertical="center" wrapText="1"/>
      <protection/>
    </xf>
    <xf numFmtId="0" fontId="1" fillId="0" borderId="23" xfId="57" applyFont="1" applyFill="1" applyBorder="1" applyAlignment="1">
      <alignment horizontal="center" vertical="distributed" wrapText="1"/>
      <protection/>
    </xf>
    <xf numFmtId="0" fontId="1" fillId="0" borderId="11" xfId="57" applyFont="1" applyFill="1" applyBorder="1" applyAlignment="1">
      <alignment horizontal="center" vertical="distributed" wrapText="1"/>
      <protection/>
    </xf>
    <xf numFmtId="0" fontId="1" fillId="0" borderId="0" xfId="57" applyFont="1" applyFill="1" applyBorder="1" applyAlignment="1">
      <alignment horizontal="center" vertical="distributed" wrapText="1"/>
      <protection/>
    </xf>
    <xf numFmtId="0" fontId="1" fillId="0" borderId="0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horizontal="right" vertical="center"/>
      <protection/>
    </xf>
    <xf numFmtId="0" fontId="1" fillId="0" borderId="0" xfId="57" applyFont="1" applyFill="1" applyBorder="1" applyAlignment="1">
      <alignment horizontal="right" vertical="center"/>
      <protection/>
    </xf>
    <xf numFmtId="0" fontId="1" fillId="0" borderId="5" xfId="57" applyFont="1" applyFill="1" applyBorder="1" applyAlignment="1">
      <alignment horizontal="center" vertical="center"/>
      <protection/>
    </xf>
    <xf numFmtId="0" fontId="1" fillId="0" borderId="3" xfId="57" applyFont="1" applyFill="1" applyBorder="1" applyAlignment="1">
      <alignment horizontal="right" vertical="center"/>
      <protection/>
    </xf>
    <xf numFmtId="41" fontId="1" fillId="0" borderId="0" xfId="57" applyNumberFormat="1" applyFont="1" applyFill="1" applyBorder="1">
      <alignment/>
      <protection/>
    </xf>
    <xf numFmtId="199" fontId="1" fillId="0" borderId="0" xfId="57" applyNumberFormat="1" applyFont="1" applyFill="1" applyBorder="1">
      <alignment/>
      <protection/>
    </xf>
    <xf numFmtId="41" fontId="1" fillId="0" borderId="5" xfId="57" applyNumberFormat="1" applyFont="1" applyFill="1" applyBorder="1">
      <alignment/>
      <protection/>
    </xf>
    <xf numFmtId="0" fontId="10" fillId="0" borderId="0" xfId="57" applyFont="1" applyFill="1" applyBorder="1">
      <alignment/>
      <protection/>
    </xf>
    <xf numFmtId="0" fontId="10" fillId="0" borderId="3" xfId="57" applyFont="1" applyFill="1" applyBorder="1" applyAlignment="1">
      <alignment horizontal="right" vertical="center"/>
      <protection/>
    </xf>
    <xf numFmtId="41" fontId="10" fillId="0" borderId="0" xfId="57" applyNumberFormat="1" applyFont="1" applyFill="1" applyBorder="1">
      <alignment/>
      <protection/>
    </xf>
    <xf numFmtId="199" fontId="10" fillId="0" borderId="0" xfId="57" applyNumberFormat="1" applyFont="1" applyFill="1" applyBorder="1">
      <alignment/>
      <protection/>
    </xf>
    <xf numFmtId="41" fontId="10" fillId="0" borderId="5" xfId="57" applyNumberFormat="1" applyFont="1" applyFill="1" applyBorder="1">
      <alignment/>
      <protection/>
    </xf>
    <xf numFmtId="0" fontId="13" fillId="0" borderId="0" xfId="57" applyFont="1" applyFill="1" applyBorder="1">
      <alignment/>
      <protection/>
    </xf>
    <xf numFmtId="0" fontId="13" fillId="0" borderId="3" xfId="57" applyFont="1" applyFill="1" applyBorder="1" applyAlignment="1">
      <alignment horizontal="right" vertical="center"/>
      <protection/>
    </xf>
    <xf numFmtId="41" fontId="13" fillId="0" borderId="0" xfId="57" applyNumberFormat="1" applyFont="1" applyFill="1" applyBorder="1">
      <alignment/>
      <protection/>
    </xf>
    <xf numFmtId="199" fontId="13" fillId="0" borderId="0" xfId="57" applyNumberFormat="1" applyFont="1" applyFill="1" applyBorder="1">
      <alignment/>
      <protection/>
    </xf>
    <xf numFmtId="41" fontId="13" fillId="0" borderId="5" xfId="57" applyNumberFormat="1" applyFont="1" applyFill="1" applyBorder="1">
      <alignment/>
      <protection/>
    </xf>
    <xf numFmtId="0" fontId="1" fillId="0" borderId="0" xfId="57" applyFont="1" applyFill="1" applyBorder="1" applyAlignment="1">
      <alignment/>
      <protection/>
    </xf>
    <xf numFmtId="41" fontId="1" fillId="0" borderId="0" xfId="57" applyNumberFormat="1" applyFont="1" applyFill="1" applyBorder="1" applyAlignment="1">
      <alignment horizontal="right" vertical="center"/>
      <protection/>
    </xf>
    <xf numFmtId="41" fontId="1" fillId="0" borderId="0" xfId="57" applyNumberFormat="1" applyFont="1" applyFill="1" applyBorder="1" applyAlignment="1">
      <alignment/>
      <protection/>
    </xf>
    <xf numFmtId="199" fontId="1" fillId="0" borderId="0" xfId="57" applyNumberFormat="1" applyFont="1" applyFill="1" applyBorder="1" applyAlignment="1">
      <alignment horizontal="right" vertical="center"/>
      <protection/>
    </xf>
    <xf numFmtId="41" fontId="1" fillId="0" borderId="5" xfId="57" applyNumberFormat="1" applyFont="1" applyFill="1" applyBorder="1" applyAlignment="1">
      <alignment horizontal="right" vertical="center"/>
      <protection/>
    </xf>
    <xf numFmtId="0" fontId="1" fillId="0" borderId="3" xfId="57" applyNumberFormat="1" applyFont="1" applyFill="1" applyBorder="1" applyAlignment="1">
      <alignment horizontal="right" vertical="center"/>
      <protection/>
    </xf>
    <xf numFmtId="0" fontId="1" fillId="0" borderId="4" xfId="57" applyFont="1" applyFill="1" applyBorder="1">
      <alignment/>
      <protection/>
    </xf>
    <xf numFmtId="41" fontId="1" fillId="0" borderId="10" xfId="57" applyNumberFormat="1" applyFont="1" applyFill="1" applyBorder="1">
      <alignment/>
      <protection/>
    </xf>
    <xf numFmtId="0" fontId="1" fillId="0" borderId="10" xfId="57" applyFont="1" applyFill="1" applyBorder="1">
      <alignment/>
      <protection/>
    </xf>
    <xf numFmtId="0" fontId="1" fillId="0" borderId="7" xfId="57" applyFont="1" applyFill="1" applyBorder="1">
      <alignment/>
      <protection/>
    </xf>
    <xf numFmtId="0" fontId="14" fillId="0" borderId="0" xfId="58" applyFont="1" applyFill="1" applyBorder="1">
      <alignment/>
      <protection/>
    </xf>
    <xf numFmtId="0" fontId="7" fillId="0" borderId="0" xfId="58" applyFont="1" applyFill="1" applyBorder="1">
      <alignment/>
      <protection/>
    </xf>
    <xf numFmtId="0" fontId="1" fillId="0" borderId="0" xfId="58" applyFont="1" applyFill="1" applyBorder="1">
      <alignment/>
      <protection/>
    </xf>
    <xf numFmtId="0" fontId="1" fillId="0" borderId="0" xfId="58" applyFont="1" applyFill="1" applyBorder="1" applyAlignment="1">
      <alignment horizontal="right"/>
      <protection/>
    </xf>
    <xf numFmtId="0" fontId="1" fillId="0" borderId="1" xfId="58" applyFont="1" applyFill="1" applyBorder="1" applyAlignment="1">
      <alignment horizontal="center" vertical="center"/>
      <protection/>
    </xf>
    <xf numFmtId="0" fontId="1" fillId="0" borderId="8" xfId="58" applyFont="1" applyFill="1" applyBorder="1" applyAlignment="1">
      <alignment horizontal="center" vertical="center"/>
      <protection/>
    </xf>
    <xf numFmtId="0" fontId="1" fillId="0" borderId="6" xfId="58" applyFont="1" applyFill="1" applyBorder="1" applyAlignment="1">
      <alignment horizontal="center" vertical="center"/>
      <protection/>
    </xf>
    <xf numFmtId="41" fontId="1" fillId="0" borderId="0" xfId="58" applyNumberFormat="1" applyFont="1" applyFill="1" applyBorder="1" applyAlignment="1">
      <alignment horizontal="center" vertical="distributed"/>
      <protection/>
    </xf>
    <xf numFmtId="41" fontId="1" fillId="0" borderId="0" xfId="58" applyNumberFormat="1" applyFont="1" applyFill="1" applyBorder="1" applyAlignment="1">
      <alignment horizontal="center" vertical="center" textRotation="255"/>
      <protection/>
    </xf>
    <xf numFmtId="41" fontId="1" fillId="0" borderId="0" xfId="58" applyNumberFormat="1" applyFont="1" applyFill="1" applyBorder="1" applyAlignment="1">
      <alignment vertical="center"/>
      <protection/>
    </xf>
    <xf numFmtId="41" fontId="1" fillId="0" borderId="0" xfId="58" applyNumberFormat="1" applyFont="1" applyFill="1" applyBorder="1" applyAlignment="1">
      <alignment horizontal="center"/>
      <protection/>
    </xf>
    <xf numFmtId="41" fontId="1" fillId="0" borderId="5" xfId="58" applyNumberFormat="1" applyFont="1" applyFill="1" applyBorder="1" applyAlignment="1">
      <alignment horizontal="center" vertical="center" textRotation="255"/>
      <protection/>
    </xf>
    <xf numFmtId="0" fontId="1" fillId="0" borderId="0" xfId="58" applyFont="1" applyFill="1" applyBorder="1" applyAlignment="1">
      <alignment horizontal="right" vertical="distributed" wrapText="1"/>
      <protection/>
    </xf>
    <xf numFmtId="0" fontId="1" fillId="0" borderId="1" xfId="58" applyFont="1" applyFill="1" applyBorder="1" applyAlignment="1">
      <alignment horizontal="center" wrapText="1"/>
      <protection/>
    </xf>
    <xf numFmtId="0" fontId="1" fillId="0" borderId="0" xfId="58" applyFont="1" applyFill="1" applyBorder="1" applyAlignment="1">
      <alignment horizontal="left" vertical="center" wrapText="1"/>
      <protection/>
    </xf>
    <xf numFmtId="0" fontId="1" fillId="0" borderId="5" xfId="58" applyFont="1" applyFill="1" applyBorder="1" applyAlignment="1">
      <alignment horizontal="right" vertical="distributed" wrapText="1"/>
      <protection/>
    </xf>
    <xf numFmtId="41" fontId="1" fillId="0" borderId="0" xfId="58" applyNumberFormat="1" applyFont="1" applyFill="1" applyBorder="1" applyAlignment="1">
      <alignment horizontal="right" vertical="distributed"/>
      <protection/>
    </xf>
    <xf numFmtId="41" fontId="1" fillId="0" borderId="0" xfId="58" applyNumberFormat="1" applyFont="1" applyFill="1" applyBorder="1" applyAlignment="1">
      <alignment vertical="distributed"/>
      <protection/>
    </xf>
    <xf numFmtId="41" fontId="1" fillId="0" borderId="0" xfId="58" applyNumberFormat="1" applyFont="1" applyFill="1" applyBorder="1" applyAlignment="1">
      <alignment/>
      <protection/>
    </xf>
    <xf numFmtId="41" fontId="1" fillId="0" borderId="5" xfId="58" applyNumberFormat="1" applyFont="1" applyFill="1" applyBorder="1" applyAlignment="1">
      <alignment/>
      <protection/>
    </xf>
    <xf numFmtId="0" fontId="1" fillId="0" borderId="13" xfId="58" applyFont="1" applyFill="1" applyBorder="1">
      <alignment/>
      <protection/>
    </xf>
    <xf numFmtId="0" fontId="1" fillId="0" borderId="10" xfId="58" applyFont="1" applyFill="1" applyBorder="1">
      <alignment/>
      <protection/>
    </xf>
    <xf numFmtId="0" fontId="1" fillId="0" borderId="7" xfId="58" applyFont="1" applyFill="1" applyBorder="1" applyAlignment="1">
      <alignment horizontal="distributed"/>
      <protection/>
    </xf>
    <xf numFmtId="41" fontId="1" fillId="0" borderId="10" xfId="58" applyNumberFormat="1" applyFont="1" applyFill="1" applyBorder="1" applyAlignment="1">
      <alignment/>
      <protection/>
    </xf>
    <xf numFmtId="41" fontId="1" fillId="0" borderId="7" xfId="58" applyNumberFormat="1" applyFont="1" applyFill="1" applyBorder="1" applyAlignment="1">
      <alignment/>
      <protection/>
    </xf>
    <xf numFmtId="0" fontId="1" fillId="0" borderId="0" xfId="58" applyFont="1" applyFill="1" applyBorder="1" applyAlignment="1">
      <alignment/>
      <protection/>
    </xf>
    <xf numFmtId="0" fontId="1" fillId="0" borderId="0" xfId="58" applyFont="1" applyFill="1" applyBorder="1" applyAlignment="1">
      <alignment horizontal="distributed"/>
      <protection/>
    </xf>
    <xf numFmtId="38" fontId="1" fillId="0" borderId="17" xfId="18" applyFont="1" applyFill="1" applyBorder="1" applyAlignment="1">
      <alignment horizontal="distributed" vertical="center" wrapText="1"/>
    </xf>
    <xf numFmtId="0" fontId="0" fillId="0" borderId="29" xfId="34" applyFill="1" applyBorder="1" applyAlignment="1">
      <alignment horizontal="distributed" vertical="center"/>
      <protection/>
    </xf>
    <xf numFmtId="0" fontId="0" fillId="0" borderId="19" xfId="34" applyFill="1" applyBorder="1" applyAlignment="1">
      <alignment horizontal="distributed" vertical="center"/>
      <protection/>
    </xf>
    <xf numFmtId="38" fontId="1" fillId="0" borderId="17" xfId="18" applyFont="1" applyFill="1" applyBorder="1" applyAlignment="1">
      <alignment horizontal="center" vertical="center" wrapText="1"/>
    </xf>
    <xf numFmtId="0" fontId="0" fillId="0" borderId="3" xfId="34" applyFill="1" applyBorder="1" applyAlignment="1">
      <alignment horizontal="center" vertical="center" wrapText="1"/>
      <protection/>
    </xf>
    <xf numFmtId="0" fontId="0" fillId="0" borderId="4" xfId="34" applyFill="1" applyBorder="1" applyAlignment="1">
      <alignment horizontal="center" vertical="center" wrapText="1"/>
      <protection/>
    </xf>
    <xf numFmtId="38" fontId="1" fillId="0" borderId="3" xfId="18" applyFont="1" applyFill="1" applyBorder="1" applyAlignment="1">
      <alignment horizontal="center" vertical="center" wrapText="1"/>
    </xf>
    <xf numFmtId="38" fontId="1" fillId="0" borderId="4" xfId="18" applyFont="1" applyFill="1" applyBorder="1" applyAlignment="1">
      <alignment horizontal="center" vertical="center" wrapText="1"/>
    </xf>
    <xf numFmtId="38" fontId="1" fillId="0" borderId="3" xfId="18" applyFont="1" applyFill="1" applyBorder="1" applyAlignment="1">
      <alignment horizontal="distributed" vertical="center" wrapText="1"/>
    </xf>
    <xf numFmtId="0" fontId="0" fillId="0" borderId="4" xfId="34" applyFill="1" applyBorder="1" applyAlignment="1">
      <alignment horizontal="distributed" vertical="center" wrapText="1"/>
      <protection/>
    </xf>
    <xf numFmtId="38" fontId="1" fillId="0" borderId="11" xfId="18" applyFont="1" applyFill="1" applyBorder="1" applyAlignment="1">
      <alignment horizontal="distributed" vertical="center"/>
    </xf>
    <xf numFmtId="38" fontId="1" fillId="0" borderId="12" xfId="18" applyFont="1" applyFill="1" applyBorder="1" applyAlignment="1">
      <alignment horizontal="distributed" vertical="center"/>
    </xf>
    <xf numFmtId="38" fontId="1" fillId="0" borderId="16" xfId="18" applyFont="1" applyFill="1" applyBorder="1" applyAlignment="1">
      <alignment horizontal="distributed" vertical="center"/>
    </xf>
    <xf numFmtId="38" fontId="1" fillId="0" borderId="17" xfId="18" applyFont="1" applyFill="1" applyBorder="1" applyAlignment="1">
      <alignment vertical="center" wrapText="1"/>
    </xf>
    <xf numFmtId="0" fontId="0" fillId="0" borderId="3" xfId="34" applyFill="1" applyBorder="1" applyAlignment="1">
      <alignment vertical="center" wrapText="1"/>
      <protection/>
    </xf>
    <xf numFmtId="0" fontId="0" fillId="0" borderId="4" xfId="34" applyFill="1" applyBorder="1" applyAlignment="1">
      <alignment vertical="center" wrapText="1"/>
      <protection/>
    </xf>
    <xf numFmtId="49" fontId="0" fillId="0" borderId="4" xfId="32" applyNumberFormat="1" applyFill="1" applyBorder="1" applyAlignment="1">
      <alignment horizontal="distributed"/>
      <protection/>
    </xf>
    <xf numFmtId="0" fontId="12" fillId="0" borderId="4" xfId="32" applyFont="1" applyFill="1" applyBorder="1" applyAlignment="1">
      <alignment horizontal="center" vertical="center"/>
      <protection/>
    </xf>
    <xf numFmtId="0" fontId="1" fillId="0" borderId="12" xfId="33" applyFont="1" applyFill="1" applyBorder="1" applyAlignment="1">
      <alignment horizontal="distributed" vertical="center"/>
      <protection/>
    </xf>
    <xf numFmtId="49" fontId="1" fillId="0" borderId="2" xfId="33" applyNumberFormat="1" applyFont="1" applyFill="1" applyBorder="1" applyAlignment="1">
      <alignment horizontal="distributed" vertical="center" wrapText="1"/>
      <protection/>
    </xf>
    <xf numFmtId="49" fontId="14" fillId="0" borderId="4" xfId="33" applyNumberFormat="1" applyFont="1" applyFill="1" applyBorder="1" applyAlignment="1">
      <alignment horizontal="distributed"/>
      <protection/>
    </xf>
    <xf numFmtId="0" fontId="14" fillId="0" borderId="12" xfId="33" applyFont="1" applyFill="1" applyBorder="1" applyAlignment="1">
      <alignment horizontal="distributed" vertical="center"/>
      <protection/>
    </xf>
    <xf numFmtId="0" fontId="1" fillId="0" borderId="2" xfId="31" applyFont="1" applyFill="1" applyBorder="1" applyAlignment="1">
      <alignment horizontal="center" vertical="center"/>
      <protection/>
    </xf>
    <xf numFmtId="0" fontId="1" fillId="0" borderId="4" xfId="31" applyFont="1" applyFill="1" applyBorder="1" applyAlignment="1">
      <alignment horizontal="center" vertical="center"/>
      <protection/>
    </xf>
    <xf numFmtId="0" fontId="1" fillId="0" borderId="2" xfId="32" applyFont="1" applyFill="1" applyBorder="1" applyAlignment="1">
      <alignment horizontal="center" vertical="center"/>
      <protection/>
    </xf>
    <xf numFmtId="0" fontId="1" fillId="0" borderId="4" xfId="32" applyFont="1" applyFill="1" applyBorder="1" applyAlignment="1">
      <alignment horizontal="center" vertical="center"/>
      <protection/>
    </xf>
    <xf numFmtId="49" fontId="1" fillId="0" borderId="2" xfId="32" applyNumberFormat="1" applyFont="1" applyFill="1" applyBorder="1" applyAlignment="1">
      <alignment horizontal="distributed" vertical="center" wrapText="1"/>
      <protection/>
    </xf>
    <xf numFmtId="0" fontId="1" fillId="0" borderId="4" xfId="31" applyFont="1" applyFill="1" applyBorder="1" applyAlignment="1">
      <alignment horizontal="distributed" vertical="center"/>
      <protection/>
    </xf>
    <xf numFmtId="49" fontId="1" fillId="0" borderId="2" xfId="31" applyNumberFormat="1" applyFont="1" applyFill="1" applyBorder="1" applyAlignment="1">
      <alignment horizontal="distributed" vertical="center" wrapText="1"/>
      <protection/>
    </xf>
    <xf numFmtId="49" fontId="1" fillId="0" borderId="4" xfId="31" applyNumberFormat="1" applyFont="1" applyFill="1" applyBorder="1" applyAlignment="1">
      <alignment horizontal="distributed"/>
      <protection/>
    </xf>
    <xf numFmtId="0" fontId="12" fillId="0" borderId="4" xfId="30" applyFont="1" applyFill="1" applyBorder="1" applyAlignment="1">
      <alignment horizontal="center" vertical="center"/>
      <protection/>
    </xf>
    <xf numFmtId="0" fontId="1" fillId="0" borderId="4" xfId="30" applyFont="1" applyFill="1" applyBorder="1" applyAlignment="1">
      <alignment horizontal="center" vertical="center"/>
      <protection/>
    </xf>
    <xf numFmtId="0" fontId="1" fillId="0" borderId="2" xfId="30" applyFont="1" applyFill="1" applyBorder="1" applyAlignment="1">
      <alignment horizontal="center" vertical="center" wrapText="1"/>
      <protection/>
    </xf>
    <xf numFmtId="0" fontId="1" fillId="0" borderId="4" xfId="30" applyFont="1" applyFill="1" applyBorder="1" applyAlignment="1">
      <alignment horizontal="center" vertical="center" wrapText="1"/>
      <protection/>
    </xf>
    <xf numFmtId="0" fontId="1" fillId="0" borderId="2" xfId="31" applyFont="1" applyFill="1" applyBorder="1" applyAlignment="1">
      <alignment horizontal="distributed" vertical="center" wrapText="1"/>
      <protection/>
    </xf>
    <xf numFmtId="0" fontId="0" fillId="0" borderId="4" xfId="31" applyFill="1" applyBorder="1" applyAlignment="1">
      <alignment horizontal="distributed" vertical="center"/>
      <protection/>
    </xf>
    <xf numFmtId="0" fontId="1" fillId="0" borderId="2" xfId="31" applyFont="1" applyFill="1" applyBorder="1" applyAlignment="1">
      <alignment horizontal="distributed" vertical="center"/>
      <protection/>
    </xf>
    <xf numFmtId="49" fontId="1" fillId="0" borderId="2" xfId="30" applyNumberFormat="1" applyFont="1" applyFill="1" applyBorder="1" applyAlignment="1">
      <alignment horizontal="distributed" vertical="center" wrapText="1"/>
      <protection/>
    </xf>
    <xf numFmtId="49" fontId="0" fillId="0" borderId="4" xfId="30" applyNumberFormat="1" applyFill="1" applyBorder="1" applyAlignment="1">
      <alignment horizontal="distributed"/>
      <protection/>
    </xf>
    <xf numFmtId="0" fontId="1" fillId="0" borderId="2" xfId="30" applyFont="1" applyFill="1" applyBorder="1" applyAlignment="1">
      <alignment horizontal="center" vertical="center"/>
      <protection/>
    </xf>
    <xf numFmtId="0" fontId="1" fillId="0" borderId="7" xfId="30" applyFont="1" applyFill="1" applyBorder="1" applyAlignment="1">
      <alignment horizontal="center" vertical="center" wrapText="1"/>
      <protection/>
    </xf>
    <xf numFmtId="0" fontId="1" fillId="0" borderId="16" xfId="30" applyFont="1" applyFill="1" applyBorder="1" applyAlignment="1">
      <alignment horizontal="distributed" indent="4"/>
      <protection/>
    </xf>
    <xf numFmtId="0" fontId="0" fillId="0" borderId="29" xfId="30" applyFill="1" applyBorder="1" applyAlignment="1">
      <alignment horizontal="distributed" indent="4"/>
      <protection/>
    </xf>
    <xf numFmtId="0" fontId="0" fillId="0" borderId="19" xfId="30" applyFill="1" applyBorder="1" applyAlignment="1">
      <alignment horizontal="distributed" indent="4"/>
      <protection/>
    </xf>
    <xf numFmtId="38" fontId="8" fillId="0" borderId="4" xfId="18" applyFont="1" applyFill="1" applyBorder="1" applyAlignment="1">
      <alignment horizontal="left" vertical="center" wrapText="1"/>
    </xf>
    <xf numFmtId="38" fontId="1" fillId="0" borderId="16" xfId="18" applyFont="1" applyFill="1" applyBorder="1" applyAlignment="1">
      <alignment horizontal="center" vertical="center"/>
    </xf>
    <xf numFmtId="38" fontId="1" fillId="0" borderId="29" xfId="18" applyFont="1" applyFill="1" applyBorder="1" applyAlignment="1">
      <alignment horizontal="center" vertical="center"/>
    </xf>
    <xf numFmtId="38" fontId="1" fillId="0" borderId="19" xfId="18" applyFont="1" applyFill="1" applyBorder="1" applyAlignment="1">
      <alignment horizontal="center" vertical="center"/>
    </xf>
    <xf numFmtId="38" fontId="1" fillId="0" borderId="1" xfId="18" applyFont="1" applyFill="1" applyBorder="1" applyAlignment="1">
      <alignment horizontal="center" vertical="center"/>
    </xf>
    <xf numFmtId="38" fontId="1" fillId="0" borderId="5" xfId="18" applyFont="1" applyFill="1" applyBorder="1" applyAlignment="1">
      <alignment horizontal="center" vertical="center"/>
    </xf>
    <xf numFmtId="0" fontId="1" fillId="0" borderId="30" xfId="30" applyFont="1" applyFill="1" applyBorder="1" applyAlignment="1">
      <alignment horizontal="center" vertical="center" wrapText="1"/>
      <protection/>
    </xf>
    <xf numFmtId="38" fontId="1" fillId="0" borderId="0" xfId="18" applyFont="1" applyFill="1" applyBorder="1" applyAlignment="1">
      <alignment horizontal="center" vertical="center"/>
    </xf>
    <xf numFmtId="38" fontId="1" fillId="0" borderId="5" xfId="18" applyFont="1" applyFill="1" applyBorder="1" applyAlignment="1">
      <alignment horizontal="center" vertical="center"/>
    </xf>
    <xf numFmtId="38" fontId="1" fillId="0" borderId="13" xfId="18" applyFont="1" applyFill="1" applyBorder="1" applyAlignment="1">
      <alignment horizontal="center" vertical="center"/>
    </xf>
    <xf numFmtId="38" fontId="1" fillId="0" borderId="10" xfId="18" applyFont="1" applyFill="1" applyBorder="1" applyAlignment="1">
      <alignment horizontal="center" vertical="center"/>
    </xf>
    <xf numFmtId="38" fontId="1" fillId="0" borderId="7" xfId="18" applyFont="1" applyFill="1" applyBorder="1" applyAlignment="1">
      <alignment horizontal="center" vertical="center"/>
    </xf>
    <xf numFmtId="38" fontId="8" fillId="0" borderId="2" xfId="18" applyFont="1" applyFill="1" applyBorder="1" applyAlignment="1">
      <alignment horizontal="left" vertical="center" wrapText="1"/>
    </xf>
    <xf numFmtId="38" fontId="8" fillId="0" borderId="3" xfId="18" applyFont="1" applyFill="1" applyBorder="1" applyAlignment="1">
      <alignment horizontal="left" vertical="center" wrapText="1"/>
    </xf>
    <xf numFmtId="38" fontId="1" fillId="0" borderId="9" xfId="18" applyFont="1" applyFill="1" applyBorder="1" applyAlignment="1">
      <alignment horizontal="center" vertical="center"/>
    </xf>
    <xf numFmtId="38" fontId="1" fillId="0" borderId="41" xfId="18" applyFont="1" applyFill="1" applyBorder="1" applyAlignment="1">
      <alignment horizontal="center" vertical="center"/>
    </xf>
    <xf numFmtId="38" fontId="1" fillId="0" borderId="30" xfId="18" applyFont="1" applyFill="1" applyBorder="1" applyAlignment="1">
      <alignment horizontal="center" vertical="center"/>
    </xf>
    <xf numFmtId="38" fontId="1" fillId="0" borderId="1" xfId="18" applyFont="1" applyFill="1" applyBorder="1" applyAlignment="1">
      <alignment horizontal="center" vertical="center"/>
    </xf>
    <xf numFmtId="38" fontId="1" fillId="0" borderId="1" xfId="18" applyFont="1" applyFill="1" applyBorder="1" applyAlignment="1">
      <alignment horizontal="center" vertical="distributed" textRotation="255"/>
    </xf>
    <xf numFmtId="38" fontId="1" fillId="0" borderId="1" xfId="18" applyFont="1" applyFill="1" applyBorder="1" applyAlignment="1">
      <alignment horizontal="center" vertical="center" textRotation="255"/>
    </xf>
    <xf numFmtId="38" fontId="1" fillId="0" borderId="1" xfId="18" applyFont="1" applyFill="1" applyBorder="1" applyAlignment="1">
      <alignment horizontal="center" vertical="distributed" textRotation="255"/>
    </xf>
    <xf numFmtId="0" fontId="0" fillId="0" borderId="1" xfId="29" applyFill="1" applyBorder="1" applyAlignment="1">
      <alignment horizontal="center" vertical="distributed" textRotation="255"/>
      <protection/>
    </xf>
    <xf numFmtId="38" fontId="1" fillId="0" borderId="0" xfId="18" applyFont="1" applyFill="1" applyBorder="1" applyAlignment="1">
      <alignment horizontal="distributed" vertical="center"/>
    </xf>
    <xf numFmtId="0" fontId="0" fillId="0" borderId="5" xfId="29" applyFill="1" applyBorder="1" applyAlignment="1">
      <alignment horizontal="distributed" vertical="center"/>
      <protection/>
    </xf>
    <xf numFmtId="38" fontId="10" fillId="0" borderId="0" xfId="18" applyFont="1" applyFill="1" applyBorder="1" applyAlignment="1">
      <alignment horizontal="distributed" vertical="center"/>
    </xf>
    <xf numFmtId="0" fontId="11" fillId="0" borderId="5" xfId="29" applyFont="1" applyFill="1" applyBorder="1" applyAlignment="1">
      <alignment horizontal="distributed" vertical="center"/>
      <protection/>
    </xf>
    <xf numFmtId="191" fontId="1" fillId="0" borderId="29" xfId="18" applyNumberFormat="1" applyFont="1" applyFill="1" applyBorder="1" applyAlignment="1">
      <alignment horizontal="center" vertical="center"/>
    </xf>
    <xf numFmtId="191" fontId="1" fillId="0" borderId="19" xfId="18" applyNumberFormat="1" applyFont="1" applyFill="1" applyBorder="1" applyAlignment="1">
      <alignment horizontal="center" vertical="center"/>
    </xf>
    <xf numFmtId="38" fontId="1" fillId="0" borderId="4" xfId="18" applyFont="1" applyFill="1" applyBorder="1" applyAlignment="1">
      <alignment horizontal="center" vertical="center"/>
    </xf>
    <xf numFmtId="38" fontId="1" fillId="0" borderId="12" xfId="18" applyFont="1" applyFill="1" applyBorder="1" applyAlignment="1">
      <alignment horizontal="center" vertical="center"/>
    </xf>
    <xf numFmtId="191" fontId="1" fillId="0" borderId="12" xfId="18" applyNumberFormat="1" applyFont="1" applyFill="1" applyBorder="1" applyAlignment="1">
      <alignment horizontal="center" vertical="center"/>
    </xf>
    <xf numFmtId="191" fontId="1" fillId="0" borderId="16" xfId="18" applyNumberFormat="1" applyFont="1" applyFill="1" applyBorder="1" applyAlignment="1">
      <alignment horizontal="center" vertical="center"/>
    </xf>
    <xf numFmtId="0" fontId="1" fillId="0" borderId="19" xfId="27" applyFont="1" applyFill="1" applyBorder="1" applyAlignment="1">
      <alignment horizontal="center" vertical="center" wrapText="1"/>
      <protection/>
    </xf>
    <xf numFmtId="0" fontId="12" fillId="0" borderId="5" xfId="27" applyFont="1" applyFill="1" applyBorder="1" applyAlignment="1">
      <alignment horizontal="distributed" vertical="center"/>
      <protection/>
    </xf>
    <xf numFmtId="38" fontId="1" fillId="0" borderId="18" xfId="18" applyFont="1" applyFill="1" applyBorder="1" applyAlignment="1">
      <alignment horizontal="center" vertical="center" wrapText="1"/>
    </xf>
    <xf numFmtId="38" fontId="1" fillId="0" borderId="23" xfId="18" applyFont="1" applyFill="1" applyBorder="1" applyAlignment="1">
      <alignment horizontal="center" vertical="center" wrapText="1"/>
    </xf>
    <xf numFmtId="38" fontId="1" fillId="0" borderId="2" xfId="18" applyFont="1" applyFill="1" applyBorder="1" applyAlignment="1">
      <alignment horizontal="center" vertical="center"/>
    </xf>
    <xf numFmtId="0" fontId="1" fillId="0" borderId="2" xfId="25" applyFont="1" applyFill="1" applyBorder="1" applyAlignment="1">
      <alignment horizontal="center"/>
      <protection/>
    </xf>
    <xf numFmtId="0" fontId="1" fillId="0" borderId="3" xfId="25" applyFont="1" applyFill="1" applyBorder="1" applyAlignment="1">
      <alignment horizontal="center"/>
      <protection/>
    </xf>
    <xf numFmtId="0" fontId="1" fillId="0" borderId="1" xfId="18" applyNumberFormat="1" applyFont="1" applyFill="1" applyBorder="1" applyAlignment="1">
      <alignment horizontal="distributed" vertical="center"/>
    </xf>
    <xf numFmtId="0" fontId="12" fillId="0" borderId="5" xfId="25" applyFont="1" applyFill="1" applyBorder="1" applyAlignment="1">
      <alignment horizontal="distributed" vertical="center"/>
      <protection/>
    </xf>
    <xf numFmtId="0" fontId="10" fillId="0" borderId="1" xfId="18" applyNumberFormat="1" applyFont="1" applyFill="1" applyBorder="1" applyAlignment="1">
      <alignment horizontal="distributed" vertical="center"/>
    </xf>
    <xf numFmtId="0" fontId="11" fillId="0" borderId="5" xfId="25" applyFont="1" applyFill="1" applyBorder="1" applyAlignment="1">
      <alignment horizontal="distributed" vertical="center"/>
      <protection/>
    </xf>
    <xf numFmtId="0" fontId="10" fillId="0" borderId="5" xfId="18" applyNumberFormat="1" applyFont="1" applyFill="1" applyBorder="1" applyAlignment="1">
      <alignment horizontal="distributed" vertical="center"/>
    </xf>
    <xf numFmtId="0" fontId="1" fillId="0" borderId="9" xfId="25" applyFont="1" applyFill="1" applyBorder="1" applyAlignment="1">
      <alignment horizontal="distributed" vertical="center"/>
      <protection/>
    </xf>
    <xf numFmtId="0" fontId="1" fillId="0" borderId="41" xfId="25" applyFont="1" applyFill="1" applyBorder="1" applyAlignment="1">
      <alignment horizontal="distributed" vertical="center"/>
      <protection/>
    </xf>
    <xf numFmtId="0" fontId="1" fillId="0" borderId="1" xfId="25" applyFont="1" applyFill="1" applyBorder="1" applyAlignment="1">
      <alignment horizontal="distributed" vertical="center"/>
      <protection/>
    </xf>
    <xf numFmtId="0" fontId="1" fillId="0" borderId="0" xfId="25" applyFont="1" applyFill="1" applyBorder="1" applyAlignment="1">
      <alignment horizontal="distributed" vertical="center"/>
      <protection/>
    </xf>
    <xf numFmtId="0" fontId="1" fillId="0" borderId="13" xfId="25" applyFont="1" applyFill="1" applyBorder="1" applyAlignment="1">
      <alignment horizontal="distributed" vertical="center"/>
      <protection/>
    </xf>
    <xf numFmtId="0" fontId="1" fillId="0" borderId="10" xfId="25" applyFont="1" applyFill="1" applyBorder="1" applyAlignment="1">
      <alignment horizontal="distributed" vertical="center"/>
      <protection/>
    </xf>
    <xf numFmtId="58" fontId="1" fillId="0" borderId="12" xfId="26" applyNumberFormat="1" applyFont="1" applyFill="1" applyBorder="1" applyAlignment="1">
      <alignment horizontal="distributed" vertical="center"/>
      <protection/>
    </xf>
    <xf numFmtId="0" fontId="0" fillId="0" borderId="12" xfId="26" applyFill="1" applyBorder="1" applyAlignment="1">
      <alignment horizontal="distributed" vertical="center"/>
      <protection/>
    </xf>
    <xf numFmtId="0" fontId="12" fillId="0" borderId="5" xfId="26" applyFont="1" applyFill="1" applyBorder="1" applyAlignment="1">
      <alignment horizontal="distributed" vertical="center"/>
      <protection/>
    </xf>
    <xf numFmtId="0" fontId="1" fillId="0" borderId="9" xfId="26" applyFont="1" applyFill="1" applyBorder="1" applyAlignment="1">
      <alignment horizontal="distributed" vertical="center"/>
      <protection/>
    </xf>
    <xf numFmtId="0" fontId="1" fillId="0" borderId="30" xfId="26" applyFont="1" applyFill="1" applyBorder="1" applyAlignment="1">
      <alignment horizontal="distributed" vertical="center"/>
      <protection/>
    </xf>
    <xf numFmtId="0" fontId="1" fillId="0" borderId="13" xfId="26" applyFont="1" applyFill="1" applyBorder="1" applyAlignment="1">
      <alignment horizontal="distributed" vertical="center"/>
      <protection/>
    </xf>
    <xf numFmtId="0" fontId="1" fillId="0" borderId="7" xfId="26" applyFont="1" applyFill="1" applyBorder="1" applyAlignment="1">
      <alignment horizontal="distributed" vertical="center"/>
      <protection/>
    </xf>
    <xf numFmtId="0" fontId="11" fillId="0" borderId="5" xfId="26" applyFont="1" applyFill="1" applyBorder="1" applyAlignment="1">
      <alignment horizontal="distributed" vertical="center"/>
      <protection/>
    </xf>
    <xf numFmtId="0" fontId="0" fillId="0" borderId="5" xfId="27" applyFill="1" applyBorder="1" applyAlignment="1">
      <alignment horizontal="distributed" vertical="center"/>
      <protection/>
    </xf>
    <xf numFmtId="0" fontId="1" fillId="0" borderId="16" xfId="27" applyFont="1" applyFill="1" applyBorder="1" applyAlignment="1">
      <alignment horizontal="center" vertical="center" wrapText="1"/>
      <protection/>
    </xf>
    <xf numFmtId="38" fontId="1" fillId="0" borderId="4" xfId="18" applyFont="1" applyFill="1" applyBorder="1" applyAlignment="1">
      <alignment horizontal="distributed" vertical="center" wrapText="1"/>
    </xf>
    <xf numFmtId="38" fontId="1" fillId="0" borderId="17" xfId="18" applyFont="1" applyFill="1" applyBorder="1" applyAlignment="1">
      <alignment horizontal="distributed" vertical="center" wrapText="1"/>
    </xf>
    <xf numFmtId="0" fontId="0" fillId="0" borderId="3" xfId="34" applyFill="1" applyBorder="1" applyAlignment="1">
      <alignment horizontal="distributed" vertical="center"/>
      <protection/>
    </xf>
    <xf numFmtId="0" fontId="0" fillId="0" borderId="4" xfId="34" applyFill="1" applyBorder="1" applyAlignment="1">
      <alignment horizontal="distributed" vertical="center"/>
      <protection/>
    </xf>
    <xf numFmtId="38" fontId="1" fillId="0" borderId="3" xfId="18" applyFont="1" applyFill="1" applyBorder="1" applyAlignment="1">
      <alignment horizontal="distributed" vertical="center"/>
    </xf>
    <xf numFmtId="38" fontId="1" fillId="0" borderId="4" xfId="18" applyFont="1" applyFill="1" applyBorder="1" applyAlignment="1">
      <alignment horizontal="distributed" vertical="center"/>
    </xf>
    <xf numFmtId="38" fontId="1" fillId="0" borderId="13" xfId="18" applyFont="1" applyFill="1" applyBorder="1" applyAlignment="1">
      <alignment horizontal="distributed" vertical="center"/>
    </xf>
    <xf numFmtId="0" fontId="0" fillId="0" borderId="10" xfId="34" applyFill="1" applyBorder="1" applyAlignment="1">
      <alignment horizontal="distributed" vertical="center"/>
      <protection/>
    </xf>
    <xf numFmtId="0" fontId="0" fillId="0" borderId="7" xfId="34" applyFill="1" applyBorder="1" applyAlignment="1">
      <alignment horizontal="distributed" vertical="center"/>
      <protection/>
    </xf>
    <xf numFmtId="0" fontId="1" fillId="0" borderId="2" xfId="34" applyFont="1" applyFill="1" applyBorder="1" applyAlignment="1">
      <alignment horizontal="distributed" vertical="center"/>
      <protection/>
    </xf>
    <xf numFmtId="0" fontId="1" fillId="0" borderId="3" xfId="34" applyFont="1" applyFill="1" applyBorder="1" applyAlignment="1">
      <alignment horizontal="distributed" vertical="center"/>
      <protection/>
    </xf>
    <xf numFmtId="0" fontId="1" fillId="0" borderId="4" xfId="34" applyFont="1" applyFill="1" applyBorder="1" applyAlignment="1">
      <alignment horizontal="distributed" vertical="center"/>
      <protection/>
    </xf>
    <xf numFmtId="38" fontId="1" fillId="0" borderId="18" xfId="18" applyFont="1" applyFill="1" applyBorder="1" applyAlignment="1">
      <alignment horizontal="distributed" vertical="center"/>
    </xf>
    <xf numFmtId="0" fontId="0" fillId="0" borderId="24" xfId="34" applyFill="1" applyBorder="1" applyAlignment="1">
      <alignment horizontal="distributed" vertical="center"/>
      <protection/>
    </xf>
    <xf numFmtId="0" fontId="0" fillId="0" borderId="23" xfId="34" applyFill="1" applyBorder="1" applyAlignment="1">
      <alignment horizontal="distributed" vertical="center"/>
      <protection/>
    </xf>
    <xf numFmtId="38" fontId="1" fillId="0" borderId="18" xfId="18" applyFont="1" applyFill="1" applyBorder="1" applyAlignment="1">
      <alignment horizontal="distributed" vertical="center" wrapText="1"/>
    </xf>
    <xf numFmtId="38" fontId="1" fillId="0" borderId="24" xfId="18" applyFont="1" applyFill="1" applyBorder="1" applyAlignment="1">
      <alignment horizontal="distributed" vertical="center" wrapText="1"/>
    </xf>
    <xf numFmtId="38" fontId="1" fillId="0" borderId="23" xfId="18" applyFont="1" applyFill="1" applyBorder="1" applyAlignment="1">
      <alignment horizontal="distributed" vertical="center" wrapText="1"/>
    </xf>
    <xf numFmtId="0" fontId="1" fillId="0" borderId="0" xfId="35" applyFont="1" applyFill="1" applyBorder="1" applyAlignment="1">
      <alignment horizontal="distributed" vertical="center" wrapText="1"/>
      <protection/>
    </xf>
    <xf numFmtId="0" fontId="1" fillId="0" borderId="1" xfId="35" applyFont="1" applyFill="1" applyBorder="1" applyAlignment="1">
      <alignment horizontal="center" vertical="distributed" textRotation="255" wrapText="1"/>
      <protection/>
    </xf>
    <xf numFmtId="0" fontId="1" fillId="0" borderId="16" xfId="35" applyFont="1" applyFill="1" applyBorder="1" applyAlignment="1">
      <alignment horizontal="distributed" vertical="center"/>
      <protection/>
    </xf>
    <xf numFmtId="0" fontId="1" fillId="0" borderId="29" xfId="35" applyFont="1" applyFill="1" applyBorder="1" applyAlignment="1">
      <alignment horizontal="distributed" vertical="center"/>
      <protection/>
    </xf>
    <xf numFmtId="0" fontId="1" fillId="0" borderId="19" xfId="35" applyFont="1" applyFill="1" applyBorder="1" applyAlignment="1">
      <alignment horizontal="distributed" vertical="center"/>
      <protection/>
    </xf>
    <xf numFmtId="0" fontId="10" fillId="0" borderId="1" xfId="35" applyFont="1" applyFill="1" applyBorder="1" applyAlignment="1">
      <alignment horizontal="distributed" vertical="center"/>
      <protection/>
    </xf>
    <xf numFmtId="0" fontId="10" fillId="0" borderId="0" xfId="35" applyFont="1" applyFill="1" applyBorder="1" applyAlignment="1">
      <alignment horizontal="distributed" vertical="center"/>
      <protection/>
    </xf>
    <xf numFmtId="0" fontId="10" fillId="0" borderId="5" xfId="35" applyFont="1" applyFill="1" applyBorder="1" applyAlignment="1">
      <alignment horizontal="distributed" vertical="center"/>
      <protection/>
    </xf>
    <xf numFmtId="0" fontId="1" fillId="0" borderId="0" xfId="35" applyFont="1" applyFill="1" applyBorder="1" applyAlignment="1">
      <alignment horizontal="distributed" vertical="center"/>
      <protection/>
    </xf>
    <xf numFmtId="0" fontId="10" fillId="0" borderId="0" xfId="35" applyFont="1" applyFill="1" applyAlignment="1">
      <alignment horizontal="distributed" vertical="center"/>
      <protection/>
    </xf>
    <xf numFmtId="49" fontId="1" fillId="0" borderId="0" xfId="35" applyNumberFormat="1" applyFont="1" applyFill="1" applyBorder="1" applyAlignment="1">
      <alignment horizontal="distributed" vertical="center"/>
      <protection/>
    </xf>
    <xf numFmtId="0" fontId="1" fillId="0" borderId="1" xfId="35" applyFont="1" applyFill="1" applyBorder="1" applyAlignment="1">
      <alignment horizontal="center" vertical="distributed" textRotation="255"/>
      <protection/>
    </xf>
    <xf numFmtId="49" fontId="1" fillId="0" borderId="0" xfId="35" applyNumberFormat="1" applyFont="1" applyFill="1" applyBorder="1" applyAlignment="1">
      <alignment horizontal="distributed" vertical="center" wrapText="1"/>
      <protection/>
    </xf>
    <xf numFmtId="0" fontId="10" fillId="0" borderId="0" xfId="35" applyFont="1" applyFill="1" applyBorder="1" applyAlignment="1">
      <alignment horizontal="distributed" vertical="center" wrapText="1"/>
      <protection/>
    </xf>
    <xf numFmtId="0" fontId="1" fillId="0" borderId="0" xfId="35" applyFont="1" applyFill="1" applyAlignment="1">
      <alignment horizontal="distributed" vertical="center"/>
      <protection/>
    </xf>
    <xf numFmtId="0" fontId="1" fillId="0" borderId="13" xfId="35" applyFont="1" applyFill="1" applyBorder="1" applyAlignment="1">
      <alignment horizontal="center" vertical="distributed" textRotation="255" wrapText="1"/>
      <protection/>
    </xf>
    <xf numFmtId="0" fontId="10" fillId="0" borderId="10" xfId="35" applyFont="1" applyFill="1" applyBorder="1" applyAlignment="1">
      <alignment horizontal="distributed" vertical="center" wrapText="1"/>
      <protection/>
    </xf>
    <xf numFmtId="0" fontId="1" fillId="0" borderId="14" xfId="36" applyFont="1" applyFill="1" applyBorder="1" applyAlignment="1">
      <alignment horizontal="distributed" vertical="center"/>
      <protection/>
    </xf>
    <xf numFmtId="0" fontId="1" fillId="0" borderId="1" xfId="36" applyFont="1" applyFill="1" applyBorder="1" applyAlignment="1">
      <alignment horizontal="distributed" vertical="center"/>
      <protection/>
    </xf>
    <xf numFmtId="0" fontId="1" fillId="0" borderId="5" xfId="36" applyFont="1" applyFill="1" applyBorder="1" applyAlignment="1">
      <alignment horizontal="distributed" vertical="center"/>
      <protection/>
    </xf>
    <xf numFmtId="177" fontId="1" fillId="0" borderId="0" xfId="36" applyNumberFormat="1" applyFont="1" applyFill="1" applyBorder="1" applyAlignment="1">
      <alignment horizontal="center" vertical="center"/>
      <protection/>
    </xf>
    <xf numFmtId="0" fontId="1" fillId="0" borderId="2" xfId="36" applyFont="1" applyFill="1" applyBorder="1" applyAlignment="1">
      <alignment horizontal="center" vertical="center" wrapText="1"/>
      <protection/>
    </xf>
    <xf numFmtId="0" fontId="1" fillId="0" borderId="4" xfId="36" applyFont="1" applyFill="1" applyBorder="1" applyAlignment="1">
      <alignment horizontal="center" vertical="center" wrapText="1"/>
      <protection/>
    </xf>
    <xf numFmtId="0" fontId="1" fillId="0" borderId="9" xfId="36" applyFont="1" applyFill="1" applyBorder="1" applyAlignment="1">
      <alignment horizontal="distributed" vertical="center"/>
      <protection/>
    </xf>
    <xf numFmtId="0" fontId="1" fillId="0" borderId="29" xfId="36" applyFont="1" applyFill="1" applyBorder="1" applyAlignment="1">
      <alignment horizontal="distributed" vertical="center"/>
      <protection/>
    </xf>
    <xf numFmtId="0" fontId="1" fillId="0" borderId="19" xfId="36" applyFont="1" applyFill="1" applyBorder="1" applyAlignment="1">
      <alignment horizontal="distributed" vertical="center"/>
      <protection/>
    </xf>
    <xf numFmtId="38" fontId="10" fillId="0" borderId="1" xfId="18" applyFont="1" applyFill="1" applyBorder="1" applyAlignment="1">
      <alignment horizontal="distributed" vertical="center"/>
    </xf>
    <xf numFmtId="0" fontId="0" fillId="0" borderId="5" xfId="36" applyFill="1" applyBorder="1" applyAlignment="1">
      <alignment horizontal="distributed"/>
      <protection/>
    </xf>
    <xf numFmtId="0" fontId="1" fillId="0" borderId="9" xfId="36" applyFont="1" applyFill="1" applyBorder="1" applyAlignment="1">
      <alignment horizontal="center" vertical="center" wrapText="1"/>
      <protection/>
    </xf>
    <xf numFmtId="0" fontId="1" fillId="0" borderId="30" xfId="36" applyFont="1" applyFill="1" applyBorder="1" applyAlignment="1">
      <alignment horizontal="center" vertical="center" wrapText="1"/>
      <protection/>
    </xf>
    <xf numFmtId="0" fontId="1" fillId="0" borderId="13" xfId="36" applyFont="1" applyFill="1" applyBorder="1" applyAlignment="1">
      <alignment horizontal="center" vertical="center" wrapText="1"/>
      <protection/>
    </xf>
    <xf numFmtId="0" fontId="1" fillId="0" borderId="7" xfId="36" applyFont="1" applyFill="1" applyBorder="1" applyAlignment="1">
      <alignment horizontal="center" vertical="center" wrapText="1"/>
      <protection/>
    </xf>
    <xf numFmtId="0" fontId="1" fillId="0" borderId="16" xfId="36" applyFont="1" applyFill="1" applyBorder="1" applyAlignment="1">
      <alignment horizontal="center" vertical="center"/>
      <protection/>
    </xf>
    <xf numFmtId="0" fontId="1" fillId="0" borderId="29" xfId="36" applyFont="1" applyFill="1" applyBorder="1" applyAlignment="1">
      <alignment horizontal="center" vertical="center"/>
      <protection/>
    </xf>
    <xf numFmtId="0" fontId="1" fillId="0" borderId="19" xfId="36" applyFont="1" applyFill="1" applyBorder="1" applyAlignment="1">
      <alignment horizontal="center" vertical="center"/>
      <protection/>
    </xf>
    <xf numFmtId="0" fontId="10" fillId="0" borderId="1" xfId="36" applyFont="1" applyFill="1" applyBorder="1" applyAlignment="1">
      <alignment horizontal="distributed" vertical="center"/>
      <protection/>
    </xf>
    <xf numFmtId="0" fontId="8" fillId="0" borderId="0" xfId="37" applyFont="1" applyFill="1" applyBorder="1" applyAlignment="1">
      <alignment horizontal="center" vertical="top" textRotation="255"/>
      <protection/>
    </xf>
    <xf numFmtId="0" fontId="1" fillId="0" borderId="1" xfId="37" applyFont="1" applyFill="1" applyBorder="1" applyAlignment="1">
      <alignment horizontal="center" vertical="center" textRotation="255"/>
      <protection/>
    </xf>
    <xf numFmtId="0" fontId="1" fillId="0" borderId="1" xfId="37" applyFont="1" applyFill="1" applyBorder="1" applyAlignment="1">
      <alignment horizontal="center" vertical="center" textRotation="255" wrapText="1"/>
      <protection/>
    </xf>
    <xf numFmtId="0" fontId="1" fillId="0" borderId="15" xfId="37" applyNumberFormat="1" applyFont="1" applyFill="1" applyBorder="1" applyAlignment="1">
      <alignment horizontal="center" vertical="center" wrapText="1"/>
      <protection/>
    </xf>
    <xf numFmtId="0" fontId="1" fillId="0" borderId="6" xfId="37" applyNumberFormat="1" applyFont="1" applyFill="1" applyBorder="1" applyAlignment="1">
      <alignment horizontal="center" vertical="center" wrapText="1"/>
      <protection/>
    </xf>
    <xf numFmtId="0" fontId="1" fillId="0" borderId="1" xfId="37" applyNumberFormat="1" applyFont="1" applyFill="1" applyBorder="1" applyAlignment="1">
      <alignment horizontal="center" vertical="center" wrapText="1"/>
      <protection/>
    </xf>
    <xf numFmtId="0" fontId="1" fillId="0" borderId="5" xfId="37" applyNumberFormat="1" applyFont="1" applyFill="1" applyBorder="1" applyAlignment="1">
      <alignment horizontal="center" vertical="center" wrapText="1"/>
      <protection/>
    </xf>
    <xf numFmtId="0" fontId="1" fillId="0" borderId="13" xfId="37" applyNumberFormat="1" applyFont="1" applyFill="1" applyBorder="1" applyAlignment="1">
      <alignment horizontal="center" vertical="center" wrapText="1"/>
      <protection/>
    </xf>
    <xf numFmtId="0" fontId="1" fillId="0" borderId="7" xfId="37" applyNumberFormat="1" applyFont="1" applyFill="1" applyBorder="1" applyAlignment="1">
      <alignment horizontal="center" vertical="center" wrapText="1"/>
      <protection/>
    </xf>
    <xf numFmtId="0" fontId="1" fillId="0" borderId="11" xfId="37" applyNumberFormat="1" applyFont="1" applyFill="1" applyBorder="1" applyAlignment="1">
      <alignment horizontal="center" vertical="center"/>
      <protection/>
    </xf>
    <xf numFmtId="0" fontId="1" fillId="0" borderId="30" xfId="37" applyFont="1" applyFill="1" applyBorder="1" applyAlignment="1">
      <alignment horizontal="distributed" vertical="center" wrapText="1"/>
      <protection/>
    </xf>
    <xf numFmtId="0" fontId="1" fillId="0" borderId="5" xfId="37" applyFont="1" applyFill="1" applyBorder="1" applyAlignment="1">
      <alignment horizontal="distributed" vertical="center"/>
      <protection/>
    </xf>
    <xf numFmtId="0" fontId="1" fillId="0" borderId="7" xfId="37" applyFont="1" applyFill="1" applyBorder="1" applyAlignment="1">
      <alignment horizontal="distributed" vertical="center"/>
      <protection/>
    </xf>
    <xf numFmtId="0" fontId="1" fillId="0" borderId="9" xfId="37" applyFont="1" applyFill="1" applyBorder="1" applyAlignment="1">
      <alignment horizontal="distributed" vertical="center" wrapText="1"/>
      <protection/>
    </xf>
    <xf numFmtId="0" fontId="1" fillId="0" borderId="1" xfId="37" applyFont="1" applyFill="1" applyBorder="1" applyAlignment="1">
      <alignment horizontal="distributed" vertical="center" wrapText="1"/>
      <protection/>
    </xf>
    <xf numFmtId="0" fontId="1" fillId="0" borderId="5" xfId="37" applyFont="1" applyFill="1" applyBorder="1" applyAlignment="1">
      <alignment horizontal="distributed" vertical="center" wrapText="1"/>
      <protection/>
    </xf>
    <xf numFmtId="0" fontId="1" fillId="0" borderId="13" xfId="37" applyFont="1" applyFill="1" applyBorder="1" applyAlignment="1">
      <alignment horizontal="distributed" vertical="center" wrapText="1"/>
      <protection/>
    </xf>
    <xf numFmtId="0" fontId="1" fillId="0" borderId="7" xfId="37" applyFont="1" applyFill="1" applyBorder="1" applyAlignment="1">
      <alignment horizontal="distributed" vertical="center" wrapText="1"/>
      <protection/>
    </xf>
    <xf numFmtId="0" fontId="1" fillId="0" borderId="41" xfId="37" applyFont="1" applyFill="1" applyBorder="1" applyAlignment="1">
      <alignment horizontal="distributed" vertical="center"/>
      <protection/>
    </xf>
    <xf numFmtId="0" fontId="1" fillId="0" borderId="1" xfId="37" applyFont="1" applyFill="1" applyBorder="1" applyAlignment="1">
      <alignment horizontal="distributed" vertical="center"/>
      <protection/>
    </xf>
    <xf numFmtId="0" fontId="1" fillId="0" borderId="0" xfId="37" applyFont="1" applyFill="1" applyBorder="1" applyAlignment="1">
      <alignment horizontal="distributed" vertical="center"/>
      <protection/>
    </xf>
    <xf numFmtId="0" fontId="1" fillId="0" borderId="13" xfId="37" applyFont="1" applyFill="1" applyBorder="1" applyAlignment="1">
      <alignment horizontal="distributed" vertical="center"/>
      <protection/>
    </xf>
    <xf numFmtId="0" fontId="1" fillId="0" borderId="10" xfId="37" applyFont="1" applyFill="1" applyBorder="1" applyAlignment="1">
      <alignment horizontal="distributed" vertical="center"/>
      <protection/>
    </xf>
    <xf numFmtId="0" fontId="1" fillId="0" borderId="9" xfId="37" applyFont="1" applyFill="1" applyBorder="1" applyAlignment="1">
      <alignment horizontal="center" vertical="center" wrapText="1"/>
      <protection/>
    </xf>
    <xf numFmtId="0" fontId="1" fillId="0" borderId="30" xfId="37" applyFont="1" applyFill="1" applyBorder="1" applyAlignment="1">
      <alignment horizontal="center" vertical="center"/>
      <protection/>
    </xf>
    <xf numFmtId="0" fontId="1" fillId="0" borderId="1" xfId="37" applyFont="1" applyFill="1" applyBorder="1" applyAlignment="1">
      <alignment horizontal="center" vertical="center"/>
      <protection/>
    </xf>
    <xf numFmtId="0" fontId="1" fillId="0" borderId="5" xfId="37" applyFont="1" applyFill="1" applyBorder="1" applyAlignment="1">
      <alignment horizontal="center" vertical="center"/>
      <protection/>
    </xf>
    <xf numFmtId="0" fontId="1" fillId="0" borderId="13" xfId="37" applyFont="1" applyFill="1" applyBorder="1" applyAlignment="1">
      <alignment horizontal="center" vertical="center"/>
      <protection/>
    </xf>
    <xf numFmtId="0" fontId="1" fillId="0" borderId="7" xfId="37" applyFont="1" applyFill="1" applyBorder="1" applyAlignment="1">
      <alignment horizontal="center" vertical="center"/>
      <protection/>
    </xf>
    <xf numFmtId="0" fontId="1" fillId="0" borderId="9" xfId="37" applyFont="1" applyFill="1" applyBorder="1" applyAlignment="1">
      <alignment horizontal="distributed" vertical="center"/>
      <protection/>
    </xf>
    <xf numFmtId="0" fontId="0" fillId="0" borderId="41" xfId="37" applyFill="1" applyBorder="1" applyAlignment="1">
      <alignment horizontal="distributed" vertical="center"/>
      <protection/>
    </xf>
    <xf numFmtId="0" fontId="0" fillId="0" borderId="1" xfId="37" applyFill="1" applyBorder="1" applyAlignment="1">
      <alignment horizontal="distributed" vertical="center"/>
      <protection/>
    </xf>
    <xf numFmtId="0" fontId="0" fillId="0" borderId="0" xfId="37" applyFill="1" applyAlignment="1">
      <alignment horizontal="distributed" vertical="center"/>
      <protection/>
    </xf>
    <xf numFmtId="0" fontId="1" fillId="0" borderId="2" xfId="37" applyFont="1" applyFill="1" applyBorder="1" applyAlignment="1">
      <alignment horizontal="center" vertical="center" wrapText="1"/>
      <protection/>
    </xf>
    <xf numFmtId="0" fontId="1" fillId="0" borderId="3" xfId="37" applyFont="1" applyFill="1" applyBorder="1" applyAlignment="1">
      <alignment horizontal="center" vertical="center"/>
      <protection/>
    </xf>
    <xf numFmtId="0" fontId="1" fillId="0" borderId="4" xfId="37" applyFont="1" applyFill="1" applyBorder="1" applyAlignment="1">
      <alignment horizontal="center" vertical="center"/>
      <protection/>
    </xf>
    <xf numFmtId="0" fontId="1" fillId="0" borderId="12" xfId="37" applyFont="1" applyFill="1" applyBorder="1" applyAlignment="1">
      <alignment horizontal="center" vertical="center"/>
      <protection/>
    </xf>
    <xf numFmtId="0" fontId="1" fillId="0" borderId="4" xfId="37" applyNumberFormat="1" applyFont="1" applyFill="1" applyBorder="1" applyAlignment="1">
      <alignment horizontal="center" vertical="center"/>
      <protection/>
    </xf>
    <xf numFmtId="0" fontId="0" fillId="0" borderId="0" xfId="37" applyFill="1" applyBorder="1" applyAlignment="1">
      <alignment horizontal="distributed" vertical="center"/>
      <protection/>
    </xf>
    <xf numFmtId="0" fontId="0" fillId="0" borderId="13" xfId="37" applyFill="1" applyBorder="1" applyAlignment="1">
      <alignment horizontal="distributed" vertical="center"/>
      <protection/>
    </xf>
    <xf numFmtId="0" fontId="0" fillId="0" borderId="10" xfId="37" applyFill="1" applyBorder="1" applyAlignment="1">
      <alignment horizontal="distributed" vertical="center"/>
      <protection/>
    </xf>
    <xf numFmtId="0" fontId="1" fillId="0" borderId="30" xfId="37" applyFont="1" applyFill="1" applyBorder="1" applyAlignment="1">
      <alignment horizontal="center" vertical="center" wrapText="1"/>
      <protection/>
    </xf>
    <xf numFmtId="0" fontId="1" fillId="0" borderId="1" xfId="37" applyFont="1" applyFill="1" applyBorder="1" applyAlignment="1">
      <alignment horizontal="center" vertical="center" wrapText="1"/>
      <protection/>
    </xf>
    <xf numFmtId="0" fontId="1" fillId="0" borderId="5" xfId="37" applyFont="1" applyFill="1" applyBorder="1" applyAlignment="1">
      <alignment horizontal="center" vertical="center" wrapText="1"/>
      <protection/>
    </xf>
    <xf numFmtId="0" fontId="1" fillId="0" borderId="13" xfId="37" applyFont="1" applyFill="1" applyBorder="1" applyAlignment="1">
      <alignment horizontal="center" vertical="center" wrapText="1"/>
      <protection/>
    </xf>
    <xf numFmtId="0" fontId="1" fillId="0" borderId="7" xfId="37" applyFont="1" applyFill="1" applyBorder="1" applyAlignment="1">
      <alignment horizontal="center" vertical="center" wrapText="1"/>
      <protection/>
    </xf>
    <xf numFmtId="0" fontId="1" fillId="0" borderId="16" xfId="37" applyFont="1" applyFill="1" applyBorder="1" applyAlignment="1">
      <alignment horizontal="center" vertical="center"/>
      <protection/>
    </xf>
    <xf numFmtId="0" fontId="1" fillId="0" borderId="29" xfId="37" applyFont="1" applyFill="1" applyBorder="1" applyAlignment="1">
      <alignment horizontal="center" vertical="center"/>
      <protection/>
    </xf>
    <xf numFmtId="0" fontId="1" fillId="0" borderId="19" xfId="37" applyFont="1" applyFill="1" applyBorder="1" applyAlignment="1">
      <alignment horizontal="center" vertical="center"/>
      <protection/>
    </xf>
    <xf numFmtId="0" fontId="1" fillId="0" borderId="17" xfId="37" applyNumberFormat="1" applyFont="1" applyFill="1" applyBorder="1" applyAlignment="1">
      <alignment horizontal="center" vertical="center" wrapText="1"/>
      <protection/>
    </xf>
    <xf numFmtId="0" fontId="1" fillId="0" borderId="3" xfId="37" applyNumberFormat="1" applyFont="1" applyFill="1" applyBorder="1" applyAlignment="1">
      <alignment horizontal="center" vertical="center" wrapText="1"/>
      <protection/>
    </xf>
    <xf numFmtId="0" fontId="1" fillId="0" borderId="4" xfId="37" applyNumberFormat="1" applyFont="1" applyFill="1" applyBorder="1" applyAlignment="1">
      <alignment horizontal="center" vertical="center" wrapText="1"/>
      <protection/>
    </xf>
    <xf numFmtId="0" fontId="1" fillId="0" borderId="41" xfId="37" applyFont="1" applyFill="1" applyBorder="1" applyAlignment="1">
      <alignment horizontal="center" vertical="center" wrapText="1"/>
      <protection/>
    </xf>
    <xf numFmtId="0" fontId="1" fillId="0" borderId="0" xfId="37" applyFont="1" applyFill="1" applyBorder="1" applyAlignment="1">
      <alignment horizontal="center" vertical="center" wrapText="1"/>
      <protection/>
    </xf>
    <xf numFmtId="0" fontId="1" fillId="0" borderId="10" xfId="37" applyFont="1" applyFill="1" applyBorder="1" applyAlignment="1">
      <alignment horizontal="center" vertical="center" wrapText="1"/>
      <protection/>
    </xf>
    <xf numFmtId="0" fontId="1" fillId="0" borderId="15" xfId="37" applyNumberFormat="1" applyFont="1" applyFill="1" applyBorder="1" applyAlignment="1">
      <alignment horizontal="center" vertical="center"/>
      <protection/>
    </xf>
    <xf numFmtId="0" fontId="1" fillId="0" borderId="6" xfId="37" applyNumberFormat="1" applyFont="1" applyFill="1" applyBorder="1" applyAlignment="1">
      <alignment horizontal="center" vertical="center"/>
      <protection/>
    </xf>
    <xf numFmtId="0" fontId="1" fillId="0" borderId="13" xfId="37" applyNumberFormat="1" applyFont="1" applyFill="1" applyBorder="1" applyAlignment="1">
      <alignment horizontal="center" vertical="center"/>
      <protection/>
    </xf>
    <xf numFmtId="0" fontId="1" fillId="0" borderId="7" xfId="37" applyNumberFormat="1" applyFont="1" applyFill="1" applyBorder="1" applyAlignment="1">
      <alignment horizontal="center" vertical="center"/>
      <protection/>
    </xf>
    <xf numFmtId="0" fontId="1" fillId="0" borderId="17" xfId="37" applyNumberFormat="1" applyFont="1" applyFill="1" applyBorder="1" applyAlignment="1">
      <alignment horizontal="center" vertical="center"/>
      <protection/>
    </xf>
    <xf numFmtId="0" fontId="1" fillId="0" borderId="3" xfId="37" applyNumberFormat="1" applyFont="1" applyFill="1" applyBorder="1" applyAlignment="1">
      <alignment horizontal="center" vertical="center"/>
      <protection/>
    </xf>
    <xf numFmtId="0" fontId="1" fillId="0" borderId="12" xfId="37" applyFont="1" applyFill="1" applyBorder="1" applyAlignment="1">
      <alignment horizontal="center" vertical="center"/>
      <protection/>
    </xf>
    <xf numFmtId="38" fontId="10" fillId="0" borderId="10" xfId="18" applyFont="1" applyFill="1" applyBorder="1" applyAlignment="1">
      <alignment horizontal="distributed" vertical="center"/>
    </xf>
    <xf numFmtId="38" fontId="1" fillId="0" borderId="29" xfId="18" applyFont="1" applyFill="1" applyBorder="1" applyAlignment="1">
      <alignment horizontal="distributed" vertical="center"/>
    </xf>
    <xf numFmtId="38" fontId="1" fillId="0" borderId="19" xfId="18" applyFont="1" applyFill="1" applyBorder="1" applyAlignment="1">
      <alignment horizontal="distributed" vertical="center"/>
    </xf>
    <xf numFmtId="38" fontId="10" fillId="0" borderId="5" xfId="18" applyFont="1" applyFill="1" applyBorder="1" applyAlignment="1">
      <alignment horizontal="distributed" vertical="center"/>
    </xf>
    <xf numFmtId="38" fontId="1" fillId="0" borderId="5" xfId="18" applyFont="1" applyFill="1" applyBorder="1" applyAlignment="1">
      <alignment horizontal="distributed" vertical="center"/>
    </xf>
    <xf numFmtId="38" fontId="1" fillId="0" borderId="0" xfId="18" applyFont="1" applyFill="1" applyBorder="1" applyAlignment="1">
      <alignment horizontal="center" vertical="center" textRotation="255"/>
    </xf>
    <xf numFmtId="38" fontId="1" fillId="0" borderId="0" xfId="18" applyFont="1" applyFill="1" applyBorder="1" applyAlignment="1">
      <alignment horizontal="center"/>
    </xf>
    <xf numFmtId="38" fontId="13" fillId="0" borderId="0" xfId="18" applyFont="1" applyFill="1" applyBorder="1" applyAlignment="1">
      <alignment horizontal="distributed" vertical="center"/>
    </xf>
    <xf numFmtId="0" fontId="1" fillId="0" borderId="0" xfId="38" applyFont="1" applyFill="1" applyBorder="1" applyAlignment="1">
      <alignment horizontal="distributed" vertical="center"/>
      <protection/>
    </xf>
    <xf numFmtId="38" fontId="1" fillId="0" borderId="0" xfId="18" applyFont="1" applyFill="1" applyBorder="1" applyAlignment="1">
      <alignment horizontal="distributed" vertical="center" wrapText="1"/>
    </xf>
    <xf numFmtId="38" fontId="1" fillId="0" borderId="0" xfId="18" applyFont="1" applyFill="1" applyBorder="1" applyAlignment="1">
      <alignment horizontal="center" vertical="center" wrapText="1"/>
    </xf>
    <xf numFmtId="38" fontId="1" fillId="0" borderId="1" xfId="18" applyFont="1" applyFill="1" applyBorder="1" applyAlignment="1">
      <alignment horizontal="distributed" vertical="center"/>
    </xf>
    <xf numFmtId="38" fontId="1" fillId="0" borderId="5" xfId="18" applyFont="1" applyFill="1" applyBorder="1" applyAlignment="1">
      <alignment horizontal="distributed" vertical="center"/>
    </xf>
    <xf numFmtId="38" fontId="10" fillId="0" borderId="1" xfId="18" applyFont="1" applyFill="1" applyBorder="1" applyAlignment="1">
      <alignment horizontal="distributed" vertical="center"/>
    </xf>
    <xf numFmtId="38" fontId="10" fillId="0" borderId="5" xfId="18" applyFont="1" applyFill="1" applyBorder="1" applyAlignment="1">
      <alignment horizontal="distributed" vertical="center"/>
    </xf>
    <xf numFmtId="0" fontId="1" fillId="0" borderId="1" xfId="39" applyFont="1" applyFill="1" applyBorder="1" applyAlignment="1">
      <alignment horizontal="distributed" vertical="center"/>
      <protection/>
    </xf>
    <xf numFmtId="0" fontId="1" fillId="0" borderId="5" xfId="39" applyFont="1" applyFill="1" applyBorder="1" applyAlignment="1">
      <alignment horizontal="distributed" vertical="center"/>
      <protection/>
    </xf>
    <xf numFmtId="0" fontId="1" fillId="0" borderId="9" xfId="39" applyFont="1" applyFill="1" applyBorder="1" applyAlignment="1">
      <alignment horizontal="center" vertical="center"/>
      <protection/>
    </xf>
    <xf numFmtId="0" fontId="0" fillId="0" borderId="41" xfId="39" applyFill="1" applyBorder="1" applyAlignment="1">
      <alignment horizontal="center" vertical="center"/>
      <protection/>
    </xf>
    <xf numFmtId="0" fontId="0" fillId="0" borderId="30" xfId="39" applyFill="1" applyBorder="1" applyAlignment="1">
      <alignment horizontal="center" vertical="center"/>
      <protection/>
    </xf>
    <xf numFmtId="0" fontId="0" fillId="0" borderId="13" xfId="39" applyFill="1" applyBorder="1" applyAlignment="1">
      <alignment horizontal="center" vertical="center"/>
      <protection/>
    </xf>
    <xf numFmtId="0" fontId="0" fillId="0" borderId="10" xfId="39" applyFill="1" applyBorder="1" applyAlignment="1">
      <alignment horizontal="center" vertical="center"/>
      <protection/>
    </xf>
    <xf numFmtId="0" fontId="0" fillId="0" borderId="7" xfId="39" applyFill="1" applyBorder="1" applyAlignment="1">
      <alignment horizontal="center" vertical="center"/>
      <protection/>
    </xf>
    <xf numFmtId="38" fontId="1" fillId="0" borderId="30" xfId="18" applyFont="1" applyFill="1" applyBorder="1" applyAlignment="1">
      <alignment horizontal="center" vertical="center" wrapText="1"/>
    </xf>
    <xf numFmtId="0" fontId="1" fillId="0" borderId="5" xfId="39" applyFont="1" applyFill="1" applyBorder="1" applyAlignment="1">
      <alignment horizontal="center" vertical="center" wrapText="1"/>
      <protection/>
    </xf>
    <xf numFmtId="38" fontId="1" fillId="0" borderId="2" xfId="18" applyFont="1" applyFill="1" applyBorder="1" applyAlignment="1">
      <alignment horizontal="center" vertical="center" wrapText="1"/>
    </xf>
    <xf numFmtId="0" fontId="1" fillId="0" borderId="3" xfId="39" applyFont="1" applyFill="1" applyBorder="1" applyAlignment="1">
      <alignment horizontal="center" vertical="center" wrapText="1"/>
      <protection/>
    </xf>
    <xf numFmtId="38" fontId="1" fillId="0" borderId="3" xfId="18" applyFont="1" applyFill="1" applyBorder="1" applyAlignment="1">
      <alignment horizontal="center" vertical="center" wrapText="1"/>
    </xf>
    <xf numFmtId="38" fontId="1" fillId="0" borderId="4" xfId="18" applyFont="1" applyFill="1" applyBorder="1" applyAlignment="1">
      <alignment horizontal="center" vertical="center" wrapText="1"/>
    </xf>
    <xf numFmtId="38" fontId="1" fillId="0" borderId="9" xfId="18" applyFont="1" applyFill="1" applyBorder="1" applyAlignment="1">
      <alignment horizontal="center" vertical="center" wrapText="1"/>
    </xf>
    <xf numFmtId="38" fontId="1" fillId="0" borderId="1" xfId="18" applyFont="1" applyFill="1" applyBorder="1" applyAlignment="1">
      <alignment horizontal="center" vertical="center" wrapText="1"/>
    </xf>
    <xf numFmtId="38" fontId="1" fillId="0" borderId="5" xfId="18" applyFont="1" applyFill="1" applyBorder="1" applyAlignment="1">
      <alignment horizontal="center" vertical="center" wrapText="1"/>
    </xf>
    <xf numFmtId="38" fontId="1" fillId="0" borderId="13" xfId="18" applyFont="1" applyFill="1" applyBorder="1" applyAlignment="1">
      <alignment horizontal="center" vertical="center" wrapText="1"/>
    </xf>
    <xf numFmtId="38" fontId="1" fillId="0" borderId="7" xfId="18" applyFont="1" applyFill="1" applyBorder="1" applyAlignment="1">
      <alignment horizontal="center" vertical="center" wrapText="1"/>
    </xf>
    <xf numFmtId="0" fontId="1" fillId="0" borderId="1" xfId="39" applyFont="1" applyFill="1" applyBorder="1" applyAlignment="1">
      <alignment vertical="center" wrapText="1"/>
      <protection/>
    </xf>
    <xf numFmtId="38" fontId="1" fillId="0" borderId="42" xfId="18" applyFont="1" applyFill="1" applyBorder="1" applyAlignment="1">
      <alignment horizontal="center" vertical="center" wrapText="1"/>
    </xf>
    <xf numFmtId="0" fontId="1" fillId="0" borderId="43" xfId="39" applyFont="1" applyFill="1" applyBorder="1" applyAlignment="1">
      <alignment vertical="center" wrapText="1"/>
      <protection/>
    </xf>
    <xf numFmtId="0" fontId="1" fillId="0" borderId="5" xfId="39" applyFont="1" applyFill="1" applyBorder="1" applyAlignment="1">
      <alignment vertical="center" wrapText="1"/>
      <protection/>
    </xf>
    <xf numFmtId="0" fontId="1" fillId="0" borderId="18" xfId="39" applyFont="1" applyFill="1" applyBorder="1" applyAlignment="1">
      <alignment horizontal="center" vertical="center"/>
      <protection/>
    </xf>
    <xf numFmtId="0" fontId="1" fillId="0" borderId="23" xfId="39" applyFont="1" applyFill="1" applyBorder="1" applyAlignment="1">
      <alignment horizontal="center" vertical="center"/>
      <protection/>
    </xf>
    <xf numFmtId="0" fontId="1" fillId="0" borderId="9" xfId="39" applyFont="1" applyFill="1" applyBorder="1" applyAlignment="1">
      <alignment horizontal="distributed" vertical="center"/>
      <protection/>
    </xf>
    <xf numFmtId="0" fontId="1" fillId="0" borderId="41" xfId="39" applyFont="1" applyFill="1" applyBorder="1" applyAlignment="1">
      <alignment horizontal="distributed" vertical="center"/>
      <protection/>
    </xf>
    <xf numFmtId="0" fontId="1" fillId="0" borderId="30" xfId="39" applyFont="1" applyFill="1" applyBorder="1" applyAlignment="1">
      <alignment horizontal="distributed" vertical="center"/>
      <protection/>
    </xf>
    <xf numFmtId="0" fontId="1" fillId="0" borderId="13" xfId="39" applyFont="1" applyFill="1" applyBorder="1" applyAlignment="1">
      <alignment horizontal="distributed" vertical="center"/>
      <protection/>
    </xf>
    <xf numFmtId="0" fontId="1" fillId="0" borderId="10" xfId="39" applyFont="1" applyFill="1" applyBorder="1" applyAlignment="1">
      <alignment horizontal="distributed" vertical="center"/>
      <protection/>
    </xf>
    <xf numFmtId="0" fontId="1" fillId="0" borderId="7" xfId="39" applyFont="1" applyFill="1" applyBorder="1" applyAlignment="1">
      <alignment horizontal="distributed" vertical="center"/>
      <protection/>
    </xf>
    <xf numFmtId="0" fontId="1" fillId="0" borderId="24" xfId="40" applyFont="1" applyFill="1" applyBorder="1" applyAlignment="1">
      <alignment horizontal="distributed" vertical="center"/>
      <protection/>
    </xf>
    <xf numFmtId="0" fontId="0" fillId="0" borderId="24" xfId="40" applyBorder="1" applyAlignment="1">
      <alignment horizontal="distributed" vertical="center"/>
      <protection/>
    </xf>
    <xf numFmtId="0" fontId="0" fillId="0" borderId="23" xfId="40" applyBorder="1" applyAlignment="1">
      <alignment horizontal="distributed" vertical="center"/>
      <protection/>
    </xf>
    <xf numFmtId="0" fontId="1" fillId="0" borderId="23" xfId="40" applyFont="1" applyFill="1" applyBorder="1" applyAlignment="1">
      <alignment horizontal="center" vertical="center" wrapText="1"/>
      <protection/>
    </xf>
    <xf numFmtId="0" fontId="1" fillId="0" borderId="17" xfId="40" applyFont="1" applyFill="1" applyBorder="1" applyAlignment="1">
      <alignment horizontal="center" vertical="center" wrapText="1"/>
      <protection/>
    </xf>
    <xf numFmtId="0" fontId="1" fillId="0" borderId="12" xfId="40" applyNumberFormat="1" applyFont="1" applyFill="1" applyBorder="1" applyAlignment="1">
      <alignment horizontal="center" vertical="center" wrapText="1"/>
      <protection/>
    </xf>
    <xf numFmtId="0" fontId="1" fillId="0" borderId="4" xfId="40" applyNumberFormat="1" applyFont="1" applyFill="1" applyBorder="1" applyAlignment="1">
      <alignment horizontal="center" vertical="center" wrapText="1"/>
      <protection/>
    </xf>
    <xf numFmtId="0" fontId="1" fillId="0" borderId="11" xfId="40" applyNumberFormat="1" applyFont="1" applyFill="1" applyBorder="1" applyAlignment="1">
      <alignment horizontal="center" vertical="center" wrapText="1"/>
      <protection/>
    </xf>
    <xf numFmtId="0" fontId="1" fillId="0" borderId="16" xfId="40" applyFont="1" applyFill="1" applyBorder="1" applyAlignment="1">
      <alignment horizontal="center" vertical="center"/>
      <protection/>
    </xf>
    <xf numFmtId="0" fontId="1" fillId="0" borderId="29" xfId="40" applyFont="1" applyFill="1" applyBorder="1" applyAlignment="1">
      <alignment horizontal="center" vertical="center"/>
      <protection/>
    </xf>
    <xf numFmtId="0" fontId="1" fillId="0" borderId="19" xfId="40" applyFont="1" applyFill="1" applyBorder="1" applyAlignment="1">
      <alignment horizontal="center" vertical="center"/>
      <protection/>
    </xf>
    <xf numFmtId="0" fontId="1" fillId="0" borderId="11" xfId="40" applyFont="1" applyFill="1" applyBorder="1" applyAlignment="1">
      <alignment horizontal="center" vertical="center"/>
      <protection/>
    </xf>
    <xf numFmtId="0" fontId="8" fillId="0" borderId="11" xfId="40" applyFont="1" applyFill="1" applyBorder="1" applyAlignment="1">
      <alignment horizontal="center" vertical="center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1" fillId="0" borderId="4" xfId="40" applyFont="1" applyFill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0" fontId="1" fillId="0" borderId="17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/>
      <protection/>
    </xf>
    <xf numFmtId="0" fontId="1" fillId="0" borderId="4" xfId="40" applyFont="1" applyFill="1" applyBorder="1" applyAlignment="1">
      <alignment horizontal="center" vertical="center"/>
      <protection/>
    </xf>
    <xf numFmtId="0" fontId="1" fillId="0" borderId="17" xfId="40" applyFont="1" applyFill="1" applyBorder="1" applyAlignment="1">
      <alignment horizontal="center" vertical="center"/>
      <protection/>
    </xf>
    <xf numFmtId="0" fontId="1" fillId="0" borderId="15" xfId="40" applyFont="1" applyFill="1" applyBorder="1" applyAlignment="1">
      <alignment horizontal="distributed" vertical="center" wrapText="1"/>
      <protection/>
    </xf>
    <xf numFmtId="0" fontId="0" fillId="0" borderId="6" xfId="40" applyBorder="1" applyAlignment="1">
      <alignment horizontal="distributed" vertical="center"/>
      <protection/>
    </xf>
    <xf numFmtId="0" fontId="0" fillId="0" borderId="13" xfId="40" applyBorder="1" applyAlignment="1">
      <alignment horizontal="distributed" vertical="center"/>
      <protection/>
    </xf>
    <xf numFmtId="0" fontId="0" fillId="0" borderId="7" xfId="40" applyBorder="1" applyAlignment="1">
      <alignment horizontal="distributed" vertical="center"/>
      <protection/>
    </xf>
    <xf numFmtId="0" fontId="1" fillId="0" borderId="0" xfId="41" applyNumberFormat="1" applyFont="1" applyFill="1" applyBorder="1" applyAlignment="1">
      <alignment horizontal="center" vertical="center"/>
      <protection/>
    </xf>
    <xf numFmtId="0" fontId="1" fillId="0" borderId="8" xfId="41" applyNumberFormat="1" applyFont="1" applyFill="1" applyBorder="1" applyAlignment="1">
      <alignment horizontal="center" vertical="center"/>
      <protection/>
    </xf>
    <xf numFmtId="0" fontId="1" fillId="0" borderId="4" xfId="41" applyFont="1" applyFill="1" applyBorder="1" applyAlignment="1">
      <alignment horizontal="center" vertical="center" wrapText="1"/>
      <protection/>
    </xf>
    <xf numFmtId="0" fontId="1" fillId="0" borderId="11" xfId="41" applyFont="1" applyFill="1" applyBorder="1" applyAlignment="1">
      <alignment horizontal="center" vertical="center" wrapText="1"/>
      <protection/>
    </xf>
    <xf numFmtId="0" fontId="1" fillId="0" borderId="16" xfId="41" applyFont="1" applyFill="1" applyBorder="1" applyAlignment="1">
      <alignment horizontal="distributed" vertical="center" wrapText="1"/>
      <protection/>
    </xf>
    <xf numFmtId="0" fontId="1" fillId="0" borderId="29" xfId="41" applyFont="1" applyFill="1" applyBorder="1" applyAlignment="1">
      <alignment horizontal="distributed" vertical="center" wrapText="1"/>
      <protection/>
    </xf>
    <xf numFmtId="0" fontId="1" fillId="0" borderId="19" xfId="41" applyFont="1" applyFill="1" applyBorder="1" applyAlignment="1">
      <alignment horizontal="distributed" vertical="center" wrapText="1"/>
      <protection/>
    </xf>
    <xf numFmtId="0" fontId="1" fillId="0" borderId="18" xfId="41" applyFont="1" applyFill="1" applyBorder="1" applyAlignment="1">
      <alignment horizontal="center" vertical="center" wrapText="1"/>
      <protection/>
    </xf>
    <xf numFmtId="0" fontId="1" fillId="0" borderId="24" xfId="41" applyFont="1" applyFill="1" applyBorder="1" applyAlignment="1">
      <alignment horizontal="center" vertical="center" wrapText="1"/>
      <protection/>
    </xf>
    <xf numFmtId="0" fontId="1" fillId="0" borderId="23" xfId="41" applyFont="1" applyFill="1" applyBorder="1" applyAlignment="1">
      <alignment horizontal="center" vertical="center" wrapText="1"/>
      <protection/>
    </xf>
    <xf numFmtId="0" fontId="1" fillId="0" borderId="12" xfId="41" applyFont="1" applyFill="1" applyBorder="1" applyAlignment="1">
      <alignment horizontal="center" vertical="center"/>
      <protection/>
    </xf>
    <xf numFmtId="0" fontId="1" fillId="0" borderId="11" xfId="41" applyFont="1" applyFill="1" applyBorder="1" applyAlignment="1">
      <alignment horizontal="center" vertical="center"/>
      <protection/>
    </xf>
    <xf numFmtId="0" fontId="1" fillId="0" borderId="16" xfId="41" applyFont="1" applyFill="1" applyBorder="1" applyAlignment="1">
      <alignment horizontal="distributed" vertical="center"/>
      <protection/>
    </xf>
    <xf numFmtId="0" fontId="1" fillId="0" borderId="29" xfId="41" applyFont="1" applyFill="1" applyBorder="1" applyAlignment="1">
      <alignment horizontal="distributed" vertical="center"/>
      <protection/>
    </xf>
    <xf numFmtId="0" fontId="1" fillId="0" borderId="19" xfId="41" applyFont="1" applyFill="1" applyBorder="1" applyAlignment="1">
      <alignment horizontal="distributed" vertical="center"/>
      <protection/>
    </xf>
    <xf numFmtId="0" fontId="1" fillId="0" borderId="17" xfId="41" applyFont="1" applyFill="1" applyBorder="1" applyAlignment="1">
      <alignment horizontal="center" vertical="center" wrapText="1"/>
      <protection/>
    </xf>
    <xf numFmtId="0" fontId="1" fillId="0" borderId="16" xfId="41" applyFont="1" applyFill="1" applyBorder="1" applyAlignment="1">
      <alignment horizontal="center" vertical="center" wrapText="1"/>
      <protection/>
    </xf>
    <xf numFmtId="0" fontId="1" fillId="0" borderId="29" xfId="41" applyFont="1" applyFill="1" applyBorder="1" applyAlignment="1">
      <alignment horizontal="center" vertical="center" wrapText="1"/>
      <protection/>
    </xf>
    <xf numFmtId="0" fontId="1" fillId="0" borderId="19" xfId="41" applyFont="1" applyFill="1" applyBorder="1" applyAlignment="1">
      <alignment horizontal="center" vertical="center" wrapText="1"/>
      <protection/>
    </xf>
    <xf numFmtId="0" fontId="1" fillId="0" borderId="11" xfId="41" applyFont="1" applyFill="1" applyBorder="1" applyAlignment="1">
      <alignment horizontal="left" vertical="center" wrapText="1"/>
      <protection/>
    </xf>
    <xf numFmtId="0" fontId="1" fillId="0" borderId="9" xfId="41" applyFont="1" applyFill="1" applyBorder="1" applyAlignment="1">
      <alignment horizontal="center" vertical="center"/>
      <protection/>
    </xf>
    <xf numFmtId="0" fontId="1" fillId="0" borderId="30" xfId="41" applyFont="1" applyFill="1" applyBorder="1" applyAlignment="1">
      <alignment horizontal="center" vertical="center"/>
      <protection/>
    </xf>
    <xf numFmtId="0" fontId="1" fillId="0" borderId="1" xfId="41" applyFont="1" applyFill="1" applyBorder="1" applyAlignment="1">
      <alignment horizontal="center" vertical="center"/>
      <protection/>
    </xf>
    <xf numFmtId="0" fontId="1" fillId="0" borderId="5" xfId="41" applyFont="1" applyFill="1" applyBorder="1" applyAlignment="1">
      <alignment horizontal="center" vertical="center"/>
      <protection/>
    </xf>
    <xf numFmtId="0" fontId="1" fillId="0" borderId="13" xfId="41" applyFont="1" applyFill="1" applyBorder="1" applyAlignment="1">
      <alignment horizontal="center" vertical="center"/>
      <protection/>
    </xf>
    <xf numFmtId="0" fontId="1" fillId="0" borderId="7" xfId="41" applyFont="1" applyFill="1" applyBorder="1" applyAlignment="1">
      <alignment horizontal="center" vertical="center"/>
      <protection/>
    </xf>
    <xf numFmtId="0" fontId="1" fillId="0" borderId="9" xfId="42" applyFont="1" applyBorder="1" applyAlignment="1">
      <alignment horizontal="center" vertical="center" wrapText="1"/>
      <protection/>
    </xf>
    <xf numFmtId="0" fontId="0" fillId="0" borderId="30" xfId="42" applyBorder="1">
      <alignment/>
      <protection/>
    </xf>
    <xf numFmtId="0" fontId="0" fillId="0" borderId="1" xfId="42" applyBorder="1">
      <alignment/>
      <protection/>
    </xf>
    <xf numFmtId="0" fontId="0" fillId="0" borderId="5" xfId="42" applyBorder="1">
      <alignment/>
      <protection/>
    </xf>
    <xf numFmtId="0" fontId="0" fillId="0" borderId="13" xfId="42" applyBorder="1">
      <alignment/>
      <protection/>
    </xf>
    <xf numFmtId="0" fontId="0" fillId="0" borderId="7" xfId="42" applyBorder="1">
      <alignment/>
      <protection/>
    </xf>
    <xf numFmtId="0" fontId="1" fillId="0" borderId="15" xfId="42" applyFont="1" applyBorder="1" applyAlignment="1">
      <alignment horizontal="center" vertical="center"/>
      <protection/>
    </xf>
    <xf numFmtId="0" fontId="1" fillId="0" borderId="8" xfId="42" applyFont="1" applyBorder="1" applyAlignment="1">
      <alignment horizontal="center" vertical="center"/>
      <protection/>
    </xf>
    <xf numFmtId="0" fontId="1" fillId="0" borderId="6" xfId="42" applyFont="1" applyBorder="1" applyAlignment="1">
      <alignment horizontal="center" vertical="center"/>
      <protection/>
    </xf>
    <xf numFmtId="0" fontId="1" fillId="0" borderId="13" xfId="42" applyFont="1" applyBorder="1" applyAlignment="1">
      <alignment horizontal="center" vertical="center"/>
      <protection/>
    </xf>
    <xf numFmtId="0" fontId="1" fillId="0" borderId="10" xfId="42" applyFont="1" applyBorder="1" applyAlignment="1">
      <alignment horizontal="center" vertical="center"/>
      <protection/>
    </xf>
    <xf numFmtId="0" fontId="1" fillId="0" borderId="7" xfId="42" applyFont="1" applyBorder="1" applyAlignment="1">
      <alignment horizontal="center" vertical="center"/>
      <protection/>
    </xf>
    <xf numFmtId="0" fontId="8" fillId="0" borderId="17" xfId="42" applyFont="1" applyBorder="1" applyAlignment="1">
      <alignment vertical="center" wrapText="1"/>
      <protection/>
    </xf>
    <xf numFmtId="0" fontId="8" fillId="0" borderId="3" xfId="42" applyFont="1" applyBorder="1" applyAlignment="1">
      <alignment vertical="center" wrapText="1"/>
      <protection/>
    </xf>
    <xf numFmtId="0" fontId="8" fillId="0" borderId="4" xfId="42" applyFont="1" applyBorder="1" applyAlignment="1">
      <alignment vertical="center" wrapText="1"/>
      <protection/>
    </xf>
    <xf numFmtId="0" fontId="1" fillId="0" borderId="16" xfId="42" applyFont="1" applyBorder="1" applyAlignment="1">
      <alignment horizontal="center" vertical="center"/>
      <protection/>
    </xf>
    <xf numFmtId="0" fontId="1" fillId="0" borderId="29" xfId="42" applyFont="1" applyBorder="1" applyAlignment="1">
      <alignment horizontal="center" vertical="center"/>
      <protection/>
    </xf>
    <xf numFmtId="0" fontId="1" fillId="0" borderId="19" xfId="42" applyFont="1" applyBorder="1" applyAlignment="1">
      <alignment horizontal="center" vertical="center"/>
      <protection/>
    </xf>
    <xf numFmtId="0" fontId="8" fillId="0" borderId="17" xfId="42" applyFont="1" applyBorder="1" applyAlignment="1">
      <alignment horizontal="center" vertical="center" wrapText="1"/>
      <protection/>
    </xf>
    <xf numFmtId="0" fontId="8" fillId="0" borderId="3" xfId="42" applyFont="1" applyBorder="1" applyAlignment="1">
      <alignment horizontal="center" vertical="center"/>
      <protection/>
    </xf>
    <xf numFmtId="0" fontId="8" fillId="0" borderId="4" xfId="42" applyFont="1" applyBorder="1" applyAlignment="1">
      <alignment horizontal="center" vertical="center"/>
      <protection/>
    </xf>
    <xf numFmtId="0" fontId="1" fillId="0" borderId="1" xfId="42" applyFont="1" applyBorder="1" applyAlignment="1">
      <alignment horizontal="center" vertical="center"/>
      <protection/>
    </xf>
    <xf numFmtId="0" fontId="1" fillId="0" borderId="5" xfId="42" applyFont="1" applyBorder="1" applyAlignment="1">
      <alignment horizontal="center" vertical="center"/>
      <protection/>
    </xf>
    <xf numFmtId="0" fontId="1" fillId="0" borderId="3" xfId="42" applyFont="1" applyBorder="1" applyAlignment="1">
      <alignment horizontal="center" vertical="center"/>
      <protection/>
    </xf>
    <xf numFmtId="0" fontId="1" fillId="0" borderId="15" xfId="42" applyFont="1" applyBorder="1" applyAlignment="1">
      <alignment horizontal="center" vertical="center" wrapText="1"/>
      <protection/>
    </xf>
    <xf numFmtId="38" fontId="10" fillId="0" borderId="15" xfId="18" applyFont="1" applyFill="1" applyBorder="1" applyAlignment="1">
      <alignment horizontal="distributed" vertical="center"/>
    </xf>
    <xf numFmtId="38" fontId="10" fillId="0" borderId="6" xfId="18" applyFont="1" applyFill="1" applyBorder="1" applyAlignment="1">
      <alignment horizontal="distributed" vertical="center"/>
    </xf>
    <xf numFmtId="38" fontId="1" fillId="0" borderId="1" xfId="18" applyFont="1" applyFill="1" applyBorder="1" applyAlignment="1">
      <alignment horizontal="distributed" vertical="center"/>
    </xf>
    <xf numFmtId="38" fontId="1" fillId="0" borderId="13" xfId="18" applyFont="1" applyFill="1" applyBorder="1" applyAlignment="1">
      <alignment horizontal="distributed" vertical="center"/>
    </xf>
    <xf numFmtId="38" fontId="1" fillId="0" borderId="7" xfId="18" applyFont="1" applyFill="1" applyBorder="1" applyAlignment="1">
      <alignment horizontal="distributed" vertical="center"/>
    </xf>
    <xf numFmtId="38" fontId="1" fillId="0" borderId="0" xfId="18" applyFont="1" applyFill="1" applyBorder="1" applyAlignment="1">
      <alignment vertical="center" wrapText="1"/>
    </xf>
    <xf numFmtId="38" fontId="1" fillId="0" borderId="44" xfId="18" applyFont="1" applyFill="1" applyBorder="1" applyAlignment="1">
      <alignment horizontal="distributed" vertical="center"/>
    </xf>
    <xf numFmtId="38" fontId="10" fillId="0" borderId="13" xfId="18" applyFont="1" applyFill="1" applyBorder="1" applyAlignment="1">
      <alignment horizontal="distributed" vertical="center"/>
    </xf>
    <xf numFmtId="38" fontId="10" fillId="0" borderId="7" xfId="18" applyFont="1" applyFill="1" applyBorder="1" applyAlignment="1">
      <alignment horizontal="distributed" vertical="center"/>
    </xf>
    <xf numFmtId="0" fontId="1" fillId="0" borderId="1" xfId="45" applyFont="1" applyFill="1" applyBorder="1" applyAlignment="1">
      <alignment horizontal="distributed" vertical="center"/>
      <protection/>
    </xf>
    <xf numFmtId="0" fontId="1" fillId="0" borderId="5" xfId="45" applyFont="1" applyFill="1" applyBorder="1" applyAlignment="1">
      <alignment horizontal="distributed" vertical="center"/>
      <protection/>
    </xf>
    <xf numFmtId="0" fontId="10" fillId="0" borderId="1" xfId="45" applyFont="1" applyFill="1" applyBorder="1" applyAlignment="1">
      <alignment horizontal="distributed" vertical="center"/>
      <protection/>
    </xf>
    <xf numFmtId="0" fontId="10" fillId="0" borderId="5" xfId="45" applyFont="1" applyFill="1" applyBorder="1" applyAlignment="1">
      <alignment horizontal="distributed" vertical="center"/>
      <protection/>
    </xf>
    <xf numFmtId="0" fontId="1" fillId="0" borderId="17" xfId="45" applyFont="1" applyFill="1" applyBorder="1" applyAlignment="1">
      <alignment horizontal="center" vertical="center" wrapText="1"/>
      <protection/>
    </xf>
    <xf numFmtId="0" fontId="1" fillId="0" borderId="4" xfId="45" applyFont="1" applyFill="1" applyBorder="1" applyAlignment="1">
      <alignment horizontal="center" vertical="center"/>
      <protection/>
    </xf>
    <xf numFmtId="0" fontId="1" fillId="0" borderId="16" xfId="45" applyFont="1" applyFill="1" applyBorder="1" applyAlignment="1">
      <alignment horizontal="center" vertical="center"/>
      <protection/>
    </xf>
    <xf numFmtId="0" fontId="1" fillId="0" borderId="29" xfId="45" applyFont="1" applyFill="1" applyBorder="1" applyAlignment="1">
      <alignment horizontal="center" vertical="center"/>
      <protection/>
    </xf>
    <xf numFmtId="0" fontId="1" fillId="0" borderId="19" xfId="45" applyFont="1" applyFill="1" applyBorder="1" applyAlignment="1">
      <alignment horizontal="center" vertical="center"/>
      <protection/>
    </xf>
    <xf numFmtId="0" fontId="1" fillId="0" borderId="29" xfId="45" applyFont="1" applyFill="1" applyBorder="1" applyAlignment="1">
      <alignment horizontal="center" vertical="center" wrapText="1"/>
      <protection/>
    </xf>
    <xf numFmtId="0" fontId="1" fillId="0" borderId="29" xfId="45" applyFont="1" applyFill="1" applyBorder="1">
      <alignment/>
      <protection/>
    </xf>
    <xf numFmtId="0" fontId="1" fillId="0" borderId="19" xfId="45" applyFont="1" applyFill="1" applyBorder="1">
      <alignment/>
      <protection/>
    </xf>
    <xf numFmtId="0" fontId="1" fillId="0" borderId="15" xfId="45" applyFont="1" applyFill="1" applyBorder="1" applyAlignment="1">
      <alignment horizontal="center" vertical="center"/>
      <protection/>
    </xf>
    <xf numFmtId="0" fontId="1" fillId="0" borderId="6" xfId="45" applyFont="1" applyFill="1" applyBorder="1" applyAlignment="1">
      <alignment horizontal="center" vertical="center"/>
      <protection/>
    </xf>
    <xf numFmtId="0" fontId="1" fillId="0" borderId="13" xfId="45" applyFont="1" applyFill="1" applyBorder="1" applyAlignment="1">
      <alignment horizontal="center" vertical="center"/>
      <protection/>
    </xf>
    <xf numFmtId="0" fontId="1" fillId="0" borderId="7" xfId="45" applyFont="1" applyFill="1" applyBorder="1" applyAlignment="1">
      <alignment horizontal="center" vertical="center"/>
      <protection/>
    </xf>
    <xf numFmtId="0" fontId="1" fillId="0" borderId="17" xfId="45" applyFont="1" applyFill="1" applyBorder="1" applyAlignment="1">
      <alignment horizontal="center" vertical="center"/>
      <protection/>
    </xf>
    <xf numFmtId="0" fontId="1" fillId="0" borderId="4" xfId="45" applyFont="1" applyFill="1" applyBorder="1" applyAlignment="1">
      <alignment horizontal="center" vertical="center"/>
      <protection/>
    </xf>
    <xf numFmtId="0" fontId="1" fillId="0" borderId="17" xfId="45" applyFont="1" applyFill="1" applyBorder="1" applyAlignment="1">
      <alignment horizontal="center" vertical="center" wrapText="1"/>
      <protection/>
    </xf>
    <xf numFmtId="0" fontId="1" fillId="0" borderId="13" xfId="45" applyFont="1" applyFill="1" applyBorder="1" applyAlignment="1">
      <alignment horizontal="distributed" vertical="center"/>
      <protection/>
    </xf>
    <xf numFmtId="0" fontId="1" fillId="0" borderId="7" xfId="45" applyFont="1" applyFill="1" applyBorder="1" applyAlignment="1">
      <alignment horizontal="distributed" vertical="center"/>
      <protection/>
    </xf>
    <xf numFmtId="0" fontId="10" fillId="0" borderId="1" xfId="45" applyNumberFormat="1" applyFont="1" applyFill="1" applyBorder="1" applyAlignment="1">
      <alignment horizontal="distributed" vertical="center"/>
      <protection/>
    </xf>
    <xf numFmtId="0" fontId="10" fillId="0" borderId="5" xfId="45" applyNumberFormat="1" applyFont="1" applyFill="1" applyBorder="1" applyAlignment="1">
      <alignment horizontal="distributed" vertical="center"/>
      <protection/>
    </xf>
    <xf numFmtId="0" fontId="1" fillId="0" borderId="9" xfId="45" applyFont="1" applyFill="1" applyBorder="1" applyAlignment="1">
      <alignment horizontal="center" vertical="center"/>
      <protection/>
    </xf>
    <xf numFmtId="0" fontId="1" fillId="0" borderId="30" xfId="45" applyFont="1" applyFill="1" applyBorder="1" applyAlignment="1">
      <alignment horizontal="center" vertical="center"/>
      <protection/>
    </xf>
    <xf numFmtId="0" fontId="1" fillId="0" borderId="1" xfId="45" applyFont="1" applyFill="1" applyBorder="1" applyAlignment="1">
      <alignment horizontal="center" vertical="center"/>
      <protection/>
    </xf>
    <xf numFmtId="0" fontId="1" fillId="0" borderId="5" xfId="45" applyFont="1" applyFill="1" applyBorder="1" applyAlignment="1">
      <alignment horizontal="center" vertical="center"/>
      <protection/>
    </xf>
    <xf numFmtId="0" fontId="1" fillId="0" borderId="13" xfId="45" applyFont="1" applyFill="1" applyBorder="1" applyAlignment="1">
      <alignment horizontal="center" vertical="center"/>
      <protection/>
    </xf>
    <xf numFmtId="0" fontId="1" fillId="0" borderId="7" xfId="45" applyFont="1" applyFill="1" applyBorder="1" applyAlignment="1">
      <alignment horizontal="center" vertical="center"/>
      <protection/>
    </xf>
    <xf numFmtId="0" fontId="1" fillId="0" borderId="16" xfId="45" applyFont="1" applyFill="1" applyBorder="1" applyAlignment="1">
      <alignment horizontal="center" vertical="center"/>
      <protection/>
    </xf>
    <xf numFmtId="0" fontId="1" fillId="0" borderId="29" xfId="45" applyFont="1" applyFill="1" applyBorder="1" applyAlignment="1">
      <alignment horizontal="center" vertical="center"/>
      <protection/>
    </xf>
    <xf numFmtId="0" fontId="1" fillId="0" borderId="19" xfId="45" applyFont="1" applyFill="1" applyBorder="1" applyAlignment="1">
      <alignment horizontal="center" vertical="center"/>
      <protection/>
    </xf>
    <xf numFmtId="0" fontId="1" fillId="0" borderId="29" xfId="45" applyFont="1" applyFill="1" applyBorder="1" applyAlignment="1">
      <alignment horizontal="center" vertical="center" wrapText="1"/>
      <protection/>
    </xf>
    <xf numFmtId="0" fontId="1" fillId="0" borderId="1" xfId="46" applyNumberFormat="1" applyFont="1" applyFill="1" applyBorder="1" applyAlignment="1">
      <alignment horizontal="left" vertical="center" textRotation="255" wrapText="1"/>
      <protection/>
    </xf>
    <xf numFmtId="0" fontId="1" fillId="0" borderId="1" xfId="46" applyNumberFormat="1" applyFont="1" applyFill="1" applyBorder="1" applyAlignment="1">
      <alignment horizontal="left" vertical="center" textRotation="255"/>
      <protection/>
    </xf>
    <xf numFmtId="0" fontId="1" fillId="0" borderId="1" xfId="46" applyFont="1" applyFill="1" applyBorder="1" applyAlignment="1">
      <alignment horizontal="left" vertical="distributed" textRotation="255" wrapText="1"/>
      <protection/>
    </xf>
    <xf numFmtId="0" fontId="0" fillId="0" borderId="1" xfId="46" applyFill="1" applyBorder="1">
      <alignment/>
      <protection/>
    </xf>
    <xf numFmtId="0" fontId="1" fillId="0" borderId="1" xfId="46" applyFont="1" applyFill="1" applyBorder="1" applyAlignment="1">
      <alignment horizontal="left" vertical="distributed" textRotation="255"/>
      <protection/>
    </xf>
    <xf numFmtId="0" fontId="1" fillId="0" borderId="1" xfId="46" applyNumberFormat="1" applyFont="1" applyFill="1" applyBorder="1" applyAlignment="1">
      <alignment horizontal="left" vertical="distributed" textRotation="255"/>
      <protection/>
    </xf>
    <xf numFmtId="0" fontId="0" fillId="0" borderId="1" xfId="46" applyFill="1" applyBorder="1" applyAlignment="1">
      <alignment horizontal="left" vertical="distributed" textRotation="255"/>
      <protection/>
    </xf>
    <xf numFmtId="0" fontId="1" fillId="0" borderId="13" xfId="46" applyFont="1" applyFill="1" applyBorder="1" applyAlignment="1">
      <alignment horizontal="left" vertical="distributed" textRotation="255"/>
      <protection/>
    </xf>
    <xf numFmtId="0" fontId="10" fillId="0" borderId="1" xfId="46" applyFont="1" applyFill="1" applyBorder="1" applyAlignment="1">
      <alignment horizontal="distributed" vertical="center"/>
      <protection/>
    </xf>
    <xf numFmtId="0" fontId="8" fillId="0" borderId="5" xfId="46" applyFont="1" applyFill="1" applyBorder="1" applyAlignment="1">
      <alignment horizontal="distributed" vertical="center"/>
      <protection/>
    </xf>
    <xf numFmtId="0" fontId="1" fillId="0" borderId="9" xfId="46" applyFont="1" applyFill="1" applyBorder="1" applyAlignment="1">
      <alignment horizontal="distributed" vertical="center"/>
      <protection/>
    </xf>
    <xf numFmtId="0" fontId="14" fillId="0" borderId="30" xfId="46" applyFont="1" applyFill="1" applyBorder="1" applyAlignment="1">
      <alignment horizontal="distributed" vertical="center"/>
      <protection/>
    </xf>
    <xf numFmtId="0" fontId="14" fillId="0" borderId="1" xfId="46" applyFont="1" applyFill="1" applyBorder="1" applyAlignment="1">
      <alignment horizontal="distributed" vertical="center"/>
      <protection/>
    </xf>
    <xf numFmtId="0" fontId="14" fillId="0" borderId="5" xfId="46" applyFont="1" applyFill="1" applyBorder="1" applyAlignment="1">
      <alignment horizontal="distributed" vertical="center"/>
      <protection/>
    </xf>
    <xf numFmtId="0" fontId="14" fillId="0" borderId="13" xfId="46" applyFont="1" applyFill="1" applyBorder="1" applyAlignment="1">
      <alignment horizontal="distributed" vertical="center"/>
      <protection/>
    </xf>
    <xf numFmtId="0" fontId="14" fillId="0" borderId="7" xfId="46" applyFont="1" applyFill="1" applyBorder="1" applyAlignment="1">
      <alignment horizontal="distributed" vertical="center"/>
      <protection/>
    </xf>
    <xf numFmtId="0" fontId="1" fillId="0" borderId="16" xfId="46" applyFont="1" applyFill="1" applyBorder="1" applyAlignment="1">
      <alignment horizontal="distributed" vertical="center"/>
      <protection/>
    </xf>
    <xf numFmtId="0" fontId="1" fillId="0" borderId="19" xfId="46" applyFont="1" applyFill="1" applyBorder="1" applyAlignment="1">
      <alignment horizontal="distributed" vertical="center"/>
      <protection/>
    </xf>
    <xf numFmtId="0" fontId="1" fillId="0" borderId="16" xfId="46" applyFont="1" applyFill="1" applyBorder="1" applyAlignment="1">
      <alignment horizontal="center" vertical="center"/>
      <protection/>
    </xf>
    <xf numFmtId="0" fontId="1" fillId="0" borderId="19" xfId="46" applyFont="1" applyFill="1" applyBorder="1" applyAlignment="1">
      <alignment horizontal="center" vertical="center"/>
      <protection/>
    </xf>
    <xf numFmtId="0" fontId="1" fillId="0" borderId="11" xfId="46" applyFont="1" applyFill="1" applyBorder="1" applyAlignment="1">
      <alignment horizontal="distributed" vertical="center" wrapText="1"/>
      <protection/>
    </xf>
    <xf numFmtId="0" fontId="14" fillId="0" borderId="11" xfId="46" applyFont="1" applyFill="1" applyBorder="1" applyAlignment="1">
      <alignment horizontal="distributed" vertical="center" wrapText="1"/>
      <protection/>
    </xf>
    <xf numFmtId="0" fontId="1" fillId="0" borderId="11" xfId="46" applyFont="1" applyFill="1" applyBorder="1" applyAlignment="1">
      <alignment horizontal="distributed" vertical="center"/>
      <protection/>
    </xf>
    <xf numFmtId="0" fontId="1" fillId="0" borderId="17" xfId="46" applyFont="1" applyFill="1" applyBorder="1" applyAlignment="1">
      <alignment horizontal="distributed" vertical="center"/>
      <protection/>
    </xf>
    <xf numFmtId="0" fontId="1" fillId="0" borderId="4" xfId="46" applyFont="1" applyFill="1" applyBorder="1" applyAlignment="1">
      <alignment horizontal="distributed" vertical="center"/>
      <protection/>
    </xf>
    <xf numFmtId="0" fontId="10" fillId="0" borderId="10" xfId="47" applyFont="1" applyFill="1" applyBorder="1" applyAlignment="1">
      <alignment horizontal="distributed" vertical="center"/>
      <protection/>
    </xf>
    <xf numFmtId="0" fontId="10" fillId="0" borderId="7" xfId="47" applyFont="1" applyFill="1" applyBorder="1" applyAlignment="1">
      <alignment horizontal="distributed" vertical="center"/>
      <protection/>
    </xf>
    <xf numFmtId="0" fontId="10" fillId="0" borderId="0" xfId="47" applyFont="1" applyFill="1" applyBorder="1" applyAlignment="1">
      <alignment horizontal="distributed" vertical="center"/>
      <protection/>
    </xf>
    <xf numFmtId="0" fontId="10" fillId="0" borderId="5" xfId="47" applyFont="1" applyFill="1" applyBorder="1" applyAlignment="1">
      <alignment horizontal="distributed" vertical="center"/>
      <protection/>
    </xf>
    <xf numFmtId="0" fontId="1" fillId="0" borderId="0" xfId="47" applyFont="1" applyFill="1" applyBorder="1" applyAlignment="1">
      <alignment horizontal="distributed" vertical="center"/>
      <protection/>
    </xf>
    <xf numFmtId="0" fontId="1" fillId="0" borderId="5" xfId="47" applyFont="1" applyFill="1" applyBorder="1" applyAlignment="1">
      <alignment horizontal="distributed" vertical="center"/>
      <protection/>
    </xf>
    <xf numFmtId="0" fontId="13" fillId="0" borderId="0" xfId="47" applyFont="1" applyFill="1" applyBorder="1" applyAlignment="1">
      <alignment horizontal="distributed" vertical="center"/>
      <protection/>
    </xf>
    <xf numFmtId="0" fontId="13" fillId="0" borderId="5" xfId="47" applyFont="1" applyFill="1" applyBorder="1" applyAlignment="1">
      <alignment horizontal="distributed" vertical="center"/>
      <protection/>
    </xf>
    <xf numFmtId="0" fontId="10" fillId="0" borderId="41" xfId="47" applyFont="1" applyFill="1" applyBorder="1" applyAlignment="1">
      <alignment horizontal="distributed" vertical="center"/>
      <protection/>
    </xf>
    <xf numFmtId="0" fontId="10" fillId="0" borderId="30" xfId="47" applyFont="1" applyFill="1" applyBorder="1" applyAlignment="1">
      <alignment horizontal="distributed" vertical="center"/>
      <protection/>
    </xf>
    <xf numFmtId="0" fontId="1" fillId="0" borderId="16" xfId="47" applyFont="1" applyFill="1" applyBorder="1" applyAlignment="1">
      <alignment horizontal="center" vertical="center"/>
      <protection/>
    </xf>
    <xf numFmtId="0" fontId="1" fillId="0" borderId="29" xfId="47" applyFont="1" applyFill="1" applyBorder="1" applyAlignment="1">
      <alignment horizontal="center" vertical="center"/>
      <protection/>
    </xf>
    <xf numFmtId="0" fontId="1" fillId="0" borderId="19" xfId="47" applyFont="1" applyFill="1" applyBorder="1" applyAlignment="1">
      <alignment horizontal="center" vertical="center"/>
      <protection/>
    </xf>
    <xf numFmtId="0" fontId="1" fillId="0" borderId="1" xfId="47" applyFont="1" applyFill="1" applyBorder="1" applyAlignment="1">
      <alignment horizontal="distributed" vertical="center"/>
      <protection/>
    </xf>
    <xf numFmtId="0" fontId="1" fillId="0" borderId="13" xfId="47" applyFont="1" applyFill="1" applyBorder="1" applyAlignment="1">
      <alignment horizontal="distributed" vertical="center"/>
      <protection/>
    </xf>
    <xf numFmtId="0" fontId="1" fillId="0" borderId="10" xfId="47" applyFont="1" applyFill="1" applyBorder="1" applyAlignment="1">
      <alignment horizontal="distributed" vertical="center"/>
      <protection/>
    </xf>
    <xf numFmtId="0" fontId="1" fillId="0" borderId="7" xfId="47" applyFont="1" applyFill="1" applyBorder="1" applyAlignment="1">
      <alignment horizontal="distributed" vertical="center"/>
      <protection/>
    </xf>
    <xf numFmtId="0" fontId="1" fillId="0" borderId="0" xfId="47" applyFont="1" applyFill="1" applyBorder="1" applyAlignment="1">
      <alignment horizontal="center" vertical="center"/>
      <protection/>
    </xf>
    <xf numFmtId="0" fontId="1" fillId="0" borderId="5" xfId="47" applyFont="1" applyFill="1" applyBorder="1" applyAlignment="1">
      <alignment horizontal="center" vertical="center"/>
      <protection/>
    </xf>
    <xf numFmtId="0" fontId="10" fillId="0" borderId="14" xfId="47" applyFont="1" applyFill="1" applyBorder="1" applyAlignment="1">
      <alignment horizontal="distributed" vertical="center"/>
      <protection/>
    </xf>
    <xf numFmtId="0" fontId="10" fillId="0" borderId="22" xfId="47" applyFont="1" applyFill="1" applyBorder="1" applyAlignment="1">
      <alignment horizontal="distributed" vertical="center"/>
      <protection/>
    </xf>
    <xf numFmtId="0" fontId="8" fillId="0" borderId="0" xfId="47" applyFont="1" applyFill="1" applyBorder="1" applyAlignment="1">
      <alignment horizontal="distributed" vertical="center"/>
      <protection/>
    </xf>
    <xf numFmtId="0" fontId="8" fillId="0" borderId="5" xfId="47" applyFont="1" applyFill="1" applyBorder="1" applyAlignment="1">
      <alignment horizontal="distributed" vertical="center"/>
      <protection/>
    </xf>
    <xf numFmtId="0" fontId="10" fillId="0" borderId="0" xfId="48" applyFont="1" applyFill="1" applyBorder="1" applyAlignment="1">
      <alignment horizontal="distributed" vertical="center"/>
      <protection/>
    </xf>
    <xf numFmtId="0" fontId="8" fillId="0" borderId="0" xfId="48" applyFont="1" applyFill="1" applyBorder="1" applyAlignment="1">
      <alignment horizontal="distributed" vertical="center"/>
      <protection/>
    </xf>
    <xf numFmtId="0" fontId="1" fillId="0" borderId="13" xfId="48" applyFont="1" applyFill="1" applyBorder="1" applyAlignment="1">
      <alignment horizontal="distributed" vertical="center"/>
      <protection/>
    </xf>
    <xf numFmtId="0" fontId="1" fillId="0" borderId="7" xfId="48" applyFont="1" applyFill="1" applyBorder="1" applyAlignment="1">
      <alignment horizontal="distributed" vertical="center"/>
      <protection/>
    </xf>
    <xf numFmtId="0" fontId="1" fillId="0" borderId="9" xfId="48" applyFont="1" applyFill="1" applyBorder="1" applyAlignment="1">
      <alignment horizontal="distributed" vertical="center"/>
      <protection/>
    </xf>
    <xf numFmtId="0" fontId="1" fillId="0" borderId="30" xfId="48" applyFont="1" applyFill="1" applyBorder="1" applyAlignment="1">
      <alignment horizontal="distributed" vertical="center"/>
      <protection/>
    </xf>
    <xf numFmtId="0" fontId="1" fillId="0" borderId="1" xfId="48" applyFont="1" applyFill="1" applyBorder="1" applyAlignment="1">
      <alignment horizontal="distributed" vertical="center"/>
      <protection/>
    </xf>
    <xf numFmtId="0" fontId="1" fillId="0" borderId="5" xfId="48" applyFont="1" applyFill="1" applyBorder="1" applyAlignment="1">
      <alignment horizontal="distributed" vertical="center"/>
      <protection/>
    </xf>
    <xf numFmtId="0" fontId="10" fillId="0" borderId="1" xfId="48" applyFont="1" applyFill="1" applyBorder="1" applyAlignment="1">
      <alignment horizontal="distributed" vertical="center"/>
      <protection/>
    </xf>
    <xf numFmtId="0" fontId="8" fillId="0" borderId="5" xfId="48" applyFont="1" applyFill="1" applyBorder="1" applyAlignment="1">
      <alignment horizontal="distributed" vertical="center"/>
      <protection/>
    </xf>
    <xf numFmtId="0" fontId="10" fillId="0" borderId="1" xfId="48" applyFont="1" applyFill="1" applyBorder="1" applyAlignment="1">
      <alignment horizontal="distributed" vertical="center"/>
      <protection/>
    </xf>
    <xf numFmtId="0" fontId="10" fillId="0" borderId="5" xfId="48" applyFont="1" applyFill="1" applyBorder="1" applyAlignment="1">
      <alignment horizontal="distributed" vertical="center"/>
      <protection/>
    </xf>
    <xf numFmtId="0" fontId="10" fillId="0" borderId="5" xfId="48" applyFont="1" applyFill="1" applyBorder="1" applyAlignment="1">
      <alignment horizontal="distributed" vertical="center"/>
      <protection/>
    </xf>
    <xf numFmtId="0" fontId="1" fillId="0" borderId="7" xfId="49" applyFont="1" applyFill="1" applyBorder="1" applyAlignment="1">
      <alignment horizontal="distributed" vertical="center"/>
      <protection/>
    </xf>
    <xf numFmtId="38" fontId="1" fillId="0" borderId="3" xfId="18" applyFont="1" applyFill="1" applyBorder="1" applyAlignment="1">
      <alignment horizontal="distributed" vertical="center"/>
    </xf>
    <xf numFmtId="0" fontId="1" fillId="0" borderId="4" xfId="49" applyFont="1" applyFill="1" applyBorder="1" applyAlignment="1">
      <alignment horizontal="distributed" vertical="center"/>
      <protection/>
    </xf>
    <xf numFmtId="38" fontId="1" fillId="0" borderId="1" xfId="18" applyFont="1" applyFill="1" applyBorder="1" applyAlignment="1">
      <alignment horizontal="distributed" vertical="center" wrapText="1"/>
    </xf>
    <xf numFmtId="0" fontId="1" fillId="0" borderId="13" xfId="49" applyFont="1" applyFill="1" applyBorder="1" applyAlignment="1">
      <alignment horizontal="distributed" vertical="center"/>
      <protection/>
    </xf>
    <xf numFmtId="0" fontId="1" fillId="0" borderId="1" xfId="50" applyFont="1" applyFill="1" applyBorder="1" applyAlignment="1">
      <alignment horizontal="distributed" vertical="center"/>
      <protection/>
    </xf>
    <xf numFmtId="0" fontId="12" fillId="0" borderId="5" xfId="50" applyFont="1" applyFill="1" applyBorder="1" applyAlignment="1">
      <alignment horizontal="distributed" vertical="center"/>
      <protection/>
    </xf>
    <xf numFmtId="0" fontId="10" fillId="0" borderId="1" xfId="50" applyFont="1" applyFill="1" applyBorder="1" applyAlignment="1">
      <alignment horizontal="distributed" vertical="center"/>
      <protection/>
    </xf>
    <xf numFmtId="0" fontId="0" fillId="0" borderId="5" xfId="50" applyFill="1" applyBorder="1" applyAlignment="1">
      <alignment horizontal="distributed" vertical="center"/>
      <protection/>
    </xf>
    <xf numFmtId="0" fontId="1" fillId="0" borderId="1" xfId="50" applyFont="1" applyFill="1" applyBorder="1" applyAlignment="1">
      <alignment horizontal="left" vertical="distributed" textRotation="255"/>
      <protection/>
    </xf>
    <xf numFmtId="0" fontId="0" fillId="0" borderId="1" xfId="50" applyFill="1" applyBorder="1" applyAlignment="1">
      <alignment horizontal="left" vertical="distributed" textRotation="255"/>
      <protection/>
    </xf>
    <xf numFmtId="0" fontId="1" fillId="0" borderId="9" xfId="50" applyFont="1" applyFill="1" applyBorder="1" applyAlignment="1">
      <alignment horizontal="distributed" vertical="center"/>
      <protection/>
    </xf>
    <xf numFmtId="0" fontId="0" fillId="0" borderId="30" xfId="50" applyFill="1" applyBorder="1" applyAlignment="1">
      <alignment horizontal="distributed" vertical="center"/>
      <protection/>
    </xf>
    <xf numFmtId="0" fontId="0" fillId="0" borderId="13" xfId="50" applyFill="1" applyBorder="1" applyAlignment="1">
      <alignment horizontal="distributed" vertical="center"/>
      <protection/>
    </xf>
    <xf numFmtId="0" fontId="0" fillId="0" borderId="7" xfId="50" applyFill="1" applyBorder="1" applyAlignment="1">
      <alignment horizontal="distributed" vertical="center"/>
      <protection/>
    </xf>
    <xf numFmtId="0" fontId="1" fillId="0" borderId="16" xfId="50" applyFont="1" applyFill="1" applyBorder="1" applyAlignment="1">
      <alignment horizontal="distributed" vertical="center"/>
      <protection/>
    </xf>
    <xf numFmtId="0" fontId="0" fillId="0" borderId="19" xfId="50" applyFill="1" applyBorder="1" applyAlignment="1">
      <alignment horizontal="distributed" vertical="center"/>
      <protection/>
    </xf>
    <xf numFmtId="0" fontId="12" fillId="0" borderId="16" xfId="50" applyFont="1" applyFill="1" applyBorder="1" applyAlignment="1">
      <alignment horizontal="distributed" vertical="center"/>
      <protection/>
    </xf>
    <xf numFmtId="0" fontId="12" fillId="0" borderId="19" xfId="50" applyFont="1" applyFill="1" applyBorder="1" applyAlignment="1">
      <alignment horizontal="distributed" vertical="center"/>
      <protection/>
    </xf>
    <xf numFmtId="0" fontId="0" fillId="0" borderId="29" xfId="50" applyFill="1" applyBorder="1" applyAlignment="1">
      <alignment horizontal="distributed" vertical="center"/>
      <protection/>
    </xf>
    <xf numFmtId="0" fontId="1" fillId="0" borderId="8" xfId="50" applyFont="1" applyFill="1" applyBorder="1" applyAlignment="1">
      <alignment horizontal="left" vertical="center"/>
      <protection/>
    </xf>
    <xf numFmtId="0" fontId="0" fillId="0" borderId="8" xfId="50" applyFill="1" applyBorder="1" applyAlignment="1">
      <alignment horizontal="left" vertical="center"/>
      <protection/>
    </xf>
    <xf numFmtId="0" fontId="1" fillId="0" borderId="29" xfId="50" applyFont="1" applyFill="1" applyBorder="1" applyAlignment="1">
      <alignment horizontal="distributed" vertical="center"/>
      <protection/>
    </xf>
    <xf numFmtId="38" fontId="1" fillId="0" borderId="9" xfId="18" applyFont="1" applyFill="1" applyBorder="1" applyAlignment="1">
      <alignment horizontal="center" vertical="center"/>
    </xf>
    <xf numFmtId="38" fontId="1" fillId="0" borderId="41" xfId="18" applyFont="1" applyFill="1" applyBorder="1" applyAlignment="1">
      <alignment horizontal="center" vertical="center"/>
    </xf>
    <xf numFmtId="38" fontId="1" fillId="0" borderId="13" xfId="18" applyFont="1" applyFill="1" applyBorder="1" applyAlignment="1">
      <alignment horizontal="center" vertical="center"/>
    </xf>
    <xf numFmtId="38" fontId="1" fillId="0" borderId="10" xfId="18" applyFont="1" applyFill="1" applyBorder="1" applyAlignment="1">
      <alignment horizontal="center" vertical="center"/>
    </xf>
    <xf numFmtId="38" fontId="1" fillId="0" borderId="30" xfId="18" applyFont="1" applyFill="1" applyBorder="1" applyAlignment="1">
      <alignment horizontal="center" vertical="center"/>
    </xf>
    <xf numFmtId="38" fontId="1" fillId="0" borderId="7" xfId="18" applyFont="1" applyFill="1" applyBorder="1" applyAlignment="1">
      <alignment horizontal="center" vertical="center"/>
    </xf>
    <xf numFmtId="0" fontId="0" fillId="0" borderId="3" xfId="51" applyFill="1" applyBorder="1" applyAlignment="1">
      <alignment horizontal="center" vertical="center"/>
      <protection/>
    </xf>
    <xf numFmtId="0" fontId="0" fillId="0" borderId="4" xfId="51" applyFill="1" applyBorder="1" applyAlignment="1">
      <alignment horizontal="center" vertical="center"/>
      <protection/>
    </xf>
    <xf numFmtId="0" fontId="12" fillId="0" borderId="5" xfId="51" applyFont="1" applyFill="1" applyBorder="1" applyAlignment="1">
      <alignment horizontal="distributed" vertical="center"/>
      <protection/>
    </xf>
    <xf numFmtId="38" fontId="8" fillId="0" borderId="9" xfId="18" applyFont="1" applyFill="1" applyBorder="1" applyAlignment="1">
      <alignment horizontal="center" vertical="center"/>
    </xf>
    <xf numFmtId="38" fontId="8" fillId="0" borderId="30" xfId="18" applyFont="1" applyFill="1" applyBorder="1" applyAlignment="1">
      <alignment horizontal="center" vertical="center"/>
    </xf>
    <xf numFmtId="38" fontId="8" fillId="0" borderId="1" xfId="18" applyFont="1" applyFill="1" applyBorder="1" applyAlignment="1">
      <alignment horizontal="center" vertical="center"/>
    </xf>
    <xf numFmtId="38" fontId="8" fillId="0" borderId="5" xfId="18" applyFont="1" applyFill="1" applyBorder="1" applyAlignment="1">
      <alignment horizontal="center" vertical="center"/>
    </xf>
    <xf numFmtId="38" fontId="8" fillId="0" borderId="13" xfId="18" applyFont="1" applyFill="1" applyBorder="1" applyAlignment="1">
      <alignment horizontal="center" vertical="center"/>
    </xf>
    <xf numFmtId="38" fontId="8" fillId="0" borderId="7" xfId="18" applyFont="1" applyFill="1" applyBorder="1" applyAlignment="1">
      <alignment horizontal="center" vertical="center"/>
    </xf>
    <xf numFmtId="0" fontId="1" fillId="0" borderId="1" xfId="51" applyFont="1" applyFill="1" applyBorder="1" applyAlignment="1">
      <alignment horizontal="distributed" vertical="center"/>
      <protection/>
    </xf>
    <xf numFmtId="0" fontId="14" fillId="0" borderId="5" xfId="51" applyFont="1" applyFill="1" applyBorder="1" applyAlignment="1">
      <alignment horizontal="distributed" vertical="center"/>
      <protection/>
    </xf>
    <xf numFmtId="0" fontId="0" fillId="0" borderId="5" xfId="51" applyFill="1" applyBorder="1" applyAlignment="1">
      <alignment horizontal="distributed" vertical="center"/>
      <protection/>
    </xf>
    <xf numFmtId="0" fontId="12" fillId="0" borderId="5" xfId="52" applyFont="1" applyFill="1" applyBorder="1" applyAlignment="1">
      <alignment horizontal="distributed" vertical="center"/>
      <protection/>
    </xf>
    <xf numFmtId="0" fontId="1" fillId="0" borderId="1" xfId="52" applyFont="1" applyFill="1" applyBorder="1" applyAlignment="1">
      <alignment horizontal="distributed" vertical="center"/>
      <protection/>
    </xf>
    <xf numFmtId="0" fontId="14" fillId="0" borderId="5" xfId="52" applyFont="1" applyFill="1" applyBorder="1" applyAlignment="1">
      <alignment horizontal="distributed" vertical="center"/>
      <protection/>
    </xf>
    <xf numFmtId="0" fontId="0" fillId="0" borderId="5" xfId="52" applyFill="1" applyBorder="1" applyAlignment="1">
      <alignment horizontal="distributed" vertical="center"/>
      <protection/>
    </xf>
    <xf numFmtId="0" fontId="0" fillId="0" borderId="3" xfId="52" applyFill="1" applyBorder="1" applyAlignment="1">
      <alignment horizontal="center" vertical="center"/>
      <protection/>
    </xf>
    <xf numFmtId="0" fontId="0" fillId="0" borderId="4" xfId="52" applyFill="1" applyBorder="1" applyAlignment="1">
      <alignment horizontal="center" vertical="center"/>
      <protection/>
    </xf>
    <xf numFmtId="0" fontId="1" fillId="0" borderId="2" xfId="53" applyFont="1" applyFill="1" applyBorder="1" applyAlignment="1">
      <alignment horizontal="center" vertical="center"/>
      <protection/>
    </xf>
    <xf numFmtId="0" fontId="1" fillId="0" borderId="3" xfId="53" applyFont="1" applyFill="1" applyBorder="1" applyAlignment="1">
      <alignment horizontal="center" vertical="center"/>
      <protection/>
    </xf>
    <xf numFmtId="0" fontId="1" fillId="0" borderId="4" xfId="53" applyFont="1" applyFill="1" applyBorder="1" applyAlignment="1">
      <alignment horizontal="center" vertical="center"/>
      <protection/>
    </xf>
    <xf numFmtId="0" fontId="1" fillId="0" borderId="17" xfId="53" applyFont="1" applyFill="1" applyBorder="1" applyAlignment="1">
      <alignment horizontal="center" vertical="center"/>
      <protection/>
    </xf>
    <xf numFmtId="0" fontId="1" fillId="0" borderId="2" xfId="53" applyFont="1" applyFill="1" applyBorder="1" applyAlignment="1">
      <alignment horizontal="distributed" vertical="center"/>
      <protection/>
    </xf>
    <xf numFmtId="0" fontId="1" fillId="0" borderId="4" xfId="53" applyFont="1" applyFill="1" applyBorder="1" applyAlignment="1">
      <alignment horizontal="distributed" vertical="center"/>
      <protection/>
    </xf>
    <xf numFmtId="49" fontId="1" fillId="0" borderId="17" xfId="53" applyNumberFormat="1" applyFont="1" applyFill="1" applyBorder="1" applyAlignment="1">
      <alignment horizontal="center" vertical="center"/>
      <protection/>
    </xf>
    <xf numFmtId="49" fontId="1" fillId="0" borderId="4" xfId="53" applyNumberFormat="1" applyFont="1" applyFill="1" applyBorder="1" applyAlignment="1">
      <alignment horizontal="center" vertical="center"/>
      <protection/>
    </xf>
    <xf numFmtId="49" fontId="1" fillId="0" borderId="2" xfId="53" applyNumberFormat="1" applyFont="1" applyFill="1" applyBorder="1" applyAlignment="1">
      <alignment horizontal="center" vertical="center" wrapText="1"/>
      <protection/>
    </xf>
    <xf numFmtId="49" fontId="1" fillId="0" borderId="4" xfId="53" applyNumberFormat="1" applyFont="1" applyFill="1" applyBorder="1" applyAlignment="1">
      <alignment horizontal="center" vertical="center" wrapText="1"/>
      <protection/>
    </xf>
    <xf numFmtId="0" fontId="1" fillId="0" borderId="17" xfId="53" applyFont="1" applyFill="1" applyBorder="1" applyAlignment="1">
      <alignment horizontal="center" vertical="center" wrapText="1"/>
      <protection/>
    </xf>
    <xf numFmtId="0" fontId="1" fillId="0" borderId="4" xfId="53" applyFont="1" applyFill="1" applyBorder="1" applyAlignment="1">
      <alignment horizontal="center" vertical="center" wrapText="1"/>
      <protection/>
    </xf>
    <xf numFmtId="49" fontId="1" fillId="0" borderId="6" xfId="53" applyNumberFormat="1" applyFont="1" applyFill="1" applyBorder="1" applyAlignment="1">
      <alignment horizontal="center" vertical="center"/>
      <protection/>
    </xf>
    <xf numFmtId="49" fontId="1" fillId="0" borderId="7" xfId="53" applyNumberFormat="1" applyFont="1" applyFill="1" applyBorder="1" applyAlignment="1">
      <alignment horizontal="center" vertical="center"/>
      <protection/>
    </xf>
    <xf numFmtId="49" fontId="1" fillId="0" borderId="15" xfId="53" applyNumberFormat="1" applyFont="1" applyFill="1" applyBorder="1" applyAlignment="1">
      <alignment horizontal="center" vertical="center"/>
      <protection/>
    </xf>
    <xf numFmtId="49" fontId="1" fillId="0" borderId="13" xfId="53" applyNumberFormat="1" applyFont="1" applyFill="1" applyBorder="1" applyAlignment="1">
      <alignment horizontal="center" vertical="center"/>
      <protection/>
    </xf>
    <xf numFmtId="0" fontId="1" fillId="0" borderId="16" xfId="53" applyFont="1" applyFill="1" applyBorder="1" applyAlignment="1">
      <alignment horizontal="distributed" vertical="center"/>
      <protection/>
    </xf>
    <xf numFmtId="0" fontId="1" fillId="0" borderId="29" xfId="53" applyFont="1" applyFill="1" applyBorder="1" applyAlignment="1">
      <alignment horizontal="distributed" vertical="center"/>
      <protection/>
    </xf>
    <xf numFmtId="0" fontId="1" fillId="0" borderId="19" xfId="53" applyFont="1" applyFill="1" applyBorder="1" applyAlignment="1">
      <alignment horizontal="distributed" vertical="center"/>
      <protection/>
    </xf>
    <xf numFmtId="49" fontId="1" fillId="0" borderId="10" xfId="53" applyNumberFormat="1" applyFont="1" applyFill="1" applyBorder="1" applyAlignment="1">
      <alignment horizontal="center" vertical="center"/>
      <protection/>
    </xf>
    <xf numFmtId="49" fontId="1" fillId="0" borderId="9" xfId="53" applyNumberFormat="1" applyFont="1" applyFill="1" applyBorder="1" applyAlignment="1">
      <alignment horizontal="distributed" vertical="center"/>
      <protection/>
    </xf>
    <xf numFmtId="49" fontId="1" fillId="0" borderId="41" xfId="53" applyNumberFormat="1" applyFont="1" applyFill="1" applyBorder="1" applyAlignment="1">
      <alignment horizontal="distributed" vertical="center"/>
      <protection/>
    </xf>
    <xf numFmtId="49" fontId="1" fillId="0" borderId="30" xfId="53" applyNumberFormat="1" applyFont="1" applyFill="1" applyBorder="1" applyAlignment="1">
      <alignment horizontal="distributed" vertical="center"/>
      <protection/>
    </xf>
    <xf numFmtId="49" fontId="1" fillId="0" borderId="13" xfId="53" applyNumberFormat="1" applyFont="1" applyFill="1" applyBorder="1" applyAlignment="1">
      <alignment horizontal="distributed" vertical="center"/>
      <protection/>
    </xf>
    <xf numFmtId="49" fontId="1" fillId="0" borderId="10" xfId="53" applyNumberFormat="1" applyFont="1" applyFill="1" applyBorder="1" applyAlignment="1">
      <alignment horizontal="distributed" vertical="center"/>
      <protection/>
    </xf>
    <xf numFmtId="49" fontId="1" fillId="0" borderId="7" xfId="53" applyNumberFormat="1" applyFont="1" applyFill="1" applyBorder="1" applyAlignment="1">
      <alignment horizontal="distributed" vertical="center"/>
      <protection/>
    </xf>
    <xf numFmtId="49" fontId="1" fillId="0" borderId="13" xfId="53" applyNumberFormat="1" applyFont="1" applyFill="1" applyBorder="1" applyAlignment="1">
      <alignment horizontal="distributed" vertical="center" wrapText="1"/>
      <protection/>
    </xf>
    <xf numFmtId="49" fontId="1" fillId="0" borderId="10" xfId="53" applyNumberFormat="1" applyFont="1" applyFill="1" applyBorder="1" applyAlignment="1">
      <alignment horizontal="distributed" vertical="center" wrapText="1"/>
      <protection/>
    </xf>
    <xf numFmtId="49" fontId="1" fillId="0" borderId="7" xfId="53" applyNumberFormat="1" applyFont="1" applyFill="1" applyBorder="1" applyAlignment="1">
      <alignment horizontal="distributed" vertical="center" wrapText="1"/>
      <protection/>
    </xf>
    <xf numFmtId="49" fontId="1" fillId="0" borderId="16" xfId="53" applyNumberFormat="1" applyFont="1" applyFill="1" applyBorder="1" applyAlignment="1">
      <alignment horizontal="center" vertical="center"/>
      <protection/>
    </xf>
    <xf numFmtId="49" fontId="1" fillId="0" borderId="29" xfId="53" applyNumberFormat="1" applyFont="1" applyFill="1" applyBorder="1" applyAlignment="1">
      <alignment horizontal="center" vertical="center"/>
      <protection/>
    </xf>
    <xf numFmtId="49" fontId="1" fillId="0" borderId="19" xfId="53" applyNumberFormat="1" applyFont="1" applyFill="1" applyBorder="1" applyAlignment="1">
      <alignment horizontal="center" vertical="center"/>
      <protection/>
    </xf>
    <xf numFmtId="0" fontId="1" fillId="0" borderId="13" xfId="53" applyFont="1" applyFill="1" applyBorder="1" applyAlignment="1">
      <alignment horizontal="distributed" vertical="center"/>
      <protection/>
    </xf>
    <xf numFmtId="0" fontId="1" fillId="0" borderId="10" xfId="53" applyFont="1" applyFill="1" applyBorder="1" applyAlignment="1">
      <alignment horizontal="distributed" vertical="center"/>
      <protection/>
    </xf>
    <xf numFmtId="0" fontId="1" fillId="0" borderId="7" xfId="53" applyFont="1" applyFill="1" applyBorder="1" applyAlignment="1">
      <alignment horizontal="distributed" vertical="center"/>
      <protection/>
    </xf>
    <xf numFmtId="49" fontId="1" fillId="0" borderId="41" xfId="53" applyNumberFormat="1" applyFont="1" applyFill="1" applyBorder="1" applyAlignment="1">
      <alignment vertical="center" wrapText="1"/>
      <protection/>
    </xf>
    <xf numFmtId="49" fontId="1" fillId="0" borderId="30" xfId="53" applyNumberFormat="1" applyFont="1" applyFill="1" applyBorder="1" applyAlignment="1">
      <alignment vertical="center" wrapText="1"/>
      <protection/>
    </xf>
    <xf numFmtId="49" fontId="1" fillId="0" borderId="0" xfId="53" applyNumberFormat="1" applyFont="1" applyFill="1" applyBorder="1" applyAlignment="1">
      <alignment vertical="center" wrapText="1"/>
      <protection/>
    </xf>
    <xf numFmtId="49" fontId="1" fillId="0" borderId="5" xfId="53" applyNumberFormat="1" applyFont="1" applyFill="1" applyBorder="1" applyAlignment="1">
      <alignment vertical="center" wrapText="1"/>
      <protection/>
    </xf>
    <xf numFmtId="49" fontId="1" fillId="0" borderId="10" xfId="53" applyNumberFormat="1" applyFont="1" applyFill="1" applyBorder="1" applyAlignment="1">
      <alignment vertical="center" wrapText="1"/>
      <protection/>
    </xf>
    <xf numFmtId="49" fontId="1" fillId="0" borderId="7" xfId="53" applyNumberFormat="1" applyFont="1" applyFill="1" applyBorder="1" applyAlignment="1">
      <alignment vertical="center" wrapText="1"/>
      <protection/>
    </xf>
    <xf numFmtId="38" fontId="1" fillId="0" borderId="9" xfId="18" applyFont="1" applyFill="1" applyBorder="1" applyAlignment="1">
      <alignment horizontal="distributed" vertical="center" wrapText="1"/>
    </xf>
    <xf numFmtId="0" fontId="1" fillId="0" borderId="30" xfId="54" applyFont="1" applyFill="1" applyBorder="1" applyAlignment="1">
      <alignment horizontal="distributed" vertical="center"/>
      <protection/>
    </xf>
    <xf numFmtId="0" fontId="1" fillId="0" borderId="13" xfId="54" applyFont="1" applyFill="1" applyBorder="1" applyAlignment="1">
      <alignment horizontal="distributed" vertical="center"/>
      <protection/>
    </xf>
    <xf numFmtId="0" fontId="1" fillId="0" borderId="7" xfId="54" applyFont="1" applyFill="1" applyBorder="1" applyAlignment="1">
      <alignment horizontal="distributed" vertical="center"/>
      <protection/>
    </xf>
    <xf numFmtId="0" fontId="1" fillId="0" borderId="3" xfId="54" applyFont="1" applyFill="1" applyBorder="1" applyAlignment="1">
      <alignment horizontal="center" vertical="center"/>
      <protection/>
    </xf>
    <xf numFmtId="0" fontId="1" fillId="0" borderId="4" xfId="54" applyFont="1" applyFill="1" applyBorder="1" applyAlignment="1">
      <alignment horizontal="center" vertical="center"/>
      <protection/>
    </xf>
    <xf numFmtId="38" fontId="1" fillId="0" borderId="3" xfId="18" applyFont="1" applyFill="1" applyBorder="1" applyAlignment="1">
      <alignment horizontal="center" vertical="center"/>
    </xf>
    <xf numFmtId="0" fontId="1" fillId="0" borderId="24" xfId="54" applyFont="1" applyFill="1" applyBorder="1" applyAlignment="1">
      <alignment horizontal="distributed" vertical="center"/>
      <protection/>
    </xf>
    <xf numFmtId="0" fontId="1" fillId="0" borderId="23" xfId="54" applyFont="1" applyFill="1" applyBorder="1" applyAlignment="1">
      <alignment horizontal="distributed" vertical="center"/>
      <protection/>
    </xf>
    <xf numFmtId="38" fontId="1" fillId="0" borderId="16" xfId="18" applyFont="1" applyFill="1" applyBorder="1" applyAlignment="1">
      <alignment horizontal="center" vertical="center"/>
    </xf>
    <xf numFmtId="38" fontId="1" fillId="0" borderId="29" xfId="18" applyFont="1" applyFill="1" applyBorder="1" applyAlignment="1">
      <alignment horizontal="center" vertical="center"/>
    </xf>
    <xf numFmtId="38" fontId="1" fillId="0" borderId="19" xfId="18" applyFont="1" applyFill="1" applyBorder="1" applyAlignment="1">
      <alignment horizontal="center" vertical="center"/>
    </xf>
    <xf numFmtId="38" fontId="1" fillId="0" borderId="9" xfId="18" applyFont="1" applyFill="1" applyBorder="1" applyAlignment="1">
      <alignment horizontal="distributed" vertical="center"/>
    </xf>
    <xf numFmtId="0" fontId="1" fillId="0" borderId="41" xfId="54" applyFont="1" applyFill="1" applyBorder="1" applyAlignment="1">
      <alignment horizontal="distributed" vertical="center"/>
      <protection/>
    </xf>
    <xf numFmtId="0" fontId="1" fillId="0" borderId="30" xfId="54" applyFont="1" applyFill="1" applyBorder="1" applyAlignment="1">
      <alignment horizontal="distributed" vertical="center"/>
      <protection/>
    </xf>
    <xf numFmtId="0" fontId="1" fillId="0" borderId="10" xfId="54" applyFont="1" applyFill="1" applyBorder="1" applyAlignment="1">
      <alignment horizontal="distributed" vertical="center"/>
      <protection/>
    </xf>
    <xf numFmtId="38" fontId="1" fillId="0" borderId="17" xfId="18" applyFont="1" applyFill="1" applyBorder="1" applyAlignment="1">
      <alignment vertical="center" wrapText="1"/>
    </xf>
    <xf numFmtId="38" fontId="1" fillId="0" borderId="4" xfId="18" applyFont="1" applyFill="1" applyBorder="1" applyAlignment="1">
      <alignment vertical="center" wrapText="1"/>
    </xf>
    <xf numFmtId="0" fontId="1" fillId="0" borderId="4" xfId="54" applyFont="1" applyFill="1" applyBorder="1" applyAlignment="1">
      <alignment vertical="center"/>
      <protection/>
    </xf>
    <xf numFmtId="0" fontId="1" fillId="0" borderId="2" xfId="55" applyFont="1" applyFill="1" applyBorder="1" applyAlignment="1">
      <alignment horizontal="center" vertical="center" wrapText="1"/>
      <protection/>
    </xf>
    <xf numFmtId="0" fontId="1" fillId="0" borderId="4" xfId="55" applyFont="1" applyFill="1" applyBorder="1" applyAlignment="1">
      <alignment horizontal="center" vertical="center" wrapText="1"/>
      <protection/>
    </xf>
    <xf numFmtId="38" fontId="1" fillId="0" borderId="1" xfId="18" applyFont="1" applyFill="1" applyBorder="1" applyAlignment="1">
      <alignment horizontal="left" vertical="center"/>
    </xf>
    <xf numFmtId="0" fontId="1" fillId="0" borderId="13" xfId="55" applyFont="1" applyFill="1" applyBorder="1" applyAlignment="1">
      <alignment vertical="center"/>
      <protection/>
    </xf>
    <xf numFmtId="0" fontId="1" fillId="0" borderId="2" xfId="55" applyFont="1" applyFill="1" applyBorder="1" applyAlignment="1">
      <alignment horizontal="distributed" vertical="center" wrapText="1"/>
      <protection/>
    </xf>
    <xf numFmtId="0" fontId="1" fillId="0" borderId="4" xfId="55" applyFont="1" applyFill="1" applyBorder="1" applyAlignment="1">
      <alignment horizontal="distributed" vertical="center" wrapText="1"/>
      <protection/>
    </xf>
    <xf numFmtId="0" fontId="1" fillId="0" borderId="2" xfId="55" applyFont="1" applyFill="1" applyBorder="1" applyAlignment="1">
      <alignment vertical="center" wrapText="1"/>
      <protection/>
    </xf>
    <xf numFmtId="0" fontId="1" fillId="0" borderId="4" xfId="55" applyFont="1" applyFill="1" applyBorder="1" applyAlignment="1">
      <alignment vertical="center" wrapText="1"/>
      <protection/>
    </xf>
    <xf numFmtId="0" fontId="1" fillId="0" borderId="8" xfId="56" applyFont="1" applyFill="1" applyBorder="1" applyAlignment="1">
      <alignment horizontal="distributed" vertical="center"/>
      <protection/>
    </xf>
    <xf numFmtId="0" fontId="1" fillId="0" borderId="6" xfId="56" applyFont="1" applyFill="1" applyBorder="1" applyAlignment="1">
      <alignment horizontal="distributed" vertical="center"/>
      <protection/>
    </xf>
    <xf numFmtId="0" fontId="1" fillId="0" borderId="19" xfId="56" applyFont="1" applyFill="1" applyBorder="1" applyAlignment="1">
      <alignment horizontal="distributed" vertical="center"/>
      <protection/>
    </xf>
    <xf numFmtId="0" fontId="1" fillId="0" borderId="29" xfId="56" applyFont="1" applyFill="1" applyBorder="1" applyAlignment="1">
      <alignment horizontal="distributed" vertical="center"/>
      <protection/>
    </xf>
    <xf numFmtId="41" fontId="1" fillId="0" borderId="0" xfId="18" applyNumberFormat="1" applyFont="1" applyFill="1" applyBorder="1" applyAlignment="1">
      <alignment horizontal="distributed" vertical="center"/>
    </xf>
    <xf numFmtId="41" fontId="1" fillId="0" borderId="5" xfId="18" applyNumberFormat="1" applyFont="1" applyFill="1" applyBorder="1" applyAlignment="1">
      <alignment horizontal="distributed" vertical="center"/>
    </xf>
    <xf numFmtId="41" fontId="1" fillId="0" borderId="0" xfId="18" applyNumberFormat="1" applyFont="1" applyFill="1" applyBorder="1" applyAlignment="1">
      <alignment vertical="center"/>
    </xf>
    <xf numFmtId="38" fontId="1" fillId="0" borderId="1" xfId="18" applyFont="1" applyFill="1" applyBorder="1" applyAlignment="1">
      <alignment horizontal="left" vertical="center" wrapText="1"/>
    </xf>
    <xf numFmtId="38" fontId="1" fillId="0" borderId="15" xfId="18" applyFont="1" applyFill="1" applyBorder="1" applyAlignment="1">
      <alignment horizontal="distributed" vertical="center"/>
    </xf>
    <xf numFmtId="0" fontId="12" fillId="0" borderId="8" xfId="56" applyFont="1" applyFill="1" applyBorder="1" applyAlignment="1">
      <alignment vertical="center"/>
      <protection/>
    </xf>
    <xf numFmtId="0" fontId="12" fillId="0" borderId="6" xfId="56" applyFont="1" applyFill="1" applyBorder="1" applyAlignment="1">
      <alignment vertical="center"/>
      <protection/>
    </xf>
    <xf numFmtId="0" fontId="0" fillId="0" borderId="0" xfId="56" applyFill="1" applyBorder="1" applyAlignment="1">
      <alignment vertical="center"/>
      <protection/>
    </xf>
    <xf numFmtId="0" fontId="0" fillId="0" borderId="5" xfId="56" applyFill="1" applyBorder="1" applyAlignment="1">
      <alignment vertical="center"/>
      <protection/>
    </xf>
    <xf numFmtId="41" fontId="1" fillId="0" borderId="1" xfId="18" applyNumberFormat="1" applyFont="1" applyFill="1" applyBorder="1" applyAlignment="1">
      <alignment vertical="center"/>
    </xf>
    <xf numFmtId="41" fontId="1" fillId="0" borderId="5" xfId="18" applyNumberFormat="1" applyFont="1" applyFill="1" applyBorder="1" applyAlignment="1">
      <alignment vertical="center"/>
    </xf>
    <xf numFmtId="0" fontId="1" fillId="0" borderId="11" xfId="57" applyFont="1" applyFill="1" applyBorder="1" applyAlignment="1">
      <alignment horizontal="center" vertical="center"/>
      <protection/>
    </xf>
    <xf numFmtId="0" fontId="1" fillId="0" borderId="41" xfId="57" applyFont="1" applyFill="1" applyBorder="1" applyAlignment="1">
      <alignment horizontal="center" vertical="center"/>
      <protection/>
    </xf>
    <xf numFmtId="0" fontId="1" fillId="0" borderId="30" xfId="57" applyFont="1" applyFill="1" applyBorder="1" applyAlignment="1">
      <alignment horizontal="center" vertical="center"/>
      <protection/>
    </xf>
    <xf numFmtId="0" fontId="1" fillId="0" borderId="11" xfId="57" applyFont="1" applyFill="1" applyBorder="1" applyAlignment="1">
      <alignment horizontal="center" vertical="center" wrapText="1"/>
      <protection/>
    </xf>
    <xf numFmtId="0" fontId="1" fillId="0" borderId="2" xfId="57" applyFont="1" applyFill="1" applyBorder="1" applyAlignment="1">
      <alignment horizontal="center" vertical="center"/>
      <protection/>
    </xf>
    <xf numFmtId="0" fontId="1" fillId="0" borderId="3" xfId="57" applyFont="1" applyFill="1" applyBorder="1" applyAlignment="1">
      <alignment horizontal="center" vertical="center"/>
      <protection/>
    </xf>
    <xf numFmtId="0" fontId="1" fillId="0" borderId="4" xfId="57" applyFont="1" applyFill="1" applyBorder="1" applyAlignment="1">
      <alignment horizontal="center" vertical="center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7" xfId="57" applyFont="1" applyFill="1" applyBorder="1" applyAlignment="1">
      <alignment horizontal="center" vertical="center"/>
      <protection/>
    </xf>
    <xf numFmtId="0" fontId="1" fillId="0" borderId="9" xfId="57" applyFont="1" applyFill="1" applyBorder="1" applyAlignment="1">
      <alignment horizontal="center" vertical="center"/>
      <protection/>
    </xf>
    <xf numFmtId="0" fontId="1" fillId="0" borderId="13" xfId="57" applyFont="1" applyFill="1" applyBorder="1" applyAlignment="1">
      <alignment horizontal="center" vertical="center"/>
      <protection/>
    </xf>
    <xf numFmtId="41" fontId="1" fillId="0" borderId="0" xfId="58" applyNumberFormat="1" applyFont="1" applyFill="1" applyBorder="1" applyAlignment="1">
      <alignment horizontal="center"/>
      <protection/>
    </xf>
    <xf numFmtId="0" fontId="1" fillId="0" borderId="12" xfId="58" applyFont="1" applyFill="1" applyBorder="1" applyAlignment="1">
      <alignment horizontal="center" vertical="center" textRotation="255"/>
      <protection/>
    </xf>
    <xf numFmtId="0" fontId="1" fillId="0" borderId="11" xfId="58" applyFont="1" applyFill="1" applyBorder="1" applyAlignment="1">
      <alignment horizontal="center" vertical="center" textRotation="255"/>
      <protection/>
    </xf>
    <xf numFmtId="41" fontId="1" fillId="0" borderId="0" xfId="58" applyNumberFormat="1" applyFont="1" applyFill="1" applyBorder="1" applyAlignment="1">
      <alignment horizontal="center" vertical="distributed"/>
      <protection/>
    </xf>
    <xf numFmtId="0" fontId="1" fillId="0" borderId="2" xfId="58" applyFont="1" applyFill="1" applyBorder="1" applyAlignment="1">
      <alignment horizontal="left" vertical="center" wrapText="1" indent="1"/>
      <protection/>
    </xf>
    <xf numFmtId="0" fontId="1" fillId="0" borderId="3" xfId="58" applyFont="1" applyFill="1" applyBorder="1" applyAlignment="1">
      <alignment horizontal="left" vertical="center" wrapText="1" indent="1"/>
      <protection/>
    </xf>
    <xf numFmtId="0" fontId="1" fillId="0" borderId="4" xfId="58" applyFont="1" applyFill="1" applyBorder="1" applyAlignment="1">
      <alignment horizontal="left" vertical="center" wrapText="1" indent="1"/>
      <protection/>
    </xf>
    <xf numFmtId="0" fontId="1" fillId="0" borderId="12" xfId="58" applyNumberFormat="1" applyFont="1" applyFill="1" applyBorder="1" applyAlignment="1">
      <alignment horizontal="distributed" vertical="distributed" textRotation="255"/>
      <protection/>
    </xf>
    <xf numFmtId="0" fontId="1" fillId="0" borderId="11" xfId="58" applyNumberFormat="1" applyFont="1" applyFill="1" applyBorder="1" applyAlignment="1">
      <alignment horizontal="distributed" vertical="distributed" textRotation="255"/>
      <protection/>
    </xf>
    <xf numFmtId="0" fontId="1" fillId="0" borderId="1" xfId="58" applyFont="1" applyFill="1" applyBorder="1" applyAlignment="1">
      <alignment horizontal="center" wrapText="1"/>
      <protection/>
    </xf>
    <xf numFmtId="0" fontId="1" fillId="0" borderId="0" xfId="58" applyFont="1" applyFill="1" applyBorder="1" applyAlignment="1">
      <alignment horizontal="left" vertical="center" wrapText="1"/>
      <protection/>
    </xf>
    <xf numFmtId="0" fontId="1" fillId="0" borderId="11" xfId="58" applyFont="1" applyFill="1" applyBorder="1" applyAlignment="1">
      <alignment horizontal="center" vertical="center" textRotation="255" wrapText="1"/>
      <protection/>
    </xf>
    <xf numFmtId="0" fontId="1" fillId="0" borderId="12" xfId="58" applyFont="1" applyFill="1" applyBorder="1" applyAlignment="1">
      <alignment horizontal="center"/>
      <protection/>
    </xf>
    <xf numFmtId="0" fontId="1" fillId="0" borderId="9" xfId="58" applyFont="1" applyFill="1" applyBorder="1" applyAlignment="1">
      <alignment horizontal="center" vertical="distributed" wrapText="1"/>
      <protection/>
    </xf>
    <xf numFmtId="0" fontId="1" fillId="0" borderId="1" xfId="58" applyFont="1" applyFill="1" applyBorder="1" applyAlignment="1">
      <alignment horizontal="center" vertical="distributed" wrapText="1"/>
      <protection/>
    </xf>
    <xf numFmtId="0" fontId="1" fillId="0" borderId="13" xfId="58" applyFont="1" applyFill="1" applyBorder="1" applyAlignment="1">
      <alignment horizontal="center" vertical="distributed" wrapText="1"/>
      <protection/>
    </xf>
    <xf numFmtId="0" fontId="1" fillId="0" borderId="9" xfId="58" applyFont="1" applyFill="1" applyBorder="1" applyAlignment="1">
      <alignment horizontal="center" vertical="center"/>
      <protection/>
    </xf>
    <xf numFmtId="0" fontId="1" fillId="0" borderId="41" xfId="58" applyFont="1" applyFill="1" applyBorder="1" applyAlignment="1">
      <alignment horizontal="center" vertical="center"/>
      <protection/>
    </xf>
    <xf numFmtId="0" fontId="1" fillId="0" borderId="30" xfId="58" applyFont="1" applyFill="1" applyBorder="1" applyAlignment="1">
      <alignment horizontal="center" vertical="center"/>
      <protection/>
    </xf>
    <xf numFmtId="0" fontId="1" fillId="0" borderId="1" xfId="58" applyFont="1" applyFill="1" applyBorder="1" applyAlignment="1">
      <alignment horizontal="center" vertical="center"/>
      <protection/>
    </xf>
    <xf numFmtId="0" fontId="1" fillId="0" borderId="0" xfId="58" applyFont="1" applyFill="1" applyBorder="1" applyAlignment="1">
      <alignment horizontal="center" vertical="center"/>
      <protection/>
    </xf>
    <xf numFmtId="0" fontId="1" fillId="0" borderId="5" xfId="58" applyFont="1" applyFill="1" applyBorder="1" applyAlignment="1">
      <alignment horizontal="center" vertical="center"/>
      <protection/>
    </xf>
    <xf numFmtId="0" fontId="1" fillId="0" borderId="13" xfId="58" applyFont="1" applyFill="1" applyBorder="1" applyAlignment="1">
      <alignment horizontal="center" vertical="center"/>
      <protection/>
    </xf>
    <xf numFmtId="0" fontId="1" fillId="0" borderId="10" xfId="58" applyFont="1" applyFill="1" applyBorder="1" applyAlignment="1">
      <alignment horizontal="center" vertical="center"/>
      <protection/>
    </xf>
    <xf numFmtId="0" fontId="1" fillId="0" borderId="7" xfId="58" applyFont="1" applyFill="1" applyBorder="1" applyAlignment="1">
      <alignment horizontal="center" vertical="center"/>
      <protection/>
    </xf>
    <xf numFmtId="0" fontId="1" fillId="0" borderId="12" xfId="58" applyFont="1" applyFill="1" applyBorder="1" applyAlignment="1">
      <alignment horizontal="center" vertical="distributed" wrapText="1"/>
      <protection/>
    </xf>
    <xf numFmtId="0" fontId="1" fillId="0" borderId="12" xfId="58" applyFont="1" applyFill="1" applyBorder="1" applyAlignment="1">
      <alignment horizontal="distributed" vertical="distributed" textRotation="255"/>
      <protection/>
    </xf>
    <xf numFmtId="0" fontId="1" fillId="0" borderId="11" xfId="58" applyFont="1" applyFill="1" applyBorder="1" applyAlignment="1">
      <alignment horizontal="distributed" vertical="distributed" textRotation="255"/>
      <protection/>
    </xf>
    <xf numFmtId="0" fontId="1" fillId="0" borderId="41" xfId="58" applyNumberFormat="1" applyFont="1" applyFill="1" applyBorder="1" applyAlignment="1">
      <alignment horizontal="distributed" vertical="distributed" textRotation="255"/>
      <protection/>
    </xf>
    <xf numFmtId="0" fontId="1" fillId="0" borderId="0" xfId="58" applyNumberFormat="1" applyFont="1" applyFill="1" applyBorder="1" applyAlignment="1">
      <alignment horizontal="distributed" vertical="distributed" textRotation="255"/>
      <protection/>
    </xf>
    <xf numFmtId="0" fontId="1" fillId="0" borderId="10" xfId="58" applyNumberFormat="1" applyFont="1" applyFill="1" applyBorder="1" applyAlignment="1">
      <alignment horizontal="distributed" vertical="distributed" textRotation="255"/>
      <protection/>
    </xf>
  </cellXfs>
  <cellStyles count="48">
    <cellStyle name="Normal" xfId="0"/>
    <cellStyle name="Percent" xfId="15"/>
    <cellStyle name="Hyperlink" xfId="16"/>
    <cellStyle name="ふとも" xfId="17"/>
    <cellStyle name="Comma [0]" xfId="18"/>
    <cellStyle name="Comma" xfId="19"/>
    <cellStyle name="市町名" xfId="20"/>
    <cellStyle name="数字太文字" xfId="21"/>
    <cellStyle name="太文字" xfId="22"/>
    <cellStyle name="Currency [0]" xfId="23"/>
    <cellStyle name="Currency" xfId="24"/>
    <cellStyle name="標準_02-03-s38.39" xfId="25"/>
    <cellStyle name="標準_02-04-s38.39" xfId="26"/>
    <cellStyle name="標準_02-07-s38.39" xfId="27"/>
    <cellStyle name="標準_03-01-s38.39" xfId="28"/>
    <cellStyle name="標準_04-10-s38.39" xfId="29"/>
    <cellStyle name="標準_05-01-s38.39" xfId="30"/>
    <cellStyle name="標準_05-02-s38.39" xfId="31"/>
    <cellStyle name="標準_05-21-s38.39" xfId="32"/>
    <cellStyle name="標準_05-22-s38.39" xfId="33"/>
    <cellStyle name="標準_06-01-s38.39" xfId="34"/>
    <cellStyle name="標準_07-02-s38.39" xfId="35"/>
    <cellStyle name="標準_08-04-s38.39" xfId="36"/>
    <cellStyle name="標準_08-07-s38.39" xfId="37"/>
    <cellStyle name="標準_09-02-s38.39" xfId="38"/>
    <cellStyle name="標準_09-11-s38.39" xfId="39"/>
    <cellStyle name="標準_11-01-s38.39" xfId="40"/>
    <cellStyle name="標準_11-05-s38.39" xfId="41"/>
    <cellStyle name="標準_12-01-s38.39" xfId="42"/>
    <cellStyle name="標準_12-14-s38.39" xfId="43"/>
    <cellStyle name="標準_12-15-s38.39" xfId="44"/>
    <cellStyle name="標準_13-01-s38.39" xfId="45"/>
    <cellStyle name="標準_13-07-s38.39" xfId="46"/>
    <cellStyle name="標準_14-07-s38.39" xfId="47"/>
    <cellStyle name="標準_15-01-s38.39" xfId="48"/>
    <cellStyle name="標準_15-03-s38.39" xfId="49"/>
    <cellStyle name="標準_16-12-s38.39" xfId="50"/>
    <cellStyle name="標準_17-01-s38.39" xfId="51"/>
    <cellStyle name="標準_17-02-s38.39" xfId="52"/>
    <cellStyle name="標準_18-01-s38.39" xfId="53"/>
    <cellStyle name="標準_18-10-s38.39" xfId="54"/>
    <cellStyle name="標準_18-11-s38.39" xfId="55"/>
    <cellStyle name="標準_18-12-s38.39" xfId="56"/>
    <cellStyle name="標準_19-03-s38.39" xfId="57"/>
    <cellStyle name="標準_19-04-s38.39" xfId="58"/>
    <cellStyle name="標準_nenkan-S23-000" xfId="59"/>
    <cellStyle name="標準_企画班（K.syusa）" xfId="60"/>
    <cellStyle name="Followed Hyperlink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5</xdr:row>
      <xdr:rowOff>38100</xdr:rowOff>
    </xdr:from>
    <xdr:to>
      <xdr:col>9</xdr:col>
      <xdr:colOff>533400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 flipH="1">
          <a:off x="6429375" y="895350"/>
          <a:ext cx="2952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90550" y="0"/>
          <a:ext cx="476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0</xdr:row>
      <xdr:rowOff>0</xdr:rowOff>
    </xdr:from>
    <xdr:to>
      <xdr:col>1</xdr:col>
      <xdr:colOff>438150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90550" y="0"/>
          <a:ext cx="476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28575</xdr:rowOff>
    </xdr:from>
    <xdr:to>
      <xdr:col>2</xdr:col>
      <xdr:colOff>123825</xdr:colOff>
      <xdr:row>7</xdr:row>
      <xdr:rowOff>209550</xdr:rowOff>
    </xdr:to>
    <xdr:sp>
      <xdr:nvSpPr>
        <xdr:cNvPr id="3" name="AutoShape 3"/>
        <xdr:cNvSpPr>
          <a:spLocks/>
        </xdr:cNvSpPr>
      </xdr:nvSpPr>
      <xdr:spPr>
        <a:xfrm>
          <a:off x="695325" y="1181100"/>
          <a:ext cx="76200" cy="409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7</xdr:row>
      <xdr:rowOff>76200</xdr:rowOff>
    </xdr:from>
    <xdr:to>
      <xdr:col>2</xdr:col>
      <xdr:colOff>123825</xdr:colOff>
      <xdr:row>10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723900" y="147637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11</xdr:row>
      <xdr:rowOff>66675</xdr:rowOff>
    </xdr:from>
    <xdr:to>
      <xdr:col>2</xdr:col>
      <xdr:colOff>142875</xdr:colOff>
      <xdr:row>12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742950" y="2228850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13</xdr:row>
      <xdr:rowOff>66675</xdr:rowOff>
    </xdr:from>
    <xdr:to>
      <xdr:col>2</xdr:col>
      <xdr:colOff>142875</xdr:colOff>
      <xdr:row>16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742950" y="2609850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17</xdr:row>
      <xdr:rowOff>76200</xdr:rowOff>
    </xdr:from>
    <xdr:to>
      <xdr:col>2</xdr:col>
      <xdr:colOff>142875</xdr:colOff>
      <xdr:row>18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742950" y="33813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19</xdr:row>
      <xdr:rowOff>85725</xdr:rowOff>
    </xdr:from>
    <xdr:to>
      <xdr:col>2</xdr:col>
      <xdr:colOff>152400</xdr:colOff>
      <xdr:row>20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752475" y="3771900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23</xdr:row>
      <xdr:rowOff>57150</xdr:rowOff>
    </xdr:from>
    <xdr:to>
      <xdr:col>2</xdr:col>
      <xdr:colOff>152400</xdr:colOff>
      <xdr:row>25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752475" y="4505325"/>
          <a:ext cx="762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57150</xdr:rowOff>
    </xdr:from>
    <xdr:to>
      <xdr:col>2</xdr:col>
      <xdr:colOff>161925</xdr:colOff>
      <xdr:row>29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762000" y="54578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26</xdr:row>
      <xdr:rowOff>104775</xdr:rowOff>
    </xdr:from>
    <xdr:to>
      <xdr:col>2</xdr:col>
      <xdr:colOff>161925</xdr:colOff>
      <xdr:row>27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762000" y="5124450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30</xdr:row>
      <xdr:rowOff>47625</xdr:rowOff>
    </xdr:from>
    <xdr:to>
      <xdr:col>2</xdr:col>
      <xdr:colOff>152400</xdr:colOff>
      <xdr:row>31</xdr:row>
      <xdr:rowOff>114300</xdr:rowOff>
    </xdr:to>
    <xdr:sp>
      <xdr:nvSpPr>
        <xdr:cNvPr id="9" name="AutoShape 9"/>
        <xdr:cNvSpPr>
          <a:spLocks/>
        </xdr:cNvSpPr>
      </xdr:nvSpPr>
      <xdr:spPr>
        <a:xfrm>
          <a:off x="752475" y="5829300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34</xdr:row>
      <xdr:rowOff>76200</xdr:rowOff>
    </xdr:from>
    <xdr:to>
      <xdr:col>2</xdr:col>
      <xdr:colOff>123825</xdr:colOff>
      <xdr:row>37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723900" y="6705600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66675</xdr:rowOff>
    </xdr:from>
    <xdr:to>
      <xdr:col>2</xdr:col>
      <xdr:colOff>142875</xdr:colOff>
      <xdr:row>39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742950" y="74580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66675</xdr:rowOff>
    </xdr:from>
    <xdr:to>
      <xdr:col>2</xdr:col>
      <xdr:colOff>142875</xdr:colOff>
      <xdr:row>43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742950" y="783907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76200</xdr:rowOff>
    </xdr:from>
    <xdr:to>
      <xdr:col>2</xdr:col>
      <xdr:colOff>142875</xdr:colOff>
      <xdr:row>45</xdr:row>
      <xdr:rowOff>142875</xdr:rowOff>
    </xdr:to>
    <xdr:sp>
      <xdr:nvSpPr>
        <xdr:cNvPr id="13" name="AutoShape 13"/>
        <xdr:cNvSpPr>
          <a:spLocks/>
        </xdr:cNvSpPr>
      </xdr:nvSpPr>
      <xdr:spPr>
        <a:xfrm>
          <a:off x="742950" y="8610600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46</xdr:row>
      <xdr:rowOff>85725</xdr:rowOff>
    </xdr:from>
    <xdr:to>
      <xdr:col>2</xdr:col>
      <xdr:colOff>152400</xdr:colOff>
      <xdr:row>47</xdr:row>
      <xdr:rowOff>152400</xdr:rowOff>
    </xdr:to>
    <xdr:sp>
      <xdr:nvSpPr>
        <xdr:cNvPr id="14" name="AutoShape 14"/>
        <xdr:cNvSpPr>
          <a:spLocks/>
        </xdr:cNvSpPr>
      </xdr:nvSpPr>
      <xdr:spPr>
        <a:xfrm>
          <a:off x="752475" y="90011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50</xdr:row>
      <xdr:rowOff>57150</xdr:rowOff>
    </xdr:from>
    <xdr:to>
      <xdr:col>2</xdr:col>
      <xdr:colOff>152400</xdr:colOff>
      <xdr:row>52</xdr:row>
      <xdr:rowOff>142875</xdr:rowOff>
    </xdr:to>
    <xdr:sp>
      <xdr:nvSpPr>
        <xdr:cNvPr id="15" name="AutoShape 15"/>
        <xdr:cNvSpPr>
          <a:spLocks/>
        </xdr:cNvSpPr>
      </xdr:nvSpPr>
      <xdr:spPr>
        <a:xfrm>
          <a:off x="752475" y="9734550"/>
          <a:ext cx="762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55</xdr:row>
      <xdr:rowOff>57150</xdr:rowOff>
    </xdr:from>
    <xdr:to>
      <xdr:col>2</xdr:col>
      <xdr:colOff>161925</xdr:colOff>
      <xdr:row>56</xdr:row>
      <xdr:rowOff>123825</xdr:rowOff>
    </xdr:to>
    <xdr:sp>
      <xdr:nvSpPr>
        <xdr:cNvPr id="16" name="AutoShape 16"/>
        <xdr:cNvSpPr>
          <a:spLocks/>
        </xdr:cNvSpPr>
      </xdr:nvSpPr>
      <xdr:spPr>
        <a:xfrm>
          <a:off x="762000" y="10687050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53</xdr:row>
      <xdr:rowOff>104775</xdr:rowOff>
    </xdr:from>
    <xdr:to>
      <xdr:col>2</xdr:col>
      <xdr:colOff>161925</xdr:colOff>
      <xdr:row>54</xdr:row>
      <xdr:rowOff>171450</xdr:rowOff>
    </xdr:to>
    <xdr:sp>
      <xdr:nvSpPr>
        <xdr:cNvPr id="17" name="AutoShape 17"/>
        <xdr:cNvSpPr>
          <a:spLocks/>
        </xdr:cNvSpPr>
      </xdr:nvSpPr>
      <xdr:spPr>
        <a:xfrm>
          <a:off x="762000" y="103536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57</xdr:row>
      <xdr:rowOff>47625</xdr:rowOff>
    </xdr:from>
    <xdr:to>
      <xdr:col>2</xdr:col>
      <xdr:colOff>152400</xdr:colOff>
      <xdr:row>58</xdr:row>
      <xdr:rowOff>114300</xdr:rowOff>
    </xdr:to>
    <xdr:sp>
      <xdr:nvSpPr>
        <xdr:cNvPr id="18" name="AutoShape 18"/>
        <xdr:cNvSpPr>
          <a:spLocks/>
        </xdr:cNvSpPr>
      </xdr:nvSpPr>
      <xdr:spPr>
        <a:xfrm>
          <a:off x="752475" y="110585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38100</xdr:rowOff>
    </xdr:from>
    <xdr:to>
      <xdr:col>2</xdr:col>
      <xdr:colOff>161925</xdr:colOff>
      <xdr:row>49</xdr:row>
      <xdr:rowOff>133350</xdr:rowOff>
    </xdr:to>
    <xdr:sp>
      <xdr:nvSpPr>
        <xdr:cNvPr id="19" name="AutoShape 19"/>
        <xdr:cNvSpPr>
          <a:spLocks/>
        </xdr:cNvSpPr>
      </xdr:nvSpPr>
      <xdr:spPr>
        <a:xfrm>
          <a:off x="723900" y="9334500"/>
          <a:ext cx="11430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57150</xdr:rowOff>
    </xdr:from>
    <xdr:to>
      <xdr:col>2</xdr:col>
      <xdr:colOff>114300</xdr:colOff>
      <xdr:row>22</xdr:row>
      <xdr:rowOff>123825</xdr:rowOff>
    </xdr:to>
    <xdr:sp>
      <xdr:nvSpPr>
        <xdr:cNvPr id="20" name="AutoShape 20"/>
        <xdr:cNvSpPr>
          <a:spLocks/>
        </xdr:cNvSpPr>
      </xdr:nvSpPr>
      <xdr:spPr>
        <a:xfrm>
          <a:off x="714375" y="41243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72</xdr:row>
      <xdr:rowOff>57150</xdr:rowOff>
    </xdr:from>
    <xdr:to>
      <xdr:col>3</xdr:col>
      <xdr:colOff>171450</xdr:colOff>
      <xdr:row>75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904875" y="13963650"/>
          <a:ext cx="142875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71</xdr:row>
      <xdr:rowOff>76200</xdr:rowOff>
    </xdr:from>
    <xdr:to>
      <xdr:col>1</xdr:col>
      <xdr:colOff>457200</xdr:colOff>
      <xdr:row>76</xdr:row>
      <xdr:rowOff>85725</xdr:rowOff>
    </xdr:to>
    <xdr:sp>
      <xdr:nvSpPr>
        <xdr:cNvPr id="22" name="AutoShape 22"/>
        <xdr:cNvSpPr>
          <a:spLocks/>
        </xdr:cNvSpPr>
      </xdr:nvSpPr>
      <xdr:spPr>
        <a:xfrm>
          <a:off x="523875" y="13792200"/>
          <a:ext cx="133350" cy="962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68</xdr:row>
      <xdr:rowOff>28575</xdr:rowOff>
    </xdr:from>
    <xdr:to>
      <xdr:col>2</xdr:col>
      <xdr:colOff>0</xdr:colOff>
      <xdr:row>70</xdr:row>
      <xdr:rowOff>9525</xdr:rowOff>
    </xdr:to>
    <xdr:sp>
      <xdr:nvSpPr>
        <xdr:cNvPr id="23" name="AutoShape 23"/>
        <xdr:cNvSpPr>
          <a:spLocks/>
        </xdr:cNvSpPr>
      </xdr:nvSpPr>
      <xdr:spPr>
        <a:xfrm>
          <a:off x="590550" y="13173075"/>
          <a:ext cx="857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65</xdr:row>
      <xdr:rowOff>28575</xdr:rowOff>
    </xdr:from>
    <xdr:to>
      <xdr:col>2</xdr:col>
      <xdr:colOff>0</xdr:colOff>
      <xdr:row>67</xdr:row>
      <xdr:rowOff>9525</xdr:rowOff>
    </xdr:to>
    <xdr:sp>
      <xdr:nvSpPr>
        <xdr:cNvPr id="24" name="AutoShape 24"/>
        <xdr:cNvSpPr>
          <a:spLocks/>
        </xdr:cNvSpPr>
      </xdr:nvSpPr>
      <xdr:spPr>
        <a:xfrm>
          <a:off x="590550" y="12601575"/>
          <a:ext cx="857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19050</xdr:rowOff>
    </xdr:from>
    <xdr:to>
      <xdr:col>2</xdr:col>
      <xdr:colOff>114300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33425" y="14954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19050</xdr:rowOff>
    </xdr:from>
    <xdr:to>
      <xdr:col>2</xdr:col>
      <xdr:colOff>114300</xdr:colOff>
      <xdr:row>14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33425" y="2524125"/>
          <a:ext cx="7620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5</xdr:row>
      <xdr:rowOff>0</xdr:rowOff>
    </xdr:from>
    <xdr:to>
      <xdr:col>11</xdr:col>
      <xdr:colOff>533400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8048625" y="9239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29</xdr:row>
      <xdr:rowOff>57150</xdr:rowOff>
    </xdr:from>
    <xdr:to>
      <xdr:col>1</xdr:col>
      <xdr:colOff>276225</xdr:colOff>
      <xdr:row>44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28625" y="4781550"/>
          <a:ext cx="47625" cy="2371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46</xdr:row>
      <xdr:rowOff>47625</xdr:rowOff>
    </xdr:from>
    <xdr:to>
      <xdr:col>2</xdr:col>
      <xdr:colOff>19050</xdr:colOff>
      <xdr:row>56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428625" y="7362825"/>
          <a:ext cx="123825" cy="1485900"/>
        </a:xfrm>
        <a:prstGeom prst="leftBrace">
          <a:avLst>
            <a:gd name="adj" fmla="val 37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57</xdr:row>
      <xdr:rowOff>19050</xdr:rowOff>
    </xdr:from>
    <xdr:to>
      <xdr:col>2</xdr:col>
      <xdr:colOff>19050</xdr:colOff>
      <xdr:row>67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38150" y="9010650"/>
          <a:ext cx="114300" cy="1504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180975</xdr:colOff>
      <xdr:row>25</xdr:row>
      <xdr:rowOff>142875</xdr:rowOff>
    </xdr:from>
    <xdr:ext cx="76200" cy="180975"/>
    <xdr:sp>
      <xdr:nvSpPr>
        <xdr:cNvPr id="1" name="TextBox 1"/>
        <xdr:cNvSpPr txBox="1">
          <a:spLocks noChangeArrowheads="1"/>
        </xdr:cNvSpPr>
      </xdr:nvSpPr>
      <xdr:spPr>
        <a:xfrm>
          <a:off x="361950" y="4267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114300</xdr:rowOff>
    </xdr:from>
    <xdr:ext cx="76200" cy="190500"/>
    <xdr:sp>
      <xdr:nvSpPr>
        <xdr:cNvPr id="2" name="TextBox 2"/>
        <xdr:cNvSpPr txBox="1">
          <a:spLocks noChangeArrowheads="1"/>
        </xdr:cNvSpPr>
      </xdr:nvSpPr>
      <xdr:spPr>
        <a:xfrm>
          <a:off x="2152650" y="3324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352425</xdr:colOff>
      <xdr:row>27</xdr:row>
      <xdr:rowOff>76200</xdr:rowOff>
    </xdr:from>
    <xdr:to>
      <xdr:col>1</xdr:col>
      <xdr:colOff>381000</xdr:colOff>
      <xdr:row>31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533400" y="4505325"/>
          <a:ext cx="28575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6</xdr:row>
      <xdr:rowOff>38100</xdr:rowOff>
    </xdr:from>
    <xdr:to>
      <xdr:col>1</xdr:col>
      <xdr:colOff>371475</xdr:colOff>
      <xdr:row>25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409575" y="1266825"/>
          <a:ext cx="142875" cy="2952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33</xdr:row>
      <xdr:rowOff>76200</xdr:rowOff>
    </xdr:from>
    <xdr:to>
      <xdr:col>2</xdr:col>
      <xdr:colOff>0</xdr:colOff>
      <xdr:row>39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485775" y="5410200"/>
          <a:ext cx="85725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333375</xdr:colOff>
      <xdr:row>41</xdr:row>
      <xdr:rowOff>66675</xdr:rowOff>
    </xdr:from>
    <xdr:to>
      <xdr:col>2</xdr:col>
      <xdr:colOff>28575</xdr:colOff>
      <xdr:row>46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514350" y="6619875"/>
          <a:ext cx="85725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テキスト 16"/>
        <xdr:cNvSpPr txBox="1">
          <a:spLocks noChangeArrowheads="1"/>
        </xdr:cNvSpPr>
      </xdr:nvSpPr>
      <xdr:spPr>
        <a:xfrm>
          <a:off x="4133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テキスト 17"/>
        <xdr:cNvSpPr txBox="1">
          <a:spLocks noChangeArrowheads="1"/>
        </xdr:cNvSpPr>
      </xdr:nvSpPr>
      <xdr:spPr>
        <a:xfrm>
          <a:off x="4133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テキスト 16"/>
        <xdr:cNvSpPr txBox="1">
          <a:spLocks noChangeArrowheads="1"/>
        </xdr:cNvSpPr>
      </xdr:nvSpPr>
      <xdr:spPr>
        <a:xfrm>
          <a:off x="5905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テキスト 17"/>
        <xdr:cNvSpPr txBox="1">
          <a:spLocks noChangeArrowheads="1"/>
        </xdr:cNvSpPr>
      </xdr:nvSpPr>
      <xdr:spPr>
        <a:xfrm>
          <a:off x="59055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325052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325052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325052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325052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325052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3250525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1" name="テキスト 16"/>
        <xdr:cNvSpPr txBox="1">
          <a:spLocks noChangeArrowheads="1"/>
        </xdr:cNvSpPr>
      </xdr:nvSpPr>
      <xdr:spPr>
        <a:xfrm>
          <a:off x="4133850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8</xdr:col>
      <xdr:colOff>0</xdr:colOff>
      <xdr:row>21</xdr:row>
      <xdr:rowOff>0</xdr:rowOff>
    </xdr:to>
    <xdr:sp>
      <xdr:nvSpPr>
        <xdr:cNvPr id="12" name="テキスト 17"/>
        <xdr:cNvSpPr txBox="1">
          <a:spLocks noChangeArrowheads="1"/>
        </xdr:cNvSpPr>
      </xdr:nvSpPr>
      <xdr:spPr>
        <a:xfrm>
          <a:off x="4133850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sp>
      <xdr:nvSpPr>
        <xdr:cNvPr id="13" name="テキスト 16"/>
        <xdr:cNvSpPr txBox="1">
          <a:spLocks noChangeArrowheads="1"/>
        </xdr:cNvSpPr>
      </xdr:nvSpPr>
      <xdr:spPr>
        <a:xfrm>
          <a:off x="5905500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0</xdr:colOff>
      <xdr:row>21</xdr:row>
      <xdr:rowOff>0</xdr:rowOff>
    </xdr:to>
    <xdr:sp>
      <xdr:nvSpPr>
        <xdr:cNvPr id="14" name="テキスト 17"/>
        <xdr:cNvSpPr txBox="1">
          <a:spLocks noChangeArrowheads="1"/>
        </xdr:cNvSpPr>
      </xdr:nvSpPr>
      <xdr:spPr>
        <a:xfrm>
          <a:off x="5905500" y="4371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5" name="テキスト 16"/>
        <xdr:cNvSpPr txBox="1">
          <a:spLocks noChangeArrowheads="1"/>
        </xdr:cNvSpPr>
      </xdr:nvSpPr>
      <xdr:spPr>
        <a:xfrm>
          <a:off x="413385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6" name="テキスト 17"/>
        <xdr:cNvSpPr txBox="1">
          <a:spLocks noChangeArrowheads="1"/>
        </xdr:cNvSpPr>
      </xdr:nvSpPr>
      <xdr:spPr>
        <a:xfrm>
          <a:off x="413385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>
      <xdr:nvSpPr>
        <xdr:cNvPr id="17" name="テキスト 16"/>
        <xdr:cNvSpPr txBox="1">
          <a:spLocks noChangeArrowheads="1"/>
        </xdr:cNvSpPr>
      </xdr:nvSpPr>
      <xdr:spPr>
        <a:xfrm>
          <a:off x="590550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>
      <xdr:nvSpPr>
        <xdr:cNvPr id="18" name="テキスト 17"/>
        <xdr:cNvSpPr txBox="1">
          <a:spLocks noChangeArrowheads="1"/>
        </xdr:cNvSpPr>
      </xdr:nvSpPr>
      <xdr:spPr>
        <a:xfrm>
          <a:off x="590550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9" name="テキスト 16"/>
        <xdr:cNvSpPr txBox="1">
          <a:spLocks noChangeArrowheads="1"/>
        </xdr:cNvSpPr>
      </xdr:nvSpPr>
      <xdr:spPr>
        <a:xfrm>
          <a:off x="413385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0" name="テキスト 17"/>
        <xdr:cNvSpPr txBox="1">
          <a:spLocks noChangeArrowheads="1"/>
        </xdr:cNvSpPr>
      </xdr:nvSpPr>
      <xdr:spPr>
        <a:xfrm>
          <a:off x="413385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>
      <xdr:nvSpPr>
        <xdr:cNvPr id="21" name="テキスト 16"/>
        <xdr:cNvSpPr txBox="1">
          <a:spLocks noChangeArrowheads="1"/>
        </xdr:cNvSpPr>
      </xdr:nvSpPr>
      <xdr:spPr>
        <a:xfrm>
          <a:off x="590550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>
      <xdr:nvSpPr>
        <xdr:cNvPr id="22" name="テキスト 17"/>
        <xdr:cNvSpPr txBox="1">
          <a:spLocks noChangeArrowheads="1"/>
        </xdr:cNvSpPr>
      </xdr:nvSpPr>
      <xdr:spPr>
        <a:xfrm>
          <a:off x="590550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3" name="テキスト 16"/>
        <xdr:cNvSpPr txBox="1">
          <a:spLocks noChangeArrowheads="1"/>
        </xdr:cNvSpPr>
      </xdr:nvSpPr>
      <xdr:spPr>
        <a:xfrm>
          <a:off x="413385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4" name="テキスト 17"/>
        <xdr:cNvSpPr txBox="1">
          <a:spLocks noChangeArrowheads="1"/>
        </xdr:cNvSpPr>
      </xdr:nvSpPr>
      <xdr:spPr>
        <a:xfrm>
          <a:off x="413385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>
      <xdr:nvSpPr>
        <xdr:cNvPr id="25" name="テキスト 16"/>
        <xdr:cNvSpPr txBox="1">
          <a:spLocks noChangeArrowheads="1"/>
        </xdr:cNvSpPr>
      </xdr:nvSpPr>
      <xdr:spPr>
        <a:xfrm>
          <a:off x="590550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>
      <xdr:nvSpPr>
        <xdr:cNvPr id="26" name="テキスト 17"/>
        <xdr:cNvSpPr txBox="1">
          <a:spLocks noChangeArrowheads="1"/>
        </xdr:cNvSpPr>
      </xdr:nvSpPr>
      <xdr:spPr>
        <a:xfrm>
          <a:off x="590550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7" name="テキスト 16"/>
        <xdr:cNvSpPr txBox="1">
          <a:spLocks noChangeArrowheads="1"/>
        </xdr:cNvSpPr>
      </xdr:nvSpPr>
      <xdr:spPr>
        <a:xfrm>
          <a:off x="413385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28" name="テキスト 17"/>
        <xdr:cNvSpPr txBox="1">
          <a:spLocks noChangeArrowheads="1"/>
        </xdr:cNvSpPr>
      </xdr:nvSpPr>
      <xdr:spPr>
        <a:xfrm>
          <a:off x="413385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>
      <xdr:nvSpPr>
        <xdr:cNvPr id="29" name="テキスト 16"/>
        <xdr:cNvSpPr txBox="1">
          <a:spLocks noChangeArrowheads="1"/>
        </xdr:cNvSpPr>
      </xdr:nvSpPr>
      <xdr:spPr>
        <a:xfrm>
          <a:off x="590550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>
      <xdr:nvSpPr>
        <xdr:cNvPr id="30" name="テキスト 17"/>
        <xdr:cNvSpPr txBox="1">
          <a:spLocks noChangeArrowheads="1"/>
        </xdr:cNvSpPr>
      </xdr:nvSpPr>
      <xdr:spPr>
        <a:xfrm>
          <a:off x="590550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31" name="テキスト 16"/>
        <xdr:cNvSpPr txBox="1">
          <a:spLocks noChangeArrowheads="1"/>
        </xdr:cNvSpPr>
      </xdr:nvSpPr>
      <xdr:spPr>
        <a:xfrm>
          <a:off x="413385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32" name="テキスト 17"/>
        <xdr:cNvSpPr txBox="1">
          <a:spLocks noChangeArrowheads="1"/>
        </xdr:cNvSpPr>
      </xdr:nvSpPr>
      <xdr:spPr>
        <a:xfrm>
          <a:off x="413385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>
      <xdr:nvSpPr>
        <xdr:cNvPr id="33" name="テキスト 16"/>
        <xdr:cNvSpPr txBox="1">
          <a:spLocks noChangeArrowheads="1"/>
        </xdr:cNvSpPr>
      </xdr:nvSpPr>
      <xdr:spPr>
        <a:xfrm>
          <a:off x="590550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>
      <xdr:nvSpPr>
        <xdr:cNvPr id="34" name="テキスト 17"/>
        <xdr:cNvSpPr txBox="1">
          <a:spLocks noChangeArrowheads="1"/>
        </xdr:cNvSpPr>
      </xdr:nvSpPr>
      <xdr:spPr>
        <a:xfrm>
          <a:off x="590550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35" name="テキスト 16"/>
        <xdr:cNvSpPr txBox="1">
          <a:spLocks noChangeArrowheads="1"/>
        </xdr:cNvSpPr>
      </xdr:nvSpPr>
      <xdr:spPr>
        <a:xfrm>
          <a:off x="413385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36" name="テキスト 17"/>
        <xdr:cNvSpPr txBox="1">
          <a:spLocks noChangeArrowheads="1"/>
        </xdr:cNvSpPr>
      </xdr:nvSpPr>
      <xdr:spPr>
        <a:xfrm>
          <a:off x="413385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>
      <xdr:nvSpPr>
        <xdr:cNvPr id="37" name="テキスト 16"/>
        <xdr:cNvSpPr txBox="1">
          <a:spLocks noChangeArrowheads="1"/>
        </xdr:cNvSpPr>
      </xdr:nvSpPr>
      <xdr:spPr>
        <a:xfrm>
          <a:off x="590550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>
      <xdr:nvSpPr>
        <xdr:cNvPr id="38" name="テキスト 17"/>
        <xdr:cNvSpPr txBox="1">
          <a:spLocks noChangeArrowheads="1"/>
        </xdr:cNvSpPr>
      </xdr:nvSpPr>
      <xdr:spPr>
        <a:xfrm>
          <a:off x="590550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39" name="テキスト 16"/>
        <xdr:cNvSpPr txBox="1">
          <a:spLocks noChangeArrowheads="1"/>
        </xdr:cNvSpPr>
      </xdr:nvSpPr>
      <xdr:spPr>
        <a:xfrm>
          <a:off x="413385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0" name="テキスト 17"/>
        <xdr:cNvSpPr txBox="1">
          <a:spLocks noChangeArrowheads="1"/>
        </xdr:cNvSpPr>
      </xdr:nvSpPr>
      <xdr:spPr>
        <a:xfrm>
          <a:off x="413385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>
      <xdr:nvSpPr>
        <xdr:cNvPr id="41" name="テキスト 16"/>
        <xdr:cNvSpPr txBox="1">
          <a:spLocks noChangeArrowheads="1"/>
        </xdr:cNvSpPr>
      </xdr:nvSpPr>
      <xdr:spPr>
        <a:xfrm>
          <a:off x="590550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>
      <xdr:nvSpPr>
        <xdr:cNvPr id="42" name="テキスト 17"/>
        <xdr:cNvSpPr txBox="1">
          <a:spLocks noChangeArrowheads="1"/>
        </xdr:cNvSpPr>
      </xdr:nvSpPr>
      <xdr:spPr>
        <a:xfrm>
          <a:off x="590550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3" name="テキスト 16"/>
        <xdr:cNvSpPr txBox="1">
          <a:spLocks noChangeArrowheads="1"/>
        </xdr:cNvSpPr>
      </xdr:nvSpPr>
      <xdr:spPr>
        <a:xfrm>
          <a:off x="413385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4" name="テキスト 17"/>
        <xdr:cNvSpPr txBox="1">
          <a:spLocks noChangeArrowheads="1"/>
        </xdr:cNvSpPr>
      </xdr:nvSpPr>
      <xdr:spPr>
        <a:xfrm>
          <a:off x="413385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>
      <xdr:nvSpPr>
        <xdr:cNvPr id="45" name="テキスト 16"/>
        <xdr:cNvSpPr txBox="1">
          <a:spLocks noChangeArrowheads="1"/>
        </xdr:cNvSpPr>
      </xdr:nvSpPr>
      <xdr:spPr>
        <a:xfrm>
          <a:off x="590550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>
      <xdr:nvSpPr>
        <xdr:cNvPr id="46" name="テキスト 17"/>
        <xdr:cNvSpPr txBox="1">
          <a:spLocks noChangeArrowheads="1"/>
        </xdr:cNvSpPr>
      </xdr:nvSpPr>
      <xdr:spPr>
        <a:xfrm>
          <a:off x="590550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7" name="テキスト 16"/>
        <xdr:cNvSpPr txBox="1">
          <a:spLocks noChangeArrowheads="1"/>
        </xdr:cNvSpPr>
      </xdr:nvSpPr>
      <xdr:spPr>
        <a:xfrm>
          <a:off x="413385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48" name="テキスト 17"/>
        <xdr:cNvSpPr txBox="1">
          <a:spLocks noChangeArrowheads="1"/>
        </xdr:cNvSpPr>
      </xdr:nvSpPr>
      <xdr:spPr>
        <a:xfrm>
          <a:off x="413385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>
      <xdr:nvSpPr>
        <xdr:cNvPr id="49" name="テキスト 16"/>
        <xdr:cNvSpPr txBox="1">
          <a:spLocks noChangeArrowheads="1"/>
        </xdr:cNvSpPr>
      </xdr:nvSpPr>
      <xdr:spPr>
        <a:xfrm>
          <a:off x="590550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>
      <xdr:nvSpPr>
        <xdr:cNvPr id="50" name="テキスト 17"/>
        <xdr:cNvSpPr txBox="1">
          <a:spLocks noChangeArrowheads="1"/>
        </xdr:cNvSpPr>
      </xdr:nvSpPr>
      <xdr:spPr>
        <a:xfrm>
          <a:off x="590550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1" name="テキスト 16"/>
        <xdr:cNvSpPr txBox="1">
          <a:spLocks noChangeArrowheads="1"/>
        </xdr:cNvSpPr>
      </xdr:nvSpPr>
      <xdr:spPr>
        <a:xfrm>
          <a:off x="413385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2" name="テキスト 17"/>
        <xdr:cNvSpPr txBox="1">
          <a:spLocks noChangeArrowheads="1"/>
        </xdr:cNvSpPr>
      </xdr:nvSpPr>
      <xdr:spPr>
        <a:xfrm>
          <a:off x="413385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>
      <xdr:nvSpPr>
        <xdr:cNvPr id="53" name="テキスト 16"/>
        <xdr:cNvSpPr txBox="1">
          <a:spLocks noChangeArrowheads="1"/>
        </xdr:cNvSpPr>
      </xdr:nvSpPr>
      <xdr:spPr>
        <a:xfrm>
          <a:off x="590550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>
      <xdr:nvSpPr>
        <xdr:cNvPr id="54" name="テキスト 17"/>
        <xdr:cNvSpPr txBox="1">
          <a:spLocks noChangeArrowheads="1"/>
        </xdr:cNvSpPr>
      </xdr:nvSpPr>
      <xdr:spPr>
        <a:xfrm>
          <a:off x="590550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5" name="テキスト 16"/>
        <xdr:cNvSpPr txBox="1">
          <a:spLocks noChangeArrowheads="1"/>
        </xdr:cNvSpPr>
      </xdr:nvSpPr>
      <xdr:spPr>
        <a:xfrm>
          <a:off x="413385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56" name="テキスト 17"/>
        <xdr:cNvSpPr txBox="1">
          <a:spLocks noChangeArrowheads="1"/>
        </xdr:cNvSpPr>
      </xdr:nvSpPr>
      <xdr:spPr>
        <a:xfrm>
          <a:off x="413385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>
      <xdr:nvSpPr>
        <xdr:cNvPr id="57" name="テキスト 16"/>
        <xdr:cNvSpPr txBox="1">
          <a:spLocks noChangeArrowheads="1"/>
        </xdr:cNvSpPr>
      </xdr:nvSpPr>
      <xdr:spPr>
        <a:xfrm>
          <a:off x="590550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>
      <xdr:nvSpPr>
        <xdr:cNvPr id="58" name="テキスト 17"/>
        <xdr:cNvSpPr txBox="1">
          <a:spLocks noChangeArrowheads="1"/>
        </xdr:cNvSpPr>
      </xdr:nvSpPr>
      <xdr:spPr>
        <a:xfrm>
          <a:off x="5905500" y="4733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219075</xdr:colOff>
      <xdr:row>22</xdr:row>
      <xdr:rowOff>76200</xdr:rowOff>
    </xdr:to>
    <xdr:sp>
      <xdr:nvSpPr>
        <xdr:cNvPr id="59" name="AutoShape 59"/>
        <xdr:cNvSpPr>
          <a:spLocks/>
        </xdr:cNvSpPr>
      </xdr:nvSpPr>
      <xdr:spPr>
        <a:xfrm>
          <a:off x="714375" y="1971675"/>
          <a:ext cx="142875" cy="2628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10</xdr:row>
      <xdr:rowOff>38100</xdr:rowOff>
    </xdr:from>
    <xdr:to>
      <xdr:col>4</xdr:col>
      <xdr:colOff>228600</xdr:colOff>
      <xdr:row>12</xdr:row>
      <xdr:rowOff>190500</xdr:rowOff>
    </xdr:to>
    <xdr:sp>
      <xdr:nvSpPr>
        <xdr:cNvPr id="60" name="AutoShape 60"/>
        <xdr:cNvSpPr>
          <a:spLocks/>
        </xdr:cNvSpPr>
      </xdr:nvSpPr>
      <xdr:spPr>
        <a:xfrm>
          <a:off x="1285875" y="2105025"/>
          <a:ext cx="13335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13</xdr:row>
      <xdr:rowOff>47625</xdr:rowOff>
    </xdr:from>
    <xdr:to>
      <xdr:col>4</xdr:col>
      <xdr:colOff>219075</xdr:colOff>
      <xdr:row>22</xdr:row>
      <xdr:rowOff>190500</xdr:rowOff>
    </xdr:to>
    <xdr:sp>
      <xdr:nvSpPr>
        <xdr:cNvPr id="61" name="AutoShape 61"/>
        <xdr:cNvSpPr>
          <a:spLocks/>
        </xdr:cNvSpPr>
      </xdr:nvSpPr>
      <xdr:spPr>
        <a:xfrm>
          <a:off x="1285875" y="2743200"/>
          <a:ext cx="123825" cy="1971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62" name="テキスト 16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63" name="テキスト 17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64" name="テキスト 16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65" name="テキスト 17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66" name="テキスト 16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67" name="テキスト 17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68" name="テキスト 16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69" name="テキスト 17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70" name="テキスト 16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71" name="テキスト 17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72" name="テキスト 16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73" name="テキスト 17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74" name="テキスト 16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75" name="テキスト 17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76" name="テキスト 16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77" name="テキスト 17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78" name="テキスト 16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79" name="テキスト 17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80" name="テキスト 16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81" name="テキスト 17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82" name="テキスト 16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83" name="テキスト 17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84" name="テキスト 16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85" name="テキスト 17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86" name="テキスト 16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87" name="テキスト 17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88" name="テキスト 16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89" name="テキスト 17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90" name="テキスト 16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91" name="テキスト 17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92" name="テキスト 16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93" name="テキスト 17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94" name="テキスト 16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95" name="テキスト 17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96" name="テキスト 16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97" name="テキスト 17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98" name="テキスト 16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99" name="テキスト 17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100" name="テキスト 16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101" name="テキスト 17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102" name="テキスト 16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103" name="テキスト 17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104" name="テキスト 16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105" name="テキスト 17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106" name="テキスト 16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107" name="テキスト 17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108" name="テキスト 16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109" name="テキスト 17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110" name="テキスト 16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111" name="テキスト 17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112" name="テキスト 16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113" name="テキスト 17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114" name="テキスト 16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115" name="テキスト 17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116" name="テキスト 16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117" name="テキスト 17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118" name="テキスト 16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119" name="テキスト 17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120" name="テキスト 16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121" name="テキスト 17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122" name="テキスト 16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123" name="テキスト 17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124" name="テキスト 16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125" name="テキスト 17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126" name="テキスト 16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127" name="テキスト 17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128" name="テキスト 16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129" name="テキスト 17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130" name="テキスト 16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131" name="テキスト 17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132" name="テキスト 16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133" name="テキスト 17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134" name="テキスト 16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135" name="テキスト 17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136" name="テキスト 16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137" name="テキスト 17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138" name="テキスト 16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313</xdr:row>
      <xdr:rowOff>0</xdr:rowOff>
    </xdr:from>
    <xdr:to>
      <xdr:col>8</xdr:col>
      <xdr:colOff>0</xdr:colOff>
      <xdr:row>313</xdr:row>
      <xdr:rowOff>0</xdr:rowOff>
    </xdr:to>
    <xdr:sp>
      <xdr:nvSpPr>
        <xdr:cNvPr id="139" name="テキスト 17"/>
        <xdr:cNvSpPr txBox="1">
          <a:spLocks noChangeArrowheads="1"/>
        </xdr:cNvSpPr>
      </xdr:nvSpPr>
      <xdr:spPr>
        <a:xfrm>
          <a:off x="413385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140" name="テキスト 16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313</xdr:row>
      <xdr:rowOff>0</xdr:rowOff>
    </xdr:from>
    <xdr:to>
      <xdr:col>12</xdr:col>
      <xdr:colOff>0</xdr:colOff>
      <xdr:row>313</xdr:row>
      <xdr:rowOff>0</xdr:rowOff>
    </xdr:to>
    <xdr:sp>
      <xdr:nvSpPr>
        <xdr:cNvPr id="141" name="テキスト 17"/>
        <xdr:cNvSpPr txBox="1">
          <a:spLocks noChangeArrowheads="1"/>
        </xdr:cNvSpPr>
      </xdr:nvSpPr>
      <xdr:spPr>
        <a:xfrm>
          <a:off x="5905500" y="63465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42" name="テキスト 16"/>
        <xdr:cNvSpPr txBox="1">
          <a:spLocks noChangeArrowheads="1"/>
        </xdr:cNvSpPr>
      </xdr:nvSpPr>
      <xdr:spPr>
        <a:xfrm>
          <a:off x="4133850" y="7410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143" name="テキスト 17"/>
        <xdr:cNvSpPr txBox="1">
          <a:spLocks noChangeArrowheads="1"/>
        </xdr:cNvSpPr>
      </xdr:nvSpPr>
      <xdr:spPr>
        <a:xfrm>
          <a:off x="4133850" y="7410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0</xdr:colOff>
      <xdr:row>36</xdr:row>
      <xdr:rowOff>0</xdr:rowOff>
    </xdr:to>
    <xdr:sp>
      <xdr:nvSpPr>
        <xdr:cNvPr id="144" name="テキスト 16"/>
        <xdr:cNvSpPr txBox="1">
          <a:spLocks noChangeArrowheads="1"/>
        </xdr:cNvSpPr>
      </xdr:nvSpPr>
      <xdr:spPr>
        <a:xfrm>
          <a:off x="5905500" y="7410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0</xdr:colOff>
      <xdr:row>36</xdr:row>
      <xdr:rowOff>0</xdr:rowOff>
    </xdr:to>
    <xdr:sp>
      <xdr:nvSpPr>
        <xdr:cNvPr id="145" name="テキスト 17"/>
        <xdr:cNvSpPr txBox="1">
          <a:spLocks noChangeArrowheads="1"/>
        </xdr:cNvSpPr>
      </xdr:nvSpPr>
      <xdr:spPr>
        <a:xfrm>
          <a:off x="5905500" y="7410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2</xdr:col>
      <xdr:colOff>76200</xdr:colOff>
      <xdr:row>24</xdr:row>
      <xdr:rowOff>66675</xdr:rowOff>
    </xdr:from>
    <xdr:to>
      <xdr:col>2</xdr:col>
      <xdr:colOff>219075</xdr:colOff>
      <xdr:row>37</xdr:row>
      <xdr:rowOff>76200</xdr:rowOff>
    </xdr:to>
    <xdr:sp>
      <xdr:nvSpPr>
        <xdr:cNvPr id="146" name="AutoShape 146"/>
        <xdr:cNvSpPr>
          <a:spLocks/>
        </xdr:cNvSpPr>
      </xdr:nvSpPr>
      <xdr:spPr>
        <a:xfrm>
          <a:off x="714375" y="5010150"/>
          <a:ext cx="142875" cy="2628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25</xdr:row>
      <xdr:rowOff>38100</xdr:rowOff>
    </xdr:from>
    <xdr:to>
      <xdr:col>4</xdr:col>
      <xdr:colOff>228600</xdr:colOff>
      <xdr:row>27</xdr:row>
      <xdr:rowOff>190500</xdr:rowOff>
    </xdr:to>
    <xdr:sp>
      <xdr:nvSpPr>
        <xdr:cNvPr id="147" name="AutoShape 147"/>
        <xdr:cNvSpPr>
          <a:spLocks/>
        </xdr:cNvSpPr>
      </xdr:nvSpPr>
      <xdr:spPr>
        <a:xfrm>
          <a:off x="1285875" y="5143500"/>
          <a:ext cx="13335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28</xdr:row>
      <xdr:rowOff>47625</xdr:rowOff>
    </xdr:from>
    <xdr:to>
      <xdr:col>4</xdr:col>
      <xdr:colOff>219075</xdr:colOff>
      <xdr:row>37</xdr:row>
      <xdr:rowOff>190500</xdr:rowOff>
    </xdr:to>
    <xdr:sp>
      <xdr:nvSpPr>
        <xdr:cNvPr id="148" name="AutoShape 148"/>
        <xdr:cNvSpPr>
          <a:spLocks/>
        </xdr:cNvSpPr>
      </xdr:nvSpPr>
      <xdr:spPr>
        <a:xfrm>
          <a:off x="1285875" y="5781675"/>
          <a:ext cx="123825" cy="1971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149" name="テキスト 16"/>
        <xdr:cNvSpPr txBox="1">
          <a:spLocks noChangeArrowheads="1"/>
        </xdr:cNvSpPr>
      </xdr:nvSpPr>
      <xdr:spPr>
        <a:xfrm>
          <a:off x="4133850" y="10448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51</xdr:row>
      <xdr:rowOff>0</xdr:rowOff>
    </xdr:from>
    <xdr:to>
      <xdr:col>8</xdr:col>
      <xdr:colOff>0</xdr:colOff>
      <xdr:row>51</xdr:row>
      <xdr:rowOff>0</xdr:rowOff>
    </xdr:to>
    <xdr:sp>
      <xdr:nvSpPr>
        <xdr:cNvPr id="150" name="テキスト 17"/>
        <xdr:cNvSpPr txBox="1">
          <a:spLocks noChangeArrowheads="1"/>
        </xdr:cNvSpPr>
      </xdr:nvSpPr>
      <xdr:spPr>
        <a:xfrm>
          <a:off x="4133850" y="10448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>
      <xdr:nvSpPr>
        <xdr:cNvPr id="151" name="テキスト 16"/>
        <xdr:cNvSpPr txBox="1">
          <a:spLocks noChangeArrowheads="1"/>
        </xdr:cNvSpPr>
      </xdr:nvSpPr>
      <xdr:spPr>
        <a:xfrm>
          <a:off x="5905500" y="10448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51</xdr:row>
      <xdr:rowOff>0</xdr:rowOff>
    </xdr:from>
    <xdr:to>
      <xdr:col>12</xdr:col>
      <xdr:colOff>0</xdr:colOff>
      <xdr:row>51</xdr:row>
      <xdr:rowOff>0</xdr:rowOff>
    </xdr:to>
    <xdr:sp>
      <xdr:nvSpPr>
        <xdr:cNvPr id="152" name="テキスト 17"/>
        <xdr:cNvSpPr txBox="1">
          <a:spLocks noChangeArrowheads="1"/>
        </xdr:cNvSpPr>
      </xdr:nvSpPr>
      <xdr:spPr>
        <a:xfrm>
          <a:off x="5905500" y="10448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2</xdr:col>
      <xdr:colOff>76200</xdr:colOff>
      <xdr:row>39</xdr:row>
      <xdr:rowOff>66675</xdr:rowOff>
    </xdr:from>
    <xdr:to>
      <xdr:col>2</xdr:col>
      <xdr:colOff>219075</xdr:colOff>
      <xdr:row>52</xdr:row>
      <xdr:rowOff>76200</xdr:rowOff>
    </xdr:to>
    <xdr:sp>
      <xdr:nvSpPr>
        <xdr:cNvPr id="153" name="AutoShape 153"/>
        <xdr:cNvSpPr>
          <a:spLocks/>
        </xdr:cNvSpPr>
      </xdr:nvSpPr>
      <xdr:spPr>
        <a:xfrm>
          <a:off x="714375" y="8048625"/>
          <a:ext cx="142875" cy="2628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40</xdr:row>
      <xdr:rowOff>38100</xdr:rowOff>
    </xdr:from>
    <xdr:to>
      <xdr:col>4</xdr:col>
      <xdr:colOff>228600</xdr:colOff>
      <xdr:row>42</xdr:row>
      <xdr:rowOff>190500</xdr:rowOff>
    </xdr:to>
    <xdr:sp>
      <xdr:nvSpPr>
        <xdr:cNvPr id="154" name="AutoShape 154"/>
        <xdr:cNvSpPr>
          <a:spLocks/>
        </xdr:cNvSpPr>
      </xdr:nvSpPr>
      <xdr:spPr>
        <a:xfrm>
          <a:off x="1285875" y="8181975"/>
          <a:ext cx="13335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43</xdr:row>
      <xdr:rowOff>47625</xdr:rowOff>
    </xdr:from>
    <xdr:to>
      <xdr:col>4</xdr:col>
      <xdr:colOff>219075</xdr:colOff>
      <xdr:row>52</xdr:row>
      <xdr:rowOff>190500</xdr:rowOff>
    </xdr:to>
    <xdr:sp>
      <xdr:nvSpPr>
        <xdr:cNvPr id="155" name="AutoShape 155"/>
        <xdr:cNvSpPr>
          <a:spLocks/>
        </xdr:cNvSpPr>
      </xdr:nvSpPr>
      <xdr:spPr>
        <a:xfrm>
          <a:off x="1285875" y="8820150"/>
          <a:ext cx="123825" cy="1971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>
      <xdr:nvSpPr>
        <xdr:cNvPr id="156" name="テキスト 16"/>
        <xdr:cNvSpPr txBox="1">
          <a:spLocks noChangeArrowheads="1"/>
        </xdr:cNvSpPr>
      </xdr:nvSpPr>
      <xdr:spPr>
        <a:xfrm>
          <a:off x="4133850" y="1348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66</xdr:row>
      <xdr:rowOff>0</xdr:rowOff>
    </xdr:from>
    <xdr:to>
      <xdr:col>8</xdr:col>
      <xdr:colOff>0</xdr:colOff>
      <xdr:row>66</xdr:row>
      <xdr:rowOff>0</xdr:rowOff>
    </xdr:to>
    <xdr:sp>
      <xdr:nvSpPr>
        <xdr:cNvPr id="157" name="テキスト 17"/>
        <xdr:cNvSpPr txBox="1">
          <a:spLocks noChangeArrowheads="1"/>
        </xdr:cNvSpPr>
      </xdr:nvSpPr>
      <xdr:spPr>
        <a:xfrm>
          <a:off x="4133850" y="1348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158" name="テキスト 16"/>
        <xdr:cNvSpPr txBox="1">
          <a:spLocks noChangeArrowheads="1"/>
        </xdr:cNvSpPr>
      </xdr:nvSpPr>
      <xdr:spPr>
        <a:xfrm>
          <a:off x="5905500" y="1348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12</xdr:col>
      <xdr:colOff>0</xdr:colOff>
      <xdr:row>66</xdr:row>
      <xdr:rowOff>0</xdr:rowOff>
    </xdr:to>
    <xdr:sp>
      <xdr:nvSpPr>
        <xdr:cNvPr id="159" name="テキスト 17"/>
        <xdr:cNvSpPr txBox="1">
          <a:spLocks noChangeArrowheads="1"/>
        </xdr:cNvSpPr>
      </xdr:nvSpPr>
      <xdr:spPr>
        <a:xfrm>
          <a:off x="5905500" y="13487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2</xdr:col>
      <xdr:colOff>76200</xdr:colOff>
      <xdr:row>54</xdr:row>
      <xdr:rowOff>66675</xdr:rowOff>
    </xdr:from>
    <xdr:to>
      <xdr:col>2</xdr:col>
      <xdr:colOff>219075</xdr:colOff>
      <xdr:row>67</xdr:row>
      <xdr:rowOff>76200</xdr:rowOff>
    </xdr:to>
    <xdr:sp>
      <xdr:nvSpPr>
        <xdr:cNvPr id="160" name="AutoShape 160"/>
        <xdr:cNvSpPr>
          <a:spLocks/>
        </xdr:cNvSpPr>
      </xdr:nvSpPr>
      <xdr:spPr>
        <a:xfrm>
          <a:off x="714375" y="11087100"/>
          <a:ext cx="142875" cy="2628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55</xdr:row>
      <xdr:rowOff>38100</xdr:rowOff>
    </xdr:from>
    <xdr:to>
      <xdr:col>4</xdr:col>
      <xdr:colOff>228600</xdr:colOff>
      <xdr:row>57</xdr:row>
      <xdr:rowOff>190500</xdr:rowOff>
    </xdr:to>
    <xdr:sp>
      <xdr:nvSpPr>
        <xdr:cNvPr id="161" name="AutoShape 161"/>
        <xdr:cNvSpPr>
          <a:spLocks/>
        </xdr:cNvSpPr>
      </xdr:nvSpPr>
      <xdr:spPr>
        <a:xfrm>
          <a:off x="1285875" y="11220450"/>
          <a:ext cx="13335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58</xdr:row>
      <xdr:rowOff>47625</xdr:rowOff>
    </xdr:from>
    <xdr:to>
      <xdr:col>4</xdr:col>
      <xdr:colOff>219075</xdr:colOff>
      <xdr:row>67</xdr:row>
      <xdr:rowOff>190500</xdr:rowOff>
    </xdr:to>
    <xdr:sp>
      <xdr:nvSpPr>
        <xdr:cNvPr id="162" name="AutoShape 162"/>
        <xdr:cNvSpPr>
          <a:spLocks/>
        </xdr:cNvSpPr>
      </xdr:nvSpPr>
      <xdr:spPr>
        <a:xfrm>
          <a:off x="1285875" y="11858625"/>
          <a:ext cx="123825" cy="1971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163" name="テキスト 16"/>
        <xdr:cNvSpPr txBox="1">
          <a:spLocks noChangeArrowheads="1"/>
        </xdr:cNvSpPr>
      </xdr:nvSpPr>
      <xdr:spPr>
        <a:xfrm>
          <a:off x="4133850" y="1652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81</xdr:row>
      <xdr:rowOff>0</xdr:rowOff>
    </xdr:from>
    <xdr:to>
      <xdr:col>8</xdr:col>
      <xdr:colOff>0</xdr:colOff>
      <xdr:row>81</xdr:row>
      <xdr:rowOff>0</xdr:rowOff>
    </xdr:to>
    <xdr:sp>
      <xdr:nvSpPr>
        <xdr:cNvPr id="164" name="テキスト 17"/>
        <xdr:cNvSpPr txBox="1">
          <a:spLocks noChangeArrowheads="1"/>
        </xdr:cNvSpPr>
      </xdr:nvSpPr>
      <xdr:spPr>
        <a:xfrm>
          <a:off x="4133850" y="1652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81</xdr:row>
      <xdr:rowOff>0</xdr:rowOff>
    </xdr:from>
    <xdr:to>
      <xdr:col>12</xdr:col>
      <xdr:colOff>0</xdr:colOff>
      <xdr:row>81</xdr:row>
      <xdr:rowOff>0</xdr:rowOff>
    </xdr:to>
    <xdr:sp>
      <xdr:nvSpPr>
        <xdr:cNvPr id="165" name="テキスト 16"/>
        <xdr:cNvSpPr txBox="1">
          <a:spLocks noChangeArrowheads="1"/>
        </xdr:cNvSpPr>
      </xdr:nvSpPr>
      <xdr:spPr>
        <a:xfrm>
          <a:off x="5905500" y="1652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81</xdr:row>
      <xdr:rowOff>0</xdr:rowOff>
    </xdr:from>
    <xdr:to>
      <xdr:col>12</xdr:col>
      <xdr:colOff>0</xdr:colOff>
      <xdr:row>81</xdr:row>
      <xdr:rowOff>0</xdr:rowOff>
    </xdr:to>
    <xdr:sp>
      <xdr:nvSpPr>
        <xdr:cNvPr id="166" name="テキスト 17"/>
        <xdr:cNvSpPr txBox="1">
          <a:spLocks noChangeArrowheads="1"/>
        </xdr:cNvSpPr>
      </xdr:nvSpPr>
      <xdr:spPr>
        <a:xfrm>
          <a:off x="5905500" y="165258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2</xdr:col>
      <xdr:colOff>76200</xdr:colOff>
      <xdr:row>69</xdr:row>
      <xdr:rowOff>66675</xdr:rowOff>
    </xdr:from>
    <xdr:to>
      <xdr:col>2</xdr:col>
      <xdr:colOff>219075</xdr:colOff>
      <xdr:row>82</xdr:row>
      <xdr:rowOff>76200</xdr:rowOff>
    </xdr:to>
    <xdr:sp>
      <xdr:nvSpPr>
        <xdr:cNvPr id="167" name="AutoShape 167"/>
        <xdr:cNvSpPr>
          <a:spLocks/>
        </xdr:cNvSpPr>
      </xdr:nvSpPr>
      <xdr:spPr>
        <a:xfrm>
          <a:off x="714375" y="14125575"/>
          <a:ext cx="142875" cy="2628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70</xdr:row>
      <xdr:rowOff>38100</xdr:rowOff>
    </xdr:from>
    <xdr:to>
      <xdr:col>4</xdr:col>
      <xdr:colOff>228600</xdr:colOff>
      <xdr:row>72</xdr:row>
      <xdr:rowOff>190500</xdr:rowOff>
    </xdr:to>
    <xdr:sp>
      <xdr:nvSpPr>
        <xdr:cNvPr id="168" name="AutoShape 168"/>
        <xdr:cNvSpPr>
          <a:spLocks/>
        </xdr:cNvSpPr>
      </xdr:nvSpPr>
      <xdr:spPr>
        <a:xfrm>
          <a:off x="1285875" y="14258925"/>
          <a:ext cx="13335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73</xdr:row>
      <xdr:rowOff>47625</xdr:rowOff>
    </xdr:from>
    <xdr:to>
      <xdr:col>4</xdr:col>
      <xdr:colOff>219075</xdr:colOff>
      <xdr:row>82</xdr:row>
      <xdr:rowOff>190500</xdr:rowOff>
    </xdr:to>
    <xdr:sp>
      <xdr:nvSpPr>
        <xdr:cNvPr id="169" name="AutoShape 169"/>
        <xdr:cNvSpPr>
          <a:spLocks/>
        </xdr:cNvSpPr>
      </xdr:nvSpPr>
      <xdr:spPr>
        <a:xfrm>
          <a:off x="1285875" y="14897100"/>
          <a:ext cx="123825" cy="1971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>
      <xdr:nvSpPr>
        <xdr:cNvPr id="170" name="テキスト 16"/>
        <xdr:cNvSpPr txBox="1">
          <a:spLocks noChangeArrowheads="1"/>
        </xdr:cNvSpPr>
      </xdr:nvSpPr>
      <xdr:spPr>
        <a:xfrm>
          <a:off x="4133850" y="19564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96</xdr:row>
      <xdr:rowOff>0</xdr:rowOff>
    </xdr:from>
    <xdr:to>
      <xdr:col>8</xdr:col>
      <xdr:colOff>0</xdr:colOff>
      <xdr:row>96</xdr:row>
      <xdr:rowOff>0</xdr:rowOff>
    </xdr:to>
    <xdr:sp>
      <xdr:nvSpPr>
        <xdr:cNvPr id="171" name="テキスト 17"/>
        <xdr:cNvSpPr txBox="1">
          <a:spLocks noChangeArrowheads="1"/>
        </xdr:cNvSpPr>
      </xdr:nvSpPr>
      <xdr:spPr>
        <a:xfrm>
          <a:off x="4133850" y="19564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96</xdr:row>
      <xdr:rowOff>0</xdr:rowOff>
    </xdr:from>
    <xdr:to>
      <xdr:col>12</xdr:col>
      <xdr:colOff>0</xdr:colOff>
      <xdr:row>96</xdr:row>
      <xdr:rowOff>0</xdr:rowOff>
    </xdr:to>
    <xdr:sp>
      <xdr:nvSpPr>
        <xdr:cNvPr id="172" name="テキスト 16"/>
        <xdr:cNvSpPr txBox="1">
          <a:spLocks noChangeArrowheads="1"/>
        </xdr:cNvSpPr>
      </xdr:nvSpPr>
      <xdr:spPr>
        <a:xfrm>
          <a:off x="5905500" y="19564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96</xdr:row>
      <xdr:rowOff>0</xdr:rowOff>
    </xdr:from>
    <xdr:to>
      <xdr:col>12</xdr:col>
      <xdr:colOff>0</xdr:colOff>
      <xdr:row>96</xdr:row>
      <xdr:rowOff>0</xdr:rowOff>
    </xdr:to>
    <xdr:sp>
      <xdr:nvSpPr>
        <xdr:cNvPr id="173" name="テキスト 17"/>
        <xdr:cNvSpPr txBox="1">
          <a:spLocks noChangeArrowheads="1"/>
        </xdr:cNvSpPr>
      </xdr:nvSpPr>
      <xdr:spPr>
        <a:xfrm>
          <a:off x="5905500" y="19564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2</xdr:col>
      <xdr:colOff>76200</xdr:colOff>
      <xdr:row>84</xdr:row>
      <xdr:rowOff>66675</xdr:rowOff>
    </xdr:from>
    <xdr:to>
      <xdr:col>2</xdr:col>
      <xdr:colOff>219075</xdr:colOff>
      <xdr:row>97</xdr:row>
      <xdr:rowOff>76200</xdr:rowOff>
    </xdr:to>
    <xdr:sp>
      <xdr:nvSpPr>
        <xdr:cNvPr id="174" name="AutoShape 174"/>
        <xdr:cNvSpPr>
          <a:spLocks/>
        </xdr:cNvSpPr>
      </xdr:nvSpPr>
      <xdr:spPr>
        <a:xfrm>
          <a:off x="714375" y="17164050"/>
          <a:ext cx="142875" cy="2628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85</xdr:row>
      <xdr:rowOff>38100</xdr:rowOff>
    </xdr:from>
    <xdr:to>
      <xdr:col>4</xdr:col>
      <xdr:colOff>228600</xdr:colOff>
      <xdr:row>87</xdr:row>
      <xdr:rowOff>190500</xdr:rowOff>
    </xdr:to>
    <xdr:sp>
      <xdr:nvSpPr>
        <xdr:cNvPr id="175" name="AutoShape 175"/>
        <xdr:cNvSpPr>
          <a:spLocks/>
        </xdr:cNvSpPr>
      </xdr:nvSpPr>
      <xdr:spPr>
        <a:xfrm>
          <a:off x="1285875" y="17297400"/>
          <a:ext cx="13335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88</xdr:row>
      <xdr:rowOff>47625</xdr:rowOff>
    </xdr:from>
    <xdr:to>
      <xdr:col>4</xdr:col>
      <xdr:colOff>219075</xdr:colOff>
      <xdr:row>97</xdr:row>
      <xdr:rowOff>190500</xdr:rowOff>
    </xdr:to>
    <xdr:sp>
      <xdr:nvSpPr>
        <xdr:cNvPr id="176" name="AutoShape 176"/>
        <xdr:cNvSpPr>
          <a:spLocks/>
        </xdr:cNvSpPr>
      </xdr:nvSpPr>
      <xdr:spPr>
        <a:xfrm>
          <a:off x="1285875" y="17935575"/>
          <a:ext cx="123825" cy="1971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111</xdr:row>
      <xdr:rowOff>0</xdr:rowOff>
    </xdr:from>
    <xdr:to>
      <xdr:col>8</xdr:col>
      <xdr:colOff>0</xdr:colOff>
      <xdr:row>111</xdr:row>
      <xdr:rowOff>0</xdr:rowOff>
    </xdr:to>
    <xdr:sp>
      <xdr:nvSpPr>
        <xdr:cNvPr id="177" name="テキスト 16"/>
        <xdr:cNvSpPr txBox="1">
          <a:spLocks noChangeArrowheads="1"/>
        </xdr:cNvSpPr>
      </xdr:nvSpPr>
      <xdr:spPr>
        <a:xfrm>
          <a:off x="4133850" y="2260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111</xdr:row>
      <xdr:rowOff>0</xdr:rowOff>
    </xdr:from>
    <xdr:to>
      <xdr:col>8</xdr:col>
      <xdr:colOff>0</xdr:colOff>
      <xdr:row>111</xdr:row>
      <xdr:rowOff>0</xdr:rowOff>
    </xdr:to>
    <xdr:sp>
      <xdr:nvSpPr>
        <xdr:cNvPr id="178" name="テキスト 17"/>
        <xdr:cNvSpPr txBox="1">
          <a:spLocks noChangeArrowheads="1"/>
        </xdr:cNvSpPr>
      </xdr:nvSpPr>
      <xdr:spPr>
        <a:xfrm>
          <a:off x="4133850" y="2260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111</xdr:row>
      <xdr:rowOff>0</xdr:rowOff>
    </xdr:from>
    <xdr:to>
      <xdr:col>12</xdr:col>
      <xdr:colOff>0</xdr:colOff>
      <xdr:row>111</xdr:row>
      <xdr:rowOff>0</xdr:rowOff>
    </xdr:to>
    <xdr:sp>
      <xdr:nvSpPr>
        <xdr:cNvPr id="179" name="テキスト 16"/>
        <xdr:cNvSpPr txBox="1">
          <a:spLocks noChangeArrowheads="1"/>
        </xdr:cNvSpPr>
      </xdr:nvSpPr>
      <xdr:spPr>
        <a:xfrm>
          <a:off x="5905500" y="2260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111</xdr:row>
      <xdr:rowOff>0</xdr:rowOff>
    </xdr:from>
    <xdr:to>
      <xdr:col>12</xdr:col>
      <xdr:colOff>0</xdr:colOff>
      <xdr:row>111</xdr:row>
      <xdr:rowOff>0</xdr:rowOff>
    </xdr:to>
    <xdr:sp>
      <xdr:nvSpPr>
        <xdr:cNvPr id="180" name="テキスト 17"/>
        <xdr:cNvSpPr txBox="1">
          <a:spLocks noChangeArrowheads="1"/>
        </xdr:cNvSpPr>
      </xdr:nvSpPr>
      <xdr:spPr>
        <a:xfrm>
          <a:off x="5905500" y="226028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2</xdr:col>
      <xdr:colOff>76200</xdr:colOff>
      <xdr:row>99</xdr:row>
      <xdr:rowOff>66675</xdr:rowOff>
    </xdr:from>
    <xdr:to>
      <xdr:col>2</xdr:col>
      <xdr:colOff>219075</xdr:colOff>
      <xdr:row>112</xdr:row>
      <xdr:rowOff>76200</xdr:rowOff>
    </xdr:to>
    <xdr:sp>
      <xdr:nvSpPr>
        <xdr:cNvPr id="181" name="AutoShape 181"/>
        <xdr:cNvSpPr>
          <a:spLocks/>
        </xdr:cNvSpPr>
      </xdr:nvSpPr>
      <xdr:spPr>
        <a:xfrm>
          <a:off x="714375" y="20202525"/>
          <a:ext cx="142875" cy="2628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100</xdr:row>
      <xdr:rowOff>38100</xdr:rowOff>
    </xdr:from>
    <xdr:to>
      <xdr:col>4</xdr:col>
      <xdr:colOff>228600</xdr:colOff>
      <xdr:row>102</xdr:row>
      <xdr:rowOff>190500</xdr:rowOff>
    </xdr:to>
    <xdr:sp>
      <xdr:nvSpPr>
        <xdr:cNvPr id="182" name="AutoShape 182"/>
        <xdr:cNvSpPr>
          <a:spLocks/>
        </xdr:cNvSpPr>
      </xdr:nvSpPr>
      <xdr:spPr>
        <a:xfrm>
          <a:off x="1285875" y="20335875"/>
          <a:ext cx="13335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103</xdr:row>
      <xdr:rowOff>47625</xdr:rowOff>
    </xdr:from>
    <xdr:to>
      <xdr:col>4</xdr:col>
      <xdr:colOff>219075</xdr:colOff>
      <xdr:row>112</xdr:row>
      <xdr:rowOff>190500</xdr:rowOff>
    </xdr:to>
    <xdr:sp>
      <xdr:nvSpPr>
        <xdr:cNvPr id="183" name="AutoShape 183"/>
        <xdr:cNvSpPr>
          <a:spLocks/>
        </xdr:cNvSpPr>
      </xdr:nvSpPr>
      <xdr:spPr>
        <a:xfrm>
          <a:off x="1285875" y="20974050"/>
          <a:ext cx="123825" cy="1971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126</xdr:row>
      <xdr:rowOff>0</xdr:rowOff>
    </xdr:from>
    <xdr:to>
      <xdr:col>8</xdr:col>
      <xdr:colOff>0</xdr:colOff>
      <xdr:row>126</xdr:row>
      <xdr:rowOff>0</xdr:rowOff>
    </xdr:to>
    <xdr:sp>
      <xdr:nvSpPr>
        <xdr:cNvPr id="184" name="テキスト 16"/>
        <xdr:cNvSpPr txBox="1">
          <a:spLocks noChangeArrowheads="1"/>
        </xdr:cNvSpPr>
      </xdr:nvSpPr>
      <xdr:spPr>
        <a:xfrm>
          <a:off x="4133850" y="25641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126</xdr:row>
      <xdr:rowOff>0</xdr:rowOff>
    </xdr:from>
    <xdr:to>
      <xdr:col>8</xdr:col>
      <xdr:colOff>0</xdr:colOff>
      <xdr:row>126</xdr:row>
      <xdr:rowOff>0</xdr:rowOff>
    </xdr:to>
    <xdr:sp>
      <xdr:nvSpPr>
        <xdr:cNvPr id="185" name="テキスト 17"/>
        <xdr:cNvSpPr txBox="1">
          <a:spLocks noChangeArrowheads="1"/>
        </xdr:cNvSpPr>
      </xdr:nvSpPr>
      <xdr:spPr>
        <a:xfrm>
          <a:off x="4133850" y="25641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126</xdr:row>
      <xdr:rowOff>0</xdr:rowOff>
    </xdr:from>
    <xdr:to>
      <xdr:col>12</xdr:col>
      <xdr:colOff>0</xdr:colOff>
      <xdr:row>126</xdr:row>
      <xdr:rowOff>0</xdr:rowOff>
    </xdr:to>
    <xdr:sp>
      <xdr:nvSpPr>
        <xdr:cNvPr id="186" name="テキスト 16"/>
        <xdr:cNvSpPr txBox="1">
          <a:spLocks noChangeArrowheads="1"/>
        </xdr:cNvSpPr>
      </xdr:nvSpPr>
      <xdr:spPr>
        <a:xfrm>
          <a:off x="5905500" y="25641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126</xdr:row>
      <xdr:rowOff>0</xdr:rowOff>
    </xdr:from>
    <xdr:to>
      <xdr:col>12</xdr:col>
      <xdr:colOff>0</xdr:colOff>
      <xdr:row>126</xdr:row>
      <xdr:rowOff>0</xdr:rowOff>
    </xdr:to>
    <xdr:sp>
      <xdr:nvSpPr>
        <xdr:cNvPr id="187" name="テキスト 17"/>
        <xdr:cNvSpPr txBox="1">
          <a:spLocks noChangeArrowheads="1"/>
        </xdr:cNvSpPr>
      </xdr:nvSpPr>
      <xdr:spPr>
        <a:xfrm>
          <a:off x="5905500" y="25641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2</xdr:col>
      <xdr:colOff>76200</xdr:colOff>
      <xdr:row>114</xdr:row>
      <xdr:rowOff>66675</xdr:rowOff>
    </xdr:from>
    <xdr:to>
      <xdr:col>2</xdr:col>
      <xdr:colOff>219075</xdr:colOff>
      <xdr:row>127</xdr:row>
      <xdr:rowOff>76200</xdr:rowOff>
    </xdr:to>
    <xdr:sp>
      <xdr:nvSpPr>
        <xdr:cNvPr id="188" name="AutoShape 188"/>
        <xdr:cNvSpPr>
          <a:spLocks/>
        </xdr:cNvSpPr>
      </xdr:nvSpPr>
      <xdr:spPr>
        <a:xfrm>
          <a:off x="714375" y="23241000"/>
          <a:ext cx="142875" cy="2628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115</xdr:row>
      <xdr:rowOff>38100</xdr:rowOff>
    </xdr:from>
    <xdr:to>
      <xdr:col>4</xdr:col>
      <xdr:colOff>228600</xdr:colOff>
      <xdr:row>117</xdr:row>
      <xdr:rowOff>190500</xdr:rowOff>
    </xdr:to>
    <xdr:sp>
      <xdr:nvSpPr>
        <xdr:cNvPr id="189" name="AutoShape 189"/>
        <xdr:cNvSpPr>
          <a:spLocks/>
        </xdr:cNvSpPr>
      </xdr:nvSpPr>
      <xdr:spPr>
        <a:xfrm>
          <a:off x="1285875" y="23374350"/>
          <a:ext cx="13335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118</xdr:row>
      <xdr:rowOff>47625</xdr:rowOff>
    </xdr:from>
    <xdr:to>
      <xdr:col>4</xdr:col>
      <xdr:colOff>219075</xdr:colOff>
      <xdr:row>127</xdr:row>
      <xdr:rowOff>190500</xdr:rowOff>
    </xdr:to>
    <xdr:sp>
      <xdr:nvSpPr>
        <xdr:cNvPr id="190" name="AutoShape 190"/>
        <xdr:cNvSpPr>
          <a:spLocks/>
        </xdr:cNvSpPr>
      </xdr:nvSpPr>
      <xdr:spPr>
        <a:xfrm>
          <a:off x="1285875" y="24012525"/>
          <a:ext cx="123825" cy="1971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141</xdr:row>
      <xdr:rowOff>0</xdr:rowOff>
    </xdr:from>
    <xdr:to>
      <xdr:col>8</xdr:col>
      <xdr:colOff>0</xdr:colOff>
      <xdr:row>141</xdr:row>
      <xdr:rowOff>0</xdr:rowOff>
    </xdr:to>
    <xdr:sp>
      <xdr:nvSpPr>
        <xdr:cNvPr id="191" name="テキスト 16"/>
        <xdr:cNvSpPr txBox="1">
          <a:spLocks noChangeArrowheads="1"/>
        </xdr:cNvSpPr>
      </xdr:nvSpPr>
      <xdr:spPr>
        <a:xfrm>
          <a:off x="4133850" y="28679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141</xdr:row>
      <xdr:rowOff>0</xdr:rowOff>
    </xdr:from>
    <xdr:to>
      <xdr:col>8</xdr:col>
      <xdr:colOff>0</xdr:colOff>
      <xdr:row>141</xdr:row>
      <xdr:rowOff>0</xdr:rowOff>
    </xdr:to>
    <xdr:sp>
      <xdr:nvSpPr>
        <xdr:cNvPr id="192" name="テキスト 17"/>
        <xdr:cNvSpPr txBox="1">
          <a:spLocks noChangeArrowheads="1"/>
        </xdr:cNvSpPr>
      </xdr:nvSpPr>
      <xdr:spPr>
        <a:xfrm>
          <a:off x="4133850" y="28679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141</xdr:row>
      <xdr:rowOff>0</xdr:rowOff>
    </xdr:from>
    <xdr:to>
      <xdr:col>12</xdr:col>
      <xdr:colOff>0</xdr:colOff>
      <xdr:row>141</xdr:row>
      <xdr:rowOff>0</xdr:rowOff>
    </xdr:to>
    <xdr:sp>
      <xdr:nvSpPr>
        <xdr:cNvPr id="193" name="テキスト 16"/>
        <xdr:cNvSpPr txBox="1">
          <a:spLocks noChangeArrowheads="1"/>
        </xdr:cNvSpPr>
      </xdr:nvSpPr>
      <xdr:spPr>
        <a:xfrm>
          <a:off x="5905500" y="28679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141</xdr:row>
      <xdr:rowOff>0</xdr:rowOff>
    </xdr:from>
    <xdr:to>
      <xdr:col>12</xdr:col>
      <xdr:colOff>0</xdr:colOff>
      <xdr:row>141</xdr:row>
      <xdr:rowOff>0</xdr:rowOff>
    </xdr:to>
    <xdr:sp>
      <xdr:nvSpPr>
        <xdr:cNvPr id="194" name="テキスト 17"/>
        <xdr:cNvSpPr txBox="1">
          <a:spLocks noChangeArrowheads="1"/>
        </xdr:cNvSpPr>
      </xdr:nvSpPr>
      <xdr:spPr>
        <a:xfrm>
          <a:off x="5905500" y="28679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2</xdr:col>
      <xdr:colOff>76200</xdr:colOff>
      <xdr:row>129</xdr:row>
      <xdr:rowOff>66675</xdr:rowOff>
    </xdr:from>
    <xdr:to>
      <xdr:col>2</xdr:col>
      <xdr:colOff>219075</xdr:colOff>
      <xdr:row>142</xdr:row>
      <xdr:rowOff>76200</xdr:rowOff>
    </xdr:to>
    <xdr:sp>
      <xdr:nvSpPr>
        <xdr:cNvPr id="195" name="AutoShape 195"/>
        <xdr:cNvSpPr>
          <a:spLocks/>
        </xdr:cNvSpPr>
      </xdr:nvSpPr>
      <xdr:spPr>
        <a:xfrm>
          <a:off x="714375" y="26279475"/>
          <a:ext cx="142875" cy="2628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130</xdr:row>
      <xdr:rowOff>38100</xdr:rowOff>
    </xdr:from>
    <xdr:to>
      <xdr:col>4</xdr:col>
      <xdr:colOff>228600</xdr:colOff>
      <xdr:row>132</xdr:row>
      <xdr:rowOff>190500</xdr:rowOff>
    </xdr:to>
    <xdr:sp>
      <xdr:nvSpPr>
        <xdr:cNvPr id="196" name="AutoShape 196"/>
        <xdr:cNvSpPr>
          <a:spLocks/>
        </xdr:cNvSpPr>
      </xdr:nvSpPr>
      <xdr:spPr>
        <a:xfrm>
          <a:off x="1285875" y="26412825"/>
          <a:ext cx="13335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133</xdr:row>
      <xdr:rowOff>47625</xdr:rowOff>
    </xdr:from>
    <xdr:to>
      <xdr:col>4</xdr:col>
      <xdr:colOff>219075</xdr:colOff>
      <xdr:row>142</xdr:row>
      <xdr:rowOff>190500</xdr:rowOff>
    </xdr:to>
    <xdr:sp>
      <xdr:nvSpPr>
        <xdr:cNvPr id="197" name="AutoShape 197"/>
        <xdr:cNvSpPr>
          <a:spLocks/>
        </xdr:cNvSpPr>
      </xdr:nvSpPr>
      <xdr:spPr>
        <a:xfrm>
          <a:off x="1285875" y="27051000"/>
          <a:ext cx="123825" cy="1971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>
      <xdr:nvSpPr>
        <xdr:cNvPr id="198" name="テキスト 16"/>
        <xdr:cNvSpPr txBox="1">
          <a:spLocks noChangeArrowheads="1"/>
        </xdr:cNvSpPr>
      </xdr:nvSpPr>
      <xdr:spPr>
        <a:xfrm>
          <a:off x="4133850" y="3171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156</xdr:row>
      <xdr:rowOff>0</xdr:rowOff>
    </xdr:from>
    <xdr:to>
      <xdr:col>8</xdr:col>
      <xdr:colOff>0</xdr:colOff>
      <xdr:row>156</xdr:row>
      <xdr:rowOff>0</xdr:rowOff>
    </xdr:to>
    <xdr:sp>
      <xdr:nvSpPr>
        <xdr:cNvPr id="199" name="テキスト 17"/>
        <xdr:cNvSpPr txBox="1">
          <a:spLocks noChangeArrowheads="1"/>
        </xdr:cNvSpPr>
      </xdr:nvSpPr>
      <xdr:spPr>
        <a:xfrm>
          <a:off x="4133850" y="3171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156</xdr:row>
      <xdr:rowOff>0</xdr:rowOff>
    </xdr:from>
    <xdr:to>
      <xdr:col>12</xdr:col>
      <xdr:colOff>0</xdr:colOff>
      <xdr:row>156</xdr:row>
      <xdr:rowOff>0</xdr:rowOff>
    </xdr:to>
    <xdr:sp>
      <xdr:nvSpPr>
        <xdr:cNvPr id="200" name="テキスト 16"/>
        <xdr:cNvSpPr txBox="1">
          <a:spLocks noChangeArrowheads="1"/>
        </xdr:cNvSpPr>
      </xdr:nvSpPr>
      <xdr:spPr>
        <a:xfrm>
          <a:off x="5905500" y="3171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156</xdr:row>
      <xdr:rowOff>0</xdr:rowOff>
    </xdr:from>
    <xdr:to>
      <xdr:col>12</xdr:col>
      <xdr:colOff>0</xdr:colOff>
      <xdr:row>156</xdr:row>
      <xdr:rowOff>0</xdr:rowOff>
    </xdr:to>
    <xdr:sp>
      <xdr:nvSpPr>
        <xdr:cNvPr id="201" name="テキスト 17"/>
        <xdr:cNvSpPr txBox="1">
          <a:spLocks noChangeArrowheads="1"/>
        </xdr:cNvSpPr>
      </xdr:nvSpPr>
      <xdr:spPr>
        <a:xfrm>
          <a:off x="5905500" y="31718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2</xdr:col>
      <xdr:colOff>76200</xdr:colOff>
      <xdr:row>144</xdr:row>
      <xdr:rowOff>66675</xdr:rowOff>
    </xdr:from>
    <xdr:to>
      <xdr:col>2</xdr:col>
      <xdr:colOff>219075</xdr:colOff>
      <xdr:row>157</xdr:row>
      <xdr:rowOff>76200</xdr:rowOff>
    </xdr:to>
    <xdr:sp>
      <xdr:nvSpPr>
        <xdr:cNvPr id="202" name="AutoShape 202"/>
        <xdr:cNvSpPr>
          <a:spLocks/>
        </xdr:cNvSpPr>
      </xdr:nvSpPr>
      <xdr:spPr>
        <a:xfrm>
          <a:off x="714375" y="29317950"/>
          <a:ext cx="142875" cy="2628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145</xdr:row>
      <xdr:rowOff>38100</xdr:rowOff>
    </xdr:from>
    <xdr:to>
      <xdr:col>4</xdr:col>
      <xdr:colOff>228600</xdr:colOff>
      <xdr:row>147</xdr:row>
      <xdr:rowOff>190500</xdr:rowOff>
    </xdr:to>
    <xdr:sp>
      <xdr:nvSpPr>
        <xdr:cNvPr id="203" name="AutoShape 203"/>
        <xdr:cNvSpPr>
          <a:spLocks/>
        </xdr:cNvSpPr>
      </xdr:nvSpPr>
      <xdr:spPr>
        <a:xfrm>
          <a:off x="1285875" y="29451300"/>
          <a:ext cx="13335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148</xdr:row>
      <xdr:rowOff>47625</xdr:rowOff>
    </xdr:from>
    <xdr:to>
      <xdr:col>4</xdr:col>
      <xdr:colOff>219075</xdr:colOff>
      <xdr:row>157</xdr:row>
      <xdr:rowOff>190500</xdr:rowOff>
    </xdr:to>
    <xdr:sp>
      <xdr:nvSpPr>
        <xdr:cNvPr id="204" name="AutoShape 204"/>
        <xdr:cNvSpPr>
          <a:spLocks/>
        </xdr:cNvSpPr>
      </xdr:nvSpPr>
      <xdr:spPr>
        <a:xfrm>
          <a:off x="1285875" y="30089475"/>
          <a:ext cx="123825" cy="1971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8</xdr:col>
      <xdr:colOff>0</xdr:colOff>
      <xdr:row>163</xdr:row>
      <xdr:rowOff>0</xdr:rowOff>
    </xdr:to>
    <xdr:sp>
      <xdr:nvSpPr>
        <xdr:cNvPr id="205" name="テキスト 16"/>
        <xdr:cNvSpPr txBox="1">
          <a:spLocks noChangeArrowheads="1"/>
        </xdr:cNvSpPr>
      </xdr:nvSpPr>
      <xdr:spPr>
        <a:xfrm>
          <a:off x="4133850" y="33080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163</xdr:row>
      <xdr:rowOff>0</xdr:rowOff>
    </xdr:from>
    <xdr:to>
      <xdr:col>8</xdr:col>
      <xdr:colOff>0</xdr:colOff>
      <xdr:row>163</xdr:row>
      <xdr:rowOff>0</xdr:rowOff>
    </xdr:to>
    <xdr:sp>
      <xdr:nvSpPr>
        <xdr:cNvPr id="206" name="テキスト 17"/>
        <xdr:cNvSpPr txBox="1">
          <a:spLocks noChangeArrowheads="1"/>
        </xdr:cNvSpPr>
      </xdr:nvSpPr>
      <xdr:spPr>
        <a:xfrm>
          <a:off x="4133850" y="33080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163</xdr:row>
      <xdr:rowOff>0</xdr:rowOff>
    </xdr:from>
    <xdr:to>
      <xdr:col>12</xdr:col>
      <xdr:colOff>0</xdr:colOff>
      <xdr:row>163</xdr:row>
      <xdr:rowOff>0</xdr:rowOff>
    </xdr:to>
    <xdr:sp>
      <xdr:nvSpPr>
        <xdr:cNvPr id="207" name="テキスト 16"/>
        <xdr:cNvSpPr txBox="1">
          <a:spLocks noChangeArrowheads="1"/>
        </xdr:cNvSpPr>
      </xdr:nvSpPr>
      <xdr:spPr>
        <a:xfrm>
          <a:off x="5905500" y="33080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163</xdr:row>
      <xdr:rowOff>0</xdr:rowOff>
    </xdr:from>
    <xdr:to>
      <xdr:col>12</xdr:col>
      <xdr:colOff>0</xdr:colOff>
      <xdr:row>163</xdr:row>
      <xdr:rowOff>0</xdr:rowOff>
    </xdr:to>
    <xdr:sp>
      <xdr:nvSpPr>
        <xdr:cNvPr id="208" name="テキスト 17"/>
        <xdr:cNvSpPr txBox="1">
          <a:spLocks noChangeArrowheads="1"/>
        </xdr:cNvSpPr>
      </xdr:nvSpPr>
      <xdr:spPr>
        <a:xfrm>
          <a:off x="5905500" y="33080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2</xdr:col>
      <xdr:colOff>76200</xdr:colOff>
      <xdr:row>159</xdr:row>
      <xdr:rowOff>66675</xdr:rowOff>
    </xdr:from>
    <xdr:to>
      <xdr:col>2</xdr:col>
      <xdr:colOff>219075</xdr:colOff>
      <xdr:row>163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714375" y="32356425"/>
          <a:ext cx="142875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160</xdr:row>
      <xdr:rowOff>38100</xdr:rowOff>
    </xdr:from>
    <xdr:to>
      <xdr:col>4</xdr:col>
      <xdr:colOff>228600</xdr:colOff>
      <xdr:row>162</xdr:row>
      <xdr:rowOff>190500</xdr:rowOff>
    </xdr:to>
    <xdr:sp>
      <xdr:nvSpPr>
        <xdr:cNvPr id="210" name="AutoShape 210"/>
        <xdr:cNvSpPr>
          <a:spLocks/>
        </xdr:cNvSpPr>
      </xdr:nvSpPr>
      <xdr:spPr>
        <a:xfrm>
          <a:off x="1285875" y="32489775"/>
          <a:ext cx="13335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176</xdr:row>
      <xdr:rowOff>0</xdr:rowOff>
    </xdr:from>
    <xdr:to>
      <xdr:col>8</xdr:col>
      <xdr:colOff>0</xdr:colOff>
      <xdr:row>176</xdr:row>
      <xdr:rowOff>0</xdr:rowOff>
    </xdr:to>
    <xdr:sp>
      <xdr:nvSpPr>
        <xdr:cNvPr id="211" name="テキスト 16"/>
        <xdr:cNvSpPr txBox="1">
          <a:spLocks noChangeArrowheads="1"/>
        </xdr:cNvSpPr>
      </xdr:nvSpPr>
      <xdr:spPr>
        <a:xfrm>
          <a:off x="4133850" y="3575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176</xdr:row>
      <xdr:rowOff>0</xdr:rowOff>
    </xdr:from>
    <xdr:to>
      <xdr:col>8</xdr:col>
      <xdr:colOff>0</xdr:colOff>
      <xdr:row>176</xdr:row>
      <xdr:rowOff>0</xdr:rowOff>
    </xdr:to>
    <xdr:sp>
      <xdr:nvSpPr>
        <xdr:cNvPr id="212" name="テキスト 17"/>
        <xdr:cNvSpPr txBox="1">
          <a:spLocks noChangeArrowheads="1"/>
        </xdr:cNvSpPr>
      </xdr:nvSpPr>
      <xdr:spPr>
        <a:xfrm>
          <a:off x="4133850" y="3575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176</xdr:row>
      <xdr:rowOff>0</xdr:rowOff>
    </xdr:from>
    <xdr:to>
      <xdr:col>12</xdr:col>
      <xdr:colOff>0</xdr:colOff>
      <xdr:row>176</xdr:row>
      <xdr:rowOff>0</xdr:rowOff>
    </xdr:to>
    <xdr:sp>
      <xdr:nvSpPr>
        <xdr:cNvPr id="213" name="テキスト 16"/>
        <xdr:cNvSpPr txBox="1">
          <a:spLocks noChangeArrowheads="1"/>
        </xdr:cNvSpPr>
      </xdr:nvSpPr>
      <xdr:spPr>
        <a:xfrm>
          <a:off x="5905500" y="3575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176</xdr:row>
      <xdr:rowOff>0</xdr:rowOff>
    </xdr:from>
    <xdr:to>
      <xdr:col>12</xdr:col>
      <xdr:colOff>0</xdr:colOff>
      <xdr:row>176</xdr:row>
      <xdr:rowOff>0</xdr:rowOff>
    </xdr:to>
    <xdr:sp>
      <xdr:nvSpPr>
        <xdr:cNvPr id="214" name="テキスト 17"/>
        <xdr:cNvSpPr txBox="1">
          <a:spLocks noChangeArrowheads="1"/>
        </xdr:cNvSpPr>
      </xdr:nvSpPr>
      <xdr:spPr>
        <a:xfrm>
          <a:off x="5905500" y="35756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2</xdr:col>
      <xdr:colOff>76200</xdr:colOff>
      <xdr:row>164</xdr:row>
      <xdr:rowOff>66675</xdr:rowOff>
    </xdr:from>
    <xdr:to>
      <xdr:col>2</xdr:col>
      <xdr:colOff>219075</xdr:colOff>
      <xdr:row>177</xdr:row>
      <xdr:rowOff>76200</xdr:rowOff>
    </xdr:to>
    <xdr:sp>
      <xdr:nvSpPr>
        <xdr:cNvPr id="215" name="AutoShape 215"/>
        <xdr:cNvSpPr>
          <a:spLocks/>
        </xdr:cNvSpPr>
      </xdr:nvSpPr>
      <xdr:spPr>
        <a:xfrm>
          <a:off x="714375" y="33356550"/>
          <a:ext cx="142875" cy="2628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165</xdr:row>
      <xdr:rowOff>38100</xdr:rowOff>
    </xdr:from>
    <xdr:to>
      <xdr:col>4</xdr:col>
      <xdr:colOff>228600</xdr:colOff>
      <xdr:row>167</xdr:row>
      <xdr:rowOff>190500</xdr:rowOff>
    </xdr:to>
    <xdr:sp>
      <xdr:nvSpPr>
        <xdr:cNvPr id="216" name="AutoShape 216"/>
        <xdr:cNvSpPr>
          <a:spLocks/>
        </xdr:cNvSpPr>
      </xdr:nvSpPr>
      <xdr:spPr>
        <a:xfrm>
          <a:off x="1285875" y="33489900"/>
          <a:ext cx="13335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168</xdr:row>
      <xdr:rowOff>47625</xdr:rowOff>
    </xdr:from>
    <xdr:to>
      <xdr:col>4</xdr:col>
      <xdr:colOff>219075</xdr:colOff>
      <xdr:row>177</xdr:row>
      <xdr:rowOff>190500</xdr:rowOff>
    </xdr:to>
    <xdr:sp>
      <xdr:nvSpPr>
        <xdr:cNvPr id="217" name="AutoShape 217"/>
        <xdr:cNvSpPr>
          <a:spLocks/>
        </xdr:cNvSpPr>
      </xdr:nvSpPr>
      <xdr:spPr>
        <a:xfrm>
          <a:off x="1285875" y="34128075"/>
          <a:ext cx="123825" cy="1971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191</xdr:row>
      <xdr:rowOff>0</xdr:rowOff>
    </xdr:from>
    <xdr:to>
      <xdr:col>8</xdr:col>
      <xdr:colOff>0</xdr:colOff>
      <xdr:row>191</xdr:row>
      <xdr:rowOff>0</xdr:rowOff>
    </xdr:to>
    <xdr:sp>
      <xdr:nvSpPr>
        <xdr:cNvPr id="218" name="テキスト 16"/>
        <xdr:cNvSpPr txBox="1">
          <a:spLocks noChangeArrowheads="1"/>
        </xdr:cNvSpPr>
      </xdr:nvSpPr>
      <xdr:spPr>
        <a:xfrm>
          <a:off x="4133850" y="3879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191</xdr:row>
      <xdr:rowOff>0</xdr:rowOff>
    </xdr:from>
    <xdr:to>
      <xdr:col>8</xdr:col>
      <xdr:colOff>0</xdr:colOff>
      <xdr:row>191</xdr:row>
      <xdr:rowOff>0</xdr:rowOff>
    </xdr:to>
    <xdr:sp>
      <xdr:nvSpPr>
        <xdr:cNvPr id="219" name="テキスト 17"/>
        <xdr:cNvSpPr txBox="1">
          <a:spLocks noChangeArrowheads="1"/>
        </xdr:cNvSpPr>
      </xdr:nvSpPr>
      <xdr:spPr>
        <a:xfrm>
          <a:off x="4133850" y="3879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191</xdr:row>
      <xdr:rowOff>0</xdr:rowOff>
    </xdr:from>
    <xdr:to>
      <xdr:col>12</xdr:col>
      <xdr:colOff>0</xdr:colOff>
      <xdr:row>191</xdr:row>
      <xdr:rowOff>0</xdr:rowOff>
    </xdr:to>
    <xdr:sp>
      <xdr:nvSpPr>
        <xdr:cNvPr id="220" name="テキスト 16"/>
        <xdr:cNvSpPr txBox="1">
          <a:spLocks noChangeArrowheads="1"/>
        </xdr:cNvSpPr>
      </xdr:nvSpPr>
      <xdr:spPr>
        <a:xfrm>
          <a:off x="5905500" y="3879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191</xdr:row>
      <xdr:rowOff>0</xdr:rowOff>
    </xdr:from>
    <xdr:to>
      <xdr:col>12</xdr:col>
      <xdr:colOff>0</xdr:colOff>
      <xdr:row>191</xdr:row>
      <xdr:rowOff>0</xdr:rowOff>
    </xdr:to>
    <xdr:sp>
      <xdr:nvSpPr>
        <xdr:cNvPr id="221" name="テキスト 17"/>
        <xdr:cNvSpPr txBox="1">
          <a:spLocks noChangeArrowheads="1"/>
        </xdr:cNvSpPr>
      </xdr:nvSpPr>
      <xdr:spPr>
        <a:xfrm>
          <a:off x="5905500" y="38795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2</xdr:col>
      <xdr:colOff>76200</xdr:colOff>
      <xdr:row>179</xdr:row>
      <xdr:rowOff>66675</xdr:rowOff>
    </xdr:from>
    <xdr:to>
      <xdr:col>2</xdr:col>
      <xdr:colOff>219075</xdr:colOff>
      <xdr:row>192</xdr:row>
      <xdr:rowOff>76200</xdr:rowOff>
    </xdr:to>
    <xdr:sp>
      <xdr:nvSpPr>
        <xdr:cNvPr id="222" name="AutoShape 222"/>
        <xdr:cNvSpPr>
          <a:spLocks/>
        </xdr:cNvSpPr>
      </xdr:nvSpPr>
      <xdr:spPr>
        <a:xfrm>
          <a:off x="714375" y="36395025"/>
          <a:ext cx="142875" cy="2628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180</xdr:row>
      <xdr:rowOff>38100</xdr:rowOff>
    </xdr:from>
    <xdr:to>
      <xdr:col>4</xdr:col>
      <xdr:colOff>228600</xdr:colOff>
      <xdr:row>182</xdr:row>
      <xdr:rowOff>190500</xdr:rowOff>
    </xdr:to>
    <xdr:sp>
      <xdr:nvSpPr>
        <xdr:cNvPr id="223" name="AutoShape 223"/>
        <xdr:cNvSpPr>
          <a:spLocks/>
        </xdr:cNvSpPr>
      </xdr:nvSpPr>
      <xdr:spPr>
        <a:xfrm>
          <a:off x="1285875" y="36528375"/>
          <a:ext cx="13335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183</xdr:row>
      <xdr:rowOff>47625</xdr:rowOff>
    </xdr:from>
    <xdr:to>
      <xdr:col>4</xdr:col>
      <xdr:colOff>219075</xdr:colOff>
      <xdr:row>192</xdr:row>
      <xdr:rowOff>190500</xdr:rowOff>
    </xdr:to>
    <xdr:sp>
      <xdr:nvSpPr>
        <xdr:cNvPr id="224" name="AutoShape 224"/>
        <xdr:cNvSpPr>
          <a:spLocks/>
        </xdr:cNvSpPr>
      </xdr:nvSpPr>
      <xdr:spPr>
        <a:xfrm>
          <a:off x="1285875" y="37166550"/>
          <a:ext cx="123825" cy="1971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206</xdr:row>
      <xdr:rowOff>0</xdr:rowOff>
    </xdr:from>
    <xdr:to>
      <xdr:col>8</xdr:col>
      <xdr:colOff>0</xdr:colOff>
      <xdr:row>206</xdr:row>
      <xdr:rowOff>0</xdr:rowOff>
    </xdr:to>
    <xdr:sp>
      <xdr:nvSpPr>
        <xdr:cNvPr id="225" name="テキスト 16"/>
        <xdr:cNvSpPr txBox="1">
          <a:spLocks noChangeArrowheads="1"/>
        </xdr:cNvSpPr>
      </xdr:nvSpPr>
      <xdr:spPr>
        <a:xfrm>
          <a:off x="4133850" y="41833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206</xdr:row>
      <xdr:rowOff>0</xdr:rowOff>
    </xdr:from>
    <xdr:to>
      <xdr:col>8</xdr:col>
      <xdr:colOff>0</xdr:colOff>
      <xdr:row>206</xdr:row>
      <xdr:rowOff>0</xdr:rowOff>
    </xdr:to>
    <xdr:sp>
      <xdr:nvSpPr>
        <xdr:cNvPr id="226" name="テキスト 17"/>
        <xdr:cNvSpPr txBox="1">
          <a:spLocks noChangeArrowheads="1"/>
        </xdr:cNvSpPr>
      </xdr:nvSpPr>
      <xdr:spPr>
        <a:xfrm>
          <a:off x="4133850" y="41833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206</xdr:row>
      <xdr:rowOff>0</xdr:rowOff>
    </xdr:from>
    <xdr:to>
      <xdr:col>12</xdr:col>
      <xdr:colOff>0</xdr:colOff>
      <xdr:row>206</xdr:row>
      <xdr:rowOff>0</xdr:rowOff>
    </xdr:to>
    <xdr:sp>
      <xdr:nvSpPr>
        <xdr:cNvPr id="227" name="テキスト 16"/>
        <xdr:cNvSpPr txBox="1">
          <a:spLocks noChangeArrowheads="1"/>
        </xdr:cNvSpPr>
      </xdr:nvSpPr>
      <xdr:spPr>
        <a:xfrm>
          <a:off x="5905500" y="41833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206</xdr:row>
      <xdr:rowOff>0</xdr:rowOff>
    </xdr:from>
    <xdr:to>
      <xdr:col>12</xdr:col>
      <xdr:colOff>0</xdr:colOff>
      <xdr:row>206</xdr:row>
      <xdr:rowOff>0</xdr:rowOff>
    </xdr:to>
    <xdr:sp>
      <xdr:nvSpPr>
        <xdr:cNvPr id="228" name="テキスト 17"/>
        <xdr:cNvSpPr txBox="1">
          <a:spLocks noChangeArrowheads="1"/>
        </xdr:cNvSpPr>
      </xdr:nvSpPr>
      <xdr:spPr>
        <a:xfrm>
          <a:off x="5905500" y="418338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2</xdr:col>
      <xdr:colOff>76200</xdr:colOff>
      <xdr:row>194</xdr:row>
      <xdr:rowOff>66675</xdr:rowOff>
    </xdr:from>
    <xdr:to>
      <xdr:col>2</xdr:col>
      <xdr:colOff>219075</xdr:colOff>
      <xdr:row>207</xdr:row>
      <xdr:rowOff>76200</xdr:rowOff>
    </xdr:to>
    <xdr:sp>
      <xdr:nvSpPr>
        <xdr:cNvPr id="229" name="AutoShape 229"/>
        <xdr:cNvSpPr>
          <a:spLocks/>
        </xdr:cNvSpPr>
      </xdr:nvSpPr>
      <xdr:spPr>
        <a:xfrm>
          <a:off x="714375" y="39433500"/>
          <a:ext cx="142875" cy="2628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195</xdr:row>
      <xdr:rowOff>38100</xdr:rowOff>
    </xdr:from>
    <xdr:to>
      <xdr:col>4</xdr:col>
      <xdr:colOff>228600</xdr:colOff>
      <xdr:row>197</xdr:row>
      <xdr:rowOff>190500</xdr:rowOff>
    </xdr:to>
    <xdr:sp>
      <xdr:nvSpPr>
        <xdr:cNvPr id="230" name="AutoShape 230"/>
        <xdr:cNvSpPr>
          <a:spLocks/>
        </xdr:cNvSpPr>
      </xdr:nvSpPr>
      <xdr:spPr>
        <a:xfrm>
          <a:off x="1285875" y="39566850"/>
          <a:ext cx="13335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198</xdr:row>
      <xdr:rowOff>47625</xdr:rowOff>
    </xdr:from>
    <xdr:to>
      <xdr:col>4</xdr:col>
      <xdr:colOff>219075</xdr:colOff>
      <xdr:row>207</xdr:row>
      <xdr:rowOff>190500</xdr:rowOff>
    </xdr:to>
    <xdr:sp>
      <xdr:nvSpPr>
        <xdr:cNvPr id="231" name="AutoShape 231"/>
        <xdr:cNvSpPr>
          <a:spLocks/>
        </xdr:cNvSpPr>
      </xdr:nvSpPr>
      <xdr:spPr>
        <a:xfrm>
          <a:off x="1285875" y="40205025"/>
          <a:ext cx="123825" cy="1971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221</xdr:row>
      <xdr:rowOff>0</xdr:rowOff>
    </xdr:from>
    <xdr:to>
      <xdr:col>8</xdr:col>
      <xdr:colOff>0</xdr:colOff>
      <xdr:row>221</xdr:row>
      <xdr:rowOff>0</xdr:rowOff>
    </xdr:to>
    <xdr:sp>
      <xdr:nvSpPr>
        <xdr:cNvPr id="232" name="テキスト 16"/>
        <xdr:cNvSpPr txBox="1">
          <a:spLocks noChangeArrowheads="1"/>
        </xdr:cNvSpPr>
      </xdr:nvSpPr>
      <xdr:spPr>
        <a:xfrm>
          <a:off x="4133850" y="44872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221</xdr:row>
      <xdr:rowOff>0</xdr:rowOff>
    </xdr:from>
    <xdr:to>
      <xdr:col>8</xdr:col>
      <xdr:colOff>0</xdr:colOff>
      <xdr:row>221</xdr:row>
      <xdr:rowOff>0</xdr:rowOff>
    </xdr:to>
    <xdr:sp>
      <xdr:nvSpPr>
        <xdr:cNvPr id="233" name="テキスト 17"/>
        <xdr:cNvSpPr txBox="1">
          <a:spLocks noChangeArrowheads="1"/>
        </xdr:cNvSpPr>
      </xdr:nvSpPr>
      <xdr:spPr>
        <a:xfrm>
          <a:off x="4133850" y="44872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221</xdr:row>
      <xdr:rowOff>0</xdr:rowOff>
    </xdr:from>
    <xdr:to>
      <xdr:col>12</xdr:col>
      <xdr:colOff>0</xdr:colOff>
      <xdr:row>221</xdr:row>
      <xdr:rowOff>0</xdr:rowOff>
    </xdr:to>
    <xdr:sp>
      <xdr:nvSpPr>
        <xdr:cNvPr id="234" name="テキスト 16"/>
        <xdr:cNvSpPr txBox="1">
          <a:spLocks noChangeArrowheads="1"/>
        </xdr:cNvSpPr>
      </xdr:nvSpPr>
      <xdr:spPr>
        <a:xfrm>
          <a:off x="5905500" y="44872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221</xdr:row>
      <xdr:rowOff>0</xdr:rowOff>
    </xdr:from>
    <xdr:to>
      <xdr:col>12</xdr:col>
      <xdr:colOff>0</xdr:colOff>
      <xdr:row>221</xdr:row>
      <xdr:rowOff>0</xdr:rowOff>
    </xdr:to>
    <xdr:sp>
      <xdr:nvSpPr>
        <xdr:cNvPr id="235" name="テキスト 17"/>
        <xdr:cNvSpPr txBox="1">
          <a:spLocks noChangeArrowheads="1"/>
        </xdr:cNvSpPr>
      </xdr:nvSpPr>
      <xdr:spPr>
        <a:xfrm>
          <a:off x="5905500" y="44872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2</xdr:col>
      <xdr:colOff>76200</xdr:colOff>
      <xdr:row>209</xdr:row>
      <xdr:rowOff>66675</xdr:rowOff>
    </xdr:from>
    <xdr:to>
      <xdr:col>2</xdr:col>
      <xdr:colOff>219075</xdr:colOff>
      <xdr:row>222</xdr:row>
      <xdr:rowOff>76200</xdr:rowOff>
    </xdr:to>
    <xdr:sp>
      <xdr:nvSpPr>
        <xdr:cNvPr id="236" name="AutoShape 236"/>
        <xdr:cNvSpPr>
          <a:spLocks/>
        </xdr:cNvSpPr>
      </xdr:nvSpPr>
      <xdr:spPr>
        <a:xfrm>
          <a:off x="714375" y="42471975"/>
          <a:ext cx="142875" cy="2628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210</xdr:row>
      <xdr:rowOff>38100</xdr:rowOff>
    </xdr:from>
    <xdr:to>
      <xdr:col>4</xdr:col>
      <xdr:colOff>228600</xdr:colOff>
      <xdr:row>212</xdr:row>
      <xdr:rowOff>190500</xdr:rowOff>
    </xdr:to>
    <xdr:sp>
      <xdr:nvSpPr>
        <xdr:cNvPr id="237" name="AutoShape 237"/>
        <xdr:cNvSpPr>
          <a:spLocks/>
        </xdr:cNvSpPr>
      </xdr:nvSpPr>
      <xdr:spPr>
        <a:xfrm>
          <a:off x="1285875" y="42605325"/>
          <a:ext cx="13335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213</xdr:row>
      <xdr:rowOff>47625</xdr:rowOff>
    </xdr:from>
    <xdr:to>
      <xdr:col>4</xdr:col>
      <xdr:colOff>219075</xdr:colOff>
      <xdr:row>222</xdr:row>
      <xdr:rowOff>190500</xdr:rowOff>
    </xdr:to>
    <xdr:sp>
      <xdr:nvSpPr>
        <xdr:cNvPr id="238" name="AutoShape 238"/>
        <xdr:cNvSpPr>
          <a:spLocks/>
        </xdr:cNvSpPr>
      </xdr:nvSpPr>
      <xdr:spPr>
        <a:xfrm>
          <a:off x="1285875" y="43243500"/>
          <a:ext cx="123825" cy="1971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236</xdr:row>
      <xdr:rowOff>0</xdr:rowOff>
    </xdr:from>
    <xdr:to>
      <xdr:col>8</xdr:col>
      <xdr:colOff>0</xdr:colOff>
      <xdr:row>236</xdr:row>
      <xdr:rowOff>0</xdr:rowOff>
    </xdr:to>
    <xdr:sp>
      <xdr:nvSpPr>
        <xdr:cNvPr id="239" name="テキスト 16"/>
        <xdr:cNvSpPr txBox="1">
          <a:spLocks noChangeArrowheads="1"/>
        </xdr:cNvSpPr>
      </xdr:nvSpPr>
      <xdr:spPr>
        <a:xfrm>
          <a:off x="4133850" y="47910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236</xdr:row>
      <xdr:rowOff>0</xdr:rowOff>
    </xdr:from>
    <xdr:to>
      <xdr:col>8</xdr:col>
      <xdr:colOff>0</xdr:colOff>
      <xdr:row>236</xdr:row>
      <xdr:rowOff>0</xdr:rowOff>
    </xdr:to>
    <xdr:sp>
      <xdr:nvSpPr>
        <xdr:cNvPr id="240" name="テキスト 17"/>
        <xdr:cNvSpPr txBox="1">
          <a:spLocks noChangeArrowheads="1"/>
        </xdr:cNvSpPr>
      </xdr:nvSpPr>
      <xdr:spPr>
        <a:xfrm>
          <a:off x="4133850" y="47910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236</xdr:row>
      <xdr:rowOff>0</xdr:rowOff>
    </xdr:from>
    <xdr:to>
      <xdr:col>12</xdr:col>
      <xdr:colOff>0</xdr:colOff>
      <xdr:row>236</xdr:row>
      <xdr:rowOff>0</xdr:rowOff>
    </xdr:to>
    <xdr:sp>
      <xdr:nvSpPr>
        <xdr:cNvPr id="241" name="テキスト 16"/>
        <xdr:cNvSpPr txBox="1">
          <a:spLocks noChangeArrowheads="1"/>
        </xdr:cNvSpPr>
      </xdr:nvSpPr>
      <xdr:spPr>
        <a:xfrm>
          <a:off x="5905500" y="47910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236</xdr:row>
      <xdr:rowOff>0</xdr:rowOff>
    </xdr:from>
    <xdr:to>
      <xdr:col>12</xdr:col>
      <xdr:colOff>0</xdr:colOff>
      <xdr:row>236</xdr:row>
      <xdr:rowOff>0</xdr:rowOff>
    </xdr:to>
    <xdr:sp>
      <xdr:nvSpPr>
        <xdr:cNvPr id="242" name="テキスト 17"/>
        <xdr:cNvSpPr txBox="1">
          <a:spLocks noChangeArrowheads="1"/>
        </xdr:cNvSpPr>
      </xdr:nvSpPr>
      <xdr:spPr>
        <a:xfrm>
          <a:off x="5905500" y="47910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2</xdr:col>
      <xdr:colOff>76200</xdr:colOff>
      <xdr:row>224</xdr:row>
      <xdr:rowOff>66675</xdr:rowOff>
    </xdr:from>
    <xdr:to>
      <xdr:col>2</xdr:col>
      <xdr:colOff>219075</xdr:colOff>
      <xdr:row>237</xdr:row>
      <xdr:rowOff>76200</xdr:rowOff>
    </xdr:to>
    <xdr:sp>
      <xdr:nvSpPr>
        <xdr:cNvPr id="243" name="AutoShape 243"/>
        <xdr:cNvSpPr>
          <a:spLocks/>
        </xdr:cNvSpPr>
      </xdr:nvSpPr>
      <xdr:spPr>
        <a:xfrm>
          <a:off x="714375" y="45510450"/>
          <a:ext cx="142875" cy="2628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225</xdr:row>
      <xdr:rowOff>38100</xdr:rowOff>
    </xdr:from>
    <xdr:to>
      <xdr:col>4</xdr:col>
      <xdr:colOff>228600</xdr:colOff>
      <xdr:row>227</xdr:row>
      <xdr:rowOff>190500</xdr:rowOff>
    </xdr:to>
    <xdr:sp>
      <xdr:nvSpPr>
        <xdr:cNvPr id="244" name="AutoShape 244"/>
        <xdr:cNvSpPr>
          <a:spLocks/>
        </xdr:cNvSpPr>
      </xdr:nvSpPr>
      <xdr:spPr>
        <a:xfrm>
          <a:off x="1285875" y="45643800"/>
          <a:ext cx="13335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228</xdr:row>
      <xdr:rowOff>47625</xdr:rowOff>
    </xdr:from>
    <xdr:to>
      <xdr:col>4</xdr:col>
      <xdr:colOff>219075</xdr:colOff>
      <xdr:row>237</xdr:row>
      <xdr:rowOff>190500</xdr:rowOff>
    </xdr:to>
    <xdr:sp>
      <xdr:nvSpPr>
        <xdr:cNvPr id="245" name="AutoShape 245"/>
        <xdr:cNvSpPr>
          <a:spLocks/>
        </xdr:cNvSpPr>
      </xdr:nvSpPr>
      <xdr:spPr>
        <a:xfrm>
          <a:off x="1285875" y="46281975"/>
          <a:ext cx="123825" cy="1971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251</xdr:row>
      <xdr:rowOff>0</xdr:rowOff>
    </xdr:from>
    <xdr:to>
      <xdr:col>8</xdr:col>
      <xdr:colOff>0</xdr:colOff>
      <xdr:row>251</xdr:row>
      <xdr:rowOff>0</xdr:rowOff>
    </xdr:to>
    <xdr:sp>
      <xdr:nvSpPr>
        <xdr:cNvPr id="246" name="テキスト 16"/>
        <xdr:cNvSpPr txBox="1">
          <a:spLocks noChangeArrowheads="1"/>
        </xdr:cNvSpPr>
      </xdr:nvSpPr>
      <xdr:spPr>
        <a:xfrm>
          <a:off x="4133850" y="5094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251</xdr:row>
      <xdr:rowOff>0</xdr:rowOff>
    </xdr:from>
    <xdr:to>
      <xdr:col>8</xdr:col>
      <xdr:colOff>0</xdr:colOff>
      <xdr:row>251</xdr:row>
      <xdr:rowOff>0</xdr:rowOff>
    </xdr:to>
    <xdr:sp>
      <xdr:nvSpPr>
        <xdr:cNvPr id="247" name="テキスト 17"/>
        <xdr:cNvSpPr txBox="1">
          <a:spLocks noChangeArrowheads="1"/>
        </xdr:cNvSpPr>
      </xdr:nvSpPr>
      <xdr:spPr>
        <a:xfrm>
          <a:off x="4133850" y="5094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251</xdr:row>
      <xdr:rowOff>0</xdr:rowOff>
    </xdr:from>
    <xdr:to>
      <xdr:col>12</xdr:col>
      <xdr:colOff>0</xdr:colOff>
      <xdr:row>251</xdr:row>
      <xdr:rowOff>0</xdr:rowOff>
    </xdr:to>
    <xdr:sp>
      <xdr:nvSpPr>
        <xdr:cNvPr id="248" name="テキスト 16"/>
        <xdr:cNvSpPr txBox="1">
          <a:spLocks noChangeArrowheads="1"/>
        </xdr:cNvSpPr>
      </xdr:nvSpPr>
      <xdr:spPr>
        <a:xfrm>
          <a:off x="5905500" y="5094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251</xdr:row>
      <xdr:rowOff>0</xdr:rowOff>
    </xdr:from>
    <xdr:to>
      <xdr:col>12</xdr:col>
      <xdr:colOff>0</xdr:colOff>
      <xdr:row>251</xdr:row>
      <xdr:rowOff>0</xdr:rowOff>
    </xdr:to>
    <xdr:sp>
      <xdr:nvSpPr>
        <xdr:cNvPr id="249" name="テキスト 17"/>
        <xdr:cNvSpPr txBox="1">
          <a:spLocks noChangeArrowheads="1"/>
        </xdr:cNvSpPr>
      </xdr:nvSpPr>
      <xdr:spPr>
        <a:xfrm>
          <a:off x="5905500" y="5094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2</xdr:col>
      <xdr:colOff>76200</xdr:colOff>
      <xdr:row>239</xdr:row>
      <xdr:rowOff>66675</xdr:rowOff>
    </xdr:from>
    <xdr:to>
      <xdr:col>2</xdr:col>
      <xdr:colOff>219075</xdr:colOff>
      <xdr:row>252</xdr:row>
      <xdr:rowOff>76200</xdr:rowOff>
    </xdr:to>
    <xdr:sp>
      <xdr:nvSpPr>
        <xdr:cNvPr id="250" name="AutoShape 250"/>
        <xdr:cNvSpPr>
          <a:spLocks/>
        </xdr:cNvSpPr>
      </xdr:nvSpPr>
      <xdr:spPr>
        <a:xfrm>
          <a:off x="714375" y="48548925"/>
          <a:ext cx="142875" cy="2628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240</xdr:row>
      <xdr:rowOff>38100</xdr:rowOff>
    </xdr:from>
    <xdr:to>
      <xdr:col>4</xdr:col>
      <xdr:colOff>228600</xdr:colOff>
      <xdr:row>242</xdr:row>
      <xdr:rowOff>190500</xdr:rowOff>
    </xdr:to>
    <xdr:sp>
      <xdr:nvSpPr>
        <xdr:cNvPr id="251" name="AutoShape 251"/>
        <xdr:cNvSpPr>
          <a:spLocks/>
        </xdr:cNvSpPr>
      </xdr:nvSpPr>
      <xdr:spPr>
        <a:xfrm>
          <a:off x="1285875" y="48682275"/>
          <a:ext cx="13335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243</xdr:row>
      <xdr:rowOff>47625</xdr:rowOff>
    </xdr:from>
    <xdr:to>
      <xdr:col>4</xdr:col>
      <xdr:colOff>219075</xdr:colOff>
      <xdr:row>252</xdr:row>
      <xdr:rowOff>190500</xdr:rowOff>
    </xdr:to>
    <xdr:sp>
      <xdr:nvSpPr>
        <xdr:cNvPr id="252" name="AutoShape 252"/>
        <xdr:cNvSpPr>
          <a:spLocks/>
        </xdr:cNvSpPr>
      </xdr:nvSpPr>
      <xdr:spPr>
        <a:xfrm>
          <a:off x="1285875" y="49320450"/>
          <a:ext cx="123825" cy="1971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266</xdr:row>
      <xdr:rowOff>0</xdr:rowOff>
    </xdr:from>
    <xdr:to>
      <xdr:col>8</xdr:col>
      <xdr:colOff>0</xdr:colOff>
      <xdr:row>266</xdr:row>
      <xdr:rowOff>0</xdr:rowOff>
    </xdr:to>
    <xdr:sp>
      <xdr:nvSpPr>
        <xdr:cNvPr id="253" name="テキスト 16"/>
        <xdr:cNvSpPr txBox="1">
          <a:spLocks noChangeArrowheads="1"/>
        </xdr:cNvSpPr>
      </xdr:nvSpPr>
      <xdr:spPr>
        <a:xfrm>
          <a:off x="4133850" y="5398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266</xdr:row>
      <xdr:rowOff>0</xdr:rowOff>
    </xdr:from>
    <xdr:to>
      <xdr:col>8</xdr:col>
      <xdr:colOff>0</xdr:colOff>
      <xdr:row>266</xdr:row>
      <xdr:rowOff>0</xdr:rowOff>
    </xdr:to>
    <xdr:sp>
      <xdr:nvSpPr>
        <xdr:cNvPr id="254" name="テキスト 17"/>
        <xdr:cNvSpPr txBox="1">
          <a:spLocks noChangeArrowheads="1"/>
        </xdr:cNvSpPr>
      </xdr:nvSpPr>
      <xdr:spPr>
        <a:xfrm>
          <a:off x="4133850" y="5398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266</xdr:row>
      <xdr:rowOff>0</xdr:rowOff>
    </xdr:from>
    <xdr:to>
      <xdr:col>12</xdr:col>
      <xdr:colOff>0</xdr:colOff>
      <xdr:row>266</xdr:row>
      <xdr:rowOff>0</xdr:rowOff>
    </xdr:to>
    <xdr:sp>
      <xdr:nvSpPr>
        <xdr:cNvPr id="255" name="テキスト 16"/>
        <xdr:cNvSpPr txBox="1">
          <a:spLocks noChangeArrowheads="1"/>
        </xdr:cNvSpPr>
      </xdr:nvSpPr>
      <xdr:spPr>
        <a:xfrm>
          <a:off x="5905500" y="5398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266</xdr:row>
      <xdr:rowOff>0</xdr:rowOff>
    </xdr:from>
    <xdr:to>
      <xdr:col>12</xdr:col>
      <xdr:colOff>0</xdr:colOff>
      <xdr:row>266</xdr:row>
      <xdr:rowOff>0</xdr:rowOff>
    </xdr:to>
    <xdr:sp>
      <xdr:nvSpPr>
        <xdr:cNvPr id="256" name="テキスト 17"/>
        <xdr:cNvSpPr txBox="1">
          <a:spLocks noChangeArrowheads="1"/>
        </xdr:cNvSpPr>
      </xdr:nvSpPr>
      <xdr:spPr>
        <a:xfrm>
          <a:off x="5905500" y="53987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2</xdr:col>
      <xdr:colOff>76200</xdr:colOff>
      <xdr:row>254</xdr:row>
      <xdr:rowOff>66675</xdr:rowOff>
    </xdr:from>
    <xdr:to>
      <xdr:col>2</xdr:col>
      <xdr:colOff>219075</xdr:colOff>
      <xdr:row>267</xdr:row>
      <xdr:rowOff>76200</xdr:rowOff>
    </xdr:to>
    <xdr:sp>
      <xdr:nvSpPr>
        <xdr:cNvPr id="257" name="AutoShape 257"/>
        <xdr:cNvSpPr>
          <a:spLocks/>
        </xdr:cNvSpPr>
      </xdr:nvSpPr>
      <xdr:spPr>
        <a:xfrm>
          <a:off x="714375" y="51587400"/>
          <a:ext cx="142875" cy="2628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255</xdr:row>
      <xdr:rowOff>38100</xdr:rowOff>
    </xdr:from>
    <xdr:to>
      <xdr:col>4</xdr:col>
      <xdr:colOff>228600</xdr:colOff>
      <xdr:row>257</xdr:row>
      <xdr:rowOff>190500</xdr:rowOff>
    </xdr:to>
    <xdr:sp>
      <xdr:nvSpPr>
        <xdr:cNvPr id="258" name="AutoShape 258"/>
        <xdr:cNvSpPr>
          <a:spLocks/>
        </xdr:cNvSpPr>
      </xdr:nvSpPr>
      <xdr:spPr>
        <a:xfrm>
          <a:off x="1285875" y="51720750"/>
          <a:ext cx="13335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258</xdr:row>
      <xdr:rowOff>47625</xdr:rowOff>
    </xdr:from>
    <xdr:to>
      <xdr:col>4</xdr:col>
      <xdr:colOff>219075</xdr:colOff>
      <xdr:row>267</xdr:row>
      <xdr:rowOff>190500</xdr:rowOff>
    </xdr:to>
    <xdr:sp>
      <xdr:nvSpPr>
        <xdr:cNvPr id="259" name="AutoShape 259"/>
        <xdr:cNvSpPr>
          <a:spLocks/>
        </xdr:cNvSpPr>
      </xdr:nvSpPr>
      <xdr:spPr>
        <a:xfrm>
          <a:off x="1285875" y="52358925"/>
          <a:ext cx="123825" cy="1971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281</xdr:row>
      <xdr:rowOff>0</xdr:rowOff>
    </xdr:from>
    <xdr:to>
      <xdr:col>8</xdr:col>
      <xdr:colOff>0</xdr:colOff>
      <xdr:row>281</xdr:row>
      <xdr:rowOff>0</xdr:rowOff>
    </xdr:to>
    <xdr:sp>
      <xdr:nvSpPr>
        <xdr:cNvPr id="260" name="テキスト 16"/>
        <xdr:cNvSpPr txBox="1">
          <a:spLocks noChangeArrowheads="1"/>
        </xdr:cNvSpPr>
      </xdr:nvSpPr>
      <xdr:spPr>
        <a:xfrm>
          <a:off x="4133850" y="57026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281</xdr:row>
      <xdr:rowOff>0</xdr:rowOff>
    </xdr:from>
    <xdr:to>
      <xdr:col>8</xdr:col>
      <xdr:colOff>0</xdr:colOff>
      <xdr:row>281</xdr:row>
      <xdr:rowOff>0</xdr:rowOff>
    </xdr:to>
    <xdr:sp>
      <xdr:nvSpPr>
        <xdr:cNvPr id="261" name="テキスト 17"/>
        <xdr:cNvSpPr txBox="1">
          <a:spLocks noChangeArrowheads="1"/>
        </xdr:cNvSpPr>
      </xdr:nvSpPr>
      <xdr:spPr>
        <a:xfrm>
          <a:off x="4133850" y="57026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281</xdr:row>
      <xdr:rowOff>0</xdr:rowOff>
    </xdr:from>
    <xdr:to>
      <xdr:col>12</xdr:col>
      <xdr:colOff>0</xdr:colOff>
      <xdr:row>281</xdr:row>
      <xdr:rowOff>0</xdr:rowOff>
    </xdr:to>
    <xdr:sp>
      <xdr:nvSpPr>
        <xdr:cNvPr id="262" name="テキスト 16"/>
        <xdr:cNvSpPr txBox="1">
          <a:spLocks noChangeArrowheads="1"/>
        </xdr:cNvSpPr>
      </xdr:nvSpPr>
      <xdr:spPr>
        <a:xfrm>
          <a:off x="5905500" y="57026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281</xdr:row>
      <xdr:rowOff>0</xdr:rowOff>
    </xdr:from>
    <xdr:to>
      <xdr:col>12</xdr:col>
      <xdr:colOff>0</xdr:colOff>
      <xdr:row>281</xdr:row>
      <xdr:rowOff>0</xdr:rowOff>
    </xdr:to>
    <xdr:sp>
      <xdr:nvSpPr>
        <xdr:cNvPr id="263" name="テキスト 17"/>
        <xdr:cNvSpPr txBox="1">
          <a:spLocks noChangeArrowheads="1"/>
        </xdr:cNvSpPr>
      </xdr:nvSpPr>
      <xdr:spPr>
        <a:xfrm>
          <a:off x="5905500" y="57026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2</xdr:col>
      <xdr:colOff>76200</xdr:colOff>
      <xdr:row>269</xdr:row>
      <xdr:rowOff>66675</xdr:rowOff>
    </xdr:from>
    <xdr:to>
      <xdr:col>2</xdr:col>
      <xdr:colOff>219075</xdr:colOff>
      <xdr:row>282</xdr:row>
      <xdr:rowOff>76200</xdr:rowOff>
    </xdr:to>
    <xdr:sp>
      <xdr:nvSpPr>
        <xdr:cNvPr id="264" name="AutoShape 264"/>
        <xdr:cNvSpPr>
          <a:spLocks/>
        </xdr:cNvSpPr>
      </xdr:nvSpPr>
      <xdr:spPr>
        <a:xfrm>
          <a:off x="714375" y="54625875"/>
          <a:ext cx="142875" cy="2628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270</xdr:row>
      <xdr:rowOff>38100</xdr:rowOff>
    </xdr:from>
    <xdr:to>
      <xdr:col>4</xdr:col>
      <xdr:colOff>228600</xdr:colOff>
      <xdr:row>272</xdr:row>
      <xdr:rowOff>190500</xdr:rowOff>
    </xdr:to>
    <xdr:sp>
      <xdr:nvSpPr>
        <xdr:cNvPr id="265" name="AutoShape 265"/>
        <xdr:cNvSpPr>
          <a:spLocks/>
        </xdr:cNvSpPr>
      </xdr:nvSpPr>
      <xdr:spPr>
        <a:xfrm>
          <a:off x="1285875" y="54759225"/>
          <a:ext cx="13335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273</xdr:row>
      <xdr:rowOff>47625</xdr:rowOff>
    </xdr:from>
    <xdr:to>
      <xdr:col>4</xdr:col>
      <xdr:colOff>219075</xdr:colOff>
      <xdr:row>282</xdr:row>
      <xdr:rowOff>190500</xdr:rowOff>
    </xdr:to>
    <xdr:sp>
      <xdr:nvSpPr>
        <xdr:cNvPr id="266" name="AutoShape 266"/>
        <xdr:cNvSpPr>
          <a:spLocks/>
        </xdr:cNvSpPr>
      </xdr:nvSpPr>
      <xdr:spPr>
        <a:xfrm>
          <a:off x="1285875" y="55397400"/>
          <a:ext cx="123825" cy="1971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296</xdr:row>
      <xdr:rowOff>0</xdr:rowOff>
    </xdr:from>
    <xdr:to>
      <xdr:col>8</xdr:col>
      <xdr:colOff>0</xdr:colOff>
      <xdr:row>296</xdr:row>
      <xdr:rowOff>0</xdr:rowOff>
    </xdr:to>
    <xdr:sp>
      <xdr:nvSpPr>
        <xdr:cNvPr id="267" name="テキスト 16"/>
        <xdr:cNvSpPr txBox="1">
          <a:spLocks noChangeArrowheads="1"/>
        </xdr:cNvSpPr>
      </xdr:nvSpPr>
      <xdr:spPr>
        <a:xfrm>
          <a:off x="4133850" y="6006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296</xdr:row>
      <xdr:rowOff>0</xdr:rowOff>
    </xdr:from>
    <xdr:to>
      <xdr:col>8</xdr:col>
      <xdr:colOff>0</xdr:colOff>
      <xdr:row>296</xdr:row>
      <xdr:rowOff>0</xdr:rowOff>
    </xdr:to>
    <xdr:sp>
      <xdr:nvSpPr>
        <xdr:cNvPr id="268" name="テキスト 17"/>
        <xdr:cNvSpPr txBox="1">
          <a:spLocks noChangeArrowheads="1"/>
        </xdr:cNvSpPr>
      </xdr:nvSpPr>
      <xdr:spPr>
        <a:xfrm>
          <a:off x="4133850" y="6006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296</xdr:row>
      <xdr:rowOff>0</xdr:rowOff>
    </xdr:from>
    <xdr:to>
      <xdr:col>12</xdr:col>
      <xdr:colOff>0</xdr:colOff>
      <xdr:row>296</xdr:row>
      <xdr:rowOff>0</xdr:rowOff>
    </xdr:to>
    <xdr:sp>
      <xdr:nvSpPr>
        <xdr:cNvPr id="269" name="テキスト 16"/>
        <xdr:cNvSpPr txBox="1">
          <a:spLocks noChangeArrowheads="1"/>
        </xdr:cNvSpPr>
      </xdr:nvSpPr>
      <xdr:spPr>
        <a:xfrm>
          <a:off x="5905500" y="6006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296</xdr:row>
      <xdr:rowOff>0</xdr:rowOff>
    </xdr:from>
    <xdr:to>
      <xdr:col>12</xdr:col>
      <xdr:colOff>0</xdr:colOff>
      <xdr:row>296</xdr:row>
      <xdr:rowOff>0</xdr:rowOff>
    </xdr:to>
    <xdr:sp>
      <xdr:nvSpPr>
        <xdr:cNvPr id="270" name="テキスト 17"/>
        <xdr:cNvSpPr txBox="1">
          <a:spLocks noChangeArrowheads="1"/>
        </xdr:cNvSpPr>
      </xdr:nvSpPr>
      <xdr:spPr>
        <a:xfrm>
          <a:off x="5905500" y="6006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2</xdr:col>
      <xdr:colOff>76200</xdr:colOff>
      <xdr:row>284</xdr:row>
      <xdr:rowOff>66675</xdr:rowOff>
    </xdr:from>
    <xdr:to>
      <xdr:col>2</xdr:col>
      <xdr:colOff>219075</xdr:colOff>
      <xdr:row>297</xdr:row>
      <xdr:rowOff>76200</xdr:rowOff>
    </xdr:to>
    <xdr:sp>
      <xdr:nvSpPr>
        <xdr:cNvPr id="271" name="AutoShape 271"/>
        <xdr:cNvSpPr>
          <a:spLocks/>
        </xdr:cNvSpPr>
      </xdr:nvSpPr>
      <xdr:spPr>
        <a:xfrm>
          <a:off x="714375" y="57664350"/>
          <a:ext cx="142875" cy="2628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285</xdr:row>
      <xdr:rowOff>38100</xdr:rowOff>
    </xdr:from>
    <xdr:to>
      <xdr:col>4</xdr:col>
      <xdr:colOff>228600</xdr:colOff>
      <xdr:row>287</xdr:row>
      <xdr:rowOff>190500</xdr:rowOff>
    </xdr:to>
    <xdr:sp>
      <xdr:nvSpPr>
        <xdr:cNvPr id="272" name="AutoShape 272"/>
        <xdr:cNvSpPr>
          <a:spLocks/>
        </xdr:cNvSpPr>
      </xdr:nvSpPr>
      <xdr:spPr>
        <a:xfrm>
          <a:off x="1285875" y="57797700"/>
          <a:ext cx="13335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288</xdr:row>
      <xdr:rowOff>47625</xdr:rowOff>
    </xdr:from>
    <xdr:to>
      <xdr:col>4</xdr:col>
      <xdr:colOff>219075</xdr:colOff>
      <xdr:row>297</xdr:row>
      <xdr:rowOff>190500</xdr:rowOff>
    </xdr:to>
    <xdr:sp>
      <xdr:nvSpPr>
        <xdr:cNvPr id="273" name="AutoShape 273"/>
        <xdr:cNvSpPr>
          <a:spLocks/>
        </xdr:cNvSpPr>
      </xdr:nvSpPr>
      <xdr:spPr>
        <a:xfrm>
          <a:off x="1285875" y="58435875"/>
          <a:ext cx="123825" cy="1971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311</xdr:row>
      <xdr:rowOff>0</xdr:rowOff>
    </xdr:from>
    <xdr:to>
      <xdr:col>8</xdr:col>
      <xdr:colOff>0</xdr:colOff>
      <xdr:row>311</xdr:row>
      <xdr:rowOff>0</xdr:rowOff>
    </xdr:to>
    <xdr:sp>
      <xdr:nvSpPr>
        <xdr:cNvPr id="274" name="テキスト 16"/>
        <xdr:cNvSpPr txBox="1">
          <a:spLocks noChangeArrowheads="1"/>
        </xdr:cNvSpPr>
      </xdr:nvSpPr>
      <xdr:spPr>
        <a:xfrm>
          <a:off x="4133850" y="6310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8</xdr:col>
      <xdr:colOff>0</xdr:colOff>
      <xdr:row>311</xdr:row>
      <xdr:rowOff>0</xdr:rowOff>
    </xdr:from>
    <xdr:to>
      <xdr:col>8</xdr:col>
      <xdr:colOff>0</xdr:colOff>
      <xdr:row>311</xdr:row>
      <xdr:rowOff>0</xdr:rowOff>
    </xdr:to>
    <xdr:sp>
      <xdr:nvSpPr>
        <xdr:cNvPr id="275" name="テキスト 17"/>
        <xdr:cNvSpPr txBox="1">
          <a:spLocks noChangeArrowheads="1"/>
        </xdr:cNvSpPr>
      </xdr:nvSpPr>
      <xdr:spPr>
        <a:xfrm>
          <a:off x="4133850" y="6310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12</xdr:col>
      <xdr:colOff>0</xdr:colOff>
      <xdr:row>311</xdr:row>
      <xdr:rowOff>0</xdr:rowOff>
    </xdr:from>
    <xdr:to>
      <xdr:col>12</xdr:col>
      <xdr:colOff>0</xdr:colOff>
      <xdr:row>311</xdr:row>
      <xdr:rowOff>0</xdr:rowOff>
    </xdr:to>
    <xdr:sp>
      <xdr:nvSpPr>
        <xdr:cNvPr id="276" name="テキスト 16"/>
        <xdr:cNvSpPr txBox="1">
          <a:spLocks noChangeArrowheads="1"/>
        </xdr:cNvSpPr>
      </xdr:nvSpPr>
      <xdr:spPr>
        <a:xfrm>
          <a:off x="5905500" y="6310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粗 付 加
価 値 額</a:t>
          </a:r>
        </a:p>
      </xdr:txBody>
    </xdr:sp>
    <xdr:clientData/>
  </xdr:twoCellAnchor>
  <xdr:twoCellAnchor>
    <xdr:from>
      <xdr:col>12</xdr:col>
      <xdr:colOff>0</xdr:colOff>
      <xdr:row>311</xdr:row>
      <xdr:rowOff>0</xdr:rowOff>
    </xdr:from>
    <xdr:to>
      <xdr:col>12</xdr:col>
      <xdr:colOff>0</xdr:colOff>
      <xdr:row>311</xdr:row>
      <xdr:rowOff>0</xdr:rowOff>
    </xdr:to>
    <xdr:sp>
      <xdr:nvSpPr>
        <xdr:cNvPr id="277" name="テキスト 17"/>
        <xdr:cNvSpPr txBox="1">
          <a:spLocks noChangeArrowheads="1"/>
        </xdr:cNvSpPr>
      </xdr:nvSpPr>
      <xdr:spPr>
        <a:xfrm>
          <a:off x="5905500" y="63103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生 産 額
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(30人以上)</a:t>
          </a:r>
        </a:p>
      </xdr:txBody>
    </xdr:sp>
    <xdr:clientData/>
  </xdr:twoCellAnchor>
  <xdr:twoCellAnchor>
    <xdr:from>
      <xdr:col>2</xdr:col>
      <xdr:colOff>76200</xdr:colOff>
      <xdr:row>299</xdr:row>
      <xdr:rowOff>66675</xdr:rowOff>
    </xdr:from>
    <xdr:to>
      <xdr:col>2</xdr:col>
      <xdr:colOff>219075</xdr:colOff>
      <xdr:row>312</xdr:row>
      <xdr:rowOff>76200</xdr:rowOff>
    </xdr:to>
    <xdr:sp>
      <xdr:nvSpPr>
        <xdr:cNvPr id="278" name="AutoShape 278"/>
        <xdr:cNvSpPr>
          <a:spLocks/>
        </xdr:cNvSpPr>
      </xdr:nvSpPr>
      <xdr:spPr>
        <a:xfrm>
          <a:off x="714375" y="60702825"/>
          <a:ext cx="142875" cy="2628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300</xdr:row>
      <xdr:rowOff>38100</xdr:rowOff>
    </xdr:from>
    <xdr:to>
      <xdr:col>4</xdr:col>
      <xdr:colOff>228600</xdr:colOff>
      <xdr:row>302</xdr:row>
      <xdr:rowOff>190500</xdr:rowOff>
    </xdr:to>
    <xdr:sp>
      <xdr:nvSpPr>
        <xdr:cNvPr id="279" name="AutoShape 279"/>
        <xdr:cNvSpPr>
          <a:spLocks/>
        </xdr:cNvSpPr>
      </xdr:nvSpPr>
      <xdr:spPr>
        <a:xfrm>
          <a:off x="1285875" y="60836175"/>
          <a:ext cx="13335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303</xdr:row>
      <xdr:rowOff>47625</xdr:rowOff>
    </xdr:from>
    <xdr:to>
      <xdr:col>4</xdr:col>
      <xdr:colOff>219075</xdr:colOff>
      <xdr:row>312</xdr:row>
      <xdr:rowOff>190500</xdr:rowOff>
    </xdr:to>
    <xdr:sp>
      <xdr:nvSpPr>
        <xdr:cNvPr id="280" name="AutoShape 280"/>
        <xdr:cNvSpPr>
          <a:spLocks/>
        </xdr:cNvSpPr>
      </xdr:nvSpPr>
      <xdr:spPr>
        <a:xfrm>
          <a:off x="1285875" y="61474350"/>
          <a:ext cx="123825" cy="1971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16</xdr:row>
      <xdr:rowOff>66675</xdr:rowOff>
    </xdr:from>
    <xdr:to>
      <xdr:col>3</xdr:col>
      <xdr:colOff>190500</xdr:colOff>
      <xdr:row>24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171575" y="3209925"/>
          <a:ext cx="104775" cy="1466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25</xdr:row>
      <xdr:rowOff>19050</xdr:rowOff>
    </xdr:from>
    <xdr:to>
      <xdr:col>3</xdr:col>
      <xdr:colOff>180975</xdr:colOff>
      <xdr:row>29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162050" y="4876800"/>
          <a:ext cx="104775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66675</xdr:rowOff>
    </xdr:from>
    <xdr:to>
      <xdr:col>10</xdr:col>
      <xdr:colOff>0</xdr:colOff>
      <xdr:row>30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5429250" y="2828925"/>
          <a:ext cx="0" cy="3114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342900</xdr:colOff>
      <xdr:row>14</xdr:row>
      <xdr:rowOff>66675</xdr:rowOff>
    </xdr:from>
    <xdr:to>
      <xdr:col>1</xdr:col>
      <xdr:colOff>466725</xdr:colOff>
      <xdr:row>34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657225" y="2828925"/>
          <a:ext cx="123825" cy="3886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371475</xdr:colOff>
      <xdr:row>4</xdr:row>
      <xdr:rowOff>28575</xdr:rowOff>
    </xdr:from>
    <xdr:to>
      <xdr:col>1</xdr:col>
      <xdr:colOff>476250</xdr:colOff>
      <xdr:row>12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685800" y="866775"/>
          <a:ext cx="104775" cy="1628775"/>
        </a:xfrm>
        <a:prstGeom prst="leftBrace">
          <a:avLst>
            <a:gd name="adj" fmla="val 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4</xdr:row>
      <xdr:rowOff>47625</xdr:rowOff>
    </xdr:from>
    <xdr:to>
      <xdr:col>3</xdr:col>
      <xdr:colOff>104775</xdr:colOff>
      <xdr:row>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162050" y="885825"/>
          <a:ext cx="28575" cy="714375"/>
        </a:xfrm>
        <a:prstGeom prst="leftBrace">
          <a:avLst>
            <a:gd name="adj" fmla="val 66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16</xdr:row>
      <xdr:rowOff>38100</xdr:rowOff>
    </xdr:from>
    <xdr:to>
      <xdr:col>5</xdr:col>
      <xdr:colOff>180975</xdr:colOff>
      <xdr:row>19</xdr:row>
      <xdr:rowOff>9525</xdr:rowOff>
    </xdr:to>
    <xdr:sp>
      <xdr:nvSpPr>
        <xdr:cNvPr id="7" name="AutoShape 7"/>
        <xdr:cNvSpPr>
          <a:spLocks/>
        </xdr:cNvSpPr>
      </xdr:nvSpPr>
      <xdr:spPr>
        <a:xfrm>
          <a:off x="1885950" y="3181350"/>
          <a:ext cx="10477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85725</xdr:colOff>
      <xdr:row>20</xdr:row>
      <xdr:rowOff>19050</xdr:rowOff>
    </xdr:from>
    <xdr:to>
      <xdr:col>5</xdr:col>
      <xdr:colOff>171450</xdr:colOff>
      <xdr:row>22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1895475" y="3924300"/>
          <a:ext cx="857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16</xdr:row>
      <xdr:rowOff>104775</xdr:rowOff>
    </xdr:from>
    <xdr:to>
      <xdr:col>1</xdr:col>
      <xdr:colOff>361950</xdr:colOff>
      <xdr:row>28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485775" y="2667000"/>
          <a:ext cx="76200" cy="1809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30</xdr:row>
      <xdr:rowOff>76200</xdr:rowOff>
    </xdr:from>
    <xdr:to>
      <xdr:col>1</xdr:col>
      <xdr:colOff>352425</xdr:colOff>
      <xdr:row>40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476250" y="4772025"/>
          <a:ext cx="76200" cy="1571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42</xdr:row>
      <xdr:rowOff>142875</xdr:rowOff>
    </xdr:from>
    <xdr:to>
      <xdr:col>1</xdr:col>
      <xdr:colOff>314325</xdr:colOff>
      <xdr:row>56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438150" y="6667500"/>
          <a:ext cx="76200" cy="2095500"/>
        </a:xfrm>
        <a:prstGeom prst="leftBrace">
          <a:avLst>
            <a:gd name="adj" fmla="val 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58</xdr:row>
      <xdr:rowOff>57150</xdr:rowOff>
    </xdr:from>
    <xdr:to>
      <xdr:col>1</xdr:col>
      <xdr:colOff>352425</xdr:colOff>
      <xdr:row>67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476250" y="9020175"/>
          <a:ext cx="76200" cy="1438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69</xdr:row>
      <xdr:rowOff>66675</xdr:rowOff>
    </xdr:from>
    <xdr:to>
      <xdr:col>1</xdr:col>
      <xdr:colOff>342900</xdr:colOff>
      <xdr:row>80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466725" y="10706100"/>
          <a:ext cx="76200" cy="1685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82</xdr:row>
      <xdr:rowOff>57150</xdr:rowOff>
    </xdr:from>
    <xdr:to>
      <xdr:col>1</xdr:col>
      <xdr:colOff>342900</xdr:colOff>
      <xdr:row>90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466725" y="12677775"/>
          <a:ext cx="76200" cy="1295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92</xdr:row>
      <xdr:rowOff>9525</xdr:rowOff>
    </xdr:from>
    <xdr:to>
      <xdr:col>1</xdr:col>
      <xdr:colOff>352425</xdr:colOff>
      <xdr:row>111</xdr:row>
      <xdr:rowOff>38100</xdr:rowOff>
    </xdr:to>
    <xdr:sp>
      <xdr:nvSpPr>
        <xdr:cNvPr id="7" name="AutoShape 7"/>
        <xdr:cNvSpPr>
          <a:spLocks/>
        </xdr:cNvSpPr>
      </xdr:nvSpPr>
      <xdr:spPr>
        <a:xfrm>
          <a:off x="447675" y="14144625"/>
          <a:ext cx="104775" cy="2924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9</xdr:row>
      <xdr:rowOff>57150</xdr:rowOff>
    </xdr:from>
    <xdr:to>
      <xdr:col>1</xdr:col>
      <xdr:colOff>409575</xdr:colOff>
      <xdr:row>14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504825" y="1552575"/>
          <a:ext cx="104775" cy="838200"/>
        </a:xfrm>
        <a:prstGeom prst="leftBrace">
          <a:avLst>
            <a:gd name="adj" fmla="val 2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9</xdr:row>
      <xdr:rowOff>38100</xdr:rowOff>
    </xdr:from>
    <xdr:to>
      <xdr:col>1</xdr:col>
      <xdr:colOff>314325</xdr:colOff>
      <xdr:row>20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409575" y="1562100"/>
          <a:ext cx="104775" cy="1733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22</xdr:row>
      <xdr:rowOff>66675</xdr:rowOff>
    </xdr:from>
    <xdr:to>
      <xdr:col>1</xdr:col>
      <xdr:colOff>295275</xdr:colOff>
      <xdr:row>38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381000" y="3581400"/>
          <a:ext cx="114300" cy="2476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9</xdr:row>
      <xdr:rowOff>19050</xdr:rowOff>
    </xdr:from>
    <xdr:to>
      <xdr:col>2</xdr:col>
      <xdr:colOff>123825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28675" y="1647825"/>
          <a:ext cx="7620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11</xdr:row>
      <xdr:rowOff>180975</xdr:rowOff>
    </xdr:from>
    <xdr:to>
      <xdr:col>2</xdr:col>
      <xdr:colOff>123825</xdr:colOff>
      <xdr:row>13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828675" y="2228850"/>
          <a:ext cx="7620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9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2" width="6.875" style="2" customWidth="1"/>
    <col min="3" max="3" width="82.50390625" style="2" customWidth="1"/>
    <col min="4" max="4" width="9.625" style="2" customWidth="1"/>
    <col min="5" max="6" width="10.25390625" style="2" customWidth="1"/>
    <col min="7" max="9" width="9.00390625" style="2" customWidth="1"/>
    <col min="10" max="10" width="15.625" style="2" customWidth="1"/>
    <col min="11" max="16384" width="9.00390625" style="2" customWidth="1"/>
  </cols>
  <sheetData>
    <row r="1" spans="1:6" ht="12" customHeight="1">
      <c r="A1" s="1" t="s">
        <v>343</v>
      </c>
      <c r="B1" s="1"/>
      <c r="C1" s="1"/>
      <c r="D1" s="1"/>
      <c r="E1" s="1"/>
      <c r="F1" s="1"/>
    </row>
    <row r="2" spans="1:6" ht="12" customHeight="1">
      <c r="A2" s="1"/>
      <c r="B2" s="1"/>
      <c r="C2" s="1"/>
      <c r="D2" s="1"/>
      <c r="E2" s="1"/>
      <c r="F2" s="1"/>
    </row>
    <row r="3" spans="2:6" ht="12" customHeight="1">
      <c r="B3" s="1" t="s">
        <v>206</v>
      </c>
      <c r="C3" s="1"/>
      <c r="E3" s="1"/>
      <c r="F3" s="1"/>
    </row>
    <row r="4" spans="2:6" ht="12" customHeight="1">
      <c r="B4" s="3" t="s">
        <v>477</v>
      </c>
      <c r="C4" s="1" t="s">
        <v>239</v>
      </c>
      <c r="E4" s="1"/>
      <c r="F4" s="1"/>
    </row>
    <row r="5" spans="2:3" ht="26.25" customHeight="1">
      <c r="B5" s="3" t="s">
        <v>478</v>
      </c>
      <c r="C5" s="5" t="s">
        <v>344</v>
      </c>
    </row>
    <row r="6" spans="2:6" ht="12" customHeight="1">
      <c r="B6" s="3" t="s">
        <v>241</v>
      </c>
      <c r="C6" s="5" t="s">
        <v>345</v>
      </c>
      <c r="E6" s="1"/>
      <c r="F6" s="1"/>
    </row>
    <row r="7" spans="2:6" ht="12" customHeight="1">
      <c r="B7" s="3"/>
      <c r="C7" s="5" t="s">
        <v>346</v>
      </c>
      <c r="E7" s="1"/>
      <c r="F7" s="1"/>
    </row>
    <row r="8" spans="2:6" ht="12" customHeight="1">
      <c r="B8" s="3"/>
      <c r="C8" s="5" t="s">
        <v>347</v>
      </c>
      <c r="E8" s="1"/>
      <c r="F8" s="1"/>
    </row>
    <row r="9" spans="2:6" ht="12" customHeight="1">
      <c r="B9" s="3"/>
      <c r="C9" s="5" t="s">
        <v>348</v>
      </c>
      <c r="E9" s="1"/>
      <c r="F9" s="1"/>
    </row>
    <row r="10" spans="2:6" ht="12" customHeight="1">
      <c r="B10" s="3"/>
      <c r="C10" s="5" t="s">
        <v>349</v>
      </c>
      <c r="E10" s="1"/>
      <c r="F10" s="1"/>
    </row>
    <row r="11" spans="2:6" ht="12" customHeight="1">
      <c r="B11" s="3"/>
      <c r="C11" s="5" t="s">
        <v>350</v>
      </c>
      <c r="E11" s="1"/>
      <c r="F11" s="1"/>
    </row>
    <row r="12" spans="2:6" ht="27.75" customHeight="1">
      <c r="B12" s="3" t="s">
        <v>479</v>
      </c>
      <c r="C12" s="4" t="s">
        <v>351</v>
      </c>
      <c r="E12" s="1"/>
      <c r="F12" s="1"/>
    </row>
    <row r="13" spans="2:3" ht="12">
      <c r="B13" s="3" t="s">
        <v>480</v>
      </c>
      <c r="C13" s="5" t="s">
        <v>352</v>
      </c>
    </row>
    <row r="14" spans="2:3" ht="24.75" customHeight="1">
      <c r="B14" s="3"/>
      <c r="C14" s="5" t="s">
        <v>353</v>
      </c>
    </row>
    <row r="15" spans="2:3" ht="24.75" customHeight="1">
      <c r="B15" s="3" t="s">
        <v>481</v>
      </c>
      <c r="C15" s="5" t="s">
        <v>240</v>
      </c>
    </row>
    <row r="16" spans="2:3" ht="12" customHeight="1">
      <c r="B16" s="1"/>
      <c r="C16" s="5"/>
    </row>
    <row r="17" spans="2:6" ht="12" customHeight="1">
      <c r="B17" s="1"/>
      <c r="C17" s="1" t="s">
        <v>482</v>
      </c>
      <c r="F17" s="1"/>
    </row>
    <row r="18" spans="2:6" ht="12">
      <c r="B18" s="1"/>
      <c r="C18" s="1" t="s">
        <v>245</v>
      </c>
      <c r="E18" s="1"/>
      <c r="F18" s="1"/>
    </row>
    <row r="19" spans="1:6" ht="12">
      <c r="A19" s="1"/>
      <c r="B19" s="1"/>
      <c r="C19" s="1"/>
      <c r="D19" s="1"/>
      <c r="E19" s="1"/>
      <c r="F19" s="1"/>
    </row>
    <row r="20" spans="1:4" ht="12">
      <c r="A20" s="1"/>
      <c r="B20" s="1"/>
      <c r="C20" s="1"/>
      <c r="D20" s="1"/>
    </row>
    <row r="21" spans="2:4" ht="12">
      <c r="B21" s="1" t="s">
        <v>207</v>
      </c>
      <c r="C21" s="1" t="s">
        <v>483</v>
      </c>
      <c r="D21" s="1"/>
    </row>
    <row r="22" ht="12">
      <c r="B22" s="2" t="s">
        <v>259</v>
      </c>
    </row>
    <row r="23" spans="2:3" ht="12">
      <c r="B23" s="2">
        <v>1</v>
      </c>
      <c r="C23" s="6" t="s">
        <v>261</v>
      </c>
    </row>
    <row r="24" spans="2:3" ht="12">
      <c r="B24" s="2">
        <v>2</v>
      </c>
      <c r="C24" s="2" t="s">
        <v>262</v>
      </c>
    </row>
    <row r="25" spans="2:3" ht="12">
      <c r="B25" s="2">
        <v>3</v>
      </c>
      <c r="C25" s="2" t="s">
        <v>358</v>
      </c>
    </row>
    <row r="27" ht="12">
      <c r="B27" s="2" t="s">
        <v>267</v>
      </c>
    </row>
    <row r="28" spans="2:3" ht="12">
      <c r="B28" s="2">
        <v>4</v>
      </c>
      <c r="C28" s="2" t="s">
        <v>268</v>
      </c>
    </row>
    <row r="30" ht="12">
      <c r="B30" s="2" t="s">
        <v>362</v>
      </c>
    </row>
    <row r="31" spans="2:3" ht="12">
      <c r="B31" s="2">
        <v>5</v>
      </c>
      <c r="C31" s="2" t="s">
        <v>377</v>
      </c>
    </row>
    <row r="33" ht="12">
      <c r="B33" s="2" t="s">
        <v>379</v>
      </c>
    </row>
    <row r="34" ht="12">
      <c r="B34" s="2" t="s">
        <v>380</v>
      </c>
    </row>
    <row r="35" spans="2:3" ht="12">
      <c r="B35" s="2">
        <v>6</v>
      </c>
      <c r="C35" s="2" t="s">
        <v>381</v>
      </c>
    </row>
    <row r="36" spans="2:3" ht="12">
      <c r="B36" s="2">
        <v>7</v>
      </c>
      <c r="C36" s="2" t="s">
        <v>382</v>
      </c>
    </row>
    <row r="37" spans="2:3" ht="12">
      <c r="B37" s="2" t="s">
        <v>401</v>
      </c>
      <c r="C37" s="8"/>
    </row>
    <row r="38" spans="2:3" ht="12">
      <c r="B38" s="2">
        <v>8</v>
      </c>
      <c r="C38" s="8" t="s">
        <v>421</v>
      </c>
    </row>
    <row r="39" spans="2:3" ht="12">
      <c r="B39" s="2">
        <v>9</v>
      </c>
      <c r="C39" s="8" t="s">
        <v>422</v>
      </c>
    </row>
    <row r="40" ht="12">
      <c r="C40" s="8"/>
    </row>
    <row r="41" ht="12">
      <c r="B41" s="2" t="s">
        <v>436</v>
      </c>
    </row>
    <row r="42" spans="2:3" ht="12">
      <c r="B42" s="2">
        <v>10</v>
      </c>
      <c r="C42" s="6" t="s">
        <v>276</v>
      </c>
    </row>
    <row r="43" ht="12">
      <c r="C43" s="6"/>
    </row>
    <row r="44" ht="12">
      <c r="B44" s="2" t="s">
        <v>439</v>
      </c>
    </row>
    <row r="45" spans="2:3" ht="12">
      <c r="B45" s="2">
        <v>11</v>
      </c>
      <c r="C45" s="2" t="s">
        <v>441</v>
      </c>
    </row>
    <row r="47" ht="12">
      <c r="B47" s="2" t="s">
        <v>442</v>
      </c>
    </row>
    <row r="48" spans="2:3" ht="12">
      <c r="B48" s="2">
        <v>12</v>
      </c>
      <c r="C48" s="9" t="s">
        <v>291</v>
      </c>
    </row>
    <row r="49" spans="2:3" ht="24">
      <c r="B49" s="2">
        <v>13</v>
      </c>
      <c r="C49" s="10" t="s">
        <v>447</v>
      </c>
    </row>
    <row r="50" ht="12">
      <c r="C50" s="10"/>
    </row>
    <row r="51" ht="12">
      <c r="B51" s="2" t="s">
        <v>308</v>
      </c>
    </row>
    <row r="52" spans="2:3" ht="12">
      <c r="B52" s="2">
        <v>14</v>
      </c>
      <c r="C52" s="2" t="s">
        <v>450</v>
      </c>
    </row>
    <row r="53" spans="2:3" ht="12">
      <c r="B53" s="2">
        <v>15</v>
      </c>
      <c r="C53" s="2" t="s">
        <v>316</v>
      </c>
    </row>
    <row r="55" ht="12">
      <c r="B55" s="2" t="s">
        <v>32</v>
      </c>
    </row>
    <row r="56" ht="12">
      <c r="C56" s="2" t="s">
        <v>223</v>
      </c>
    </row>
    <row r="57" spans="2:3" ht="12">
      <c r="B57" s="2">
        <v>16</v>
      </c>
      <c r="C57" s="2" t="s">
        <v>294</v>
      </c>
    </row>
    <row r="58" ht="12">
      <c r="C58" s="2" t="s">
        <v>320</v>
      </c>
    </row>
    <row r="59" spans="2:3" ht="12">
      <c r="B59" s="2">
        <v>17</v>
      </c>
      <c r="C59" s="2" t="s">
        <v>37</v>
      </c>
    </row>
    <row r="61" ht="12">
      <c r="B61" s="2" t="s">
        <v>333</v>
      </c>
    </row>
    <row r="62" spans="2:3" ht="12">
      <c r="B62" s="2">
        <v>18</v>
      </c>
      <c r="C62" s="2" t="s">
        <v>334</v>
      </c>
    </row>
    <row r="63" spans="2:3" ht="12">
      <c r="B63" s="2">
        <v>19</v>
      </c>
      <c r="C63" s="2" t="s">
        <v>104</v>
      </c>
    </row>
    <row r="64" spans="2:3" ht="12">
      <c r="B64" s="2">
        <v>20</v>
      </c>
      <c r="C64" s="2" t="s">
        <v>105</v>
      </c>
    </row>
    <row r="66" ht="12">
      <c r="B66" s="2" t="s">
        <v>42</v>
      </c>
    </row>
    <row r="67" spans="2:3" ht="12">
      <c r="B67" s="2">
        <v>21</v>
      </c>
      <c r="C67" s="2" t="s">
        <v>43</v>
      </c>
    </row>
    <row r="68" spans="2:3" ht="12">
      <c r="B68" s="2">
        <v>22</v>
      </c>
      <c r="C68" s="2" t="s">
        <v>329</v>
      </c>
    </row>
    <row r="70" ht="12">
      <c r="B70" s="2" t="s">
        <v>110</v>
      </c>
    </row>
    <row r="71" spans="2:3" ht="12">
      <c r="B71" s="2">
        <v>23</v>
      </c>
      <c r="C71" s="2" t="s">
        <v>58</v>
      </c>
    </row>
    <row r="73" ht="12">
      <c r="B73" s="2" t="s">
        <v>60</v>
      </c>
    </row>
    <row r="74" spans="2:3" ht="12">
      <c r="B74" s="2">
        <v>24</v>
      </c>
      <c r="C74" s="2" t="s">
        <v>106</v>
      </c>
    </row>
    <row r="75" spans="2:3" ht="12">
      <c r="B75" s="2">
        <v>25</v>
      </c>
      <c r="C75" s="2" t="s">
        <v>61</v>
      </c>
    </row>
    <row r="77" ht="12">
      <c r="B77" s="2" t="s">
        <v>65</v>
      </c>
    </row>
    <row r="78" spans="2:3" ht="12">
      <c r="B78" s="2">
        <v>26</v>
      </c>
      <c r="C78" s="2" t="s">
        <v>130</v>
      </c>
    </row>
    <row r="80" ht="12">
      <c r="B80" s="2" t="s">
        <v>69</v>
      </c>
    </row>
    <row r="81" spans="2:3" ht="12">
      <c r="B81" s="2">
        <v>27</v>
      </c>
      <c r="C81" s="2" t="s">
        <v>180</v>
      </c>
    </row>
    <row r="82" spans="2:3" ht="12">
      <c r="B82" s="2">
        <v>28</v>
      </c>
      <c r="C82" s="2" t="s">
        <v>181</v>
      </c>
    </row>
    <row r="84" ht="12">
      <c r="B84" s="2" t="s">
        <v>91</v>
      </c>
    </row>
    <row r="85" spans="2:3" ht="12">
      <c r="B85" s="2">
        <v>29</v>
      </c>
      <c r="C85" s="2" t="s">
        <v>173</v>
      </c>
    </row>
    <row r="86" ht="12">
      <c r="C86" s="2" t="s">
        <v>151</v>
      </c>
    </row>
    <row r="87" spans="2:3" ht="12">
      <c r="B87" s="2">
        <v>30</v>
      </c>
      <c r="C87" s="9" t="s">
        <v>162</v>
      </c>
    </row>
    <row r="88" ht="12">
      <c r="C88" s="9" t="s">
        <v>209</v>
      </c>
    </row>
    <row r="89" spans="2:3" ht="12">
      <c r="B89" s="2">
        <v>31</v>
      </c>
      <c r="C89" s="9" t="s">
        <v>164</v>
      </c>
    </row>
    <row r="90" spans="2:3" ht="12">
      <c r="B90" s="2">
        <v>32</v>
      </c>
      <c r="C90" s="9" t="s">
        <v>152</v>
      </c>
    </row>
    <row r="92" ht="12">
      <c r="B92" s="2" t="s">
        <v>465</v>
      </c>
    </row>
    <row r="93" ht="12">
      <c r="C93" s="2" t="s">
        <v>471</v>
      </c>
    </row>
    <row r="94" spans="2:3" ht="12">
      <c r="B94" s="2">
        <v>33</v>
      </c>
      <c r="C94" s="2" t="s">
        <v>307</v>
      </c>
    </row>
    <row r="95" ht="12">
      <c r="C95" s="2" t="s">
        <v>216</v>
      </c>
    </row>
    <row r="96" spans="2:3" ht="12">
      <c r="B96" s="2">
        <v>34</v>
      </c>
      <c r="C96" s="2" t="s">
        <v>474</v>
      </c>
    </row>
  </sheetData>
  <printOptions/>
  <pageMargins left="0.75" right="0.75" top="1" bottom="1" header="0.512" footer="0.512"/>
  <pageSetup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2:Y215"/>
  <sheetViews>
    <sheetView workbookViewId="0" topLeftCell="A1">
      <selection activeCell="A1" sqref="A1"/>
    </sheetView>
  </sheetViews>
  <sheetFormatPr defaultColWidth="9.00390625" defaultRowHeight="13.5"/>
  <cols>
    <col min="1" max="1" width="2.625" style="372" customWidth="1"/>
    <col min="2" max="2" width="11.375" style="373" customWidth="1"/>
    <col min="3" max="10" width="12.625" style="372" customWidth="1"/>
    <col min="11" max="11" width="8.125" style="374" customWidth="1"/>
    <col min="12" max="13" width="7.25390625" style="374" customWidth="1"/>
    <col min="14" max="14" width="7.125" style="374" customWidth="1"/>
    <col min="15" max="25" width="9.00390625" style="374" customWidth="1"/>
    <col min="26" max="16384" width="9.00390625" style="372" customWidth="1"/>
  </cols>
  <sheetData>
    <row r="1" ht="11.25" customHeight="1"/>
    <row r="2" ht="14.25">
      <c r="B2" s="375" t="s">
        <v>1523</v>
      </c>
    </row>
    <row r="3" spans="10:14" ht="12.75" thickBot="1">
      <c r="J3" s="376"/>
      <c r="N3" s="377"/>
    </row>
    <row r="4" spans="2:14" ht="14.25" customHeight="1" thickTop="1">
      <c r="B4" s="1274" t="s">
        <v>1510</v>
      </c>
      <c r="C4" s="1273" t="s">
        <v>1511</v>
      </c>
      <c r="D4" s="1276"/>
      <c r="E4" s="1276"/>
      <c r="F4" s="1273" t="s">
        <v>1512</v>
      </c>
      <c r="G4" s="1273"/>
      <c r="H4" s="1273"/>
      <c r="I4" s="1273" t="s">
        <v>1513</v>
      </c>
      <c r="J4" s="1273"/>
      <c r="K4" s="378"/>
      <c r="L4" s="378"/>
      <c r="M4" s="378"/>
      <c r="N4" s="378"/>
    </row>
    <row r="5" spans="2:14" ht="12">
      <c r="B5" s="1275"/>
      <c r="C5" s="379" t="s">
        <v>1514</v>
      </c>
      <c r="D5" s="379" t="s">
        <v>1515</v>
      </c>
      <c r="E5" s="379" t="s">
        <v>1516</v>
      </c>
      <c r="F5" s="379" t="s">
        <v>1514</v>
      </c>
      <c r="G5" s="379" t="s">
        <v>1515</v>
      </c>
      <c r="H5" s="379" t="s">
        <v>1516</v>
      </c>
      <c r="I5" s="379" t="s">
        <v>1514</v>
      </c>
      <c r="J5" s="379" t="s">
        <v>1515</v>
      </c>
      <c r="K5" s="380"/>
      <c r="L5" s="380"/>
      <c r="M5" s="380"/>
      <c r="N5" s="380"/>
    </row>
    <row r="6" spans="2:25" s="381" customFormat="1" ht="10.5">
      <c r="B6" s="382"/>
      <c r="C6" s="383" t="s">
        <v>1517</v>
      </c>
      <c r="D6" s="383" t="s">
        <v>1517</v>
      </c>
      <c r="E6" s="383" t="s">
        <v>1517</v>
      </c>
      <c r="F6" s="383" t="s">
        <v>1518</v>
      </c>
      <c r="G6" s="383" t="s">
        <v>1518</v>
      </c>
      <c r="H6" s="383" t="s">
        <v>1518</v>
      </c>
      <c r="I6" s="383" t="s">
        <v>1519</v>
      </c>
      <c r="J6" s="384" t="s">
        <v>1519</v>
      </c>
      <c r="K6" s="385"/>
      <c r="L6" s="385"/>
      <c r="M6" s="385"/>
      <c r="N6" s="385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</row>
    <row r="7" spans="2:14" ht="12" customHeight="1">
      <c r="B7" s="387" t="s">
        <v>504</v>
      </c>
      <c r="C7" s="388">
        <v>100260</v>
      </c>
      <c r="D7" s="389">
        <v>1800</v>
      </c>
      <c r="E7" s="389">
        <f>SUM(C7:D7)</f>
        <v>102060</v>
      </c>
      <c r="F7" s="389">
        <v>488500</v>
      </c>
      <c r="G7" s="389">
        <v>4090</v>
      </c>
      <c r="H7" s="389">
        <v>492600</v>
      </c>
      <c r="I7" s="389">
        <v>487</v>
      </c>
      <c r="J7" s="390">
        <v>227</v>
      </c>
      <c r="K7" s="391"/>
      <c r="L7" s="391"/>
      <c r="M7" s="391"/>
      <c r="N7" s="391"/>
    </row>
    <row r="8" spans="2:14" ht="12" customHeight="1">
      <c r="B8" s="387" t="s">
        <v>1520</v>
      </c>
      <c r="C8" s="388">
        <v>100260</v>
      </c>
      <c r="D8" s="388">
        <v>1850</v>
      </c>
      <c r="E8" s="389">
        <f>SUM(C8:D8)</f>
        <v>102110</v>
      </c>
      <c r="F8" s="388">
        <v>476200</v>
      </c>
      <c r="G8" s="388">
        <v>4310</v>
      </c>
      <c r="H8" s="389">
        <v>480500</v>
      </c>
      <c r="I8" s="388">
        <v>475</v>
      </c>
      <c r="J8" s="392">
        <v>232</v>
      </c>
      <c r="K8" s="391"/>
      <c r="L8" s="391"/>
      <c r="M8" s="391"/>
      <c r="N8" s="391"/>
    </row>
    <row r="9" spans="2:14" ht="12" customHeight="1">
      <c r="B9" s="387" t="s">
        <v>1508</v>
      </c>
      <c r="C9" s="388">
        <v>100360</v>
      </c>
      <c r="D9" s="388">
        <v>1810</v>
      </c>
      <c r="E9" s="389">
        <f>SUM(C9:D9)</f>
        <v>102170</v>
      </c>
      <c r="F9" s="388">
        <v>472600</v>
      </c>
      <c r="G9" s="388">
        <v>4000</v>
      </c>
      <c r="H9" s="389">
        <f>SUM(F9:G9)</f>
        <v>476600</v>
      </c>
      <c r="I9" s="388">
        <v>471</v>
      </c>
      <c r="J9" s="392">
        <v>226</v>
      </c>
      <c r="K9" s="391"/>
      <c r="L9" s="391"/>
      <c r="M9" s="391"/>
      <c r="N9" s="391"/>
    </row>
    <row r="10" spans="2:14" ht="12" customHeight="1">
      <c r="B10" s="387" t="s">
        <v>1509</v>
      </c>
      <c r="C10" s="388">
        <v>100500</v>
      </c>
      <c r="D10" s="388">
        <v>1630</v>
      </c>
      <c r="E10" s="389">
        <f>SUM(C10:D10)</f>
        <v>102130</v>
      </c>
      <c r="F10" s="388">
        <v>478300</v>
      </c>
      <c r="G10" s="388">
        <v>4090</v>
      </c>
      <c r="H10" s="389">
        <f>SUM(F10:G10)</f>
        <v>482390</v>
      </c>
      <c r="I10" s="388">
        <v>476</v>
      </c>
      <c r="J10" s="392">
        <v>250</v>
      </c>
      <c r="K10" s="391"/>
      <c r="L10" s="391"/>
      <c r="M10" s="391"/>
      <c r="N10" s="391"/>
    </row>
    <row r="11" spans="2:14" ht="6.75" customHeight="1">
      <c r="B11" s="387"/>
      <c r="C11" s="388"/>
      <c r="D11" s="388"/>
      <c r="E11" s="388"/>
      <c r="F11" s="388"/>
      <c r="G11" s="388"/>
      <c r="H11" s="388"/>
      <c r="I11" s="388"/>
      <c r="J11" s="392"/>
      <c r="K11" s="391"/>
      <c r="L11" s="391"/>
      <c r="M11" s="391"/>
      <c r="N11" s="391"/>
    </row>
    <row r="12" spans="2:14" ht="12">
      <c r="B12" s="393" t="s">
        <v>1521</v>
      </c>
      <c r="C12" s="394">
        <f aca="true" t="shared" si="0" ref="C12:H12">SUM(C15,C35,C47,C67)</f>
        <v>100586</v>
      </c>
      <c r="D12" s="394">
        <f t="shared" si="0"/>
        <v>1821</v>
      </c>
      <c r="E12" s="394">
        <f t="shared" si="0"/>
        <v>102407</v>
      </c>
      <c r="F12" s="394">
        <f t="shared" si="0"/>
        <v>489854</v>
      </c>
      <c r="G12" s="394">
        <f t="shared" si="0"/>
        <v>4407</v>
      </c>
      <c r="H12" s="394">
        <f t="shared" si="0"/>
        <v>494261</v>
      </c>
      <c r="I12" s="394">
        <v>487</v>
      </c>
      <c r="J12" s="395">
        <v>242</v>
      </c>
      <c r="K12" s="396"/>
      <c r="L12" s="396"/>
      <c r="M12" s="396"/>
      <c r="N12" s="396"/>
    </row>
    <row r="13" spans="2:14" ht="6.75" customHeight="1">
      <c r="B13" s="397"/>
      <c r="C13" s="388"/>
      <c r="D13" s="388"/>
      <c r="E13" s="388"/>
      <c r="F13" s="388"/>
      <c r="G13" s="388"/>
      <c r="H13" s="388"/>
      <c r="I13" s="388"/>
      <c r="J13" s="392"/>
      <c r="K13" s="391"/>
      <c r="L13" s="391"/>
      <c r="M13" s="391"/>
      <c r="N13" s="391"/>
    </row>
    <row r="14" spans="2:25" s="398" customFormat="1" ht="6" customHeight="1">
      <c r="B14" s="266"/>
      <c r="C14" s="389"/>
      <c r="D14" s="389"/>
      <c r="E14" s="389"/>
      <c r="F14" s="389"/>
      <c r="G14" s="389"/>
      <c r="H14" s="389"/>
      <c r="I14" s="389"/>
      <c r="J14" s="390"/>
      <c r="K14" s="389"/>
      <c r="L14" s="389"/>
      <c r="M14" s="389"/>
      <c r="N14" s="38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</row>
    <row r="15" spans="2:14" ht="12" customHeight="1">
      <c r="B15" s="271" t="s">
        <v>1445</v>
      </c>
      <c r="C15" s="400">
        <f>SUM(C16:C32)</f>
        <v>39040</v>
      </c>
      <c r="D15" s="400">
        <f>SUM(D16:D32)</f>
        <v>371</v>
      </c>
      <c r="E15" s="400">
        <f>SUM(E16:E32)</f>
        <v>39411</v>
      </c>
      <c r="F15" s="400">
        <f>SUM(F16:F32)</f>
        <v>199458</v>
      </c>
      <c r="G15" s="400">
        <v>814</v>
      </c>
      <c r="H15" s="400">
        <f>SUM(H16:H32)</f>
        <v>200272</v>
      </c>
      <c r="I15" s="400">
        <v>511</v>
      </c>
      <c r="J15" s="401">
        <v>219</v>
      </c>
      <c r="K15" s="402"/>
      <c r="L15" s="402"/>
      <c r="M15" s="402"/>
      <c r="N15" s="402"/>
    </row>
    <row r="16" spans="2:25" s="398" customFormat="1" ht="12" customHeight="1">
      <c r="B16" s="266" t="s">
        <v>1454</v>
      </c>
      <c r="C16" s="388">
        <v>6883</v>
      </c>
      <c r="D16" s="389">
        <v>4</v>
      </c>
      <c r="E16" s="389">
        <f>SUM(C16:D16)</f>
        <v>6887</v>
      </c>
      <c r="F16" s="389">
        <v>34555</v>
      </c>
      <c r="G16" s="389">
        <v>9</v>
      </c>
      <c r="H16" s="389">
        <f>SUM(F16:G16)</f>
        <v>34564</v>
      </c>
      <c r="I16" s="389">
        <v>502</v>
      </c>
      <c r="J16" s="390">
        <v>317</v>
      </c>
      <c r="K16" s="389"/>
      <c r="L16" s="389"/>
      <c r="M16" s="389"/>
      <c r="N16" s="38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</row>
    <row r="17" spans="2:25" s="398" customFormat="1" ht="12" customHeight="1">
      <c r="B17" s="266" t="s">
        <v>1455</v>
      </c>
      <c r="C17" s="388">
        <v>7808</v>
      </c>
      <c r="D17" s="389">
        <v>3</v>
      </c>
      <c r="E17" s="389">
        <f>SUM(C17:D17)</f>
        <v>7811</v>
      </c>
      <c r="F17" s="389">
        <v>42560</v>
      </c>
      <c r="G17" s="389">
        <v>7</v>
      </c>
      <c r="H17" s="389">
        <f>SUM(F17:G17)</f>
        <v>42567</v>
      </c>
      <c r="I17" s="389">
        <v>545</v>
      </c>
      <c r="J17" s="390">
        <v>245</v>
      </c>
      <c r="K17" s="389"/>
      <c r="L17" s="389"/>
      <c r="M17" s="389"/>
      <c r="N17" s="38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</row>
    <row r="18" spans="2:25" s="398" customFormat="1" ht="9" customHeight="1">
      <c r="B18" s="266"/>
      <c r="C18" s="388"/>
      <c r="D18" s="389"/>
      <c r="E18" s="389"/>
      <c r="F18" s="389"/>
      <c r="G18" s="389"/>
      <c r="H18" s="389"/>
      <c r="I18" s="389"/>
      <c r="J18" s="390"/>
      <c r="K18" s="389"/>
      <c r="L18" s="389"/>
      <c r="M18" s="389"/>
      <c r="N18" s="38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</row>
    <row r="19" spans="2:25" s="398" customFormat="1" ht="12" customHeight="1">
      <c r="B19" s="266" t="s">
        <v>523</v>
      </c>
      <c r="C19" s="388">
        <v>987</v>
      </c>
      <c r="D19" s="389">
        <v>13</v>
      </c>
      <c r="E19" s="389">
        <f aca="true" t="shared" si="1" ref="E19:E25">SUM(C19:D19)</f>
        <v>1000</v>
      </c>
      <c r="F19" s="389">
        <v>4028</v>
      </c>
      <c r="G19" s="389">
        <v>26</v>
      </c>
      <c r="H19" s="389">
        <f aca="true" t="shared" si="2" ref="H19:H25">SUM(F19:G19)</f>
        <v>4054</v>
      </c>
      <c r="I19" s="389">
        <v>408</v>
      </c>
      <c r="J19" s="390">
        <v>188</v>
      </c>
      <c r="K19" s="389"/>
      <c r="L19" s="389"/>
      <c r="M19" s="389"/>
      <c r="N19" s="38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</row>
    <row r="20" spans="2:25" s="398" customFormat="1" ht="12" customHeight="1">
      <c r="B20" s="266" t="s">
        <v>1456</v>
      </c>
      <c r="C20" s="388">
        <v>1848</v>
      </c>
      <c r="D20" s="389">
        <v>16</v>
      </c>
      <c r="E20" s="389">
        <f t="shared" si="1"/>
        <v>1864</v>
      </c>
      <c r="F20" s="389">
        <v>9138</v>
      </c>
      <c r="G20" s="389">
        <v>36</v>
      </c>
      <c r="H20" s="389">
        <f t="shared" si="2"/>
        <v>9174</v>
      </c>
      <c r="I20" s="389">
        <v>494</v>
      </c>
      <c r="J20" s="390">
        <v>224</v>
      </c>
      <c r="K20" s="389"/>
      <c r="L20" s="389"/>
      <c r="M20" s="389"/>
      <c r="N20" s="38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</row>
    <row r="21" spans="2:25" s="398" customFormat="1" ht="12" customHeight="1">
      <c r="B21" s="266" t="s">
        <v>1457</v>
      </c>
      <c r="C21" s="388">
        <v>2389</v>
      </c>
      <c r="D21" s="389">
        <v>126</v>
      </c>
      <c r="E21" s="389">
        <f t="shared" si="1"/>
        <v>2515</v>
      </c>
      <c r="F21" s="389">
        <v>11771</v>
      </c>
      <c r="G21" s="389">
        <v>247</v>
      </c>
      <c r="H21" s="389">
        <f t="shared" si="2"/>
        <v>12018</v>
      </c>
      <c r="I21" s="389">
        <v>493</v>
      </c>
      <c r="J21" s="390">
        <v>196</v>
      </c>
      <c r="K21" s="389"/>
      <c r="L21" s="389"/>
      <c r="M21" s="389"/>
      <c r="N21" s="38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</row>
    <row r="22" spans="2:25" s="398" customFormat="1" ht="12" customHeight="1">
      <c r="B22" s="266" t="s">
        <v>1324</v>
      </c>
      <c r="C22" s="388">
        <v>2212</v>
      </c>
      <c r="D22" s="389">
        <v>0</v>
      </c>
      <c r="E22" s="389">
        <f t="shared" si="1"/>
        <v>2212</v>
      </c>
      <c r="F22" s="389">
        <v>11803</v>
      </c>
      <c r="G22" s="389">
        <v>0</v>
      </c>
      <c r="H22" s="389">
        <f t="shared" si="2"/>
        <v>11803</v>
      </c>
      <c r="I22" s="389">
        <v>534</v>
      </c>
      <c r="J22" s="390">
        <v>0</v>
      </c>
      <c r="K22" s="389"/>
      <c r="L22" s="389"/>
      <c r="M22" s="389"/>
      <c r="N22" s="38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</row>
    <row r="23" spans="2:25" s="398" customFormat="1" ht="12" customHeight="1">
      <c r="B23" s="266" t="s">
        <v>1458</v>
      </c>
      <c r="C23" s="388">
        <v>3649</v>
      </c>
      <c r="D23" s="389">
        <v>4</v>
      </c>
      <c r="E23" s="389">
        <f t="shared" si="1"/>
        <v>3653</v>
      </c>
      <c r="F23" s="389">
        <v>19266</v>
      </c>
      <c r="G23" s="389">
        <v>9</v>
      </c>
      <c r="H23" s="389">
        <f t="shared" si="2"/>
        <v>19275</v>
      </c>
      <c r="I23" s="389">
        <v>528</v>
      </c>
      <c r="J23" s="390">
        <v>225</v>
      </c>
      <c r="K23" s="389"/>
      <c r="L23" s="389"/>
      <c r="M23" s="389"/>
      <c r="N23" s="389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</row>
    <row r="24" spans="2:25" s="398" customFormat="1" ht="12" customHeight="1">
      <c r="B24" s="266" t="s">
        <v>528</v>
      </c>
      <c r="C24" s="388">
        <v>1603</v>
      </c>
      <c r="D24" s="389">
        <v>11</v>
      </c>
      <c r="E24" s="389">
        <f t="shared" si="1"/>
        <v>1614</v>
      </c>
      <c r="F24" s="389">
        <v>7933</v>
      </c>
      <c r="G24" s="389">
        <v>24</v>
      </c>
      <c r="H24" s="389">
        <f t="shared" si="2"/>
        <v>7957</v>
      </c>
      <c r="I24" s="389">
        <v>495</v>
      </c>
      <c r="J24" s="390">
        <v>220</v>
      </c>
      <c r="K24" s="389"/>
      <c r="L24" s="389"/>
      <c r="M24" s="389"/>
      <c r="N24" s="38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</row>
    <row r="25" spans="2:25" s="398" customFormat="1" ht="12" customHeight="1">
      <c r="B25" s="266" t="s">
        <v>529</v>
      </c>
      <c r="C25" s="388">
        <v>4063</v>
      </c>
      <c r="D25" s="389">
        <v>0</v>
      </c>
      <c r="E25" s="389">
        <f t="shared" si="1"/>
        <v>4063</v>
      </c>
      <c r="F25" s="389">
        <v>21386</v>
      </c>
      <c r="G25" s="389">
        <v>0</v>
      </c>
      <c r="H25" s="389">
        <f t="shared" si="2"/>
        <v>21386</v>
      </c>
      <c r="I25" s="389">
        <v>526</v>
      </c>
      <c r="J25" s="390">
        <v>0</v>
      </c>
      <c r="K25" s="389"/>
      <c r="L25" s="389"/>
      <c r="M25" s="389"/>
      <c r="N25" s="38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</row>
    <row r="26" spans="2:25" s="398" customFormat="1" ht="9" customHeight="1">
      <c r="B26" s="266"/>
      <c r="C26" s="388"/>
      <c r="D26" s="389"/>
      <c r="E26" s="389"/>
      <c r="F26" s="389"/>
      <c r="G26" s="389"/>
      <c r="H26" s="389"/>
      <c r="I26" s="389"/>
      <c r="J26" s="390"/>
      <c r="K26" s="389"/>
      <c r="L26" s="389"/>
      <c r="M26" s="389"/>
      <c r="N26" s="38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</row>
    <row r="27" spans="2:25" s="398" customFormat="1" ht="12" customHeight="1">
      <c r="B27" s="266" t="s">
        <v>1459</v>
      </c>
      <c r="C27" s="388">
        <v>901</v>
      </c>
      <c r="D27" s="389">
        <v>0</v>
      </c>
      <c r="E27" s="389">
        <f>SUM(C27:D27)</f>
        <v>901</v>
      </c>
      <c r="F27" s="389">
        <v>3243</v>
      </c>
      <c r="G27" s="389">
        <v>0</v>
      </c>
      <c r="H27" s="389">
        <f>SUM(F27:G27)</f>
        <v>3243</v>
      </c>
      <c r="I27" s="389">
        <v>360</v>
      </c>
      <c r="J27" s="390">
        <v>0</v>
      </c>
      <c r="K27" s="389"/>
      <c r="L27" s="389"/>
      <c r="M27" s="389"/>
      <c r="N27" s="38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</row>
    <row r="28" spans="2:25" s="398" customFormat="1" ht="9" customHeight="1">
      <c r="B28" s="266"/>
      <c r="C28" s="388"/>
      <c r="D28" s="389"/>
      <c r="E28" s="389"/>
      <c r="F28" s="389"/>
      <c r="G28" s="389"/>
      <c r="H28" s="389"/>
      <c r="I28" s="389"/>
      <c r="J28" s="390"/>
      <c r="K28" s="389"/>
      <c r="L28" s="389"/>
      <c r="M28" s="389"/>
      <c r="N28" s="38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</row>
    <row r="29" spans="2:25" s="398" customFormat="1" ht="12" customHeight="1">
      <c r="B29" s="266" t="s">
        <v>1460</v>
      </c>
      <c r="C29" s="388">
        <v>965</v>
      </c>
      <c r="D29" s="389">
        <v>2</v>
      </c>
      <c r="E29" s="389">
        <f>SUM(C29:D29)</f>
        <v>967</v>
      </c>
      <c r="F29" s="389">
        <v>4622</v>
      </c>
      <c r="G29" s="389">
        <v>5</v>
      </c>
      <c r="H29" s="389">
        <f>SUM(F29:G29)</f>
        <v>4627</v>
      </c>
      <c r="I29" s="389">
        <v>479</v>
      </c>
      <c r="J29" s="390">
        <v>247</v>
      </c>
      <c r="K29" s="389"/>
      <c r="L29" s="389"/>
      <c r="M29" s="389"/>
      <c r="N29" s="38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</row>
    <row r="30" spans="2:25" s="398" customFormat="1" ht="12" customHeight="1">
      <c r="B30" s="266" t="s">
        <v>1461</v>
      </c>
      <c r="C30" s="388">
        <v>1545</v>
      </c>
      <c r="D30" s="389">
        <v>4</v>
      </c>
      <c r="E30" s="389">
        <f>SUM(C30:D30)</f>
        <v>1549</v>
      </c>
      <c r="F30" s="389">
        <v>7277</v>
      </c>
      <c r="G30" s="389">
        <v>10</v>
      </c>
      <c r="H30" s="389">
        <f>SUM(F30:G30)</f>
        <v>7287</v>
      </c>
      <c r="I30" s="389">
        <v>471</v>
      </c>
      <c r="J30" s="390">
        <v>240</v>
      </c>
      <c r="K30" s="389"/>
      <c r="L30" s="389"/>
      <c r="M30" s="389"/>
      <c r="N30" s="38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</row>
    <row r="31" spans="2:25" s="398" customFormat="1" ht="12" customHeight="1">
      <c r="B31" s="266" t="s">
        <v>1462</v>
      </c>
      <c r="C31" s="388">
        <v>1244</v>
      </c>
      <c r="D31" s="389">
        <v>9</v>
      </c>
      <c r="E31" s="389">
        <f>SUM(C31:D31)</f>
        <v>1253</v>
      </c>
      <c r="F31" s="389">
        <v>6096</v>
      </c>
      <c r="G31" s="389">
        <v>422</v>
      </c>
      <c r="H31" s="389">
        <v>6118</v>
      </c>
      <c r="I31" s="389">
        <v>490</v>
      </c>
      <c r="J31" s="390">
        <v>242</v>
      </c>
      <c r="K31" s="389"/>
      <c r="L31" s="389"/>
      <c r="M31" s="389"/>
      <c r="N31" s="38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</row>
    <row r="32" spans="2:25" s="398" customFormat="1" ht="12" customHeight="1">
      <c r="B32" s="266" t="s">
        <v>1330</v>
      </c>
      <c r="C32" s="388">
        <v>2943</v>
      </c>
      <c r="D32" s="389">
        <v>179</v>
      </c>
      <c r="E32" s="389">
        <f>SUM(C32:D32)</f>
        <v>3122</v>
      </c>
      <c r="F32" s="389">
        <v>15780</v>
      </c>
      <c r="G32" s="389">
        <v>419</v>
      </c>
      <c r="H32" s="389">
        <v>16199</v>
      </c>
      <c r="I32" s="389">
        <v>537</v>
      </c>
      <c r="J32" s="390">
        <v>234</v>
      </c>
      <c r="K32" s="389"/>
      <c r="L32" s="389"/>
      <c r="M32" s="389"/>
      <c r="N32" s="38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</row>
    <row r="33" spans="2:25" s="403" customFormat="1" ht="7.5" customHeight="1">
      <c r="B33" s="266"/>
      <c r="C33" s="404"/>
      <c r="D33" s="404"/>
      <c r="E33" s="404"/>
      <c r="F33" s="404"/>
      <c r="G33" s="404"/>
      <c r="H33" s="404"/>
      <c r="I33" s="404"/>
      <c r="J33" s="405"/>
      <c r="K33" s="404"/>
      <c r="L33" s="404"/>
      <c r="M33" s="404"/>
      <c r="N33" s="404"/>
      <c r="O33" s="406"/>
      <c r="P33" s="406"/>
      <c r="Q33" s="406"/>
      <c r="R33" s="406"/>
      <c r="S33" s="406"/>
      <c r="T33" s="406"/>
      <c r="U33" s="406"/>
      <c r="V33" s="406"/>
      <c r="W33" s="406"/>
      <c r="X33" s="406"/>
      <c r="Y33" s="406"/>
    </row>
    <row r="34" spans="2:25" s="398" customFormat="1" ht="6.75" customHeight="1">
      <c r="B34" s="266"/>
      <c r="C34" s="389"/>
      <c r="D34" s="389"/>
      <c r="E34" s="389"/>
      <c r="F34" s="389"/>
      <c r="G34" s="389"/>
      <c r="H34" s="389"/>
      <c r="I34" s="389"/>
      <c r="J34" s="390"/>
      <c r="K34" s="389"/>
      <c r="L34" s="389"/>
      <c r="M34" s="389"/>
      <c r="N34" s="389"/>
      <c r="O34" s="399"/>
      <c r="P34" s="399"/>
      <c r="Q34" s="399"/>
      <c r="R34" s="399"/>
      <c r="S34" s="399"/>
      <c r="T34" s="399"/>
      <c r="U34" s="399"/>
      <c r="V34" s="399"/>
      <c r="W34" s="399"/>
      <c r="X34" s="399"/>
      <c r="Y34" s="399"/>
    </row>
    <row r="35" spans="2:25" s="403" customFormat="1" ht="12" customHeight="1">
      <c r="B35" s="271" t="s">
        <v>1450</v>
      </c>
      <c r="C35" s="407">
        <f aca="true" t="shared" si="3" ref="C35:H35">SUM(C36:C44)</f>
        <v>11929</v>
      </c>
      <c r="D35" s="407">
        <f t="shared" si="3"/>
        <v>536</v>
      </c>
      <c r="E35" s="407">
        <f t="shared" si="3"/>
        <v>12465</v>
      </c>
      <c r="F35" s="407">
        <f t="shared" si="3"/>
        <v>51787</v>
      </c>
      <c r="G35" s="407">
        <f t="shared" si="3"/>
        <v>1367</v>
      </c>
      <c r="H35" s="407">
        <f t="shared" si="3"/>
        <v>53154</v>
      </c>
      <c r="I35" s="407">
        <v>434</v>
      </c>
      <c r="J35" s="408">
        <v>255</v>
      </c>
      <c r="K35" s="402"/>
      <c r="L35" s="402"/>
      <c r="M35" s="402"/>
      <c r="N35" s="402"/>
      <c r="O35" s="406"/>
      <c r="P35" s="406"/>
      <c r="Q35" s="406"/>
      <c r="R35" s="406"/>
      <c r="S35" s="406"/>
      <c r="T35" s="406"/>
      <c r="U35" s="406"/>
      <c r="V35" s="406"/>
      <c r="W35" s="406"/>
      <c r="X35" s="406"/>
      <c r="Y35" s="406"/>
    </row>
    <row r="36" spans="2:25" s="398" customFormat="1" ht="12" customHeight="1">
      <c r="B36" s="266" t="s">
        <v>1331</v>
      </c>
      <c r="C36" s="388">
        <v>3555</v>
      </c>
      <c r="D36" s="389">
        <v>254</v>
      </c>
      <c r="E36" s="389">
        <f>SUM(C36:D36)</f>
        <v>3809</v>
      </c>
      <c r="F36" s="389">
        <v>15614</v>
      </c>
      <c r="G36" s="389">
        <v>735</v>
      </c>
      <c r="H36" s="389">
        <f>SUM(F36:G36)</f>
        <v>16349</v>
      </c>
      <c r="I36" s="389">
        <v>439</v>
      </c>
      <c r="J36" s="390">
        <v>290</v>
      </c>
      <c r="K36" s="389"/>
      <c r="L36" s="389"/>
      <c r="M36" s="389"/>
      <c r="N36" s="389"/>
      <c r="O36" s="399"/>
      <c r="P36" s="399"/>
      <c r="Q36" s="399"/>
      <c r="R36" s="399"/>
      <c r="S36" s="399"/>
      <c r="T36" s="399"/>
      <c r="U36" s="399"/>
      <c r="V36" s="399"/>
      <c r="W36" s="399"/>
      <c r="X36" s="399"/>
      <c r="Y36" s="399"/>
    </row>
    <row r="37" spans="2:25" s="398" customFormat="1" ht="9" customHeight="1">
      <c r="B37" s="266"/>
      <c r="C37" s="388"/>
      <c r="D37" s="389"/>
      <c r="E37" s="389"/>
      <c r="F37" s="389"/>
      <c r="G37" s="389"/>
      <c r="H37" s="389"/>
      <c r="I37" s="389"/>
      <c r="J37" s="390"/>
      <c r="K37" s="389"/>
      <c r="L37" s="389"/>
      <c r="M37" s="389"/>
      <c r="N37" s="38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</row>
    <row r="38" spans="2:25" s="398" customFormat="1" ht="12" customHeight="1">
      <c r="B38" s="266" t="s">
        <v>1463</v>
      </c>
      <c r="C38" s="388">
        <v>1105</v>
      </c>
      <c r="D38" s="389">
        <v>22</v>
      </c>
      <c r="E38" s="389">
        <f aca="true" t="shared" si="4" ref="E38:E44">SUM(C38:D38)</f>
        <v>1127</v>
      </c>
      <c r="F38" s="389">
        <v>4973</v>
      </c>
      <c r="G38" s="389">
        <v>48</v>
      </c>
      <c r="H38" s="389">
        <f aca="true" t="shared" si="5" ref="H38:H44">SUM(F38:G38)</f>
        <v>5021</v>
      </c>
      <c r="I38" s="389">
        <v>450</v>
      </c>
      <c r="J38" s="390">
        <v>213</v>
      </c>
      <c r="K38" s="389"/>
      <c r="L38" s="389"/>
      <c r="M38" s="389"/>
      <c r="N38" s="38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</row>
    <row r="39" spans="2:25" s="398" customFormat="1" ht="12" customHeight="1">
      <c r="B39" s="266" t="s">
        <v>1464</v>
      </c>
      <c r="C39" s="388">
        <v>752</v>
      </c>
      <c r="D39" s="389">
        <v>4</v>
      </c>
      <c r="E39" s="389">
        <f t="shared" si="4"/>
        <v>756</v>
      </c>
      <c r="F39" s="389">
        <v>3204</v>
      </c>
      <c r="G39" s="389">
        <v>8</v>
      </c>
      <c r="H39" s="389">
        <f t="shared" si="5"/>
        <v>3212</v>
      </c>
      <c r="I39" s="389">
        <v>426</v>
      </c>
      <c r="J39" s="390">
        <v>199</v>
      </c>
      <c r="K39" s="389"/>
      <c r="L39" s="389"/>
      <c r="M39" s="389"/>
      <c r="N39" s="38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</row>
    <row r="40" spans="2:14" ht="12" customHeight="1">
      <c r="B40" s="266" t="s">
        <v>1334</v>
      </c>
      <c r="C40" s="388">
        <v>1240</v>
      </c>
      <c r="D40" s="389">
        <v>18</v>
      </c>
      <c r="E40" s="389">
        <f t="shared" si="4"/>
        <v>1258</v>
      </c>
      <c r="F40" s="389">
        <v>5320</v>
      </c>
      <c r="G40" s="389">
        <v>34</v>
      </c>
      <c r="H40" s="389">
        <f t="shared" si="5"/>
        <v>5354</v>
      </c>
      <c r="I40" s="389">
        <v>429</v>
      </c>
      <c r="J40" s="390">
        <v>191</v>
      </c>
      <c r="K40" s="409"/>
      <c r="L40" s="409"/>
      <c r="M40" s="409"/>
      <c r="N40" s="409"/>
    </row>
    <row r="41" spans="2:14" ht="12" customHeight="1">
      <c r="B41" s="266" t="s">
        <v>1465</v>
      </c>
      <c r="C41" s="388">
        <v>1269</v>
      </c>
      <c r="D41" s="389">
        <v>58</v>
      </c>
      <c r="E41" s="389">
        <f t="shared" si="4"/>
        <v>1327</v>
      </c>
      <c r="F41" s="389">
        <v>5419</v>
      </c>
      <c r="G41" s="389">
        <v>127</v>
      </c>
      <c r="H41" s="389">
        <f t="shared" si="5"/>
        <v>5546</v>
      </c>
      <c r="I41" s="389">
        <v>427</v>
      </c>
      <c r="J41" s="390">
        <v>217</v>
      </c>
      <c r="K41" s="409"/>
      <c r="L41" s="409"/>
      <c r="M41" s="409"/>
      <c r="N41" s="409"/>
    </row>
    <row r="42" spans="2:13" ht="12" customHeight="1">
      <c r="B42" s="266" t="s">
        <v>538</v>
      </c>
      <c r="C42" s="388">
        <v>1341</v>
      </c>
      <c r="D42" s="389">
        <v>108</v>
      </c>
      <c r="E42" s="389">
        <f t="shared" si="4"/>
        <v>1449</v>
      </c>
      <c r="F42" s="389">
        <v>5766</v>
      </c>
      <c r="G42" s="389">
        <v>244</v>
      </c>
      <c r="H42" s="389">
        <f t="shared" si="5"/>
        <v>6010</v>
      </c>
      <c r="I42" s="389">
        <v>430</v>
      </c>
      <c r="J42" s="390">
        <v>225</v>
      </c>
      <c r="K42" s="409"/>
      <c r="L42" s="409"/>
      <c r="M42" s="409"/>
    </row>
    <row r="43" spans="2:14" ht="12" customHeight="1">
      <c r="B43" s="266" t="s">
        <v>1466</v>
      </c>
      <c r="C43" s="388">
        <v>1246</v>
      </c>
      <c r="D43" s="389">
        <v>69</v>
      </c>
      <c r="E43" s="389">
        <f t="shared" si="4"/>
        <v>1315</v>
      </c>
      <c r="F43" s="389">
        <v>5452</v>
      </c>
      <c r="G43" s="389">
        <v>164</v>
      </c>
      <c r="H43" s="389">
        <f t="shared" si="5"/>
        <v>5616</v>
      </c>
      <c r="I43" s="389">
        <v>438</v>
      </c>
      <c r="J43" s="390">
        <v>238</v>
      </c>
      <c r="K43" s="409"/>
      <c r="M43" s="409"/>
      <c r="N43" s="409"/>
    </row>
    <row r="44" spans="2:14" ht="11.25" customHeight="1">
      <c r="B44" s="266" t="s">
        <v>1467</v>
      </c>
      <c r="C44" s="388">
        <v>1421</v>
      </c>
      <c r="D44" s="389">
        <v>3</v>
      </c>
      <c r="E44" s="389">
        <f t="shared" si="4"/>
        <v>1424</v>
      </c>
      <c r="F44" s="389">
        <v>6039</v>
      </c>
      <c r="G44" s="389">
        <v>7</v>
      </c>
      <c r="H44" s="389">
        <f t="shared" si="5"/>
        <v>6046</v>
      </c>
      <c r="I44" s="389">
        <v>425</v>
      </c>
      <c r="J44" s="390">
        <v>225</v>
      </c>
      <c r="K44" s="409"/>
      <c r="L44" s="409"/>
      <c r="M44" s="409"/>
      <c r="N44" s="409"/>
    </row>
    <row r="45" spans="2:14" ht="6.75" customHeight="1">
      <c r="B45" s="266"/>
      <c r="C45" s="389"/>
      <c r="D45" s="389"/>
      <c r="E45" s="389"/>
      <c r="F45" s="389"/>
      <c r="G45" s="389"/>
      <c r="H45" s="389"/>
      <c r="I45" s="389"/>
      <c r="J45" s="390"/>
      <c r="K45" s="409"/>
      <c r="L45" s="409"/>
      <c r="M45" s="409"/>
      <c r="N45" s="409"/>
    </row>
    <row r="46" spans="2:14" ht="9" customHeight="1">
      <c r="B46" s="266"/>
      <c r="C46" s="389"/>
      <c r="D46" s="389"/>
      <c r="E46" s="389"/>
      <c r="F46" s="389"/>
      <c r="G46" s="389"/>
      <c r="H46" s="389"/>
      <c r="I46" s="389"/>
      <c r="J46" s="390"/>
      <c r="K46" s="409"/>
      <c r="L46" s="409"/>
      <c r="M46" s="409"/>
      <c r="N46" s="409"/>
    </row>
    <row r="47" spans="2:14" ht="12.75" customHeight="1">
      <c r="B47" s="271" t="s">
        <v>1452</v>
      </c>
      <c r="C47" s="407">
        <v>28251</v>
      </c>
      <c r="D47" s="407">
        <f>SUM(D48:D64)</f>
        <v>718</v>
      </c>
      <c r="E47" s="407">
        <f aca="true" t="shared" si="6" ref="E47:E54">SUM(C47:D47)</f>
        <v>28969</v>
      </c>
      <c r="F47" s="407">
        <f>SUM(F48:F64)</f>
        <v>135379</v>
      </c>
      <c r="G47" s="407">
        <f>SUM(G48:G64)</f>
        <v>1804</v>
      </c>
      <c r="H47" s="407">
        <f>SUM(H48:H64)</f>
        <v>137183</v>
      </c>
      <c r="I47" s="407">
        <v>479</v>
      </c>
      <c r="J47" s="408">
        <v>251</v>
      </c>
      <c r="K47" s="410"/>
      <c r="L47" s="410"/>
      <c r="M47" s="410"/>
      <c r="N47" s="410"/>
    </row>
    <row r="48" spans="2:14" ht="12" customHeight="1">
      <c r="B48" s="266" t="s">
        <v>1339</v>
      </c>
      <c r="C48" s="388">
        <v>6110</v>
      </c>
      <c r="D48" s="389">
        <v>1</v>
      </c>
      <c r="E48" s="389">
        <f t="shared" si="6"/>
        <v>6111</v>
      </c>
      <c r="F48" s="389">
        <v>29709</v>
      </c>
      <c r="G48" s="389">
        <v>2</v>
      </c>
      <c r="H48" s="389">
        <f aca="true" t="shared" si="7" ref="H48:H54">SUM(F48:G48)</f>
        <v>29711</v>
      </c>
      <c r="I48" s="389">
        <v>486</v>
      </c>
      <c r="J48" s="390">
        <v>189</v>
      </c>
      <c r="K48" s="409"/>
      <c r="L48" s="409"/>
      <c r="M48" s="409"/>
      <c r="N48" s="409"/>
    </row>
    <row r="49" spans="2:14" ht="12" customHeight="1">
      <c r="B49" s="266" t="s">
        <v>1340</v>
      </c>
      <c r="C49" s="388">
        <v>2612</v>
      </c>
      <c r="D49" s="389">
        <v>8</v>
      </c>
      <c r="E49" s="389">
        <f t="shared" si="6"/>
        <v>2620</v>
      </c>
      <c r="F49" s="389">
        <v>13084</v>
      </c>
      <c r="G49" s="389">
        <v>17</v>
      </c>
      <c r="H49" s="389">
        <f t="shared" si="7"/>
        <v>13101</v>
      </c>
      <c r="I49" s="389">
        <v>501</v>
      </c>
      <c r="J49" s="390">
        <v>208</v>
      </c>
      <c r="K49" s="409"/>
      <c r="L49" s="409"/>
      <c r="M49" s="409"/>
      <c r="N49" s="409"/>
    </row>
    <row r="50" spans="2:14" ht="12" customHeight="1">
      <c r="B50" s="266" t="s">
        <v>1341</v>
      </c>
      <c r="C50" s="388">
        <v>1721</v>
      </c>
      <c r="D50" s="389">
        <v>1</v>
      </c>
      <c r="E50" s="389">
        <f t="shared" si="6"/>
        <v>1722</v>
      </c>
      <c r="F50" s="389">
        <v>7416</v>
      </c>
      <c r="G50" s="389">
        <v>2</v>
      </c>
      <c r="H50" s="389">
        <f t="shared" si="7"/>
        <v>7418</v>
      </c>
      <c r="I50" s="389">
        <v>431</v>
      </c>
      <c r="J50" s="390">
        <v>203</v>
      </c>
      <c r="K50" s="409"/>
      <c r="L50" s="409"/>
      <c r="M50" s="409"/>
      <c r="N50" s="409"/>
    </row>
    <row r="51" spans="2:14" ht="12" customHeight="1">
      <c r="B51" s="266" t="s">
        <v>1342</v>
      </c>
      <c r="C51" s="388">
        <v>3047</v>
      </c>
      <c r="D51" s="389">
        <v>96</v>
      </c>
      <c r="E51" s="389">
        <f t="shared" si="6"/>
        <v>3143</v>
      </c>
      <c r="F51" s="389">
        <v>14962</v>
      </c>
      <c r="G51" s="389">
        <v>256</v>
      </c>
      <c r="H51" s="389">
        <f t="shared" si="7"/>
        <v>15218</v>
      </c>
      <c r="I51" s="389">
        <v>491</v>
      </c>
      <c r="J51" s="390">
        <v>267</v>
      </c>
      <c r="K51" s="409"/>
      <c r="L51" s="409"/>
      <c r="M51" s="409"/>
      <c r="N51" s="409"/>
    </row>
    <row r="52" spans="2:14" ht="12" customHeight="1">
      <c r="B52" s="266" t="s">
        <v>1343</v>
      </c>
      <c r="C52" s="388">
        <v>2307</v>
      </c>
      <c r="D52" s="389">
        <v>2</v>
      </c>
      <c r="E52" s="389">
        <f t="shared" si="6"/>
        <v>2309</v>
      </c>
      <c r="F52" s="389">
        <v>11437</v>
      </c>
      <c r="G52" s="389">
        <v>5</v>
      </c>
      <c r="H52" s="389">
        <f t="shared" si="7"/>
        <v>11442</v>
      </c>
      <c r="I52" s="389">
        <v>496</v>
      </c>
      <c r="J52" s="390">
        <v>240</v>
      </c>
      <c r="K52" s="409"/>
      <c r="L52" s="409"/>
      <c r="M52" s="409"/>
      <c r="N52" s="409"/>
    </row>
    <row r="53" spans="2:14" ht="12" customHeight="1">
      <c r="B53" s="266" t="s">
        <v>1344</v>
      </c>
      <c r="C53" s="388">
        <v>1812</v>
      </c>
      <c r="D53" s="389">
        <v>15</v>
      </c>
      <c r="E53" s="389">
        <f t="shared" si="6"/>
        <v>1827</v>
      </c>
      <c r="F53" s="389">
        <v>8824</v>
      </c>
      <c r="G53" s="389">
        <v>40</v>
      </c>
      <c r="H53" s="389">
        <f t="shared" si="7"/>
        <v>8864</v>
      </c>
      <c r="I53" s="389">
        <v>487</v>
      </c>
      <c r="J53" s="390">
        <v>264</v>
      </c>
      <c r="K53" s="409"/>
      <c r="L53" s="409"/>
      <c r="M53" s="409"/>
      <c r="N53" s="409"/>
    </row>
    <row r="54" spans="2:14" ht="12" customHeight="1">
      <c r="B54" s="266" t="s">
        <v>1345</v>
      </c>
      <c r="C54" s="388">
        <v>3133</v>
      </c>
      <c r="D54" s="389">
        <v>482</v>
      </c>
      <c r="E54" s="389">
        <f t="shared" si="6"/>
        <v>3615</v>
      </c>
      <c r="F54" s="389">
        <v>14699</v>
      </c>
      <c r="G54" s="389">
        <v>1207</v>
      </c>
      <c r="H54" s="389">
        <f t="shared" si="7"/>
        <v>15906</v>
      </c>
      <c r="I54" s="389">
        <v>469</v>
      </c>
      <c r="J54" s="390">
        <v>250</v>
      </c>
      <c r="K54" s="409"/>
      <c r="L54" s="409"/>
      <c r="M54" s="409"/>
      <c r="N54" s="409"/>
    </row>
    <row r="55" spans="2:14" ht="9" customHeight="1">
      <c r="B55" s="266"/>
      <c r="C55" s="388"/>
      <c r="D55" s="389"/>
      <c r="E55" s="389"/>
      <c r="F55" s="389"/>
      <c r="G55" s="389"/>
      <c r="H55" s="389"/>
      <c r="I55" s="389"/>
      <c r="J55" s="390"/>
      <c r="K55" s="409"/>
      <c r="L55" s="409"/>
      <c r="M55" s="409"/>
      <c r="N55" s="409"/>
    </row>
    <row r="56" spans="2:14" ht="12" customHeight="1">
      <c r="B56" s="266" t="s">
        <v>1468</v>
      </c>
      <c r="C56" s="388">
        <v>910</v>
      </c>
      <c r="D56" s="389">
        <v>0</v>
      </c>
      <c r="E56" s="389">
        <f>SUM(C56:D56)</f>
        <v>910</v>
      </c>
      <c r="F56" s="389">
        <v>4629</v>
      </c>
      <c r="G56" s="389">
        <v>0</v>
      </c>
      <c r="H56" s="389">
        <f>SUM(F56:G56)</f>
        <v>4629</v>
      </c>
      <c r="I56" s="389">
        <v>509</v>
      </c>
      <c r="J56" s="390">
        <v>0</v>
      </c>
      <c r="K56" s="409"/>
      <c r="L56" s="409"/>
      <c r="M56" s="409"/>
      <c r="N56" s="409"/>
    </row>
    <row r="57" spans="2:14" ht="12" customHeight="1">
      <c r="B57" s="266" t="s">
        <v>1469</v>
      </c>
      <c r="C57" s="388">
        <v>818</v>
      </c>
      <c r="D57" s="389">
        <v>2</v>
      </c>
      <c r="E57" s="389">
        <f>SUM(C57:D57)</f>
        <v>820</v>
      </c>
      <c r="F57" s="389">
        <v>3821</v>
      </c>
      <c r="G57" s="389">
        <v>4</v>
      </c>
      <c r="H57" s="389">
        <f>SUM(F57:G57)</f>
        <v>3825</v>
      </c>
      <c r="I57" s="389">
        <v>467</v>
      </c>
      <c r="J57" s="390">
        <v>212</v>
      </c>
      <c r="K57" s="409"/>
      <c r="L57" s="409"/>
      <c r="M57" s="409"/>
      <c r="N57" s="409"/>
    </row>
    <row r="58" spans="2:14" ht="9" customHeight="1">
      <c r="B58" s="266"/>
      <c r="C58" s="388"/>
      <c r="D58" s="389"/>
      <c r="E58" s="389"/>
      <c r="F58" s="389"/>
      <c r="G58" s="389"/>
      <c r="H58" s="389"/>
      <c r="I58" s="389"/>
      <c r="J58" s="390"/>
      <c r="K58" s="409"/>
      <c r="L58" s="409"/>
      <c r="M58" s="409"/>
      <c r="N58" s="409"/>
    </row>
    <row r="59" spans="2:14" ht="12" customHeight="1">
      <c r="B59" s="266" t="s">
        <v>545</v>
      </c>
      <c r="C59" s="388">
        <v>904</v>
      </c>
      <c r="D59" s="389">
        <v>5</v>
      </c>
      <c r="E59" s="389">
        <f>SUM(C59:D59)</f>
        <v>909</v>
      </c>
      <c r="F59" s="389">
        <v>3908</v>
      </c>
      <c r="G59" s="389">
        <v>10</v>
      </c>
      <c r="H59" s="389">
        <f>SUM(F59:G59)</f>
        <v>3918</v>
      </c>
      <c r="I59" s="389">
        <v>432</v>
      </c>
      <c r="J59" s="390">
        <v>198</v>
      </c>
      <c r="K59" s="409"/>
      <c r="L59" s="409"/>
      <c r="M59" s="409"/>
      <c r="N59" s="409"/>
    </row>
    <row r="60" spans="2:14" ht="12" customHeight="1">
      <c r="B60" s="266" t="s">
        <v>1470</v>
      </c>
      <c r="C60" s="388">
        <v>950</v>
      </c>
      <c r="D60" s="389">
        <v>10</v>
      </c>
      <c r="E60" s="389">
        <f>SUM(C60:D60)</f>
        <v>960</v>
      </c>
      <c r="F60" s="389">
        <v>4200</v>
      </c>
      <c r="G60" s="389">
        <v>19</v>
      </c>
      <c r="H60" s="389">
        <f>SUM(F60:G60)</f>
        <v>4219</v>
      </c>
      <c r="I60" s="389">
        <v>442</v>
      </c>
      <c r="J60" s="390">
        <v>193</v>
      </c>
      <c r="K60" s="409"/>
      <c r="L60" s="409"/>
      <c r="M60" s="409"/>
      <c r="N60" s="409"/>
    </row>
    <row r="61" spans="2:14" ht="12" customHeight="1">
      <c r="B61" s="266" t="s">
        <v>547</v>
      </c>
      <c r="C61" s="388">
        <v>754</v>
      </c>
      <c r="D61" s="389">
        <v>6</v>
      </c>
      <c r="E61" s="389">
        <f>SUM(C61:D61)</f>
        <v>760</v>
      </c>
      <c r="F61" s="389">
        <v>2915</v>
      </c>
      <c r="G61" s="389">
        <v>12</v>
      </c>
      <c r="H61" s="389">
        <f>SUM(F61:G61)</f>
        <v>2927</v>
      </c>
      <c r="I61" s="389">
        <v>387</v>
      </c>
      <c r="J61" s="390">
        <v>192</v>
      </c>
      <c r="K61" s="409"/>
      <c r="L61" s="409"/>
      <c r="M61" s="409"/>
      <c r="N61" s="409"/>
    </row>
    <row r="62" spans="2:14" ht="12" customHeight="1">
      <c r="B62" s="266" t="s">
        <v>548</v>
      </c>
      <c r="C62" s="388">
        <v>1939</v>
      </c>
      <c r="D62" s="389">
        <v>0</v>
      </c>
      <c r="E62" s="389">
        <f>SUM(C62:D62)</f>
        <v>1939</v>
      </c>
      <c r="F62" s="389">
        <v>9911</v>
      </c>
      <c r="G62" s="389">
        <v>0</v>
      </c>
      <c r="H62" s="389">
        <f>SUM(F62:G62)</f>
        <v>9911</v>
      </c>
      <c r="I62" s="389">
        <v>511</v>
      </c>
      <c r="J62" s="390">
        <v>0</v>
      </c>
      <c r="K62" s="409"/>
      <c r="L62" s="409"/>
      <c r="M62" s="409"/>
      <c r="N62" s="409"/>
    </row>
    <row r="63" spans="2:14" ht="9" customHeight="1">
      <c r="B63" s="266"/>
      <c r="C63" s="388"/>
      <c r="D63" s="389"/>
      <c r="E63" s="389"/>
      <c r="F63" s="389"/>
      <c r="G63" s="389"/>
      <c r="H63" s="389"/>
      <c r="I63" s="389"/>
      <c r="J63" s="390"/>
      <c r="K63" s="409"/>
      <c r="L63" s="409"/>
      <c r="M63" s="409"/>
      <c r="N63" s="409"/>
    </row>
    <row r="64" spans="2:14" ht="12" customHeight="1">
      <c r="B64" s="266" t="s">
        <v>1471</v>
      </c>
      <c r="C64" s="388">
        <v>1234</v>
      </c>
      <c r="D64" s="389">
        <v>90</v>
      </c>
      <c r="E64" s="389">
        <f>SUM(C64:D64)</f>
        <v>1324</v>
      </c>
      <c r="F64" s="389">
        <v>5864</v>
      </c>
      <c r="G64" s="389">
        <v>230</v>
      </c>
      <c r="H64" s="389">
        <f>SUM(F64:G64)</f>
        <v>6094</v>
      </c>
      <c r="I64" s="389">
        <v>475</v>
      </c>
      <c r="J64" s="390">
        <v>255</v>
      </c>
      <c r="K64" s="409"/>
      <c r="L64" s="409"/>
      <c r="M64" s="409"/>
      <c r="N64" s="409"/>
    </row>
    <row r="65" spans="2:14" ht="6.75" customHeight="1">
      <c r="B65" s="387"/>
      <c r="C65" s="389"/>
      <c r="D65" s="389"/>
      <c r="E65" s="389"/>
      <c r="F65" s="389"/>
      <c r="G65" s="389"/>
      <c r="H65" s="389"/>
      <c r="I65" s="389"/>
      <c r="J65" s="390"/>
      <c r="K65" s="409"/>
      <c r="L65" s="409"/>
      <c r="M65" s="409"/>
      <c r="N65" s="409"/>
    </row>
    <row r="66" spans="2:14" ht="6.75" customHeight="1">
      <c r="B66" s="266"/>
      <c r="C66" s="389"/>
      <c r="D66" s="389"/>
      <c r="E66" s="389"/>
      <c r="F66" s="389"/>
      <c r="G66" s="389"/>
      <c r="H66" s="389"/>
      <c r="I66" s="389"/>
      <c r="J66" s="390"/>
      <c r="K66" s="409"/>
      <c r="L66" s="409"/>
      <c r="M66" s="409"/>
      <c r="N66" s="409"/>
    </row>
    <row r="67" spans="2:14" ht="12" customHeight="1">
      <c r="B67" s="271" t="s">
        <v>1453</v>
      </c>
      <c r="C67" s="407">
        <f aca="true" t="shared" si="8" ref="C67:H67">SUM(C68:C79)</f>
        <v>21366</v>
      </c>
      <c r="D67" s="407">
        <f t="shared" si="8"/>
        <v>196</v>
      </c>
      <c r="E67" s="407">
        <f t="shared" si="8"/>
        <v>21562</v>
      </c>
      <c r="F67" s="407">
        <f t="shared" si="8"/>
        <v>103230</v>
      </c>
      <c r="G67" s="407">
        <f t="shared" si="8"/>
        <v>422</v>
      </c>
      <c r="H67" s="407">
        <f t="shared" si="8"/>
        <v>103652</v>
      </c>
      <c r="I67" s="407">
        <v>483</v>
      </c>
      <c r="J67" s="408">
        <v>215</v>
      </c>
      <c r="K67" s="402"/>
      <c r="L67" s="402"/>
      <c r="M67" s="402"/>
      <c r="N67" s="402"/>
    </row>
    <row r="68" spans="2:14" ht="12" customHeight="1">
      <c r="B68" s="266" t="s">
        <v>1472</v>
      </c>
      <c r="C68" s="388">
        <v>4296</v>
      </c>
      <c r="D68" s="389">
        <v>166</v>
      </c>
      <c r="E68" s="389">
        <f>SUM(C68:D68)</f>
        <v>4462</v>
      </c>
      <c r="F68" s="389">
        <v>20756</v>
      </c>
      <c r="G68" s="389">
        <v>359</v>
      </c>
      <c r="H68" s="389">
        <f>SUM(F68:G68)</f>
        <v>21115</v>
      </c>
      <c r="I68" s="389">
        <v>483</v>
      </c>
      <c r="J68" s="390">
        <v>216</v>
      </c>
      <c r="K68" s="409"/>
      <c r="L68" s="409"/>
      <c r="M68" s="409"/>
      <c r="N68" s="409"/>
    </row>
    <row r="69" spans="2:14" ht="12" customHeight="1">
      <c r="B69" s="266" t="s">
        <v>1350</v>
      </c>
      <c r="C69" s="388">
        <v>2717</v>
      </c>
      <c r="D69" s="389">
        <v>7</v>
      </c>
      <c r="E69" s="389">
        <f>SUM(C69:D69)</f>
        <v>2724</v>
      </c>
      <c r="F69" s="389">
        <v>13440</v>
      </c>
      <c r="G69" s="389">
        <v>15</v>
      </c>
      <c r="H69" s="389">
        <f>SUM(F69:G69)</f>
        <v>13455</v>
      </c>
      <c r="I69" s="389">
        <v>495</v>
      </c>
      <c r="J69" s="390">
        <v>221</v>
      </c>
      <c r="K69" s="409"/>
      <c r="L69" s="409"/>
      <c r="M69" s="409"/>
      <c r="N69" s="409"/>
    </row>
    <row r="70" spans="2:14" ht="9" customHeight="1">
      <c r="B70" s="266"/>
      <c r="C70" s="388"/>
      <c r="D70" s="389"/>
      <c r="E70" s="389"/>
      <c r="F70" s="389"/>
      <c r="G70" s="389"/>
      <c r="H70" s="389"/>
      <c r="I70" s="389"/>
      <c r="J70" s="390"/>
      <c r="K70" s="409"/>
      <c r="L70" s="409"/>
      <c r="M70" s="409"/>
      <c r="N70" s="409"/>
    </row>
    <row r="71" spans="2:14" ht="12" customHeight="1">
      <c r="B71" s="266" t="s">
        <v>1351</v>
      </c>
      <c r="C71" s="388">
        <v>3110</v>
      </c>
      <c r="D71" s="389">
        <v>3</v>
      </c>
      <c r="E71" s="389">
        <f>SUM(C71:D71)</f>
        <v>3113</v>
      </c>
      <c r="F71" s="389">
        <v>15705</v>
      </c>
      <c r="G71" s="389">
        <v>5</v>
      </c>
      <c r="H71" s="389">
        <f>SUM(F71:G71)</f>
        <v>15710</v>
      </c>
      <c r="I71" s="389">
        <v>505</v>
      </c>
      <c r="J71" s="390">
        <v>167</v>
      </c>
      <c r="K71" s="409"/>
      <c r="L71" s="409"/>
      <c r="M71" s="409"/>
      <c r="N71" s="409"/>
    </row>
    <row r="72" spans="2:14" ht="12" customHeight="1">
      <c r="B72" s="266" t="s">
        <v>551</v>
      </c>
      <c r="C72" s="388">
        <v>766</v>
      </c>
      <c r="D72" s="411">
        <v>0</v>
      </c>
      <c r="E72" s="389">
        <f>SUM(C72:D72)</f>
        <v>766</v>
      </c>
      <c r="F72" s="389">
        <v>3717</v>
      </c>
      <c r="G72" s="389">
        <v>0</v>
      </c>
      <c r="H72" s="389">
        <f>SUM(F72:G72)</f>
        <v>3717</v>
      </c>
      <c r="I72" s="389">
        <v>485</v>
      </c>
      <c r="J72" s="390">
        <v>180</v>
      </c>
      <c r="K72" s="409"/>
      <c r="L72" s="409"/>
      <c r="M72" s="409"/>
      <c r="N72" s="409"/>
    </row>
    <row r="73" spans="2:14" ht="12" customHeight="1">
      <c r="B73" s="266" t="s">
        <v>552</v>
      </c>
      <c r="C73" s="388">
        <v>548</v>
      </c>
      <c r="D73" s="389">
        <v>1</v>
      </c>
      <c r="E73" s="389">
        <f>SUM(C73:D73)</f>
        <v>549</v>
      </c>
      <c r="F73" s="389">
        <v>2484</v>
      </c>
      <c r="G73" s="389">
        <v>2</v>
      </c>
      <c r="H73" s="389">
        <f>SUM(F73:G73)</f>
        <v>2486</v>
      </c>
      <c r="I73" s="389">
        <v>453</v>
      </c>
      <c r="J73" s="390">
        <v>169</v>
      </c>
      <c r="K73" s="409"/>
      <c r="L73" s="409"/>
      <c r="M73" s="409"/>
      <c r="N73" s="409"/>
    </row>
    <row r="74" spans="2:14" ht="12" customHeight="1">
      <c r="B74" s="266" t="s">
        <v>553</v>
      </c>
      <c r="C74" s="388">
        <v>948</v>
      </c>
      <c r="D74" s="389">
        <v>3</v>
      </c>
      <c r="E74" s="389">
        <f>SUM(C74:D74)</f>
        <v>951</v>
      </c>
      <c r="F74" s="389">
        <v>5012</v>
      </c>
      <c r="G74" s="389">
        <v>6</v>
      </c>
      <c r="H74" s="389">
        <f>SUM(F74:G74)</f>
        <v>5018</v>
      </c>
      <c r="I74" s="389">
        <v>529</v>
      </c>
      <c r="J74" s="390">
        <v>199</v>
      </c>
      <c r="K74" s="409"/>
      <c r="L74" s="409"/>
      <c r="M74" s="409"/>
      <c r="N74" s="409"/>
    </row>
    <row r="75" spans="2:14" ht="12" customHeight="1">
      <c r="B75" s="266" t="s">
        <v>554</v>
      </c>
      <c r="C75" s="388">
        <v>4181</v>
      </c>
      <c r="D75" s="389">
        <v>2</v>
      </c>
      <c r="E75" s="389">
        <f>SUM(C75:D75)</f>
        <v>4183</v>
      </c>
      <c r="F75" s="389">
        <v>21866</v>
      </c>
      <c r="G75" s="389">
        <v>4</v>
      </c>
      <c r="H75" s="389">
        <f>SUM(F75:G75)</f>
        <v>21870</v>
      </c>
      <c r="I75" s="389">
        <v>523</v>
      </c>
      <c r="J75" s="390">
        <v>175</v>
      </c>
      <c r="K75" s="409"/>
      <c r="L75" s="409"/>
      <c r="M75" s="409"/>
      <c r="N75" s="409"/>
    </row>
    <row r="76" spans="2:14" ht="9" customHeight="1">
      <c r="B76" s="266"/>
      <c r="C76" s="388"/>
      <c r="D76" s="389"/>
      <c r="E76" s="389"/>
      <c r="F76" s="389"/>
      <c r="G76" s="389"/>
      <c r="H76" s="389"/>
      <c r="I76" s="389"/>
      <c r="J76" s="390"/>
      <c r="K76" s="409"/>
      <c r="L76" s="409"/>
      <c r="M76" s="409"/>
      <c r="N76" s="409"/>
    </row>
    <row r="77" spans="2:14" ht="12" customHeight="1">
      <c r="B77" s="266" t="s">
        <v>556</v>
      </c>
      <c r="C77" s="388">
        <v>1369</v>
      </c>
      <c r="D77" s="389">
        <v>12</v>
      </c>
      <c r="E77" s="389">
        <f>SUM(C77:D77)</f>
        <v>1381</v>
      </c>
      <c r="F77" s="389">
        <v>6256</v>
      </c>
      <c r="G77" s="389">
        <v>27</v>
      </c>
      <c r="H77" s="389">
        <f>SUM(F77:G77)</f>
        <v>6283</v>
      </c>
      <c r="I77" s="389">
        <v>457</v>
      </c>
      <c r="J77" s="390">
        <v>225</v>
      </c>
      <c r="K77" s="409"/>
      <c r="L77" s="409"/>
      <c r="M77" s="409"/>
      <c r="N77" s="409"/>
    </row>
    <row r="78" spans="2:14" ht="12" customHeight="1">
      <c r="B78" s="266" t="s">
        <v>557</v>
      </c>
      <c r="C78" s="388">
        <v>2056</v>
      </c>
      <c r="D78" s="389">
        <v>2</v>
      </c>
      <c r="E78" s="389">
        <f>SUM(C78:D78)</f>
        <v>2058</v>
      </c>
      <c r="F78" s="389">
        <v>9828</v>
      </c>
      <c r="G78" s="389">
        <v>4</v>
      </c>
      <c r="H78" s="389">
        <f>SUM(F78:G78)</f>
        <v>9832</v>
      </c>
      <c r="I78" s="389">
        <v>478</v>
      </c>
      <c r="J78" s="390">
        <v>188</v>
      </c>
      <c r="K78" s="409"/>
      <c r="L78" s="409"/>
      <c r="M78" s="409"/>
      <c r="N78" s="409"/>
    </row>
    <row r="79" spans="2:14" ht="12" customHeight="1">
      <c r="B79" s="281" t="s">
        <v>1473</v>
      </c>
      <c r="C79" s="412">
        <v>1375</v>
      </c>
      <c r="D79" s="413">
        <v>0</v>
      </c>
      <c r="E79" s="413">
        <f>SUM(C79:D79)</f>
        <v>1375</v>
      </c>
      <c r="F79" s="413">
        <v>4166</v>
      </c>
      <c r="G79" s="413">
        <v>0</v>
      </c>
      <c r="H79" s="413">
        <f>SUM(F79:G79)</f>
        <v>4166</v>
      </c>
      <c r="I79" s="413">
        <v>303</v>
      </c>
      <c r="J79" s="414">
        <v>0</v>
      </c>
      <c r="K79" s="409"/>
      <c r="L79" s="409"/>
      <c r="M79" s="409"/>
      <c r="N79" s="409"/>
    </row>
    <row r="80" spans="2:10" ht="15" customHeight="1">
      <c r="B80" s="415" t="s">
        <v>1522</v>
      </c>
      <c r="C80" s="416"/>
      <c r="D80" s="416"/>
      <c r="E80" s="416"/>
      <c r="F80" s="416"/>
      <c r="G80" s="416"/>
      <c r="H80" s="416"/>
      <c r="I80" s="416"/>
      <c r="J80" s="416"/>
    </row>
    <row r="81" spans="2:10" ht="12">
      <c r="B81" s="417"/>
      <c r="C81" s="374"/>
      <c r="D81" s="418"/>
      <c r="E81" s="418"/>
      <c r="F81" s="418"/>
      <c r="G81" s="418"/>
      <c r="H81" s="418"/>
      <c r="I81" s="418"/>
      <c r="J81" s="418"/>
    </row>
    <row r="82" spans="2:10" ht="12">
      <c r="B82" s="417"/>
      <c r="C82" s="374"/>
      <c r="D82" s="374"/>
      <c r="E82" s="374"/>
      <c r="F82" s="374"/>
      <c r="G82" s="374"/>
      <c r="H82" s="374"/>
      <c r="I82" s="374"/>
      <c r="J82" s="374"/>
    </row>
    <row r="83" spans="2:10" ht="12">
      <c r="B83" s="417"/>
      <c r="D83" s="374"/>
      <c r="E83" s="374"/>
      <c r="F83" s="374"/>
      <c r="G83" s="374"/>
      <c r="H83" s="374"/>
      <c r="I83" s="374"/>
      <c r="J83" s="374"/>
    </row>
    <row r="84" spans="2:10" ht="12">
      <c r="B84" s="417"/>
      <c r="C84" s="374"/>
      <c r="D84" s="374"/>
      <c r="E84" s="374"/>
      <c r="F84" s="374"/>
      <c r="G84" s="374"/>
      <c r="H84" s="374"/>
      <c r="I84" s="374"/>
      <c r="J84" s="374"/>
    </row>
    <row r="85" spans="2:10" ht="12">
      <c r="B85" s="417"/>
      <c r="C85" s="374"/>
      <c r="D85" s="374"/>
      <c r="E85" s="374"/>
      <c r="F85" s="374"/>
      <c r="G85" s="374"/>
      <c r="H85" s="374"/>
      <c r="I85" s="374"/>
      <c r="J85" s="374"/>
    </row>
    <row r="86" spans="2:10" ht="12">
      <c r="B86" s="417"/>
      <c r="C86" s="374"/>
      <c r="D86" s="374"/>
      <c r="E86" s="374"/>
      <c r="F86" s="374"/>
      <c r="G86" s="374"/>
      <c r="H86" s="374"/>
      <c r="I86" s="374"/>
      <c r="J86" s="374"/>
    </row>
    <row r="87" spans="2:10" ht="12">
      <c r="B87" s="417"/>
      <c r="C87" s="374"/>
      <c r="D87" s="374"/>
      <c r="E87" s="374"/>
      <c r="F87" s="374"/>
      <c r="G87" s="374"/>
      <c r="H87" s="374"/>
      <c r="I87" s="374"/>
      <c r="J87" s="374"/>
    </row>
    <row r="88" spans="2:10" ht="12">
      <c r="B88" s="417"/>
      <c r="C88" s="374"/>
      <c r="D88" s="374"/>
      <c r="E88" s="374"/>
      <c r="F88" s="374"/>
      <c r="G88" s="374"/>
      <c r="H88" s="374"/>
      <c r="I88" s="374"/>
      <c r="J88" s="374"/>
    </row>
    <row r="89" spans="2:10" ht="12">
      <c r="B89" s="417"/>
      <c r="C89" s="374"/>
      <c r="D89" s="374"/>
      <c r="E89" s="374"/>
      <c r="F89" s="374"/>
      <c r="G89" s="374"/>
      <c r="H89" s="374"/>
      <c r="I89" s="374"/>
      <c r="J89" s="374"/>
    </row>
    <row r="90" spans="2:10" ht="12">
      <c r="B90" s="417"/>
      <c r="C90" s="374"/>
      <c r="D90" s="374"/>
      <c r="E90" s="374"/>
      <c r="F90" s="374"/>
      <c r="G90" s="374"/>
      <c r="H90" s="374"/>
      <c r="I90" s="374"/>
      <c r="J90" s="374"/>
    </row>
    <row r="91" spans="2:10" ht="12">
      <c r="B91" s="417"/>
      <c r="C91" s="374"/>
      <c r="D91" s="374"/>
      <c r="E91" s="374"/>
      <c r="F91" s="374"/>
      <c r="G91" s="374"/>
      <c r="H91" s="374"/>
      <c r="I91" s="374"/>
      <c r="J91" s="374"/>
    </row>
    <row r="92" spans="2:10" ht="12">
      <c r="B92" s="417"/>
      <c r="C92" s="374"/>
      <c r="D92" s="374"/>
      <c r="E92" s="374"/>
      <c r="F92" s="374"/>
      <c r="G92" s="374"/>
      <c r="H92" s="374"/>
      <c r="I92" s="374"/>
      <c r="J92" s="374"/>
    </row>
    <row r="93" spans="2:10" ht="12">
      <c r="B93" s="417"/>
      <c r="C93" s="374"/>
      <c r="D93" s="374"/>
      <c r="E93" s="374"/>
      <c r="F93" s="374"/>
      <c r="G93" s="374"/>
      <c r="H93" s="374"/>
      <c r="I93" s="374"/>
      <c r="J93" s="374"/>
    </row>
    <row r="94" spans="2:10" ht="12">
      <c r="B94" s="417"/>
      <c r="C94" s="374"/>
      <c r="D94" s="374"/>
      <c r="E94" s="374"/>
      <c r="F94" s="374"/>
      <c r="G94" s="374"/>
      <c r="H94" s="374"/>
      <c r="I94" s="374"/>
      <c r="J94" s="374"/>
    </row>
    <row r="95" spans="2:10" ht="12">
      <c r="B95" s="417"/>
      <c r="C95" s="374"/>
      <c r="D95" s="374"/>
      <c r="E95" s="374"/>
      <c r="F95" s="374"/>
      <c r="G95" s="374"/>
      <c r="H95" s="374"/>
      <c r="I95" s="374"/>
      <c r="J95" s="374"/>
    </row>
    <row r="96" spans="2:10" ht="12">
      <c r="B96" s="417"/>
      <c r="C96" s="374"/>
      <c r="D96" s="374"/>
      <c r="E96" s="374"/>
      <c r="F96" s="374"/>
      <c r="G96" s="374"/>
      <c r="H96" s="374"/>
      <c r="I96" s="374"/>
      <c r="J96" s="374"/>
    </row>
    <row r="97" spans="2:10" ht="12">
      <c r="B97" s="417"/>
      <c r="C97" s="374"/>
      <c r="D97" s="374"/>
      <c r="E97" s="374"/>
      <c r="F97" s="374"/>
      <c r="G97" s="374"/>
      <c r="H97" s="374"/>
      <c r="I97" s="374"/>
      <c r="J97" s="374"/>
    </row>
    <row r="98" spans="2:10" ht="12">
      <c r="B98" s="417"/>
      <c r="C98" s="374"/>
      <c r="D98" s="374"/>
      <c r="E98" s="374"/>
      <c r="F98" s="374"/>
      <c r="G98" s="374"/>
      <c r="H98" s="374"/>
      <c r="I98" s="374"/>
      <c r="J98" s="374"/>
    </row>
    <row r="99" spans="2:10" ht="12">
      <c r="B99" s="417"/>
      <c r="C99" s="374"/>
      <c r="D99" s="374"/>
      <c r="E99" s="374"/>
      <c r="F99" s="374"/>
      <c r="G99" s="374"/>
      <c r="H99" s="374"/>
      <c r="I99" s="374"/>
      <c r="J99" s="374"/>
    </row>
    <row r="100" spans="2:10" ht="12">
      <c r="B100" s="417"/>
      <c r="C100" s="374"/>
      <c r="D100" s="374"/>
      <c r="E100" s="374"/>
      <c r="F100" s="374"/>
      <c r="G100" s="374"/>
      <c r="H100" s="374"/>
      <c r="I100" s="374"/>
      <c r="J100" s="374"/>
    </row>
    <row r="101" spans="2:10" ht="12">
      <c r="B101" s="417"/>
      <c r="C101" s="374"/>
      <c r="D101" s="374"/>
      <c r="E101" s="374"/>
      <c r="F101" s="374"/>
      <c r="G101" s="374"/>
      <c r="H101" s="374"/>
      <c r="I101" s="374"/>
      <c r="J101" s="374"/>
    </row>
    <row r="102" spans="2:10" ht="12">
      <c r="B102" s="417"/>
      <c r="C102" s="374"/>
      <c r="D102" s="374"/>
      <c r="E102" s="374"/>
      <c r="F102" s="374"/>
      <c r="G102" s="374"/>
      <c r="H102" s="374"/>
      <c r="I102" s="374"/>
      <c r="J102" s="374"/>
    </row>
    <row r="103" spans="2:10" ht="12">
      <c r="B103" s="417"/>
      <c r="C103" s="374"/>
      <c r="D103" s="374"/>
      <c r="E103" s="374"/>
      <c r="F103" s="374"/>
      <c r="G103" s="374"/>
      <c r="H103" s="374"/>
      <c r="I103" s="374"/>
      <c r="J103" s="374"/>
    </row>
    <row r="104" spans="2:10" ht="12">
      <c r="B104" s="417"/>
      <c r="C104" s="374"/>
      <c r="D104" s="374"/>
      <c r="E104" s="374"/>
      <c r="F104" s="374"/>
      <c r="G104" s="374"/>
      <c r="H104" s="374"/>
      <c r="I104" s="374"/>
      <c r="J104" s="374"/>
    </row>
    <row r="105" spans="2:10" ht="12">
      <c r="B105" s="417"/>
      <c r="C105" s="374"/>
      <c r="D105" s="374"/>
      <c r="E105" s="374"/>
      <c r="F105" s="374"/>
      <c r="G105" s="374"/>
      <c r="H105" s="374"/>
      <c r="I105" s="374"/>
      <c r="J105" s="374"/>
    </row>
    <row r="106" spans="2:10" ht="12">
      <c r="B106" s="417"/>
      <c r="C106" s="374"/>
      <c r="D106" s="374"/>
      <c r="E106" s="374"/>
      <c r="F106" s="374"/>
      <c r="G106" s="374"/>
      <c r="H106" s="374"/>
      <c r="I106" s="374"/>
      <c r="J106" s="374"/>
    </row>
    <row r="107" spans="2:10" ht="12">
      <c r="B107" s="417"/>
      <c r="C107" s="374"/>
      <c r="D107" s="374"/>
      <c r="E107" s="374"/>
      <c r="F107" s="374"/>
      <c r="G107" s="374"/>
      <c r="H107" s="374"/>
      <c r="I107" s="374"/>
      <c r="J107" s="374"/>
    </row>
    <row r="108" spans="2:10" ht="12">
      <c r="B108" s="417"/>
      <c r="C108" s="374"/>
      <c r="D108" s="374"/>
      <c r="E108" s="374"/>
      <c r="F108" s="374"/>
      <c r="G108" s="374"/>
      <c r="H108" s="374"/>
      <c r="I108" s="374"/>
      <c r="J108" s="374"/>
    </row>
    <row r="109" spans="2:10" ht="12">
      <c r="B109" s="417"/>
      <c r="C109" s="374"/>
      <c r="D109" s="374"/>
      <c r="E109" s="374"/>
      <c r="F109" s="374"/>
      <c r="G109" s="374"/>
      <c r="H109" s="374"/>
      <c r="I109" s="374"/>
      <c r="J109" s="374"/>
    </row>
    <row r="110" spans="2:10" ht="12">
      <c r="B110" s="417"/>
      <c r="C110" s="374"/>
      <c r="D110" s="374"/>
      <c r="E110" s="374"/>
      <c r="F110" s="374"/>
      <c r="G110" s="374"/>
      <c r="H110" s="374"/>
      <c r="I110" s="374"/>
      <c r="J110" s="374"/>
    </row>
    <row r="111" spans="2:10" ht="12">
      <c r="B111" s="417"/>
      <c r="C111" s="374"/>
      <c r="D111" s="374"/>
      <c r="E111" s="374"/>
      <c r="F111" s="374"/>
      <c r="G111" s="374"/>
      <c r="H111" s="374"/>
      <c r="I111" s="374"/>
      <c r="J111" s="374"/>
    </row>
    <row r="112" spans="2:10" ht="12">
      <c r="B112" s="417"/>
      <c r="C112" s="374"/>
      <c r="D112" s="374"/>
      <c r="E112" s="374"/>
      <c r="F112" s="374"/>
      <c r="G112" s="374"/>
      <c r="H112" s="374"/>
      <c r="I112" s="374"/>
      <c r="J112" s="374"/>
    </row>
    <row r="113" spans="2:10" ht="12">
      <c r="B113" s="417"/>
      <c r="C113" s="374"/>
      <c r="D113" s="374"/>
      <c r="E113" s="374"/>
      <c r="F113" s="374"/>
      <c r="G113" s="374"/>
      <c r="H113" s="374"/>
      <c r="I113" s="374"/>
      <c r="J113" s="374"/>
    </row>
    <row r="114" spans="2:10" ht="12">
      <c r="B114" s="417"/>
      <c r="C114" s="374"/>
      <c r="D114" s="374"/>
      <c r="E114" s="374"/>
      <c r="F114" s="374"/>
      <c r="G114" s="374"/>
      <c r="H114" s="374"/>
      <c r="I114" s="374"/>
      <c r="J114" s="374"/>
    </row>
    <row r="115" spans="2:10" ht="12">
      <c r="B115" s="417"/>
      <c r="C115" s="374"/>
      <c r="D115" s="374"/>
      <c r="E115" s="374"/>
      <c r="F115" s="374"/>
      <c r="G115" s="374"/>
      <c r="H115" s="374"/>
      <c r="I115" s="374"/>
      <c r="J115" s="374"/>
    </row>
    <row r="116" spans="2:10" ht="12">
      <c r="B116" s="417"/>
      <c r="C116" s="374"/>
      <c r="D116" s="374"/>
      <c r="E116" s="374"/>
      <c r="F116" s="374"/>
      <c r="G116" s="374"/>
      <c r="H116" s="374"/>
      <c r="I116" s="374"/>
      <c r="J116" s="374"/>
    </row>
    <row r="117" spans="2:10" ht="12">
      <c r="B117" s="417"/>
      <c r="C117" s="374"/>
      <c r="D117" s="374"/>
      <c r="E117" s="374"/>
      <c r="F117" s="374"/>
      <c r="G117" s="374"/>
      <c r="H117" s="374"/>
      <c r="I117" s="374"/>
      <c r="J117" s="374"/>
    </row>
    <row r="118" spans="2:10" ht="12">
      <c r="B118" s="417"/>
      <c r="C118" s="374"/>
      <c r="D118" s="374"/>
      <c r="E118" s="374"/>
      <c r="F118" s="374"/>
      <c r="G118" s="374"/>
      <c r="H118" s="374"/>
      <c r="I118" s="374"/>
      <c r="J118" s="374"/>
    </row>
    <row r="119" spans="2:10" ht="12">
      <c r="B119" s="417"/>
      <c r="C119" s="374"/>
      <c r="D119" s="374"/>
      <c r="E119" s="374"/>
      <c r="F119" s="374"/>
      <c r="G119" s="374"/>
      <c r="H119" s="374"/>
      <c r="I119" s="374"/>
      <c r="J119" s="374"/>
    </row>
    <row r="120" spans="2:10" ht="12">
      <c r="B120" s="417"/>
      <c r="C120" s="374"/>
      <c r="D120" s="374"/>
      <c r="E120" s="374"/>
      <c r="F120" s="374"/>
      <c r="G120" s="374"/>
      <c r="H120" s="374"/>
      <c r="I120" s="374"/>
      <c r="J120" s="374"/>
    </row>
    <row r="121" spans="2:10" ht="12">
      <c r="B121" s="417"/>
      <c r="C121" s="374"/>
      <c r="D121" s="374"/>
      <c r="E121" s="374"/>
      <c r="F121" s="374"/>
      <c r="G121" s="374"/>
      <c r="H121" s="374"/>
      <c r="I121" s="374"/>
      <c r="J121" s="374"/>
    </row>
    <row r="122" spans="2:10" ht="12">
      <c r="B122" s="417"/>
      <c r="C122" s="374"/>
      <c r="D122" s="374"/>
      <c r="E122" s="374"/>
      <c r="F122" s="374"/>
      <c r="G122" s="374"/>
      <c r="H122" s="374"/>
      <c r="I122" s="374"/>
      <c r="J122" s="374"/>
    </row>
    <row r="123" spans="2:10" ht="12">
      <c r="B123" s="417"/>
      <c r="C123" s="374"/>
      <c r="D123" s="374"/>
      <c r="E123" s="374"/>
      <c r="F123" s="374"/>
      <c r="G123" s="374"/>
      <c r="H123" s="374"/>
      <c r="I123" s="374"/>
      <c r="J123" s="374"/>
    </row>
    <row r="124" spans="2:10" ht="12">
      <c r="B124" s="417"/>
      <c r="C124" s="374"/>
      <c r="D124" s="374"/>
      <c r="E124" s="374"/>
      <c r="F124" s="374"/>
      <c r="G124" s="374"/>
      <c r="H124" s="374"/>
      <c r="I124" s="374"/>
      <c r="J124" s="374"/>
    </row>
    <row r="125" spans="2:10" ht="12">
      <c r="B125" s="417"/>
      <c r="C125" s="374"/>
      <c r="D125" s="374"/>
      <c r="E125" s="374"/>
      <c r="F125" s="374"/>
      <c r="G125" s="374"/>
      <c r="H125" s="374"/>
      <c r="I125" s="374"/>
      <c r="J125" s="374"/>
    </row>
    <row r="126" spans="2:10" ht="12">
      <c r="B126" s="417"/>
      <c r="C126" s="374"/>
      <c r="D126" s="374"/>
      <c r="E126" s="374"/>
      <c r="F126" s="374"/>
      <c r="G126" s="374"/>
      <c r="H126" s="374"/>
      <c r="I126" s="374"/>
      <c r="J126" s="374"/>
    </row>
    <row r="127" spans="2:10" ht="12">
      <c r="B127" s="417"/>
      <c r="C127" s="374"/>
      <c r="D127" s="374"/>
      <c r="E127" s="374"/>
      <c r="F127" s="374"/>
      <c r="G127" s="374"/>
      <c r="H127" s="374"/>
      <c r="I127" s="374"/>
      <c r="J127" s="374"/>
    </row>
    <row r="128" spans="2:10" ht="12">
      <c r="B128" s="417"/>
      <c r="C128" s="374"/>
      <c r="D128" s="374"/>
      <c r="E128" s="374"/>
      <c r="F128" s="374"/>
      <c r="G128" s="374"/>
      <c r="H128" s="374"/>
      <c r="I128" s="374"/>
      <c r="J128" s="374"/>
    </row>
    <row r="129" spans="2:10" ht="12">
      <c r="B129" s="417"/>
      <c r="C129" s="374"/>
      <c r="D129" s="374"/>
      <c r="E129" s="374"/>
      <c r="F129" s="374"/>
      <c r="G129" s="374"/>
      <c r="H129" s="374"/>
      <c r="I129" s="374"/>
      <c r="J129" s="374"/>
    </row>
    <row r="130" spans="3:10" ht="12">
      <c r="C130" s="374"/>
      <c r="D130" s="374"/>
      <c r="E130" s="374"/>
      <c r="F130" s="374"/>
      <c r="G130" s="374"/>
      <c r="H130" s="374"/>
      <c r="I130" s="374"/>
      <c r="J130" s="374"/>
    </row>
    <row r="131" spans="3:10" ht="12">
      <c r="C131" s="374"/>
      <c r="D131" s="374"/>
      <c r="E131" s="374"/>
      <c r="F131" s="374"/>
      <c r="G131" s="374"/>
      <c r="H131" s="374"/>
      <c r="I131" s="374"/>
      <c r="J131" s="374"/>
    </row>
    <row r="132" spans="3:10" ht="12">
      <c r="C132" s="374"/>
      <c r="D132" s="374"/>
      <c r="E132" s="374"/>
      <c r="F132" s="374"/>
      <c r="G132" s="374"/>
      <c r="H132" s="374"/>
      <c r="I132" s="374"/>
      <c r="J132" s="374"/>
    </row>
    <row r="133" spans="3:10" ht="12">
      <c r="C133" s="374"/>
      <c r="D133" s="374"/>
      <c r="E133" s="374"/>
      <c r="F133" s="374"/>
      <c r="G133" s="374"/>
      <c r="H133" s="374"/>
      <c r="I133" s="374"/>
      <c r="J133" s="374"/>
    </row>
    <row r="134" spans="3:10" ht="12">
      <c r="C134" s="374"/>
      <c r="D134" s="374"/>
      <c r="E134" s="374"/>
      <c r="F134" s="374"/>
      <c r="G134" s="374"/>
      <c r="H134" s="374"/>
      <c r="I134" s="374"/>
      <c r="J134" s="374"/>
    </row>
    <row r="135" spans="3:10" ht="12">
      <c r="C135" s="374"/>
      <c r="D135" s="374"/>
      <c r="E135" s="374"/>
      <c r="F135" s="374"/>
      <c r="G135" s="374"/>
      <c r="H135" s="374"/>
      <c r="I135" s="374"/>
      <c r="J135" s="374"/>
    </row>
    <row r="136" spans="3:10" ht="12">
      <c r="C136" s="374"/>
      <c r="D136" s="374"/>
      <c r="E136" s="374"/>
      <c r="F136" s="374"/>
      <c r="G136" s="374"/>
      <c r="H136" s="374"/>
      <c r="I136" s="374"/>
      <c r="J136" s="374"/>
    </row>
    <row r="137" spans="3:10" ht="12">
      <c r="C137" s="374"/>
      <c r="D137" s="374"/>
      <c r="E137" s="374"/>
      <c r="F137" s="374"/>
      <c r="G137" s="374"/>
      <c r="H137" s="374"/>
      <c r="I137" s="374"/>
      <c r="J137" s="374"/>
    </row>
    <row r="138" spans="3:10" ht="12">
      <c r="C138" s="374"/>
      <c r="D138" s="374"/>
      <c r="E138" s="374"/>
      <c r="F138" s="374"/>
      <c r="G138" s="374"/>
      <c r="H138" s="374"/>
      <c r="I138" s="374"/>
      <c r="J138" s="374"/>
    </row>
    <row r="139" spans="3:10" ht="12">
      <c r="C139" s="374"/>
      <c r="D139" s="374"/>
      <c r="E139" s="374"/>
      <c r="F139" s="374"/>
      <c r="G139" s="374"/>
      <c r="H139" s="374"/>
      <c r="I139" s="374"/>
      <c r="J139" s="374"/>
    </row>
    <row r="140" spans="3:10" ht="12">
      <c r="C140" s="374"/>
      <c r="D140" s="374"/>
      <c r="E140" s="374"/>
      <c r="F140" s="374"/>
      <c r="G140" s="374"/>
      <c r="H140" s="374"/>
      <c r="I140" s="374"/>
      <c r="J140" s="374"/>
    </row>
    <row r="141" spans="3:10" ht="12">
      <c r="C141" s="374"/>
      <c r="D141" s="374"/>
      <c r="E141" s="374"/>
      <c r="F141" s="374"/>
      <c r="G141" s="374"/>
      <c r="H141" s="374"/>
      <c r="I141" s="374"/>
      <c r="J141" s="374"/>
    </row>
    <row r="142" spans="3:10" ht="12">
      <c r="C142" s="374"/>
      <c r="D142" s="374"/>
      <c r="E142" s="374"/>
      <c r="F142" s="374"/>
      <c r="G142" s="374"/>
      <c r="H142" s="374"/>
      <c r="I142" s="374"/>
      <c r="J142" s="374"/>
    </row>
    <row r="143" spans="3:10" ht="12">
      <c r="C143" s="374"/>
      <c r="D143" s="374"/>
      <c r="E143" s="374"/>
      <c r="F143" s="374"/>
      <c r="G143" s="374"/>
      <c r="H143" s="374"/>
      <c r="I143" s="374"/>
      <c r="J143" s="374"/>
    </row>
    <row r="144" spans="3:10" ht="12">
      <c r="C144" s="374"/>
      <c r="D144" s="374"/>
      <c r="E144" s="374"/>
      <c r="F144" s="374"/>
      <c r="G144" s="374"/>
      <c r="H144" s="374"/>
      <c r="I144" s="374"/>
      <c r="J144" s="374"/>
    </row>
    <row r="145" spans="3:10" ht="12">
      <c r="C145" s="374"/>
      <c r="D145" s="374"/>
      <c r="E145" s="374"/>
      <c r="F145" s="374"/>
      <c r="G145" s="374"/>
      <c r="H145" s="374"/>
      <c r="I145" s="374"/>
      <c r="J145" s="374"/>
    </row>
    <row r="146" spans="3:10" ht="12">
      <c r="C146" s="374"/>
      <c r="D146" s="374"/>
      <c r="E146" s="374"/>
      <c r="F146" s="374"/>
      <c r="G146" s="374"/>
      <c r="H146" s="374"/>
      <c r="I146" s="374"/>
      <c r="J146" s="374"/>
    </row>
    <row r="147" spans="3:10" ht="12">
      <c r="C147" s="374"/>
      <c r="D147" s="374"/>
      <c r="E147" s="374"/>
      <c r="F147" s="374"/>
      <c r="G147" s="374"/>
      <c r="H147" s="374"/>
      <c r="I147" s="374"/>
      <c r="J147" s="374"/>
    </row>
    <row r="148" spans="3:10" ht="12">
      <c r="C148" s="374"/>
      <c r="D148" s="374"/>
      <c r="E148" s="374"/>
      <c r="F148" s="374"/>
      <c r="G148" s="374"/>
      <c r="H148" s="374"/>
      <c r="I148" s="374"/>
      <c r="J148" s="374"/>
    </row>
    <row r="149" spans="3:10" ht="12">
      <c r="C149" s="374"/>
      <c r="D149" s="374"/>
      <c r="E149" s="374"/>
      <c r="F149" s="374"/>
      <c r="G149" s="374"/>
      <c r="H149" s="374"/>
      <c r="I149" s="374"/>
      <c r="J149" s="374"/>
    </row>
    <row r="150" spans="3:10" ht="12">
      <c r="C150" s="374"/>
      <c r="D150" s="374"/>
      <c r="E150" s="374"/>
      <c r="F150" s="374"/>
      <c r="G150" s="374"/>
      <c r="H150" s="374"/>
      <c r="I150" s="374"/>
      <c r="J150" s="374"/>
    </row>
    <row r="151" spans="3:10" ht="12">
      <c r="C151" s="374"/>
      <c r="D151" s="374"/>
      <c r="E151" s="374"/>
      <c r="F151" s="374"/>
      <c r="G151" s="374"/>
      <c r="H151" s="374"/>
      <c r="I151" s="374"/>
      <c r="J151" s="374"/>
    </row>
    <row r="152" spans="3:10" ht="12">
      <c r="C152" s="374"/>
      <c r="D152" s="374"/>
      <c r="E152" s="374"/>
      <c r="F152" s="374"/>
      <c r="G152" s="374"/>
      <c r="H152" s="374"/>
      <c r="I152" s="374"/>
      <c r="J152" s="374"/>
    </row>
    <row r="153" spans="3:10" ht="12">
      <c r="C153" s="374"/>
      <c r="D153" s="374"/>
      <c r="E153" s="374"/>
      <c r="F153" s="374"/>
      <c r="G153" s="374"/>
      <c r="H153" s="374"/>
      <c r="I153" s="374"/>
      <c r="J153" s="374"/>
    </row>
    <row r="154" spans="3:10" ht="12">
      <c r="C154" s="374"/>
      <c r="D154" s="374"/>
      <c r="E154" s="374"/>
      <c r="F154" s="374"/>
      <c r="G154" s="374"/>
      <c r="H154" s="374"/>
      <c r="I154" s="374"/>
      <c r="J154" s="374"/>
    </row>
    <row r="155" spans="3:10" ht="12">
      <c r="C155" s="374"/>
      <c r="D155" s="374"/>
      <c r="E155" s="374"/>
      <c r="F155" s="374"/>
      <c r="G155" s="374"/>
      <c r="H155" s="374"/>
      <c r="I155" s="374"/>
      <c r="J155" s="374"/>
    </row>
    <row r="156" spans="3:10" ht="12">
      <c r="C156" s="374"/>
      <c r="D156" s="374"/>
      <c r="E156" s="374"/>
      <c r="F156" s="374"/>
      <c r="G156" s="374"/>
      <c r="H156" s="374"/>
      <c r="I156" s="374"/>
      <c r="J156" s="374"/>
    </row>
    <row r="157" spans="3:10" ht="12">
      <c r="C157" s="374"/>
      <c r="D157" s="374"/>
      <c r="E157" s="374"/>
      <c r="F157" s="374"/>
      <c r="G157" s="374"/>
      <c r="H157" s="374"/>
      <c r="I157" s="374"/>
      <c r="J157" s="374"/>
    </row>
    <row r="158" spans="3:10" ht="12">
      <c r="C158" s="374"/>
      <c r="D158" s="374"/>
      <c r="E158" s="374"/>
      <c r="F158" s="374"/>
      <c r="G158" s="374"/>
      <c r="H158" s="374"/>
      <c r="I158" s="374"/>
      <c r="J158" s="374"/>
    </row>
    <row r="159" spans="3:10" ht="12">
      <c r="C159" s="374"/>
      <c r="D159" s="374"/>
      <c r="E159" s="374"/>
      <c r="F159" s="374"/>
      <c r="G159" s="374"/>
      <c r="H159" s="374"/>
      <c r="I159" s="374"/>
      <c r="J159" s="374"/>
    </row>
    <row r="160" spans="3:10" ht="12">
      <c r="C160" s="374"/>
      <c r="D160" s="374"/>
      <c r="E160" s="374"/>
      <c r="F160" s="374"/>
      <c r="G160" s="374"/>
      <c r="H160" s="374"/>
      <c r="I160" s="374"/>
      <c r="J160" s="374"/>
    </row>
    <row r="161" spans="3:10" ht="12">
      <c r="C161" s="374"/>
      <c r="D161" s="374"/>
      <c r="E161" s="374"/>
      <c r="F161" s="374"/>
      <c r="G161" s="374"/>
      <c r="H161" s="374"/>
      <c r="I161" s="374"/>
      <c r="J161" s="374"/>
    </row>
    <row r="162" spans="3:10" ht="12">
      <c r="C162" s="374"/>
      <c r="D162" s="374"/>
      <c r="E162" s="374"/>
      <c r="F162" s="374"/>
      <c r="G162" s="374"/>
      <c r="H162" s="374"/>
      <c r="I162" s="374"/>
      <c r="J162" s="374"/>
    </row>
    <row r="163" spans="3:10" ht="12">
      <c r="C163" s="374"/>
      <c r="D163" s="374"/>
      <c r="E163" s="374"/>
      <c r="F163" s="374"/>
      <c r="G163" s="374"/>
      <c r="H163" s="374"/>
      <c r="I163" s="374"/>
      <c r="J163" s="374"/>
    </row>
    <row r="164" spans="3:10" ht="12">
      <c r="C164" s="374"/>
      <c r="D164" s="374"/>
      <c r="E164" s="374"/>
      <c r="F164" s="374"/>
      <c r="G164" s="374"/>
      <c r="H164" s="374"/>
      <c r="I164" s="374"/>
      <c r="J164" s="374"/>
    </row>
    <row r="165" spans="3:10" ht="12">
      <c r="C165" s="374"/>
      <c r="D165" s="374"/>
      <c r="E165" s="374"/>
      <c r="F165" s="374"/>
      <c r="G165" s="374"/>
      <c r="H165" s="374"/>
      <c r="I165" s="374"/>
      <c r="J165" s="374"/>
    </row>
    <row r="166" spans="3:10" ht="12">
      <c r="C166" s="374"/>
      <c r="D166" s="374"/>
      <c r="E166" s="374"/>
      <c r="F166" s="374"/>
      <c r="G166" s="374"/>
      <c r="H166" s="374"/>
      <c r="I166" s="374"/>
      <c r="J166" s="374"/>
    </row>
    <row r="167" spans="3:10" ht="12">
      <c r="C167" s="374"/>
      <c r="D167" s="374"/>
      <c r="E167" s="374"/>
      <c r="F167" s="374"/>
      <c r="G167" s="374"/>
      <c r="H167" s="374"/>
      <c r="I167" s="374"/>
      <c r="J167" s="374"/>
    </row>
    <row r="168" spans="3:10" ht="12">
      <c r="C168" s="374"/>
      <c r="D168" s="374"/>
      <c r="E168" s="374"/>
      <c r="F168" s="374"/>
      <c r="G168" s="374"/>
      <c r="H168" s="374"/>
      <c r="I168" s="374"/>
      <c r="J168" s="374"/>
    </row>
    <row r="169" spans="3:10" ht="12">
      <c r="C169" s="374"/>
      <c r="D169" s="374"/>
      <c r="E169" s="374"/>
      <c r="F169" s="374"/>
      <c r="G169" s="374"/>
      <c r="H169" s="374"/>
      <c r="I169" s="374"/>
      <c r="J169" s="374"/>
    </row>
    <row r="170" spans="3:10" ht="12">
      <c r="C170" s="374"/>
      <c r="D170" s="374"/>
      <c r="E170" s="374"/>
      <c r="F170" s="374"/>
      <c r="G170" s="374"/>
      <c r="H170" s="374"/>
      <c r="I170" s="374"/>
      <c r="J170" s="374"/>
    </row>
    <row r="171" spans="3:10" ht="12">
      <c r="C171" s="374"/>
      <c r="D171" s="374"/>
      <c r="E171" s="374"/>
      <c r="F171" s="374"/>
      <c r="G171" s="374"/>
      <c r="H171" s="374"/>
      <c r="I171" s="374"/>
      <c r="J171" s="374"/>
    </row>
    <row r="172" spans="3:10" ht="12">
      <c r="C172" s="374"/>
      <c r="D172" s="374"/>
      <c r="E172" s="374"/>
      <c r="F172" s="374"/>
      <c r="G172" s="374"/>
      <c r="H172" s="374"/>
      <c r="I172" s="374"/>
      <c r="J172" s="374"/>
    </row>
    <row r="173" spans="3:10" ht="12">
      <c r="C173" s="374"/>
      <c r="D173" s="374"/>
      <c r="E173" s="374"/>
      <c r="F173" s="374"/>
      <c r="G173" s="374"/>
      <c r="H173" s="374"/>
      <c r="I173" s="374"/>
      <c r="J173" s="374"/>
    </row>
    <row r="174" spans="3:10" ht="12">
      <c r="C174" s="374"/>
      <c r="D174" s="374"/>
      <c r="E174" s="374"/>
      <c r="F174" s="374"/>
      <c r="G174" s="374"/>
      <c r="H174" s="374"/>
      <c r="I174" s="374"/>
      <c r="J174" s="374"/>
    </row>
    <row r="175" spans="3:10" ht="12">
      <c r="C175" s="374"/>
      <c r="D175" s="374"/>
      <c r="E175" s="374"/>
      <c r="F175" s="374"/>
      <c r="G175" s="374"/>
      <c r="H175" s="374"/>
      <c r="I175" s="374"/>
      <c r="J175" s="374"/>
    </row>
    <row r="176" spans="3:10" ht="12">
      <c r="C176" s="374"/>
      <c r="D176" s="374"/>
      <c r="E176" s="374"/>
      <c r="F176" s="374"/>
      <c r="G176" s="374"/>
      <c r="H176" s="374"/>
      <c r="I176" s="374"/>
      <c r="J176" s="374"/>
    </row>
    <row r="177" spans="3:10" ht="12">
      <c r="C177" s="374"/>
      <c r="D177" s="374"/>
      <c r="E177" s="374"/>
      <c r="F177" s="374"/>
      <c r="G177" s="374"/>
      <c r="H177" s="374"/>
      <c r="I177" s="374"/>
      <c r="J177" s="374"/>
    </row>
    <row r="178" spans="3:10" ht="12">
      <c r="C178" s="374"/>
      <c r="D178" s="374"/>
      <c r="E178" s="374"/>
      <c r="F178" s="374"/>
      <c r="G178" s="374"/>
      <c r="H178" s="374"/>
      <c r="I178" s="374"/>
      <c r="J178" s="374"/>
    </row>
    <row r="179" spans="3:10" ht="12">
      <c r="C179" s="374"/>
      <c r="D179" s="374"/>
      <c r="E179" s="374"/>
      <c r="F179" s="374"/>
      <c r="G179" s="374"/>
      <c r="H179" s="374"/>
      <c r="I179" s="374"/>
      <c r="J179" s="374"/>
    </row>
    <row r="180" spans="3:10" ht="12">
      <c r="C180" s="374"/>
      <c r="D180" s="374"/>
      <c r="E180" s="374"/>
      <c r="F180" s="374"/>
      <c r="G180" s="374"/>
      <c r="H180" s="374"/>
      <c r="I180" s="374"/>
      <c r="J180" s="374"/>
    </row>
    <row r="181" spans="3:10" ht="12">
      <c r="C181" s="374"/>
      <c r="D181" s="374"/>
      <c r="E181" s="374"/>
      <c r="F181" s="374"/>
      <c r="G181" s="374"/>
      <c r="H181" s="374"/>
      <c r="I181" s="374"/>
      <c r="J181" s="374"/>
    </row>
    <row r="182" spans="3:10" ht="12">
      <c r="C182" s="374"/>
      <c r="D182" s="374"/>
      <c r="E182" s="374"/>
      <c r="F182" s="374"/>
      <c r="G182" s="374"/>
      <c r="H182" s="374"/>
      <c r="I182" s="374"/>
      <c r="J182" s="374"/>
    </row>
    <row r="183" spans="3:10" ht="12">
      <c r="C183" s="374"/>
      <c r="D183" s="374"/>
      <c r="E183" s="374"/>
      <c r="F183" s="374"/>
      <c r="G183" s="374"/>
      <c r="H183" s="374"/>
      <c r="I183" s="374"/>
      <c r="J183" s="374"/>
    </row>
    <row r="184" spans="3:10" ht="12">
      <c r="C184" s="374"/>
      <c r="D184" s="374"/>
      <c r="E184" s="374"/>
      <c r="F184" s="374"/>
      <c r="G184" s="374"/>
      <c r="H184" s="374"/>
      <c r="I184" s="374"/>
      <c r="J184" s="374"/>
    </row>
    <row r="185" spans="3:10" ht="12">
      <c r="C185" s="374"/>
      <c r="D185" s="374"/>
      <c r="E185" s="374"/>
      <c r="F185" s="374"/>
      <c r="G185" s="374"/>
      <c r="H185" s="374"/>
      <c r="I185" s="374"/>
      <c r="J185" s="374"/>
    </row>
    <row r="186" spans="3:10" ht="12">
      <c r="C186" s="374"/>
      <c r="D186" s="374"/>
      <c r="E186" s="374"/>
      <c r="F186" s="374"/>
      <c r="G186" s="374"/>
      <c r="H186" s="374"/>
      <c r="I186" s="374"/>
      <c r="J186" s="374"/>
    </row>
    <row r="187" spans="3:10" ht="12">
      <c r="C187" s="374"/>
      <c r="D187" s="374"/>
      <c r="E187" s="374"/>
      <c r="F187" s="374"/>
      <c r="G187" s="374"/>
      <c r="H187" s="374"/>
      <c r="I187" s="374"/>
      <c r="J187" s="374"/>
    </row>
    <row r="188" spans="3:10" ht="12">
      <c r="C188" s="374"/>
      <c r="D188" s="374"/>
      <c r="E188" s="374"/>
      <c r="F188" s="374"/>
      <c r="G188" s="374"/>
      <c r="H188" s="374"/>
      <c r="I188" s="374"/>
      <c r="J188" s="374"/>
    </row>
    <row r="189" spans="3:10" ht="12">
      <c r="C189" s="374"/>
      <c r="D189" s="374"/>
      <c r="E189" s="374"/>
      <c r="F189" s="374"/>
      <c r="G189" s="374"/>
      <c r="H189" s="374"/>
      <c r="I189" s="374"/>
      <c r="J189" s="374"/>
    </row>
    <row r="190" spans="3:10" ht="12">
      <c r="C190" s="374"/>
      <c r="D190" s="374"/>
      <c r="E190" s="374"/>
      <c r="F190" s="374"/>
      <c r="G190" s="374"/>
      <c r="H190" s="374"/>
      <c r="I190" s="374"/>
      <c r="J190" s="374"/>
    </row>
    <row r="191" spans="3:10" ht="12">
      <c r="C191" s="374"/>
      <c r="D191" s="374"/>
      <c r="E191" s="374"/>
      <c r="F191" s="374"/>
      <c r="G191" s="374"/>
      <c r="H191" s="374"/>
      <c r="I191" s="374"/>
      <c r="J191" s="374"/>
    </row>
    <row r="192" spans="3:10" ht="12">
      <c r="C192" s="374"/>
      <c r="D192" s="374"/>
      <c r="E192" s="374"/>
      <c r="F192" s="374"/>
      <c r="G192" s="374"/>
      <c r="H192" s="374"/>
      <c r="I192" s="374"/>
      <c r="J192" s="374"/>
    </row>
    <row r="193" spans="3:10" ht="12">
      <c r="C193" s="374"/>
      <c r="D193" s="374"/>
      <c r="E193" s="374"/>
      <c r="F193" s="374"/>
      <c r="G193" s="374"/>
      <c r="H193" s="374"/>
      <c r="I193" s="374"/>
      <c r="J193" s="374"/>
    </row>
    <row r="194" spans="3:10" ht="12">
      <c r="C194" s="374"/>
      <c r="D194" s="374"/>
      <c r="E194" s="374"/>
      <c r="F194" s="374"/>
      <c r="G194" s="374"/>
      <c r="H194" s="374"/>
      <c r="I194" s="374"/>
      <c r="J194" s="374"/>
    </row>
    <row r="195" spans="3:10" ht="12">
      <c r="C195" s="374"/>
      <c r="D195" s="374"/>
      <c r="E195" s="374"/>
      <c r="F195" s="374"/>
      <c r="G195" s="374"/>
      <c r="H195" s="374"/>
      <c r="I195" s="374"/>
      <c r="J195" s="374"/>
    </row>
    <row r="196" spans="3:10" ht="12">
      <c r="C196" s="374"/>
      <c r="D196" s="374"/>
      <c r="E196" s="374"/>
      <c r="F196" s="374"/>
      <c r="G196" s="374"/>
      <c r="H196" s="374"/>
      <c r="I196" s="374"/>
      <c r="J196" s="374"/>
    </row>
    <row r="197" spans="3:10" ht="12">
      <c r="C197" s="374"/>
      <c r="D197" s="374"/>
      <c r="E197" s="374"/>
      <c r="F197" s="374"/>
      <c r="G197" s="374"/>
      <c r="H197" s="374"/>
      <c r="I197" s="374"/>
      <c r="J197" s="374"/>
    </row>
    <row r="198" spans="3:10" ht="12">
      <c r="C198" s="374"/>
      <c r="D198" s="374"/>
      <c r="E198" s="374"/>
      <c r="F198" s="374"/>
      <c r="G198" s="374"/>
      <c r="H198" s="374"/>
      <c r="I198" s="374"/>
      <c r="J198" s="374"/>
    </row>
    <row r="199" spans="3:10" ht="12">
      <c r="C199" s="374"/>
      <c r="D199" s="374"/>
      <c r="E199" s="374"/>
      <c r="F199" s="374"/>
      <c r="G199" s="374"/>
      <c r="H199" s="374"/>
      <c r="I199" s="374"/>
      <c r="J199" s="374"/>
    </row>
    <row r="200" spans="3:10" ht="12">
      <c r="C200" s="374"/>
      <c r="D200" s="374"/>
      <c r="E200" s="374"/>
      <c r="F200" s="374"/>
      <c r="G200" s="374"/>
      <c r="H200" s="374"/>
      <c r="I200" s="374"/>
      <c r="J200" s="374"/>
    </row>
    <row r="201" spans="3:10" ht="12">
      <c r="C201" s="374"/>
      <c r="D201" s="374"/>
      <c r="E201" s="374"/>
      <c r="F201" s="374"/>
      <c r="G201" s="374"/>
      <c r="H201" s="374"/>
      <c r="I201" s="374"/>
      <c r="J201" s="374"/>
    </row>
    <row r="202" spans="3:10" ht="12">
      <c r="C202" s="374"/>
      <c r="D202" s="374"/>
      <c r="E202" s="374"/>
      <c r="F202" s="374"/>
      <c r="G202" s="374"/>
      <c r="H202" s="374"/>
      <c r="I202" s="374"/>
      <c r="J202" s="374"/>
    </row>
    <row r="203" spans="3:10" ht="12">
      <c r="C203" s="374"/>
      <c r="D203" s="374"/>
      <c r="E203" s="374"/>
      <c r="F203" s="374"/>
      <c r="G203" s="374"/>
      <c r="H203" s="374"/>
      <c r="I203" s="374"/>
      <c r="J203" s="374"/>
    </row>
    <row r="204" spans="3:10" ht="12">
      <c r="C204" s="374"/>
      <c r="D204" s="374"/>
      <c r="E204" s="374"/>
      <c r="F204" s="374"/>
      <c r="G204" s="374"/>
      <c r="H204" s="374"/>
      <c r="I204" s="374"/>
      <c r="J204" s="374"/>
    </row>
    <row r="205" spans="3:10" ht="12">
      <c r="C205" s="374"/>
      <c r="D205" s="374"/>
      <c r="E205" s="374"/>
      <c r="F205" s="374"/>
      <c r="G205" s="374"/>
      <c r="H205" s="374"/>
      <c r="I205" s="374"/>
      <c r="J205" s="374"/>
    </row>
    <row r="206" spans="3:10" ht="12">
      <c r="C206" s="374"/>
      <c r="D206" s="374"/>
      <c r="E206" s="374"/>
      <c r="F206" s="374"/>
      <c r="G206" s="374"/>
      <c r="H206" s="374"/>
      <c r="I206" s="374"/>
      <c r="J206" s="374"/>
    </row>
    <row r="207" spans="3:10" ht="12">
      <c r="C207" s="374"/>
      <c r="D207" s="374"/>
      <c r="E207" s="374"/>
      <c r="F207" s="374"/>
      <c r="G207" s="374"/>
      <c r="H207" s="374"/>
      <c r="I207" s="374"/>
      <c r="J207" s="374"/>
    </row>
    <row r="208" spans="3:10" ht="12">
      <c r="C208" s="374"/>
      <c r="D208" s="374"/>
      <c r="E208" s="374"/>
      <c r="F208" s="374"/>
      <c r="G208" s="374"/>
      <c r="H208" s="374"/>
      <c r="I208" s="374"/>
      <c r="J208" s="374"/>
    </row>
    <row r="209" spans="3:10" ht="12">
      <c r="C209" s="374"/>
      <c r="D209" s="374"/>
      <c r="E209" s="374"/>
      <c r="F209" s="374"/>
      <c r="G209" s="374"/>
      <c r="H209" s="374"/>
      <c r="I209" s="374"/>
      <c r="J209" s="374"/>
    </row>
    <row r="210" spans="3:10" ht="12">
      <c r="C210" s="374"/>
      <c r="D210" s="374"/>
      <c r="E210" s="374"/>
      <c r="F210" s="374"/>
      <c r="G210" s="374"/>
      <c r="H210" s="374"/>
      <c r="I210" s="374"/>
      <c r="J210" s="374"/>
    </row>
    <row r="211" spans="3:10" ht="12">
      <c r="C211" s="374"/>
      <c r="D211" s="374"/>
      <c r="E211" s="374"/>
      <c r="F211" s="374"/>
      <c r="G211" s="374"/>
      <c r="H211" s="374"/>
      <c r="I211" s="374"/>
      <c r="J211" s="374"/>
    </row>
    <row r="212" spans="3:10" ht="12">
      <c r="C212" s="374"/>
      <c r="D212" s="374"/>
      <c r="E212" s="374"/>
      <c r="F212" s="374"/>
      <c r="G212" s="374"/>
      <c r="H212" s="374"/>
      <c r="I212" s="374"/>
      <c r="J212" s="374"/>
    </row>
    <row r="213" spans="3:10" ht="12">
      <c r="C213" s="374"/>
      <c r="D213" s="374"/>
      <c r="E213" s="374"/>
      <c r="F213" s="374"/>
      <c r="G213" s="374"/>
      <c r="H213" s="374"/>
      <c r="I213" s="374"/>
      <c r="J213" s="374"/>
    </row>
    <row r="214" spans="3:10" ht="12">
      <c r="C214" s="374"/>
      <c r="D214" s="374"/>
      <c r="E214" s="374"/>
      <c r="F214" s="374"/>
      <c r="G214" s="374"/>
      <c r="H214" s="374"/>
      <c r="I214" s="374"/>
      <c r="J214" s="374"/>
    </row>
    <row r="215" spans="3:10" ht="12">
      <c r="C215" s="374"/>
      <c r="D215" s="374"/>
      <c r="E215" s="374"/>
      <c r="F215" s="374"/>
      <c r="G215" s="374"/>
      <c r="H215" s="374"/>
      <c r="I215" s="374"/>
      <c r="J215" s="374"/>
    </row>
  </sheetData>
  <mergeCells count="4">
    <mergeCell ref="F4:H4"/>
    <mergeCell ref="I4:J4"/>
    <mergeCell ref="B4:B5"/>
    <mergeCell ref="C4:E4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B2:T67"/>
  <sheetViews>
    <sheetView workbookViewId="0" topLeftCell="A1">
      <selection activeCell="A1" sqref="A1"/>
    </sheetView>
  </sheetViews>
  <sheetFormatPr defaultColWidth="9.00390625" defaultRowHeight="13.5"/>
  <cols>
    <col min="1" max="1" width="2.625" style="203" customWidth="1"/>
    <col min="2" max="2" width="9.00390625" style="203" customWidth="1"/>
    <col min="3" max="7" width="11.50390625" style="203" bestFit="1" customWidth="1"/>
    <col min="8" max="8" width="10.50390625" style="203" bestFit="1" customWidth="1"/>
    <col min="9" max="9" width="7.875" style="203" bestFit="1" customWidth="1"/>
    <col min="10" max="10" width="11.50390625" style="203" bestFit="1" customWidth="1"/>
    <col min="11" max="12" width="7.875" style="203" bestFit="1" customWidth="1"/>
    <col min="13" max="16" width="9.625" style="203" customWidth="1"/>
    <col min="17" max="17" width="10.50390625" style="203" bestFit="1" customWidth="1"/>
    <col min="18" max="18" width="12.25390625" style="203" customWidth="1"/>
    <col min="19" max="19" width="9.625" style="203" customWidth="1"/>
    <col min="20" max="20" width="10.75390625" style="203" customWidth="1"/>
    <col min="21" max="16384" width="9.00390625" style="203" customWidth="1"/>
  </cols>
  <sheetData>
    <row r="2" ht="14.25">
      <c r="B2" s="419" t="s">
        <v>1564</v>
      </c>
    </row>
    <row r="3" ht="12.75" thickBot="1">
      <c r="T3" s="205" t="s">
        <v>1533</v>
      </c>
    </row>
    <row r="4" spans="2:20" ht="14.25" thickTop="1">
      <c r="B4" s="1368" t="s">
        <v>503</v>
      </c>
      <c r="C4" s="1267" t="s">
        <v>1534</v>
      </c>
      <c r="D4" s="1256"/>
      <c r="E4" s="1256"/>
      <c r="F4" s="1256"/>
      <c r="G4" s="1256"/>
      <c r="H4" s="1256"/>
      <c r="I4" s="1256"/>
      <c r="J4" s="1256"/>
      <c r="K4" s="1256"/>
      <c r="L4" s="1256"/>
      <c r="M4" s="1256"/>
      <c r="N4" s="1256"/>
      <c r="O4" s="1256"/>
      <c r="P4" s="1256"/>
      <c r="Q4" s="1257"/>
      <c r="R4" s="1266" t="s">
        <v>1535</v>
      </c>
      <c r="S4" s="1266"/>
      <c r="T4" s="1266"/>
    </row>
    <row r="5" spans="2:20" ht="13.5">
      <c r="B5" s="1369"/>
      <c r="C5" s="1360" t="s">
        <v>519</v>
      </c>
      <c r="D5" s="1371" t="s">
        <v>1536</v>
      </c>
      <c r="E5" s="1372"/>
      <c r="F5" s="1372"/>
      <c r="G5" s="1372"/>
      <c r="H5" s="1372"/>
      <c r="I5" s="1372"/>
      <c r="J5" s="1372"/>
      <c r="K5" s="1372"/>
      <c r="L5" s="1372"/>
      <c r="M5" s="1372"/>
      <c r="N5" s="1372"/>
      <c r="O5" s="1372"/>
      <c r="P5" s="1373"/>
      <c r="Q5" s="1268" t="s">
        <v>1537</v>
      </c>
      <c r="R5" s="1255" t="s">
        <v>1538</v>
      </c>
      <c r="S5" s="1255" t="s">
        <v>1539</v>
      </c>
      <c r="T5" s="1255" t="s">
        <v>1540</v>
      </c>
    </row>
    <row r="6" spans="2:20" ht="13.5">
      <c r="B6" s="1369"/>
      <c r="C6" s="1361"/>
      <c r="D6" s="1363" t="s">
        <v>1524</v>
      </c>
      <c r="E6" s="1365" t="s">
        <v>1541</v>
      </c>
      <c r="F6" s="1366"/>
      <c r="G6" s="1366"/>
      <c r="H6" s="1366"/>
      <c r="I6" s="1366"/>
      <c r="J6" s="1367"/>
      <c r="K6" s="1258" t="s">
        <v>1542</v>
      </c>
      <c r="L6" s="1258" t="s">
        <v>1543</v>
      </c>
      <c r="M6" s="1258" t="s">
        <v>1544</v>
      </c>
      <c r="N6" s="1374" t="s">
        <v>1545</v>
      </c>
      <c r="O6" s="1375"/>
      <c r="P6" s="1376"/>
      <c r="Q6" s="1269"/>
      <c r="R6" s="1263"/>
      <c r="S6" s="1263"/>
      <c r="T6" s="1263"/>
    </row>
    <row r="7" spans="2:20" ht="12">
      <c r="B7" s="1369"/>
      <c r="C7" s="1361"/>
      <c r="D7" s="1363"/>
      <c r="E7" s="1265" t="s">
        <v>519</v>
      </c>
      <c r="F7" s="1265"/>
      <c r="G7" s="1265" t="s">
        <v>1546</v>
      </c>
      <c r="H7" s="1265"/>
      <c r="I7" s="1265" t="s">
        <v>1547</v>
      </c>
      <c r="J7" s="1265"/>
      <c r="K7" s="1259"/>
      <c r="L7" s="1261"/>
      <c r="M7" s="1261"/>
      <c r="N7" s="1263" t="s">
        <v>519</v>
      </c>
      <c r="O7" s="1268" t="s">
        <v>1548</v>
      </c>
      <c r="P7" s="1263" t="s">
        <v>1549</v>
      </c>
      <c r="Q7" s="1269"/>
      <c r="R7" s="1263"/>
      <c r="S7" s="1263"/>
      <c r="T7" s="1263"/>
    </row>
    <row r="8" spans="2:20" ht="12">
      <c r="B8" s="1370"/>
      <c r="C8" s="1362"/>
      <c r="D8" s="1364"/>
      <c r="E8" s="421" t="s">
        <v>1550</v>
      </c>
      <c r="F8" s="421" t="s">
        <v>1551</v>
      </c>
      <c r="G8" s="421" t="s">
        <v>1550</v>
      </c>
      <c r="H8" s="421" t="s">
        <v>1551</v>
      </c>
      <c r="I8" s="421" t="s">
        <v>1550</v>
      </c>
      <c r="J8" s="421" t="s">
        <v>1551</v>
      </c>
      <c r="K8" s="1260"/>
      <c r="L8" s="1262"/>
      <c r="M8" s="1262"/>
      <c r="N8" s="1264"/>
      <c r="O8" s="1270"/>
      <c r="P8" s="1264"/>
      <c r="Q8" s="1270"/>
      <c r="R8" s="1359"/>
      <c r="S8" s="1359"/>
      <c r="T8" s="1359"/>
    </row>
    <row r="9" spans="2:20" ht="13.5" customHeight="1">
      <c r="B9" s="422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423"/>
      <c r="T9" s="424"/>
    </row>
    <row r="10" spans="2:20" s="425" customFormat="1" ht="11.25">
      <c r="B10" s="165" t="s">
        <v>519</v>
      </c>
      <c r="C10" s="426">
        <f aca="true" t="shared" si="0" ref="C10:T10">SUM(C41,C29,C56,C12)</f>
        <v>668994.5999999999</v>
      </c>
      <c r="D10" s="427">
        <f t="shared" si="0"/>
        <v>652119.2</v>
      </c>
      <c r="E10" s="427">
        <f t="shared" si="0"/>
        <v>112606.4</v>
      </c>
      <c r="F10" s="427">
        <f t="shared" si="0"/>
        <v>522128.4</v>
      </c>
      <c r="G10" s="427">
        <f t="shared" si="0"/>
        <v>111941.49999999999</v>
      </c>
      <c r="H10" s="427">
        <f t="shared" si="0"/>
        <v>11403.400000000001</v>
      </c>
      <c r="I10" s="427">
        <f t="shared" si="0"/>
        <v>664.9</v>
      </c>
      <c r="J10" s="427">
        <f t="shared" si="0"/>
        <v>510725</v>
      </c>
      <c r="K10" s="427">
        <f t="shared" si="0"/>
        <v>116.89999999999998</v>
      </c>
      <c r="L10" s="427">
        <f t="shared" si="0"/>
        <v>491.9</v>
      </c>
      <c r="M10" s="427">
        <f t="shared" si="0"/>
        <v>2349.7</v>
      </c>
      <c r="N10" s="427">
        <f t="shared" si="0"/>
        <v>14425.9</v>
      </c>
      <c r="O10" s="427">
        <f t="shared" si="0"/>
        <v>8579.599999999999</v>
      </c>
      <c r="P10" s="427">
        <f t="shared" si="0"/>
        <v>5846.299999999999</v>
      </c>
      <c r="Q10" s="427">
        <f t="shared" si="0"/>
        <v>16875.4</v>
      </c>
      <c r="R10" s="427">
        <f t="shared" si="0"/>
        <v>345742.4</v>
      </c>
      <c r="S10" s="427">
        <f t="shared" si="0"/>
        <v>52327.6</v>
      </c>
      <c r="T10" s="50">
        <f t="shared" si="0"/>
        <v>273924.6</v>
      </c>
    </row>
    <row r="11" spans="2:20" s="425" customFormat="1" ht="11.25">
      <c r="B11" s="165"/>
      <c r="C11" s="426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50"/>
    </row>
    <row r="12" spans="2:20" s="214" customFormat="1" ht="15" customHeight="1">
      <c r="B12" s="165" t="s">
        <v>1445</v>
      </c>
      <c r="C12" s="426">
        <f aca="true" t="shared" si="1" ref="C12:R12">SUM(C13:C27)</f>
        <v>154461.9</v>
      </c>
      <c r="D12" s="427">
        <f t="shared" si="1"/>
        <v>149528.90000000002</v>
      </c>
      <c r="E12" s="427">
        <f t="shared" si="1"/>
        <v>32984.6</v>
      </c>
      <c r="F12" s="427">
        <f t="shared" si="1"/>
        <v>111588.99999999999</v>
      </c>
      <c r="G12" s="427">
        <f t="shared" si="1"/>
        <v>32849</v>
      </c>
      <c r="H12" s="427">
        <f t="shared" si="1"/>
        <v>582</v>
      </c>
      <c r="I12" s="427">
        <f t="shared" si="1"/>
        <v>135.6</v>
      </c>
      <c r="J12" s="427">
        <f t="shared" si="1"/>
        <v>111007</v>
      </c>
      <c r="K12" s="427">
        <f t="shared" si="1"/>
        <v>115.29999999999998</v>
      </c>
      <c r="L12" s="427">
        <f t="shared" si="1"/>
        <v>155.1</v>
      </c>
      <c r="M12" s="427">
        <f t="shared" si="1"/>
        <v>705.1</v>
      </c>
      <c r="N12" s="427">
        <f t="shared" si="1"/>
        <v>3979.7999999999997</v>
      </c>
      <c r="O12" s="427">
        <f t="shared" si="1"/>
        <v>2765.6999999999994</v>
      </c>
      <c r="P12" s="427">
        <f t="shared" si="1"/>
        <v>1214.1</v>
      </c>
      <c r="Q12" s="427">
        <f t="shared" si="1"/>
        <v>4933</v>
      </c>
      <c r="R12" s="427">
        <f t="shared" si="1"/>
        <v>90415.29999999999</v>
      </c>
      <c r="S12" s="427">
        <v>8398.9</v>
      </c>
      <c r="T12" s="50">
        <f>SUM(T13:T27)</f>
        <v>55647.69999999999</v>
      </c>
    </row>
    <row r="13" spans="2:20" ht="12">
      <c r="B13" s="146" t="s">
        <v>486</v>
      </c>
      <c r="C13" s="428">
        <f aca="true" t="shared" si="2" ref="C13:C27">SUM(D13,Q13)</f>
        <v>9433.500000000002</v>
      </c>
      <c r="D13" s="429">
        <f aca="true" t="shared" si="3" ref="D13:D27">SUM(E13,F13,K13,L13,M13,N13)</f>
        <v>9364.000000000002</v>
      </c>
      <c r="E13" s="430">
        <f aca="true" t="shared" si="4" ref="E13:E27">SUM(G13,I13)</f>
        <v>4056.7</v>
      </c>
      <c r="F13" s="430">
        <f aca="true" t="shared" si="5" ref="F13:F27">SUM(H13,J13)</f>
        <v>4640.5</v>
      </c>
      <c r="G13" s="430">
        <v>4056.7</v>
      </c>
      <c r="H13" s="430">
        <v>0</v>
      </c>
      <c r="I13" s="430">
        <v>0</v>
      </c>
      <c r="J13" s="430">
        <v>4640.5</v>
      </c>
      <c r="K13" s="430">
        <v>11.6</v>
      </c>
      <c r="L13" s="430">
        <v>2.1</v>
      </c>
      <c r="M13" s="430">
        <v>49.9</v>
      </c>
      <c r="N13" s="430">
        <f aca="true" t="shared" si="6" ref="N13:N27">SUM(O13:P13)</f>
        <v>603.2</v>
      </c>
      <c r="O13" s="430">
        <v>411.4</v>
      </c>
      <c r="P13" s="430">
        <v>191.8</v>
      </c>
      <c r="Q13" s="430">
        <v>69.5</v>
      </c>
      <c r="R13" s="430">
        <v>696.4</v>
      </c>
      <c r="S13" s="430">
        <v>518</v>
      </c>
      <c r="T13" s="65">
        <v>8219.1</v>
      </c>
    </row>
    <row r="14" spans="2:20" ht="12">
      <c r="B14" s="146" t="s">
        <v>1320</v>
      </c>
      <c r="C14" s="428">
        <f t="shared" si="2"/>
        <v>51296.8</v>
      </c>
      <c r="D14" s="429">
        <f t="shared" si="3"/>
        <v>50779.100000000006</v>
      </c>
      <c r="E14" s="430">
        <f t="shared" si="4"/>
        <v>2821</v>
      </c>
      <c r="F14" s="430">
        <f t="shared" si="5"/>
        <v>46662.100000000006</v>
      </c>
      <c r="G14" s="430">
        <v>2820.5</v>
      </c>
      <c r="H14" s="430">
        <v>4.8</v>
      </c>
      <c r="I14" s="430">
        <v>0.5</v>
      </c>
      <c r="J14" s="430">
        <v>46657.3</v>
      </c>
      <c r="K14" s="430">
        <v>0.1</v>
      </c>
      <c r="L14" s="430">
        <v>46.7</v>
      </c>
      <c r="M14" s="430">
        <v>55.8</v>
      </c>
      <c r="N14" s="430">
        <f t="shared" si="6"/>
        <v>1193.3999999999999</v>
      </c>
      <c r="O14" s="430">
        <v>1101.8</v>
      </c>
      <c r="P14" s="430">
        <v>91.6</v>
      </c>
      <c r="Q14" s="430">
        <v>517.7</v>
      </c>
      <c r="R14" s="430">
        <v>39207.2</v>
      </c>
      <c r="S14" s="430">
        <v>5191.7</v>
      </c>
      <c r="T14" s="65">
        <v>6897.9</v>
      </c>
    </row>
    <row r="15" spans="2:20" ht="12">
      <c r="B15" s="146" t="s">
        <v>1321</v>
      </c>
      <c r="C15" s="428">
        <f t="shared" si="2"/>
        <v>3993.3</v>
      </c>
      <c r="D15" s="429">
        <f t="shared" si="3"/>
        <v>3940.5</v>
      </c>
      <c r="E15" s="430">
        <f t="shared" si="4"/>
        <v>963.5</v>
      </c>
      <c r="F15" s="430">
        <f t="shared" si="5"/>
        <v>2740.4</v>
      </c>
      <c r="G15" s="430">
        <v>960.9</v>
      </c>
      <c r="H15" s="431">
        <v>0</v>
      </c>
      <c r="I15" s="430">
        <v>2.6</v>
      </c>
      <c r="J15" s="430">
        <v>2740.4</v>
      </c>
      <c r="K15" s="430">
        <v>0</v>
      </c>
      <c r="L15" s="430">
        <v>5</v>
      </c>
      <c r="M15" s="430">
        <v>49.5</v>
      </c>
      <c r="N15" s="430">
        <f t="shared" si="6"/>
        <v>182.10000000000002</v>
      </c>
      <c r="O15" s="430">
        <v>128.4</v>
      </c>
      <c r="P15" s="430">
        <v>53.7</v>
      </c>
      <c r="Q15" s="430">
        <v>52.8</v>
      </c>
      <c r="R15" s="430">
        <v>1630.4</v>
      </c>
      <c r="S15" s="430">
        <v>136.9</v>
      </c>
      <c r="T15" s="65">
        <v>2226</v>
      </c>
    </row>
    <row r="16" spans="2:20" ht="12">
      <c r="B16" s="146" t="s">
        <v>525</v>
      </c>
      <c r="C16" s="428">
        <f t="shared" si="2"/>
        <v>4169.3</v>
      </c>
      <c r="D16" s="429">
        <f t="shared" si="3"/>
        <v>4169.3</v>
      </c>
      <c r="E16" s="430">
        <f t="shared" si="4"/>
        <v>1716.3</v>
      </c>
      <c r="F16" s="430">
        <f t="shared" si="5"/>
        <v>2425.5</v>
      </c>
      <c r="G16" s="430">
        <v>1714.2</v>
      </c>
      <c r="H16" s="430">
        <v>111.2</v>
      </c>
      <c r="I16" s="430">
        <v>2.1</v>
      </c>
      <c r="J16" s="430">
        <v>2314.3</v>
      </c>
      <c r="K16" s="430">
        <v>1.5</v>
      </c>
      <c r="L16" s="430">
        <v>0</v>
      </c>
      <c r="M16" s="430">
        <v>6</v>
      </c>
      <c r="N16" s="430">
        <f t="shared" si="6"/>
        <v>20</v>
      </c>
      <c r="O16" s="430">
        <v>0</v>
      </c>
      <c r="P16" s="430">
        <v>20</v>
      </c>
      <c r="Q16" s="430">
        <v>0</v>
      </c>
      <c r="R16" s="430">
        <v>2693.7</v>
      </c>
      <c r="S16" s="430">
        <v>251.3</v>
      </c>
      <c r="T16" s="65">
        <v>1224.3</v>
      </c>
    </row>
    <row r="17" spans="2:20" ht="12">
      <c r="B17" s="146" t="s">
        <v>526</v>
      </c>
      <c r="C17" s="428">
        <f t="shared" si="2"/>
        <v>6.5</v>
      </c>
      <c r="D17" s="429">
        <f t="shared" si="3"/>
        <v>0</v>
      </c>
      <c r="E17" s="430">
        <f t="shared" si="4"/>
        <v>0</v>
      </c>
      <c r="F17" s="430">
        <f t="shared" si="5"/>
        <v>0</v>
      </c>
      <c r="G17" s="430">
        <v>0</v>
      </c>
      <c r="H17" s="430">
        <v>0</v>
      </c>
      <c r="I17" s="430">
        <v>0</v>
      </c>
      <c r="J17" s="430">
        <v>0</v>
      </c>
      <c r="K17" s="430">
        <v>0</v>
      </c>
      <c r="L17" s="430">
        <v>0</v>
      </c>
      <c r="M17" s="430">
        <v>0</v>
      </c>
      <c r="N17" s="430">
        <f t="shared" si="6"/>
        <v>0</v>
      </c>
      <c r="O17" s="430">
        <v>0</v>
      </c>
      <c r="P17" s="430">
        <v>0</v>
      </c>
      <c r="Q17" s="430">
        <v>6.5</v>
      </c>
      <c r="R17" s="430">
        <v>0</v>
      </c>
      <c r="S17" s="430">
        <v>0</v>
      </c>
      <c r="T17" s="65">
        <v>6.5</v>
      </c>
    </row>
    <row r="18" spans="2:20" ht="12">
      <c r="B18" s="146" t="s">
        <v>527</v>
      </c>
      <c r="C18" s="428">
        <f t="shared" si="2"/>
        <v>1022.4</v>
      </c>
      <c r="D18" s="429">
        <f t="shared" si="3"/>
        <v>937.5</v>
      </c>
      <c r="E18" s="430">
        <f t="shared" si="4"/>
        <v>318.6</v>
      </c>
      <c r="F18" s="430">
        <f t="shared" si="5"/>
        <v>518.9</v>
      </c>
      <c r="G18" s="430">
        <v>318.6</v>
      </c>
      <c r="H18" s="430">
        <v>31.3</v>
      </c>
      <c r="I18" s="430">
        <v>0</v>
      </c>
      <c r="J18" s="430">
        <v>487.6</v>
      </c>
      <c r="K18" s="430">
        <v>0</v>
      </c>
      <c r="L18" s="430">
        <v>0</v>
      </c>
      <c r="M18" s="430">
        <v>69</v>
      </c>
      <c r="N18" s="430">
        <f t="shared" si="6"/>
        <v>31</v>
      </c>
      <c r="O18" s="430">
        <v>16.5</v>
      </c>
      <c r="P18" s="430">
        <v>14.5</v>
      </c>
      <c r="Q18" s="430">
        <v>84.9</v>
      </c>
      <c r="R18" s="430">
        <v>325.9</v>
      </c>
      <c r="S18" s="430">
        <v>12</v>
      </c>
      <c r="T18" s="65">
        <v>684.5</v>
      </c>
    </row>
    <row r="19" spans="2:20" ht="12">
      <c r="B19" s="146" t="s">
        <v>1552</v>
      </c>
      <c r="C19" s="428">
        <f t="shared" si="2"/>
        <v>14879.999999999998</v>
      </c>
      <c r="D19" s="429">
        <f t="shared" si="3"/>
        <v>14521.599999999999</v>
      </c>
      <c r="E19" s="430">
        <f t="shared" si="4"/>
        <v>2692.4</v>
      </c>
      <c r="F19" s="430">
        <f t="shared" si="5"/>
        <v>11490.199999999999</v>
      </c>
      <c r="G19" s="430">
        <v>2692.4</v>
      </c>
      <c r="H19" s="430">
        <v>60.4</v>
      </c>
      <c r="I19" s="430">
        <v>0</v>
      </c>
      <c r="J19" s="430">
        <v>11429.8</v>
      </c>
      <c r="K19" s="430">
        <v>3.7</v>
      </c>
      <c r="L19" s="430">
        <v>1.3</v>
      </c>
      <c r="M19" s="430">
        <v>108.5</v>
      </c>
      <c r="N19" s="430">
        <f t="shared" si="6"/>
        <v>225.5</v>
      </c>
      <c r="O19" s="430">
        <v>57.7</v>
      </c>
      <c r="P19" s="430">
        <v>167.8</v>
      </c>
      <c r="Q19" s="430">
        <v>358.4</v>
      </c>
      <c r="R19" s="430">
        <v>10731.5</v>
      </c>
      <c r="S19" s="430">
        <v>723</v>
      </c>
      <c r="T19" s="65">
        <v>3425.5</v>
      </c>
    </row>
    <row r="20" spans="2:20" ht="12">
      <c r="B20" s="146" t="s">
        <v>1553</v>
      </c>
      <c r="C20" s="428">
        <f t="shared" si="2"/>
        <v>6.7</v>
      </c>
      <c r="D20" s="429">
        <f t="shared" si="3"/>
        <v>0</v>
      </c>
      <c r="E20" s="430">
        <f t="shared" si="4"/>
        <v>0</v>
      </c>
      <c r="F20" s="430">
        <f t="shared" si="5"/>
        <v>0</v>
      </c>
      <c r="G20" s="430">
        <v>0</v>
      </c>
      <c r="H20" s="430">
        <v>0</v>
      </c>
      <c r="I20" s="430">
        <v>0</v>
      </c>
      <c r="J20" s="430">
        <v>0</v>
      </c>
      <c r="K20" s="430">
        <v>0</v>
      </c>
      <c r="L20" s="430">
        <v>0</v>
      </c>
      <c r="M20" s="430">
        <v>0</v>
      </c>
      <c r="N20" s="430">
        <f t="shared" si="6"/>
        <v>0</v>
      </c>
      <c r="O20" s="430">
        <v>0</v>
      </c>
      <c r="P20" s="430">
        <v>0</v>
      </c>
      <c r="Q20" s="430">
        <v>6.7</v>
      </c>
      <c r="R20" s="430">
        <v>0</v>
      </c>
      <c r="S20" s="430">
        <v>0</v>
      </c>
      <c r="T20" s="65">
        <v>6.7</v>
      </c>
    </row>
    <row r="21" spans="2:20" ht="12">
      <c r="B21" s="146" t="s">
        <v>496</v>
      </c>
      <c r="C21" s="428">
        <f t="shared" si="2"/>
        <v>22033.7</v>
      </c>
      <c r="D21" s="429">
        <f t="shared" si="3"/>
        <v>21453.600000000002</v>
      </c>
      <c r="E21" s="430">
        <f t="shared" si="4"/>
        <v>5983.1</v>
      </c>
      <c r="F21" s="430">
        <f t="shared" si="5"/>
        <v>15084.699999999999</v>
      </c>
      <c r="G21" s="430">
        <v>5891.1</v>
      </c>
      <c r="H21" s="430">
        <v>8.3</v>
      </c>
      <c r="I21" s="430">
        <v>92</v>
      </c>
      <c r="J21" s="430">
        <v>15076.4</v>
      </c>
      <c r="K21" s="430">
        <v>61.9</v>
      </c>
      <c r="L21" s="430">
        <v>91.3</v>
      </c>
      <c r="M21" s="430">
        <v>67.9</v>
      </c>
      <c r="N21" s="430">
        <f t="shared" si="6"/>
        <v>164.7</v>
      </c>
      <c r="O21" s="430">
        <v>107.6</v>
      </c>
      <c r="P21" s="430">
        <v>57.1</v>
      </c>
      <c r="Q21" s="430">
        <v>580.1</v>
      </c>
      <c r="R21" s="430">
        <v>6730.4</v>
      </c>
      <c r="S21" s="430">
        <v>591.1</v>
      </c>
      <c r="T21" s="65">
        <v>14712.2</v>
      </c>
    </row>
    <row r="22" spans="2:20" ht="12">
      <c r="B22" s="146" t="s">
        <v>1326</v>
      </c>
      <c r="C22" s="428">
        <f t="shared" si="2"/>
        <v>546.5</v>
      </c>
      <c r="D22" s="429">
        <f t="shared" si="3"/>
        <v>546.5</v>
      </c>
      <c r="E22" s="430">
        <f t="shared" si="4"/>
        <v>349.5</v>
      </c>
      <c r="F22" s="430">
        <f t="shared" si="5"/>
        <v>176.39999999999998</v>
      </c>
      <c r="G22" s="430">
        <v>346.4</v>
      </c>
      <c r="H22" s="430">
        <v>3.2</v>
      </c>
      <c r="I22" s="430">
        <v>3.1</v>
      </c>
      <c r="J22" s="430">
        <v>173.2</v>
      </c>
      <c r="K22" s="430">
        <v>0.6</v>
      </c>
      <c r="L22" s="430">
        <v>0</v>
      </c>
      <c r="M22" s="430">
        <v>0</v>
      </c>
      <c r="N22" s="430">
        <f t="shared" si="6"/>
        <v>20</v>
      </c>
      <c r="O22" s="430">
        <v>0</v>
      </c>
      <c r="P22" s="430">
        <v>20</v>
      </c>
      <c r="Q22" s="430">
        <v>0</v>
      </c>
      <c r="R22" s="430">
        <v>191.9</v>
      </c>
      <c r="S22" s="430">
        <v>12</v>
      </c>
      <c r="T22" s="65">
        <v>342.6</v>
      </c>
    </row>
    <row r="23" spans="2:20" ht="12">
      <c r="B23" s="146" t="s">
        <v>1455</v>
      </c>
      <c r="C23" s="428">
        <f t="shared" si="2"/>
        <v>2802.0000000000005</v>
      </c>
      <c r="D23" s="429">
        <f t="shared" si="3"/>
        <v>2695.2000000000003</v>
      </c>
      <c r="E23" s="430">
        <f t="shared" si="4"/>
        <v>1362.9</v>
      </c>
      <c r="F23" s="430">
        <f t="shared" si="5"/>
        <v>723.4</v>
      </c>
      <c r="G23" s="430">
        <v>1362.9</v>
      </c>
      <c r="H23" s="430">
        <v>299.7</v>
      </c>
      <c r="I23" s="430">
        <v>0</v>
      </c>
      <c r="J23" s="430">
        <v>423.7</v>
      </c>
      <c r="K23" s="430">
        <v>1.1</v>
      </c>
      <c r="L23" s="430">
        <v>0</v>
      </c>
      <c r="M23" s="430">
        <v>147</v>
      </c>
      <c r="N23" s="430">
        <f t="shared" si="6"/>
        <v>460.8</v>
      </c>
      <c r="O23" s="430">
        <v>123.5</v>
      </c>
      <c r="P23" s="430">
        <v>337.3</v>
      </c>
      <c r="Q23" s="430">
        <v>106.8</v>
      </c>
      <c r="R23" s="430">
        <v>790.8</v>
      </c>
      <c r="S23" s="430">
        <v>241.5</v>
      </c>
      <c r="T23" s="65">
        <v>1769.7</v>
      </c>
    </row>
    <row r="24" spans="2:20" ht="12">
      <c r="B24" s="146" t="s">
        <v>1460</v>
      </c>
      <c r="C24" s="428">
        <f t="shared" si="2"/>
        <v>1957.3</v>
      </c>
      <c r="D24" s="429">
        <f t="shared" si="3"/>
        <v>1952.1</v>
      </c>
      <c r="E24" s="430">
        <f t="shared" si="4"/>
        <v>1225.3</v>
      </c>
      <c r="F24" s="430">
        <f t="shared" si="5"/>
        <v>482.5</v>
      </c>
      <c r="G24" s="430">
        <v>1224.3</v>
      </c>
      <c r="H24" s="430">
        <v>34.9</v>
      </c>
      <c r="I24" s="430">
        <v>1</v>
      </c>
      <c r="J24" s="430">
        <v>447.6</v>
      </c>
      <c r="K24" s="430">
        <v>0</v>
      </c>
      <c r="L24" s="430">
        <v>1</v>
      </c>
      <c r="M24" s="430">
        <v>16.3</v>
      </c>
      <c r="N24" s="430">
        <f t="shared" si="6"/>
        <v>227</v>
      </c>
      <c r="O24" s="430">
        <v>227</v>
      </c>
      <c r="P24" s="430">
        <v>0</v>
      </c>
      <c r="Q24" s="430">
        <v>5.2</v>
      </c>
      <c r="R24" s="430">
        <v>219.4</v>
      </c>
      <c r="S24" s="430">
        <v>150.3</v>
      </c>
      <c r="T24" s="65">
        <v>1587.6</v>
      </c>
    </row>
    <row r="25" spans="2:20" ht="12">
      <c r="B25" s="146" t="s">
        <v>533</v>
      </c>
      <c r="C25" s="428">
        <f t="shared" si="2"/>
        <v>14864.300000000001</v>
      </c>
      <c r="D25" s="429">
        <f t="shared" si="3"/>
        <v>12994.300000000001</v>
      </c>
      <c r="E25" s="430">
        <f t="shared" si="4"/>
        <v>3226.6</v>
      </c>
      <c r="F25" s="430">
        <f t="shared" si="5"/>
        <v>9646.5</v>
      </c>
      <c r="G25" s="430">
        <v>3211.7</v>
      </c>
      <c r="H25" s="430">
        <v>12.6</v>
      </c>
      <c r="I25" s="430">
        <v>14.9</v>
      </c>
      <c r="J25" s="430">
        <v>9633.9</v>
      </c>
      <c r="K25" s="430">
        <v>0</v>
      </c>
      <c r="L25" s="430">
        <v>3.5</v>
      </c>
      <c r="M25" s="430">
        <v>0</v>
      </c>
      <c r="N25" s="430">
        <f t="shared" si="6"/>
        <v>117.7</v>
      </c>
      <c r="O25" s="430">
        <v>117.7</v>
      </c>
      <c r="P25" s="430">
        <v>0</v>
      </c>
      <c r="Q25" s="430">
        <v>1870</v>
      </c>
      <c r="R25" s="430">
        <v>9712.4</v>
      </c>
      <c r="S25" s="430">
        <v>155.3</v>
      </c>
      <c r="T25" s="65">
        <v>4996.4</v>
      </c>
    </row>
    <row r="26" spans="2:20" ht="12">
      <c r="B26" s="146" t="s">
        <v>1554</v>
      </c>
      <c r="C26" s="428">
        <f t="shared" si="2"/>
        <v>16861.5</v>
      </c>
      <c r="D26" s="429">
        <f t="shared" si="3"/>
        <v>15773.6</v>
      </c>
      <c r="E26" s="430">
        <f t="shared" si="4"/>
        <v>4085</v>
      </c>
      <c r="F26" s="430">
        <f t="shared" si="5"/>
        <v>11569</v>
      </c>
      <c r="G26" s="430">
        <v>4066.6</v>
      </c>
      <c r="H26" s="430">
        <v>0</v>
      </c>
      <c r="I26" s="430">
        <v>18.4</v>
      </c>
      <c r="J26" s="430">
        <v>11569</v>
      </c>
      <c r="K26" s="430">
        <v>20</v>
      </c>
      <c r="L26" s="430">
        <v>4.2</v>
      </c>
      <c r="M26" s="430">
        <v>22.5</v>
      </c>
      <c r="N26" s="430">
        <f t="shared" si="6"/>
        <v>72.9</v>
      </c>
      <c r="O26" s="430">
        <v>45</v>
      </c>
      <c r="P26" s="430">
        <v>27.9</v>
      </c>
      <c r="Q26" s="430">
        <v>1087.9</v>
      </c>
      <c r="R26" s="430">
        <v>12040.4</v>
      </c>
      <c r="S26" s="430">
        <v>12</v>
      </c>
      <c r="T26" s="65">
        <v>4809.1</v>
      </c>
    </row>
    <row r="27" spans="2:20" ht="12">
      <c r="B27" s="146" t="s">
        <v>1330</v>
      </c>
      <c r="C27" s="428">
        <f t="shared" si="2"/>
        <v>10588.1</v>
      </c>
      <c r="D27" s="429">
        <f t="shared" si="3"/>
        <v>10401.6</v>
      </c>
      <c r="E27" s="430">
        <f t="shared" si="4"/>
        <v>4183.7</v>
      </c>
      <c r="F27" s="430">
        <f t="shared" si="5"/>
        <v>5428.900000000001</v>
      </c>
      <c r="G27" s="430">
        <v>4182.7</v>
      </c>
      <c r="H27" s="430">
        <v>15.6</v>
      </c>
      <c r="I27" s="430">
        <v>1</v>
      </c>
      <c r="J27" s="430">
        <v>5413.3</v>
      </c>
      <c r="K27" s="430">
        <v>14.8</v>
      </c>
      <c r="L27" s="430">
        <v>0</v>
      </c>
      <c r="M27" s="430">
        <v>112.7</v>
      </c>
      <c r="N27" s="430">
        <f t="shared" si="6"/>
        <v>661.5</v>
      </c>
      <c r="O27" s="430">
        <v>429.1</v>
      </c>
      <c r="P27" s="430">
        <v>232.4</v>
      </c>
      <c r="Q27" s="430">
        <v>186.5</v>
      </c>
      <c r="R27" s="430">
        <v>5444.9</v>
      </c>
      <c r="S27" s="430">
        <v>403.6</v>
      </c>
      <c r="T27" s="65">
        <v>4739.6</v>
      </c>
    </row>
    <row r="28" spans="2:20" s="425" customFormat="1" ht="11.25">
      <c r="B28" s="165"/>
      <c r="C28" s="426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50"/>
    </row>
    <row r="29" spans="2:20" s="214" customFormat="1" ht="11.25" customHeight="1">
      <c r="B29" s="165" t="s">
        <v>1555</v>
      </c>
      <c r="C29" s="426">
        <f aca="true" t="shared" si="7" ref="C29:L29">SUM(C30:C39)</f>
        <v>174640.69999999995</v>
      </c>
      <c r="D29" s="427">
        <f t="shared" si="7"/>
        <v>168365</v>
      </c>
      <c r="E29" s="427">
        <f t="shared" si="7"/>
        <v>33794</v>
      </c>
      <c r="F29" s="427">
        <f t="shared" si="7"/>
        <v>129822.2</v>
      </c>
      <c r="G29" s="427">
        <f t="shared" si="7"/>
        <v>33535.399999999994</v>
      </c>
      <c r="H29" s="427">
        <f t="shared" si="7"/>
        <v>1183.2000000000003</v>
      </c>
      <c r="I29" s="427">
        <f t="shared" si="7"/>
        <v>258.6</v>
      </c>
      <c r="J29" s="427">
        <f t="shared" si="7"/>
        <v>128638.99999999999</v>
      </c>
      <c r="K29" s="427">
        <f t="shared" si="7"/>
        <v>1.3</v>
      </c>
      <c r="L29" s="427">
        <f t="shared" si="7"/>
        <v>47.3</v>
      </c>
      <c r="M29" s="427">
        <v>382.6</v>
      </c>
      <c r="N29" s="427">
        <f aca="true" t="shared" si="8" ref="N29:T29">SUM(N30:N39)</f>
        <v>4317.6</v>
      </c>
      <c r="O29" s="427">
        <f t="shared" si="8"/>
        <v>1213.6</v>
      </c>
      <c r="P29" s="427">
        <f t="shared" si="8"/>
        <v>3103.9999999999995</v>
      </c>
      <c r="Q29" s="427">
        <f t="shared" si="8"/>
        <v>6275.7</v>
      </c>
      <c r="R29" s="427">
        <f t="shared" si="8"/>
        <v>124973.9</v>
      </c>
      <c r="S29" s="427">
        <f t="shared" si="8"/>
        <v>9011.000000000002</v>
      </c>
      <c r="T29" s="50">
        <f t="shared" si="8"/>
        <v>43655.8</v>
      </c>
    </row>
    <row r="30" spans="2:20" ht="12">
      <c r="B30" s="146" t="s">
        <v>488</v>
      </c>
      <c r="C30" s="428">
        <f aca="true" t="shared" si="9" ref="C30:C39">SUM(D30,Q30)</f>
        <v>12747.199999999999</v>
      </c>
      <c r="D30" s="429">
        <f>SUM(E30,F30,K30,L30,M30,N30)</f>
        <v>12559.999999999998</v>
      </c>
      <c r="E30" s="430">
        <f aca="true" t="shared" si="10" ref="E30:E39">SUM(G30,I30)</f>
        <v>2602.2</v>
      </c>
      <c r="F30" s="430">
        <f aca="true" t="shared" si="11" ref="F30:F39">SUM(H30,J30)</f>
        <v>9467.199999999999</v>
      </c>
      <c r="G30" s="430">
        <v>2594.5</v>
      </c>
      <c r="H30" s="430">
        <v>469.9</v>
      </c>
      <c r="I30" s="430">
        <v>7.7</v>
      </c>
      <c r="J30" s="430">
        <v>8997.3</v>
      </c>
      <c r="K30" s="430">
        <v>0</v>
      </c>
      <c r="L30" s="430">
        <v>3.1</v>
      </c>
      <c r="M30" s="430">
        <v>48.5</v>
      </c>
      <c r="N30" s="430">
        <f aca="true" t="shared" si="12" ref="N30:N39">SUM(O30:P30)</f>
        <v>439</v>
      </c>
      <c r="O30" s="430">
        <v>337.4</v>
      </c>
      <c r="P30" s="430">
        <v>101.6</v>
      </c>
      <c r="Q30" s="430">
        <v>187.2</v>
      </c>
      <c r="R30" s="430">
        <v>8047.5</v>
      </c>
      <c r="S30" s="430">
        <v>391.5</v>
      </c>
      <c r="T30" s="65">
        <v>4308.2</v>
      </c>
    </row>
    <row r="31" spans="2:20" ht="12">
      <c r="B31" s="146" t="s">
        <v>1525</v>
      </c>
      <c r="C31" s="428">
        <f t="shared" si="9"/>
        <v>9500</v>
      </c>
      <c r="D31" s="429">
        <f>SUM(E31,F31,K31,L31,M31,N31)</f>
        <v>8497.6</v>
      </c>
      <c r="E31" s="430">
        <f t="shared" si="10"/>
        <v>1791.2</v>
      </c>
      <c r="F31" s="430">
        <f t="shared" si="11"/>
        <v>6354</v>
      </c>
      <c r="G31" s="430">
        <v>1791.2</v>
      </c>
      <c r="H31" s="430">
        <v>68.1</v>
      </c>
      <c r="I31" s="430">
        <v>0</v>
      </c>
      <c r="J31" s="430">
        <v>6285.9</v>
      </c>
      <c r="K31" s="430">
        <v>0</v>
      </c>
      <c r="L31" s="430">
        <v>0</v>
      </c>
      <c r="M31" s="430">
        <v>11.1</v>
      </c>
      <c r="N31" s="430">
        <f t="shared" si="12"/>
        <v>341.3</v>
      </c>
      <c r="O31" s="430">
        <v>231.6</v>
      </c>
      <c r="P31" s="430">
        <v>109.7</v>
      </c>
      <c r="Q31" s="430">
        <v>1002.4</v>
      </c>
      <c r="R31" s="430">
        <v>5317.8</v>
      </c>
      <c r="S31" s="430">
        <v>531.7</v>
      </c>
      <c r="T31" s="65">
        <v>3650.5</v>
      </c>
    </row>
    <row r="32" spans="2:20" ht="12">
      <c r="B32" s="146" t="s">
        <v>1526</v>
      </c>
      <c r="C32" s="428">
        <f t="shared" si="9"/>
        <v>17314.1</v>
      </c>
      <c r="D32" s="429">
        <f>SUM(E32,F32,K32,L32,M32,N32)</f>
        <v>17051.3</v>
      </c>
      <c r="E32" s="430">
        <f t="shared" si="10"/>
        <v>1183.6</v>
      </c>
      <c r="F32" s="430">
        <f t="shared" si="11"/>
        <v>15794.3</v>
      </c>
      <c r="G32" s="430">
        <v>1169.8</v>
      </c>
      <c r="H32" s="430">
        <v>0</v>
      </c>
      <c r="I32" s="430">
        <v>13.8</v>
      </c>
      <c r="J32" s="430">
        <v>15794.3</v>
      </c>
      <c r="K32" s="430">
        <v>0</v>
      </c>
      <c r="L32" s="430">
        <v>0</v>
      </c>
      <c r="M32" s="430">
        <v>33.2</v>
      </c>
      <c r="N32" s="430">
        <f t="shared" si="12"/>
        <v>40.2</v>
      </c>
      <c r="O32" s="430">
        <v>0</v>
      </c>
      <c r="P32" s="430">
        <v>40.2</v>
      </c>
      <c r="Q32" s="430">
        <v>262.8</v>
      </c>
      <c r="R32" s="430">
        <v>15245.7</v>
      </c>
      <c r="S32" s="430">
        <v>355.6</v>
      </c>
      <c r="T32" s="65">
        <v>1712.8</v>
      </c>
    </row>
    <row r="33" spans="2:20" ht="12">
      <c r="B33" s="146" t="s">
        <v>498</v>
      </c>
      <c r="C33" s="428">
        <f t="shared" si="9"/>
        <v>21750.5</v>
      </c>
      <c r="D33" s="429">
        <f>SUM(E33,F33,K33,L33,M33,N33)</f>
        <v>21137.5</v>
      </c>
      <c r="E33" s="430">
        <f t="shared" si="10"/>
        <v>4170.4</v>
      </c>
      <c r="F33" s="430">
        <f t="shared" si="11"/>
        <v>16920.600000000002</v>
      </c>
      <c r="G33" s="430">
        <v>4073.4</v>
      </c>
      <c r="H33" s="430">
        <v>269.7</v>
      </c>
      <c r="I33" s="430">
        <v>97</v>
      </c>
      <c r="J33" s="430">
        <v>16650.9</v>
      </c>
      <c r="K33" s="430">
        <v>1</v>
      </c>
      <c r="L33" s="430">
        <v>0</v>
      </c>
      <c r="M33" s="430">
        <v>12.8</v>
      </c>
      <c r="N33" s="430">
        <f t="shared" si="12"/>
        <v>32.7</v>
      </c>
      <c r="O33" s="430">
        <v>0</v>
      </c>
      <c r="P33" s="430">
        <v>32.7</v>
      </c>
      <c r="Q33" s="430">
        <v>613</v>
      </c>
      <c r="R33" s="430">
        <v>17930</v>
      </c>
      <c r="S33" s="430">
        <v>854.2</v>
      </c>
      <c r="T33" s="65">
        <v>2966.3</v>
      </c>
    </row>
    <row r="34" spans="2:20" ht="12">
      <c r="B34" s="146" t="s">
        <v>499</v>
      </c>
      <c r="C34" s="428">
        <f t="shared" si="9"/>
        <v>8356.800000000001</v>
      </c>
      <c r="D34" s="429">
        <f>SUM(E34,F34,K34,L34,M34,N34)</f>
        <v>8351.6</v>
      </c>
      <c r="E34" s="430">
        <f t="shared" si="10"/>
        <v>2708.4</v>
      </c>
      <c r="F34" s="430">
        <f t="shared" si="11"/>
        <v>5190.7</v>
      </c>
      <c r="G34" s="430">
        <v>2673.3</v>
      </c>
      <c r="H34" s="430">
        <v>54.4</v>
      </c>
      <c r="I34" s="430">
        <v>35.1</v>
      </c>
      <c r="J34" s="430">
        <v>5136.3</v>
      </c>
      <c r="K34" s="430">
        <v>0</v>
      </c>
      <c r="L34" s="430">
        <v>8</v>
      </c>
      <c r="M34" s="430">
        <v>55</v>
      </c>
      <c r="N34" s="430">
        <f t="shared" si="12"/>
        <v>389.5</v>
      </c>
      <c r="O34" s="430">
        <v>308.8</v>
      </c>
      <c r="P34" s="430">
        <v>80.7</v>
      </c>
      <c r="Q34" s="430">
        <v>5.2</v>
      </c>
      <c r="R34" s="430">
        <v>5023.4</v>
      </c>
      <c r="S34" s="430">
        <v>402.9</v>
      </c>
      <c r="T34" s="65">
        <v>2930.5</v>
      </c>
    </row>
    <row r="35" spans="2:20" ht="12">
      <c r="B35" s="146" t="s">
        <v>1527</v>
      </c>
      <c r="C35" s="428">
        <f t="shared" si="9"/>
        <v>32260.1</v>
      </c>
      <c r="D35" s="429">
        <v>31681.8</v>
      </c>
      <c r="E35" s="430">
        <f t="shared" si="10"/>
        <v>7203.799999999999</v>
      </c>
      <c r="F35" s="430">
        <f t="shared" si="11"/>
        <v>23390.5</v>
      </c>
      <c r="G35" s="430">
        <v>7140.9</v>
      </c>
      <c r="H35" s="430">
        <v>125.8</v>
      </c>
      <c r="I35" s="430">
        <v>62.9</v>
      </c>
      <c r="J35" s="430">
        <v>23264.7</v>
      </c>
      <c r="K35" s="430">
        <v>0.3</v>
      </c>
      <c r="L35" s="430">
        <v>35.9</v>
      </c>
      <c r="M35" s="430">
        <v>46.5</v>
      </c>
      <c r="N35" s="430">
        <f t="shared" si="12"/>
        <v>1004.9</v>
      </c>
      <c r="O35" s="430">
        <v>194.1</v>
      </c>
      <c r="P35" s="430">
        <v>810.8</v>
      </c>
      <c r="Q35" s="430">
        <v>578.3</v>
      </c>
      <c r="R35" s="430">
        <v>25966.3</v>
      </c>
      <c r="S35" s="430">
        <v>908.4</v>
      </c>
      <c r="T35" s="65">
        <v>5385.4</v>
      </c>
    </row>
    <row r="36" spans="2:20" ht="12">
      <c r="B36" s="146" t="s">
        <v>1528</v>
      </c>
      <c r="C36" s="428">
        <f t="shared" si="9"/>
        <v>14181</v>
      </c>
      <c r="D36" s="429">
        <f>SUM(E36,F36,K36,L36,M36,N36)</f>
        <v>13561</v>
      </c>
      <c r="E36" s="430">
        <f t="shared" si="10"/>
        <v>2877.1</v>
      </c>
      <c r="F36" s="430">
        <f t="shared" si="11"/>
        <v>9490.4</v>
      </c>
      <c r="G36" s="430">
        <v>2877.1</v>
      </c>
      <c r="H36" s="430">
        <v>59.5</v>
      </c>
      <c r="I36" s="430">
        <v>0</v>
      </c>
      <c r="J36" s="430">
        <v>9430.9</v>
      </c>
      <c r="K36" s="430">
        <v>0</v>
      </c>
      <c r="L36" s="430">
        <v>0.3</v>
      </c>
      <c r="M36" s="430">
        <v>40</v>
      </c>
      <c r="N36" s="430">
        <f t="shared" si="12"/>
        <v>1153.2</v>
      </c>
      <c r="O36" s="430">
        <v>116</v>
      </c>
      <c r="P36" s="430">
        <v>1037.2</v>
      </c>
      <c r="Q36" s="430">
        <v>620</v>
      </c>
      <c r="R36" s="430">
        <v>6887.2</v>
      </c>
      <c r="S36" s="430">
        <v>723</v>
      </c>
      <c r="T36" s="65">
        <v>9570.8</v>
      </c>
    </row>
    <row r="37" spans="2:20" ht="12">
      <c r="B37" s="146" t="s">
        <v>1529</v>
      </c>
      <c r="C37" s="428">
        <f t="shared" si="9"/>
        <v>28291.3</v>
      </c>
      <c r="D37" s="429">
        <f>SUM(E37,F37,K37,L37,M37,N37)</f>
        <v>25363</v>
      </c>
      <c r="E37" s="430">
        <f t="shared" si="10"/>
        <v>5253.8</v>
      </c>
      <c r="F37" s="430">
        <f t="shared" si="11"/>
        <v>19811</v>
      </c>
      <c r="G37" s="430">
        <v>5253.8</v>
      </c>
      <c r="H37" s="430">
        <v>28.9</v>
      </c>
      <c r="I37" s="430">
        <v>0</v>
      </c>
      <c r="J37" s="430">
        <v>19782.1</v>
      </c>
      <c r="K37" s="430">
        <v>0</v>
      </c>
      <c r="L37" s="430">
        <v>0</v>
      </c>
      <c r="M37" s="430">
        <v>110.8</v>
      </c>
      <c r="N37" s="430">
        <f t="shared" si="12"/>
        <v>187.39999999999998</v>
      </c>
      <c r="O37" s="430">
        <v>25.7</v>
      </c>
      <c r="P37" s="430">
        <v>161.7</v>
      </c>
      <c r="Q37" s="430">
        <v>2928.3</v>
      </c>
      <c r="R37" s="430">
        <v>22809.2</v>
      </c>
      <c r="S37" s="430">
        <v>3031.9</v>
      </c>
      <c r="T37" s="65">
        <v>2450.2</v>
      </c>
    </row>
    <row r="38" spans="2:20" ht="12">
      <c r="B38" s="146" t="s">
        <v>495</v>
      </c>
      <c r="C38" s="428">
        <f t="shared" si="9"/>
        <v>26284.400000000005</v>
      </c>
      <c r="D38" s="429">
        <f>SUM(E38,F38,K38,L38,M38,N38)</f>
        <v>26269.000000000004</v>
      </c>
      <c r="E38" s="430">
        <f t="shared" si="10"/>
        <v>5231.5</v>
      </c>
      <c r="F38" s="430">
        <f t="shared" si="11"/>
        <v>20293.300000000003</v>
      </c>
      <c r="G38" s="430">
        <v>5190.5</v>
      </c>
      <c r="H38" s="430">
        <v>66.9</v>
      </c>
      <c r="I38" s="430">
        <v>41</v>
      </c>
      <c r="J38" s="430">
        <v>20226.4</v>
      </c>
      <c r="K38" s="430">
        <v>0</v>
      </c>
      <c r="L38" s="430">
        <v>0</v>
      </c>
      <c r="M38" s="430">
        <v>14.8</v>
      </c>
      <c r="N38" s="430">
        <f t="shared" si="12"/>
        <v>729.4</v>
      </c>
      <c r="O38" s="430">
        <v>0</v>
      </c>
      <c r="P38" s="430">
        <v>729.4</v>
      </c>
      <c r="Q38" s="430">
        <v>15.4</v>
      </c>
      <c r="R38" s="430">
        <v>16345.5</v>
      </c>
      <c r="S38" s="430">
        <v>1799.6</v>
      </c>
      <c r="T38" s="65">
        <v>8139.3</v>
      </c>
    </row>
    <row r="39" spans="2:20" ht="12">
      <c r="B39" s="146" t="s">
        <v>500</v>
      </c>
      <c r="C39" s="428">
        <f t="shared" si="9"/>
        <v>3955.2999999999997</v>
      </c>
      <c r="D39" s="429">
        <f>SUM(E39,F39,K39,L39,M39,N39)</f>
        <v>3892.2</v>
      </c>
      <c r="E39" s="430">
        <f t="shared" si="10"/>
        <v>772</v>
      </c>
      <c r="F39" s="430">
        <f t="shared" si="11"/>
        <v>3110.2</v>
      </c>
      <c r="G39" s="430">
        <v>770.9</v>
      </c>
      <c r="H39" s="430">
        <v>40</v>
      </c>
      <c r="I39" s="430">
        <v>1.1</v>
      </c>
      <c r="J39" s="430">
        <v>3070.2</v>
      </c>
      <c r="K39" s="430">
        <v>0</v>
      </c>
      <c r="L39" s="430">
        <v>0</v>
      </c>
      <c r="M39" s="430">
        <v>10</v>
      </c>
      <c r="N39" s="430">
        <f t="shared" si="12"/>
        <v>0</v>
      </c>
      <c r="O39" s="430">
        <v>0</v>
      </c>
      <c r="P39" s="430">
        <v>0</v>
      </c>
      <c r="Q39" s="430">
        <v>63.1</v>
      </c>
      <c r="R39" s="430">
        <v>1401.3</v>
      </c>
      <c r="S39" s="430">
        <v>12.2</v>
      </c>
      <c r="T39" s="65">
        <v>2541.8</v>
      </c>
    </row>
    <row r="40" spans="2:20" ht="12">
      <c r="B40" s="146"/>
      <c r="C40" s="428"/>
      <c r="D40" s="429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65"/>
    </row>
    <row r="41" spans="2:20" s="214" customFormat="1" ht="11.25" customHeight="1">
      <c r="B41" s="165" t="s">
        <v>1452</v>
      </c>
      <c r="C41" s="432">
        <f aca="true" t="shared" si="13" ref="C41:N41">SUM(C42:C54)</f>
        <v>140935.79999999996</v>
      </c>
      <c r="D41" s="433">
        <f t="shared" si="13"/>
        <v>137470.99999999997</v>
      </c>
      <c r="E41" s="433">
        <f t="shared" si="13"/>
        <v>23184.7</v>
      </c>
      <c r="F41" s="433">
        <f t="shared" si="13"/>
        <v>111841.5</v>
      </c>
      <c r="G41" s="433">
        <f t="shared" si="13"/>
        <v>23013.5</v>
      </c>
      <c r="H41" s="433">
        <f t="shared" si="13"/>
        <v>2480.8</v>
      </c>
      <c r="I41" s="433">
        <f t="shared" si="13"/>
        <v>171.2</v>
      </c>
      <c r="J41" s="433">
        <f t="shared" si="13"/>
        <v>109360.7</v>
      </c>
      <c r="K41" s="433">
        <f t="shared" si="13"/>
        <v>0.3</v>
      </c>
      <c r="L41" s="433">
        <f t="shared" si="13"/>
        <v>127.1</v>
      </c>
      <c r="M41" s="433">
        <f t="shared" si="13"/>
        <v>406</v>
      </c>
      <c r="N41" s="433">
        <f t="shared" si="13"/>
        <v>1911.4</v>
      </c>
      <c r="O41" s="433">
        <v>1100.8</v>
      </c>
      <c r="P41" s="433">
        <f>SUM(P42:P54)</f>
        <v>810.5999999999999</v>
      </c>
      <c r="Q41" s="433">
        <f>SUM(Q42:Q54)</f>
        <v>3464.8</v>
      </c>
      <c r="R41" s="433">
        <f>SUM(R42:R54)</f>
        <v>59795.700000000004</v>
      </c>
      <c r="S41" s="433">
        <f>SUM(S42:S54)</f>
        <v>8254.3</v>
      </c>
      <c r="T41" s="64">
        <f>SUM(T42:T54)</f>
        <v>72885.8</v>
      </c>
    </row>
    <row r="42" spans="2:20" ht="12">
      <c r="B42" s="146" t="s">
        <v>484</v>
      </c>
      <c r="C42" s="428">
        <f aca="true" t="shared" si="14" ref="C42:C54">SUM(D42,Q42)</f>
        <v>21595.699999999997</v>
      </c>
      <c r="D42" s="429">
        <f aca="true" t="shared" si="15" ref="D42:D54">SUM(E42,F42,K42,L42,M42,N42)</f>
        <v>20770.999999999996</v>
      </c>
      <c r="E42" s="430">
        <f aca="true" t="shared" si="16" ref="E42:E54">SUM(G42,I42)</f>
        <v>3746.2999999999997</v>
      </c>
      <c r="F42" s="430">
        <f aca="true" t="shared" si="17" ref="F42:F54">SUM(H42,J42)</f>
        <v>16910.3</v>
      </c>
      <c r="G42" s="430">
        <v>3736.2</v>
      </c>
      <c r="H42" s="430">
        <v>956.5</v>
      </c>
      <c r="I42" s="430">
        <v>10.1</v>
      </c>
      <c r="J42" s="430">
        <v>15953.8</v>
      </c>
      <c r="K42" s="430">
        <v>0.3</v>
      </c>
      <c r="L42" s="430">
        <v>0</v>
      </c>
      <c r="M42" s="430">
        <v>15.1</v>
      </c>
      <c r="N42" s="430">
        <v>99</v>
      </c>
      <c r="O42" s="430">
        <v>86</v>
      </c>
      <c r="P42" s="430">
        <v>31</v>
      </c>
      <c r="Q42" s="430">
        <v>824.7</v>
      </c>
      <c r="R42" s="430">
        <v>8324</v>
      </c>
      <c r="S42" s="430">
        <v>1036.5</v>
      </c>
      <c r="T42" s="65">
        <v>12235.2</v>
      </c>
    </row>
    <row r="43" spans="2:20" ht="12">
      <c r="B43" s="146" t="s">
        <v>490</v>
      </c>
      <c r="C43" s="428">
        <f t="shared" si="14"/>
        <v>16601.5</v>
      </c>
      <c r="D43" s="429">
        <f t="shared" si="15"/>
        <v>15632.6</v>
      </c>
      <c r="E43" s="430">
        <f t="shared" si="16"/>
        <v>4008</v>
      </c>
      <c r="F43" s="430">
        <f t="shared" si="17"/>
        <v>11472.900000000001</v>
      </c>
      <c r="G43" s="430">
        <v>3996.5</v>
      </c>
      <c r="H43" s="430">
        <v>241.7</v>
      </c>
      <c r="I43" s="430">
        <v>11.5</v>
      </c>
      <c r="J43" s="430">
        <v>11231.2</v>
      </c>
      <c r="K43" s="430">
        <v>0</v>
      </c>
      <c r="L43" s="430">
        <v>0</v>
      </c>
      <c r="M43" s="430">
        <v>11.8</v>
      </c>
      <c r="N43" s="430">
        <f aca="true" t="shared" si="18" ref="N43:N54">SUM(O43:P43)</f>
        <v>139.9</v>
      </c>
      <c r="O43" s="430">
        <v>126</v>
      </c>
      <c r="P43" s="430">
        <v>13.9</v>
      </c>
      <c r="Q43" s="430">
        <v>968.9</v>
      </c>
      <c r="R43" s="430">
        <v>5070.1</v>
      </c>
      <c r="S43" s="430">
        <v>260</v>
      </c>
      <c r="T43" s="65">
        <v>11271.4</v>
      </c>
    </row>
    <row r="44" spans="2:20" ht="12">
      <c r="B44" s="146" t="s">
        <v>491</v>
      </c>
      <c r="C44" s="428">
        <f t="shared" si="14"/>
        <v>10923.699999999999</v>
      </c>
      <c r="D44" s="429">
        <f t="shared" si="15"/>
        <v>10813.8</v>
      </c>
      <c r="E44" s="430">
        <f t="shared" si="16"/>
        <v>2148.5</v>
      </c>
      <c r="F44" s="430">
        <f t="shared" si="17"/>
        <v>8526.9</v>
      </c>
      <c r="G44" s="430">
        <v>2132.3</v>
      </c>
      <c r="H44" s="430">
        <v>349</v>
      </c>
      <c r="I44" s="430">
        <v>16.2</v>
      </c>
      <c r="J44" s="430">
        <v>8177.9</v>
      </c>
      <c r="K44" s="430">
        <v>0</v>
      </c>
      <c r="L44" s="430">
        <v>0</v>
      </c>
      <c r="M44" s="430">
        <v>2</v>
      </c>
      <c r="N44" s="430">
        <f t="shared" si="18"/>
        <v>136.4</v>
      </c>
      <c r="O44" s="430">
        <v>62</v>
      </c>
      <c r="P44" s="430">
        <v>74.4</v>
      </c>
      <c r="Q44" s="430">
        <v>109.9</v>
      </c>
      <c r="R44" s="430">
        <v>4905.7</v>
      </c>
      <c r="S44" s="430">
        <v>418</v>
      </c>
      <c r="T44" s="65">
        <v>5600</v>
      </c>
    </row>
    <row r="45" spans="2:20" ht="12">
      <c r="B45" s="146" t="s">
        <v>493</v>
      </c>
      <c r="C45" s="428">
        <f t="shared" si="14"/>
        <v>3356.5</v>
      </c>
      <c r="D45" s="429">
        <f t="shared" si="15"/>
        <v>3084.7</v>
      </c>
      <c r="E45" s="430">
        <f t="shared" si="16"/>
        <v>629.5</v>
      </c>
      <c r="F45" s="430">
        <f t="shared" si="17"/>
        <v>2440.7999999999997</v>
      </c>
      <c r="G45" s="430">
        <v>606.4</v>
      </c>
      <c r="H45" s="430">
        <v>85.1</v>
      </c>
      <c r="I45" s="430">
        <v>23.1</v>
      </c>
      <c r="J45" s="430">
        <v>2355.7</v>
      </c>
      <c r="K45" s="430">
        <v>0</v>
      </c>
      <c r="L45" s="430">
        <v>12.6</v>
      </c>
      <c r="M45" s="430">
        <v>1.8</v>
      </c>
      <c r="N45" s="430">
        <f t="shared" si="18"/>
        <v>0</v>
      </c>
      <c r="O45" s="430">
        <v>0</v>
      </c>
      <c r="P45" s="430">
        <v>0</v>
      </c>
      <c r="Q45" s="430">
        <v>271.8</v>
      </c>
      <c r="R45" s="430">
        <v>322.4</v>
      </c>
      <c r="S45" s="430">
        <v>705.4</v>
      </c>
      <c r="T45" s="65">
        <v>2328.7</v>
      </c>
    </row>
    <row r="46" spans="2:20" ht="12">
      <c r="B46" s="146" t="s">
        <v>494</v>
      </c>
      <c r="C46" s="428">
        <f t="shared" si="14"/>
        <v>14398.6</v>
      </c>
      <c r="D46" s="429">
        <f t="shared" si="15"/>
        <v>14106</v>
      </c>
      <c r="E46" s="430">
        <f t="shared" si="16"/>
        <v>1828.9</v>
      </c>
      <c r="F46" s="430">
        <f t="shared" si="17"/>
        <v>11918.300000000001</v>
      </c>
      <c r="G46" s="430">
        <v>1749.9</v>
      </c>
      <c r="H46" s="430">
        <v>387.2</v>
      </c>
      <c r="I46" s="430">
        <v>79</v>
      </c>
      <c r="J46" s="430">
        <v>11531.1</v>
      </c>
      <c r="K46" s="430">
        <v>0</v>
      </c>
      <c r="L46" s="430">
        <v>54</v>
      </c>
      <c r="M46" s="430">
        <v>247</v>
      </c>
      <c r="N46" s="430">
        <f t="shared" si="18"/>
        <v>57.8</v>
      </c>
      <c r="O46" s="430">
        <v>56</v>
      </c>
      <c r="P46" s="430">
        <v>1.8</v>
      </c>
      <c r="Q46" s="430">
        <v>292.6</v>
      </c>
      <c r="R46" s="430">
        <v>2862.9</v>
      </c>
      <c r="S46" s="430">
        <v>3467.7</v>
      </c>
      <c r="T46" s="65">
        <v>8068</v>
      </c>
    </row>
    <row r="47" spans="2:20" ht="12">
      <c r="B47" s="146" t="s">
        <v>1556</v>
      </c>
      <c r="C47" s="428">
        <f t="shared" si="14"/>
        <v>705.2</v>
      </c>
      <c r="D47" s="429">
        <f t="shared" si="15"/>
        <v>664.5</v>
      </c>
      <c r="E47" s="430">
        <f t="shared" si="16"/>
        <v>88.1</v>
      </c>
      <c r="F47" s="430">
        <f t="shared" si="17"/>
        <v>563.4</v>
      </c>
      <c r="G47" s="430">
        <v>88.1</v>
      </c>
      <c r="H47" s="430">
        <v>37.1</v>
      </c>
      <c r="I47" s="430">
        <v>0</v>
      </c>
      <c r="J47" s="430">
        <v>526.3</v>
      </c>
      <c r="K47" s="430"/>
      <c r="L47" s="430">
        <v>0</v>
      </c>
      <c r="M47" s="430">
        <v>3.2</v>
      </c>
      <c r="N47" s="430">
        <f t="shared" si="18"/>
        <v>9.8</v>
      </c>
      <c r="O47" s="430">
        <v>1</v>
      </c>
      <c r="P47" s="430">
        <v>8.8</v>
      </c>
      <c r="Q47" s="430">
        <v>40.7</v>
      </c>
      <c r="R47" s="430">
        <v>8.2</v>
      </c>
      <c r="S47" s="430">
        <v>339.2</v>
      </c>
      <c r="T47" s="65">
        <v>357.8</v>
      </c>
    </row>
    <row r="48" spans="2:20" ht="12">
      <c r="B48" s="146" t="s">
        <v>1557</v>
      </c>
      <c r="C48" s="428">
        <f t="shared" si="14"/>
        <v>910.5</v>
      </c>
      <c r="D48" s="429">
        <f t="shared" si="15"/>
        <v>891.2</v>
      </c>
      <c r="E48" s="430">
        <f t="shared" si="16"/>
        <v>102.7</v>
      </c>
      <c r="F48" s="430">
        <f t="shared" si="17"/>
        <v>747.3</v>
      </c>
      <c r="G48" s="430">
        <v>102.2</v>
      </c>
      <c r="H48" s="430">
        <v>150</v>
      </c>
      <c r="I48" s="430">
        <v>0.5</v>
      </c>
      <c r="J48" s="430">
        <v>597.3</v>
      </c>
      <c r="K48" s="430">
        <v>0</v>
      </c>
      <c r="L48" s="430">
        <v>2</v>
      </c>
      <c r="M48" s="430">
        <v>13</v>
      </c>
      <c r="N48" s="430">
        <f t="shared" si="18"/>
        <v>26.2</v>
      </c>
      <c r="O48" s="430">
        <v>0</v>
      </c>
      <c r="P48" s="430">
        <v>26.2</v>
      </c>
      <c r="Q48" s="430">
        <v>19.3</v>
      </c>
      <c r="R48" s="430">
        <v>4.3</v>
      </c>
      <c r="S48" s="430">
        <v>1.2</v>
      </c>
      <c r="T48" s="65">
        <v>905</v>
      </c>
    </row>
    <row r="49" spans="2:20" ht="12">
      <c r="B49" s="146" t="s">
        <v>1530</v>
      </c>
      <c r="C49" s="428">
        <f t="shared" si="14"/>
        <v>3343.5000000000005</v>
      </c>
      <c r="D49" s="429">
        <f t="shared" si="15"/>
        <v>3196.7000000000003</v>
      </c>
      <c r="E49" s="430">
        <f t="shared" si="16"/>
        <v>851.8</v>
      </c>
      <c r="F49" s="430">
        <f t="shared" si="17"/>
        <v>2074</v>
      </c>
      <c r="G49" s="430">
        <v>827.8</v>
      </c>
      <c r="H49" s="430">
        <v>63.1</v>
      </c>
      <c r="I49" s="430">
        <v>24</v>
      </c>
      <c r="J49" s="430">
        <v>2010.9</v>
      </c>
      <c r="K49" s="430">
        <v>0</v>
      </c>
      <c r="L49" s="430">
        <v>0</v>
      </c>
      <c r="M49" s="430">
        <v>15.8</v>
      </c>
      <c r="N49" s="430">
        <f t="shared" si="18"/>
        <v>255.1</v>
      </c>
      <c r="O49" s="430">
        <v>245.1</v>
      </c>
      <c r="P49" s="430">
        <v>10</v>
      </c>
      <c r="Q49" s="430">
        <v>146.8</v>
      </c>
      <c r="R49" s="430">
        <v>270.5</v>
      </c>
      <c r="S49" s="430">
        <v>499.3</v>
      </c>
      <c r="T49" s="65">
        <v>2573.7</v>
      </c>
    </row>
    <row r="50" spans="2:20" ht="12">
      <c r="B50" s="146" t="s">
        <v>489</v>
      </c>
      <c r="C50" s="428">
        <f t="shared" si="14"/>
        <v>7121.2</v>
      </c>
      <c r="D50" s="429">
        <f t="shared" si="15"/>
        <v>7008.2</v>
      </c>
      <c r="E50" s="430">
        <f t="shared" si="16"/>
        <v>1828.1999999999998</v>
      </c>
      <c r="F50" s="430">
        <f t="shared" si="17"/>
        <v>5157</v>
      </c>
      <c r="G50" s="430">
        <v>1827.6</v>
      </c>
      <c r="H50" s="430">
        <v>74.8</v>
      </c>
      <c r="I50" s="430">
        <v>0.6</v>
      </c>
      <c r="J50" s="430">
        <v>5082.2</v>
      </c>
      <c r="K50" s="430">
        <v>0</v>
      </c>
      <c r="L50" s="430">
        <v>0.4</v>
      </c>
      <c r="M50" s="430">
        <v>0.6</v>
      </c>
      <c r="N50" s="430">
        <f t="shared" si="18"/>
        <v>22</v>
      </c>
      <c r="O50" s="430">
        <v>7</v>
      </c>
      <c r="P50" s="430">
        <v>15</v>
      </c>
      <c r="Q50" s="430">
        <v>113</v>
      </c>
      <c r="R50" s="430">
        <v>2390.3</v>
      </c>
      <c r="S50" s="430">
        <v>724.3</v>
      </c>
      <c r="T50" s="65">
        <v>4006.6</v>
      </c>
    </row>
    <row r="51" spans="2:20" ht="12">
      <c r="B51" s="146" t="s">
        <v>1531</v>
      </c>
      <c r="C51" s="428">
        <f t="shared" si="14"/>
        <v>11012.7</v>
      </c>
      <c r="D51" s="429">
        <f t="shared" si="15"/>
        <v>10971.7</v>
      </c>
      <c r="E51" s="430">
        <f t="shared" si="16"/>
        <v>1579.2</v>
      </c>
      <c r="F51" s="430">
        <f t="shared" si="17"/>
        <v>9361.9</v>
      </c>
      <c r="G51" s="430">
        <v>1577</v>
      </c>
      <c r="H51" s="430">
        <v>117.4</v>
      </c>
      <c r="I51" s="430">
        <v>2.2</v>
      </c>
      <c r="J51" s="430">
        <v>9244.5</v>
      </c>
      <c r="K51" s="430">
        <v>0</v>
      </c>
      <c r="L51" s="430">
        <v>3.1</v>
      </c>
      <c r="M51" s="430">
        <v>10.6</v>
      </c>
      <c r="N51" s="430">
        <f t="shared" si="18"/>
        <v>16.9</v>
      </c>
      <c r="O51" s="430">
        <v>8.8</v>
      </c>
      <c r="P51" s="430">
        <v>8.1</v>
      </c>
      <c r="Q51" s="430">
        <v>41</v>
      </c>
      <c r="R51" s="430">
        <v>4471</v>
      </c>
      <c r="S51" s="430">
        <v>275.2</v>
      </c>
      <c r="T51" s="65">
        <v>6266.5</v>
      </c>
    </row>
    <row r="52" spans="2:20" ht="12">
      <c r="B52" s="146" t="s">
        <v>1532</v>
      </c>
      <c r="C52" s="428">
        <f t="shared" si="14"/>
        <v>15060.5</v>
      </c>
      <c r="D52" s="429">
        <f t="shared" si="15"/>
        <v>14993.3</v>
      </c>
      <c r="E52" s="430">
        <f t="shared" si="16"/>
        <v>1995.3</v>
      </c>
      <c r="F52" s="430">
        <f t="shared" si="17"/>
        <v>12638</v>
      </c>
      <c r="G52" s="430">
        <v>1994.8</v>
      </c>
      <c r="H52" s="430">
        <v>11.6</v>
      </c>
      <c r="I52" s="430">
        <v>0.5</v>
      </c>
      <c r="J52" s="430">
        <v>12626.4</v>
      </c>
      <c r="K52" s="430">
        <v>0</v>
      </c>
      <c r="L52" s="430">
        <v>6.4</v>
      </c>
      <c r="M52" s="430">
        <v>10</v>
      </c>
      <c r="N52" s="430">
        <f t="shared" si="18"/>
        <v>343.6</v>
      </c>
      <c r="O52" s="430">
        <v>343.6</v>
      </c>
      <c r="P52" s="430">
        <v>0</v>
      </c>
      <c r="Q52" s="430">
        <v>67.2</v>
      </c>
      <c r="R52" s="430">
        <v>9437.9</v>
      </c>
      <c r="S52" s="430">
        <v>255</v>
      </c>
      <c r="T52" s="65">
        <v>5367.6</v>
      </c>
    </row>
    <row r="53" spans="2:20" ht="12">
      <c r="B53" s="146" t="s">
        <v>1346</v>
      </c>
      <c r="C53" s="428">
        <f t="shared" si="14"/>
        <v>34525.39999999999</v>
      </c>
      <c r="D53" s="429">
        <f t="shared" si="15"/>
        <v>33975.29999999999</v>
      </c>
      <c r="E53" s="430">
        <f t="shared" si="16"/>
        <v>3741.2</v>
      </c>
      <c r="F53" s="430">
        <f t="shared" si="17"/>
        <v>29310.1</v>
      </c>
      <c r="G53" s="430">
        <v>3737.7</v>
      </c>
      <c r="H53" s="430">
        <v>5.3</v>
      </c>
      <c r="I53" s="430">
        <v>3.5</v>
      </c>
      <c r="J53" s="430">
        <v>29304.8</v>
      </c>
      <c r="K53" s="430">
        <v>0</v>
      </c>
      <c r="L53" s="430">
        <v>48.6</v>
      </c>
      <c r="M53" s="430">
        <v>73.7</v>
      </c>
      <c r="N53" s="430">
        <f t="shared" si="18"/>
        <v>801.7</v>
      </c>
      <c r="O53" s="430">
        <v>180.3</v>
      </c>
      <c r="P53" s="430">
        <v>621.4</v>
      </c>
      <c r="Q53" s="430">
        <v>550.1</v>
      </c>
      <c r="R53" s="430">
        <v>21728.4</v>
      </c>
      <c r="S53" s="430">
        <v>154.7</v>
      </c>
      <c r="T53" s="65">
        <v>12642.3</v>
      </c>
    </row>
    <row r="54" spans="2:20" ht="12">
      <c r="B54" s="146" t="s">
        <v>1558</v>
      </c>
      <c r="C54" s="428">
        <f t="shared" si="14"/>
        <v>1380.8</v>
      </c>
      <c r="D54" s="429">
        <f t="shared" si="15"/>
        <v>1362</v>
      </c>
      <c r="E54" s="430">
        <f t="shared" si="16"/>
        <v>637</v>
      </c>
      <c r="F54" s="430">
        <f t="shared" si="17"/>
        <v>720.6</v>
      </c>
      <c r="G54" s="430">
        <v>637</v>
      </c>
      <c r="H54" s="430">
        <v>2</v>
      </c>
      <c r="I54" s="430">
        <v>0</v>
      </c>
      <c r="J54" s="430">
        <v>718.6</v>
      </c>
      <c r="K54" s="430">
        <v>0</v>
      </c>
      <c r="L54" s="430">
        <v>0</v>
      </c>
      <c r="M54" s="430">
        <v>1.4</v>
      </c>
      <c r="N54" s="430">
        <f t="shared" si="18"/>
        <v>3</v>
      </c>
      <c r="O54" s="430">
        <v>3</v>
      </c>
      <c r="P54" s="430">
        <v>0</v>
      </c>
      <c r="Q54" s="430">
        <v>18.8</v>
      </c>
      <c r="R54" s="430">
        <v>0</v>
      </c>
      <c r="S54" s="430">
        <v>117.8</v>
      </c>
      <c r="T54" s="65">
        <v>1263</v>
      </c>
    </row>
    <row r="55" spans="2:20" ht="12">
      <c r="B55" s="146"/>
      <c r="C55" s="428"/>
      <c r="D55" s="429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30"/>
      <c r="R55" s="430"/>
      <c r="S55" s="430"/>
      <c r="T55" s="65"/>
    </row>
    <row r="56" spans="2:20" s="214" customFormat="1" ht="11.25" customHeight="1">
      <c r="B56" s="165" t="s">
        <v>1559</v>
      </c>
      <c r="C56" s="426">
        <f aca="true" t="shared" si="19" ref="C56:T56">SUM(C57:C66)</f>
        <v>198956.2</v>
      </c>
      <c r="D56" s="427">
        <f t="shared" si="19"/>
        <v>196754.3</v>
      </c>
      <c r="E56" s="427">
        <f t="shared" si="19"/>
        <v>22643.1</v>
      </c>
      <c r="F56" s="427">
        <f t="shared" si="19"/>
        <v>168875.7</v>
      </c>
      <c r="G56" s="427">
        <f t="shared" si="19"/>
        <v>22543.599999999995</v>
      </c>
      <c r="H56" s="427">
        <f t="shared" si="19"/>
        <v>7157.400000000001</v>
      </c>
      <c r="I56" s="427">
        <f t="shared" si="19"/>
        <v>99.5</v>
      </c>
      <c r="J56" s="427">
        <f t="shared" si="19"/>
        <v>161718.3</v>
      </c>
      <c r="K56" s="434">
        <f t="shared" si="19"/>
        <v>0</v>
      </c>
      <c r="L56" s="427">
        <f t="shared" si="19"/>
        <v>162.4</v>
      </c>
      <c r="M56" s="427">
        <f t="shared" si="19"/>
        <v>856</v>
      </c>
      <c r="N56" s="427">
        <f t="shared" si="19"/>
        <v>4217.1</v>
      </c>
      <c r="O56" s="427">
        <f t="shared" si="19"/>
        <v>3499.5</v>
      </c>
      <c r="P56" s="427">
        <f t="shared" si="19"/>
        <v>717.5999999999999</v>
      </c>
      <c r="Q56" s="427">
        <f t="shared" si="19"/>
        <v>2201.9</v>
      </c>
      <c r="R56" s="427">
        <f t="shared" si="19"/>
        <v>70557.5</v>
      </c>
      <c r="S56" s="427">
        <f t="shared" si="19"/>
        <v>26663.399999999998</v>
      </c>
      <c r="T56" s="50">
        <f t="shared" si="19"/>
        <v>101735.29999999999</v>
      </c>
    </row>
    <row r="57" spans="2:20" ht="12">
      <c r="B57" s="146" t="s">
        <v>485</v>
      </c>
      <c r="C57" s="428">
        <f aca="true" t="shared" si="20" ref="C57:C66">SUM(D57,Q57)</f>
        <v>43346.7</v>
      </c>
      <c r="D57" s="429">
        <f aca="true" t="shared" si="21" ref="D57:D66">SUM(E57,F57,K57,L57,M57,N57)</f>
        <v>42660.299999999996</v>
      </c>
      <c r="E57" s="430">
        <f aca="true" t="shared" si="22" ref="E57:E66">SUM(G57,I57)</f>
        <v>6313.099999999999</v>
      </c>
      <c r="F57" s="430">
        <f aca="true" t="shared" si="23" ref="F57:F66">SUM(H57,J57)</f>
        <v>35988</v>
      </c>
      <c r="G57" s="430">
        <v>6254.2</v>
      </c>
      <c r="H57" s="430">
        <v>3049.3</v>
      </c>
      <c r="I57" s="430">
        <v>58.9</v>
      </c>
      <c r="J57" s="430">
        <v>32938.7</v>
      </c>
      <c r="K57" s="430">
        <v>0</v>
      </c>
      <c r="L57" s="430">
        <v>0</v>
      </c>
      <c r="M57" s="430">
        <v>145.1</v>
      </c>
      <c r="N57" s="430">
        <f aca="true" t="shared" si="24" ref="N57:N66">SUM(O57:P57)</f>
        <v>214.10000000000002</v>
      </c>
      <c r="O57" s="430">
        <v>144.3</v>
      </c>
      <c r="P57" s="430">
        <v>69.8</v>
      </c>
      <c r="Q57" s="430">
        <v>686.4</v>
      </c>
      <c r="R57" s="430">
        <v>7512.4</v>
      </c>
      <c r="S57" s="430">
        <v>3277.8</v>
      </c>
      <c r="T57" s="65">
        <v>32556.5</v>
      </c>
    </row>
    <row r="58" spans="2:20" ht="12">
      <c r="B58" s="146" t="s">
        <v>501</v>
      </c>
      <c r="C58" s="428">
        <f t="shared" si="20"/>
        <v>11889.300000000001</v>
      </c>
      <c r="D58" s="429">
        <f t="shared" si="21"/>
        <v>11658.6</v>
      </c>
      <c r="E58" s="430">
        <f t="shared" si="22"/>
        <v>1692.3</v>
      </c>
      <c r="F58" s="430">
        <f t="shared" si="23"/>
        <v>9472.5</v>
      </c>
      <c r="G58" s="430">
        <v>1692.3</v>
      </c>
      <c r="H58" s="430">
        <v>950.4</v>
      </c>
      <c r="I58" s="430">
        <v>0</v>
      </c>
      <c r="J58" s="430">
        <v>8522.1</v>
      </c>
      <c r="K58" s="430">
        <v>0</v>
      </c>
      <c r="L58" s="430">
        <v>0</v>
      </c>
      <c r="M58" s="430">
        <v>302.1</v>
      </c>
      <c r="N58" s="430">
        <f t="shared" si="24"/>
        <v>191.7</v>
      </c>
      <c r="O58" s="430">
        <v>187.6</v>
      </c>
      <c r="P58" s="430">
        <v>4.1</v>
      </c>
      <c r="Q58" s="430">
        <v>230.7</v>
      </c>
      <c r="R58" s="430">
        <v>580</v>
      </c>
      <c r="S58" s="430">
        <v>3565.6</v>
      </c>
      <c r="T58" s="65">
        <v>7743.7</v>
      </c>
    </row>
    <row r="59" spans="2:20" ht="12">
      <c r="B59" s="146" t="s">
        <v>1560</v>
      </c>
      <c r="C59" s="428">
        <f t="shared" si="20"/>
        <v>2082.4</v>
      </c>
      <c r="D59" s="429">
        <f t="shared" si="21"/>
        <v>1988.8</v>
      </c>
      <c r="E59" s="430">
        <f t="shared" si="22"/>
        <v>450.8</v>
      </c>
      <c r="F59" s="430">
        <f t="shared" si="23"/>
        <v>1529.5</v>
      </c>
      <c r="G59" s="430">
        <v>450.8</v>
      </c>
      <c r="H59" s="430">
        <v>579</v>
      </c>
      <c r="I59" s="430">
        <v>0</v>
      </c>
      <c r="J59" s="430">
        <v>950.5</v>
      </c>
      <c r="K59" s="430">
        <v>0</v>
      </c>
      <c r="L59" s="430">
        <v>0</v>
      </c>
      <c r="M59" s="430">
        <v>8.5</v>
      </c>
      <c r="N59" s="430">
        <f t="shared" si="24"/>
        <v>0</v>
      </c>
      <c r="O59" s="430">
        <v>0</v>
      </c>
      <c r="P59" s="430">
        <v>0</v>
      </c>
      <c r="Q59" s="430">
        <v>93.6</v>
      </c>
      <c r="R59" s="430">
        <v>144.5</v>
      </c>
      <c r="S59" s="430">
        <v>305.8</v>
      </c>
      <c r="T59" s="65">
        <v>1632.1</v>
      </c>
    </row>
    <row r="60" spans="2:20" ht="12">
      <c r="B60" s="146" t="s">
        <v>1561</v>
      </c>
      <c r="C60" s="428">
        <f t="shared" si="20"/>
        <v>6946.900000000001</v>
      </c>
      <c r="D60" s="429">
        <f t="shared" si="21"/>
        <v>6746.3</v>
      </c>
      <c r="E60" s="430">
        <f t="shared" si="22"/>
        <v>1699.3</v>
      </c>
      <c r="F60" s="430">
        <f t="shared" si="23"/>
        <v>4942.3</v>
      </c>
      <c r="G60" s="430">
        <v>1693.8</v>
      </c>
      <c r="H60" s="430">
        <v>285.5</v>
      </c>
      <c r="I60" s="430">
        <v>5.5</v>
      </c>
      <c r="J60" s="430">
        <v>4656.8</v>
      </c>
      <c r="K60" s="430">
        <v>0</v>
      </c>
      <c r="L60" s="430">
        <v>0</v>
      </c>
      <c r="M60" s="430">
        <v>30.9</v>
      </c>
      <c r="N60" s="430">
        <f t="shared" si="24"/>
        <v>73.8</v>
      </c>
      <c r="O60" s="430">
        <v>41.5</v>
      </c>
      <c r="P60" s="430">
        <v>32.3</v>
      </c>
      <c r="Q60" s="430">
        <v>200.6</v>
      </c>
      <c r="R60" s="430">
        <v>285.2</v>
      </c>
      <c r="S60" s="430">
        <v>2055.8</v>
      </c>
      <c r="T60" s="65">
        <v>4605.9</v>
      </c>
    </row>
    <row r="61" spans="2:20" ht="12">
      <c r="B61" s="146" t="s">
        <v>553</v>
      </c>
      <c r="C61" s="428">
        <f t="shared" si="20"/>
        <v>752.7</v>
      </c>
      <c r="D61" s="429">
        <f t="shared" si="21"/>
        <v>693.6</v>
      </c>
      <c r="E61" s="430">
        <f t="shared" si="22"/>
        <v>116.6</v>
      </c>
      <c r="F61" s="430">
        <f t="shared" si="23"/>
        <v>575.5</v>
      </c>
      <c r="G61" s="430">
        <v>116.6</v>
      </c>
      <c r="H61" s="430">
        <v>168.7</v>
      </c>
      <c r="I61" s="430">
        <v>0</v>
      </c>
      <c r="J61" s="430">
        <v>406.8</v>
      </c>
      <c r="K61" s="430">
        <v>0</v>
      </c>
      <c r="L61" s="430">
        <v>0</v>
      </c>
      <c r="M61" s="430">
        <v>1</v>
      </c>
      <c r="N61" s="430">
        <f t="shared" si="24"/>
        <v>0.5</v>
      </c>
      <c r="O61" s="430">
        <v>0.5</v>
      </c>
      <c r="P61" s="430">
        <v>0</v>
      </c>
      <c r="Q61" s="430">
        <v>59.1</v>
      </c>
      <c r="R61" s="430">
        <v>2.8</v>
      </c>
      <c r="S61" s="430">
        <v>6.1</v>
      </c>
      <c r="T61" s="65">
        <v>743.8</v>
      </c>
    </row>
    <row r="62" spans="2:20" ht="12">
      <c r="B62" s="146" t="s">
        <v>554</v>
      </c>
      <c r="C62" s="428">
        <f t="shared" si="20"/>
        <v>8555.6</v>
      </c>
      <c r="D62" s="429">
        <f t="shared" si="21"/>
        <v>8301.7</v>
      </c>
      <c r="E62" s="430">
        <f t="shared" si="22"/>
        <v>1206.8</v>
      </c>
      <c r="F62" s="430">
        <f t="shared" si="23"/>
        <v>7083.900000000001</v>
      </c>
      <c r="G62" s="430">
        <v>1201.3</v>
      </c>
      <c r="H62" s="430">
        <v>1230.8</v>
      </c>
      <c r="I62" s="430">
        <v>5.5</v>
      </c>
      <c r="J62" s="430">
        <v>5853.1</v>
      </c>
      <c r="K62" s="430">
        <v>0</v>
      </c>
      <c r="L62" s="430">
        <v>1</v>
      </c>
      <c r="M62" s="430">
        <v>5.5</v>
      </c>
      <c r="N62" s="430">
        <f t="shared" si="24"/>
        <v>4.5</v>
      </c>
      <c r="O62" s="430">
        <v>4.5</v>
      </c>
      <c r="P62" s="430">
        <v>0</v>
      </c>
      <c r="Q62" s="430">
        <v>253.9</v>
      </c>
      <c r="R62" s="430">
        <v>319</v>
      </c>
      <c r="S62" s="430">
        <v>346.6</v>
      </c>
      <c r="T62" s="65">
        <v>7890</v>
      </c>
    </row>
    <row r="63" spans="2:20" ht="12">
      <c r="B63" s="146" t="s">
        <v>1350</v>
      </c>
      <c r="C63" s="428">
        <f t="shared" si="20"/>
        <v>14895</v>
      </c>
      <c r="D63" s="429">
        <f t="shared" si="21"/>
        <v>14612.9</v>
      </c>
      <c r="E63" s="430">
        <f t="shared" si="22"/>
        <v>1160.5</v>
      </c>
      <c r="F63" s="430">
        <f t="shared" si="23"/>
        <v>13408.9</v>
      </c>
      <c r="G63" s="430">
        <v>1159.9</v>
      </c>
      <c r="H63" s="430">
        <v>279.1</v>
      </c>
      <c r="I63" s="430">
        <v>0.6</v>
      </c>
      <c r="J63" s="430">
        <v>13129.8</v>
      </c>
      <c r="K63" s="430">
        <v>0</v>
      </c>
      <c r="L63" s="430">
        <v>0</v>
      </c>
      <c r="M63" s="430">
        <v>7.4</v>
      </c>
      <c r="N63" s="430">
        <f t="shared" si="24"/>
        <v>36.1</v>
      </c>
      <c r="O63" s="430">
        <v>23.5</v>
      </c>
      <c r="P63" s="430">
        <v>12.6</v>
      </c>
      <c r="Q63" s="430">
        <v>282.1</v>
      </c>
      <c r="R63" s="430">
        <v>6157.9</v>
      </c>
      <c r="S63" s="430">
        <v>1331.3</v>
      </c>
      <c r="T63" s="65">
        <v>7405.8</v>
      </c>
    </row>
    <row r="64" spans="2:20" ht="12">
      <c r="B64" s="146" t="s">
        <v>556</v>
      </c>
      <c r="C64" s="428">
        <f t="shared" si="20"/>
        <v>10703.199999999999</v>
      </c>
      <c r="D64" s="429">
        <f t="shared" si="21"/>
        <v>10529.3</v>
      </c>
      <c r="E64" s="430">
        <f t="shared" si="22"/>
        <v>2451.8</v>
      </c>
      <c r="F64" s="430">
        <f t="shared" si="23"/>
        <v>7864.7</v>
      </c>
      <c r="G64" s="430">
        <v>2451.8</v>
      </c>
      <c r="H64" s="430">
        <v>149.3</v>
      </c>
      <c r="I64" s="430">
        <v>0</v>
      </c>
      <c r="J64" s="430">
        <v>7715.4</v>
      </c>
      <c r="K64" s="430">
        <v>0</v>
      </c>
      <c r="L64" s="430">
        <v>0</v>
      </c>
      <c r="M64" s="430">
        <v>94.4</v>
      </c>
      <c r="N64" s="430">
        <f t="shared" si="24"/>
        <v>118.4</v>
      </c>
      <c r="O64" s="430">
        <v>42.7</v>
      </c>
      <c r="P64" s="430">
        <v>75.7</v>
      </c>
      <c r="Q64" s="430">
        <v>173.9</v>
      </c>
      <c r="R64" s="430">
        <v>338.1</v>
      </c>
      <c r="S64" s="430">
        <v>1710.4</v>
      </c>
      <c r="T64" s="65">
        <v>8654.7</v>
      </c>
    </row>
    <row r="65" spans="2:20" ht="12">
      <c r="B65" s="146" t="s">
        <v>557</v>
      </c>
      <c r="C65" s="428">
        <f t="shared" si="20"/>
        <v>30809.600000000006</v>
      </c>
      <c r="D65" s="429">
        <f t="shared" si="21"/>
        <v>30678.100000000006</v>
      </c>
      <c r="E65" s="430">
        <f t="shared" si="22"/>
        <v>3211.2</v>
      </c>
      <c r="F65" s="430">
        <f t="shared" si="23"/>
        <v>25841.800000000003</v>
      </c>
      <c r="G65" s="430">
        <v>3187.1</v>
      </c>
      <c r="H65" s="430">
        <v>356.4</v>
      </c>
      <c r="I65" s="430">
        <v>24.1</v>
      </c>
      <c r="J65" s="430">
        <v>25485.4</v>
      </c>
      <c r="K65" s="430">
        <v>0</v>
      </c>
      <c r="L65" s="430">
        <v>0</v>
      </c>
      <c r="M65" s="430">
        <v>76.2</v>
      </c>
      <c r="N65" s="430">
        <f t="shared" si="24"/>
        <v>1548.9</v>
      </c>
      <c r="O65" s="430">
        <v>1544.2</v>
      </c>
      <c r="P65" s="430">
        <v>4.7</v>
      </c>
      <c r="Q65" s="430">
        <v>131.5</v>
      </c>
      <c r="R65" s="430">
        <v>5929</v>
      </c>
      <c r="S65" s="430">
        <v>12458.9</v>
      </c>
      <c r="T65" s="65">
        <v>12421.7</v>
      </c>
    </row>
    <row r="66" spans="2:20" ht="12">
      <c r="B66" s="180" t="s">
        <v>1562</v>
      </c>
      <c r="C66" s="435">
        <f t="shared" si="20"/>
        <v>68974.8</v>
      </c>
      <c r="D66" s="436">
        <f t="shared" si="21"/>
        <v>68884.7</v>
      </c>
      <c r="E66" s="437">
        <f t="shared" si="22"/>
        <v>4340.7</v>
      </c>
      <c r="F66" s="437">
        <f t="shared" si="23"/>
        <v>62168.6</v>
      </c>
      <c r="G66" s="437">
        <v>4335.8</v>
      </c>
      <c r="H66" s="437">
        <v>108.9</v>
      </c>
      <c r="I66" s="437">
        <v>4.9</v>
      </c>
      <c r="J66" s="437">
        <v>62059.7</v>
      </c>
      <c r="K66" s="437">
        <v>0</v>
      </c>
      <c r="L66" s="437">
        <v>161.4</v>
      </c>
      <c r="M66" s="437">
        <v>184.9</v>
      </c>
      <c r="N66" s="437">
        <f t="shared" si="24"/>
        <v>2029.1</v>
      </c>
      <c r="O66" s="437">
        <v>1510.7</v>
      </c>
      <c r="P66" s="437">
        <v>518.4</v>
      </c>
      <c r="Q66" s="437">
        <v>90.1</v>
      </c>
      <c r="R66" s="437">
        <v>49288.6</v>
      </c>
      <c r="S66" s="437">
        <v>1605.1</v>
      </c>
      <c r="T66" s="67">
        <v>18081.1</v>
      </c>
    </row>
    <row r="67" s="425" customFormat="1" ht="12">
      <c r="B67" s="203" t="s">
        <v>1563</v>
      </c>
    </row>
  </sheetData>
  <mergeCells count="21">
    <mergeCell ref="C5:C8"/>
    <mergeCell ref="D6:D8"/>
    <mergeCell ref="E6:J6"/>
    <mergeCell ref="B4:B8"/>
    <mergeCell ref="D5:P5"/>
    <mergeCell ref="N6:P6"/>
    <mergeCell ref="R4:T4"/>
    <mergeCell ref="I7:J7"/>
    <mergeCell ref="C4:Q4"/>
    <mergeCell ref="K6:K8"/>
    <mergeCell ref="L6:L8"/>
    <mergeCell ref="N7:N8"/>
    <mergeCell ref="R5:R8"/>
    <mergeCell ref="S5:S8"/>
    <mergeCell ref="T5:T8"/>
    <mergeCell ref="M6:M8"/>
    <mergeCell ref="Q5:Q8"/>
    <mergeCell ref="O7:O8"/>
    <mergeCell ref="P7:P8"/>
    <mergeCell ref="E7:F7"/>
    <mergeCell ref="G7:H7"/>
  </mergeCells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B1:U49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375" style="438" customWidth="1"/>
    <col min="2" max="2" width="5.125" style="438" customWidth="1"/>
    <col min="3" max="3" width="4.625" style="438" customWidth="1"/>
    <col min="4" max="4" width="13.625" style="440" customWidth="1"/>
    <col min="5" max="5" width="2.50390625" style="440" customWidth="1"/>
    <col min="6" max="9" width="11.625" style="440" customWidth="1"/>
    <col min="10" max="10" width="11.625" style="438" customWidth="1"/>
    <col min="11" max="11" width="11.125" style="438" bestFit="1" customWidth="1"/>
    <col min="12" max="13" width="9.125" style="438" bestFit="1" customWidth="1"/>
    <col min="14" max="14" width="9.375" style="438" bestFit="1" customWidth="1"/>
    <col min="15" max="20" width="9.125" style="438" bestFit="1" customWidth="1"/>
    <col min="21" max="16384" width="9.00390625" style="438" customWidth="1"/>
  </cols>
  <sheetData>
    <row r="1" spans="2:3" ht="21.75" customHeight="1">
      <c r="B1" s="439" t="s">
        <v>1618</v>
      </c>
      <c r="C1" s="439"/>
    </row>
    <row r="2" spans="2:20" ht="15" customHeight="1" thickBot="1">
      <c r="B2" s="441"/>
      <c r="C2" s="441"/>
      <c r="D2" s="441"/>
      <c r="E2" s="441"/>
      <c r="F2" s="441"/>
      <c r="G2" s="441"/>
      <c r="H2" s="441"/>
      <c r="I2" s="442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2"/>
    </row>
    <row r="3" spans="2:20" ht="24" customHeight="1" thickTop="1">
      <c r="B3" s="1379" t="s">
        <v>1565</v>
      </c>
      <c r="C3" s="1380"/>
      <c r="D3" s="1380"/>
      <c r="E3" s="1381"/>
      <c r="F3" s="445" t="s">
        <v>506</v>
      </c>
      <c r="G3" s="445" t="s">
        <v>507</v>
      </c>
      <c r="H3" s="445" t="s">
        <v>1566</v>
      </c>
      <c r="I3" s="444" t="s">
        <v>1567</v>
      </c>
      <c r="J3" s="443" t="s">
        <v>1568</v>
      </c>
      <c r="K3" s="445" t="s">
        <v>1569</v>
      </c>
      <c r="L3" s="445" t="s">
        <v>1570</v>
      </c>
      <c r="M3" s="445" t="s">
        <v>1571</v>
      </c>
      <c r="N3" s="445" t="s">
        <v>1572</v>
      </c>
      <c r="O3" s="445" t="s">
        <v>1573</v>
      </c>
      <c r="P3" s="445" t="s">
        <v>1574</v>
      </c>
      <c r="Q3" s="445" t="s">
        <v>1575</v>
      </c>
      <c r="R3" s="445" t="s">
        <v>1576</v>
      </c>
      <c r="S3" s="445" t="s">
        <v>1577</v>
      </c>
      <c r="T3" s="445" t="s">
        <v>1578</v>
      </c>
    </row>
    <row r="4" spans="2:20" ht="12" customHeight="1">
      <c r="B4" s="446"/>
      <c r="C4" s="447"/>
      <c r="D4" s="447"/>
      <c r="E4" s="448"/>
      <c r="F4" s="449" t="s">
        <v>1579</v>
      </c>
      <c r="G4" s="449" t="s">
        <v>1579</v>
      </c>
      <c r="H4" s="449" t="s">
        <v>1580</v>
      </c>
      <c r="I4" s="449" t="s">
        <v>1580</v>
      </c>
      <c r="J4" s="449" t="s">
        <v>1580</v>
      </c>
      <c r="K4" s="449" t="s">
        <v>1580</v>
      </c>
      <c r="L4" s="449" t="s">
        <v>1580</v>
      </c>
      <c r="M4" s="449" t="s">
        <v>1580</v>
      </c>
      <c r="N4" s="449" t="s">
        <v>1580</v>
      </c>
      <c r="O4" s="449" t="s">
        <v>1580</v>
      </c>
      <c r="P4" s="449" t="s">
        <v>1580</v>
      </c>
      <c r="Q4" s="449" t="s">
        <v>1580</v>
      </c>
      <c r="R4" s="449" t="s">
        <v>1580</v>
      </c>
      <c r="S4" s="449" t="s">
        <v>1580</v>
      </c>
      <c r="T4" s="450" t="s">
        <v>1580</v>
      </c>
    </row>
    <row r="5" spans="2:20" s="451" customFormat="1" ht="12" customHeight="1">
      <c r="B5" s="1382" t="s">
        <v>519</v>
      </c>
      <c r="C5" s="1383"/>
      <c r="D5" s="1383"/>
      <c r="E5" s="1384"/>
      <c r="F5" s="455">
        <f aca="true" t="shared" si="0" ref="F5:T5">SUM(F26,F32,F40,F47)</f>
        <v>4828528</v>
      </c>
      <c r="G5" s="455">
        <f t="shared" si="0"/>
        <v>5918400</v>
      </c>
      <c r="H5" s="456">
        <f t="shared" si="0"/>
        <v>9035.000000000002</v>
      </c>
      <c r="I5" s="457">
        <f t="shared" si="0"/>
        <v>851.7999999999998</v>
      </c>
      <c r="J5" s="457">
        <f t="shared" si="0"/>
        <v>947.3000000000001</v>
      </c>
      <c r="K5" s="457">
        <f t="shared" si="0"/>
        <v>1458.0000000000002</v>
      </c>
      <c r="L5" s="457">
        <f t="shared" si="0"/>
        <v>356.79999999999995</v>
      </c>
      <c r="M5" s="457">
        <f t="shared" si="0"/>
        <v>1200.8</v>
      </c>
      <c r="N5" s="457">
        <f t="shared" si="0"/>
        <v>927.0999999999999</v>
      </c>
      <c r="O5" s="457">
        <f t="shared" si="0"/>
        <v>1265.9</v>
      </c>
      <c r="P5" s="457">
        <f t="shared" si="0"/>
        <v>666.8</v>
      </c>
      <c r="Q5" s="457">
        <f t="shared" si="0"/>
        <v>237.6</v>
      </c>
      <c r="R5" s="457">
        <f t="shared" si="0"/>
        <v>440</v>
      </c>
      <c r="S5" s="457">
        <f t="shared" si="0"/>
        <v>442.20000000000005</v>
      </c>
      <c r="T5" s="458">
        <f t="shared" si="0"/>
        <v>240.7</v>
      </c>
    </row>
    <row r="6" spans="2:20" s="451" customFormat="1" ht="12" customHeight="1">
      <c r="B6" s="452"/>
      <c r="C6" s="453"/>
      <c r="D6" s="453"/>
      <c r="E6" s="459"/>
      <c r="F6" s="455"/>
      <c r="G6" s="455"/>
      <c r="H6" s="456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8"/>
    </row>
    <row r="7" spans="2:20" s="451" customFormat="1" ht="12" customHeight="1">
      <c r="B7" s="1388" t="s">
        <v>1581</v>
      </c>
      <c r="C7" s="1385" t="s">
        <v>1582</v>
      </c>
      <c r="D7" s="1386"/>
      <c r="E7" s="459"/>
      <c r="F7" s="461">
        <v>105017</v>
      </c>
      <c r="G7" s="461">
        <v>16273</v>
      </c>
      <c r="H7" s="462">
        <v>41.5</v>
      </c>
      <c r="I7" s="430">
        <v>0</v>
      </c>
      <c r="J7" s="430">
        <v>0</v>
      </c>
      <c r="K7" s="430">
        <v>0</v>
      </c>
      <c r="L7" s="430">
        <v>0.1</v>
      </c>
      <c r="M7" s="430">
        <v>38.4</v>
      </c>
      <c r="N7" s="430">
        <v>0.3</v>
      </c>
      <c r="O7" s="430">
        <v>0.1</v>
      </c>
      <c r="P7" s="430">
        <v>0</v>
      </c>
      <c r="Q7" s="430">
        <v>0</v>
      </c>
      <c r="R7" s="430">
        <v>2.6</v>
      </c>
      <c r="S7" s="430">
        <v>0</v>
      </c>
      <c r="T7" s="65">
        <v>0</v>
      </c>
    </row>
    <row r="8" spans="2:20" s="451" customFormat="1" ht="12" customHeight="1">
      <c r="B8" s="1388"/>
      <c r="C8" s="1385" t="s">
        <v>1583</v>
      </c>
      <c r="D8" s="1386"/>
      <c r="E8" s="459"/>
      <c r="F8" s="461">
        <v>88</v>
      </c>
      <c r="G8" s="461">
        <v>957</v>
      </c>
      <c r="H8" s="462">
        <v>1.3</v>
      </c>
      <c r="I8" s="430">
        <v>0</v>
      </c>
      <c r="J8" s="430">
        <v>0</v>
      </c>
      <c r="K8" s="430">
        <v>0</v>
      </c>
      <c r="L8" s="430">
        <v>0</v>
      </c>
      <c r="M8" s="430">
        <v>0</v>
      </c>
      <c r="N8" s="430">
        <v>0.1</v>
      </c>
      <c r="O8" s="430">
        <v>0</v>
      </c>
      <c r="P8" s="430">
        <v>0</v>
      </c>
      <c r="Q8" s="430">
        <v>0</v>
      </c>
      <c r="R8" s="430">
        <v>0.3</v>
      </c>
      <c r="S8" s="430">
        <v>0.9</v>
      </c>
      <c r="T8" s="463">
        <v>0</v>
      </c>
    </row>
    <row r="9" spans="2:20" s="451" customFormat="1" ht="12" customHeight="1">
      <c r="B9" s="1388"/>
      <c r="C9" s="1385" t="s">
        <v>1584</v>
      </c>
      <c r="D9" s="1386"/>
      <c r="E9" s="459"/>
      <c r="F9" s="461">
        <v>1519</v>
      </c>
      <c r="G9" s="461">
        <v>16385</v>
      </c>
      <c r="H9" s="462">
        <v>7.7</v>
      </c>
      <c r="I9" s="430">
        <v>0</v>
      </c>
      <c r="J9" s="430">
        <v>0</v>
      </c>
      <c r="K9" s="430">
        <v>0</v>
      </c>
      <c r="L9" s="430">
        <v>0</v>
      </c>
      <c r="M9" s="430">
        <v>0</v>
      </c>
      <c r="N9" s="430">
        <v>0</v>
      </c>
      <c r="O9" s="464">
        <v>0</v>
      </c>
      <c r="P9" s="430">
        <v>0.2</v>
      </c>
      <c r="Q9" s="430">
        <v>0.1</v>
      </c>
      <c r="R9" s="430">
        <v>5.5</v>
      </c>
      <c r="S9" s="430">
        <v>0.9</v>
      </c>
      <c r="T9" s="65">
        <v>0</v>
      </c>
    </row>
    <row r="10" spans="2:20" s="451" customFormat="1" ht="12" customHeight="1">
      <c r="B10" s="1388"/>
      <c r="C10" s="1385" t="s">
        <v>1585</v>
      </c>
      <c r="D10" s="1386"/>
      <c r="E10" s="459"/>
      <c r="F10" s="461">
        <v>11189</v>
      </c>
      <c r="G10" s="461">
        <v>8453</v>
      </c>
      <c r="H10" s="462">
        <v>6.4</v>
      </c>
      <c r="I10" s="430">
        <v>0</v>
      </c>
      <c r="J10" s="430">
        <v>0</v>
      </c>
      <c r="K10" s="430">
        <v>0</v>
      </c>
      <c r="L10" s="430">
        <v>0</v>
      </c>
      <c r="M10" s="430">
        <v>0.4</v>
      </c>
      <c r="N10" s="430">
        <v>1.4</v>
      </c>
      <c r="O10" s="430">
        <v>1.3</v>
      </c>
      <c r="P10" s="430">
        <v>1.1</v>
      </c>
      <c r="Q10" s="430">
        <v>0.1</v>
      </c>
      <c r="R10" s="430">
        <v>2.1</v>
      </c>
      <c r="S10" s="464">
        <v>0</v>
      </c>
      <c r="T10" s="65">
        <v>0</v>
      </c>
    </row>
    <row r="11" spans="2:20" s="451" customFormat="1" ht="12" customHeight="1">
      <c r="B11" s="1388"/>
      <c r="C11" s="1385" t="s">
        <v>1586</v>
      </c>
      <c r="D11" s="1386"/>
      <c r="E11" s="459"/>
      <c r="F11" s="461">
        <v>50069</v>
      </c>
      <c r="G11" s="461">
        <v>459243</v>
      </c>
      <c r="H11" s="462">
        <v>10.9</v>
      </c>
      <c r="I11" s="430">
        <v>0</v>
      </c>
      <c r="J11" s="430">
        <v>0</v>
      </c>
      <c r="K11" s="430">
        <v>0</v>
      </c>
      <c r="L11" s="430">
        <v>0</v>
      </c>
      <c r="M11" s="430">
        <v>2.8</v>
      </c>
      <c r="N11" s="430">
        <v>6.7</v>
      </c>
      <c r="O11" s="430">
        <v>1</v>
      </c>
      <c r="P11" s="430">
        <v>0.1</v>
      </c>
      <c r="Q11" s="430">
        <v>0</v>
      </c>
      <c r="R11" s="430">
        <v>0</v>
      </c>
      <c r="S11" s="430">
        <v>0</v>
      </c>
      <c r="T11" s="65">
        <v>0.3</v>
      </c>
    </row>
    <row r="12" spans="2:20" s="451" customFormat="1" ht="12" customHeight="1">
      <c r="B12" s="1388"/>
      <c r="C12" s="1385" t="s">
        <v>1587</v>
      </c>
      <c r="D12" s="1386"/>
      <c r="E12" s="459"/>
      <c r="F12" s="461">
        <v>142479</v>
      </c>
      <c r="G12" s="461">
        <v>128090</v>
      </c>
      <c r="H12" s="462">
        <v>259.4</v>
      </c>
      <c r="I12" s="464">
        <v>0</v>
      </c>
      <c r="J12" s="430">
        <v>0</v>
      </c>
      <c r="K12" s="464">
        <v>0</v>
      </c>
      <c r="L12" s="430">
        <v>2.3</v>
      </c>
      <c r="M12" s="430">
        <v>17.3</v>
      </c>
      <c r="N12" s="430">
        <v>23.2</v>
      </c>
      <c r="O12" s="430">
        <v>4.9</v>
      </c>
      <c r="P12" s="430">
        <v>16.6</v>
      </c>
      <c r="Q12" s="430">
        <v>26.7</v>
      </c>
      <c r="R12" s="430">
        <v>77.4</v>
      </c>
      <c r="S12" s="430">
        <v>87.3</v>
      </c>
      <c r="T12" s="65">
        <v>3.7</v>
      </c>
    </row>
    <row r="13" spans="2:20" s="451" customFormat="1" ht="12" customHeight="1">
      <c r="B13" s="1388"/>
      <c r="C13" s="1385" t="s">
        <v>1588</v>
      </c>
      <c r="D13" s="1386"/>
      <c r="E13" s="459"/>
      <c r="F13" s="461">
        <v>147649</v>
      </c>
      <c r="G13" s="461">
        <v>143953</v>
      </c>
      <c r="H13" s="462">
        <v>146.4</v>
      </c>
      <c r="I13" s="430">
        <v>48.4</v>
      </c>
      <c r="J13" s="430">
        <v>65.8</v>
      </c>
      <c r="K13" s="430">
        <v>13.2</v>
      </c>
      <c r="L13" s="430">
        <v>4.2</v>
      </c>
      <c r="M13" s="430">
        <v>2.1</v>
      </c>
      <c r="N13" s="430">
        <v>1.8</v>
      </c>
      <c r="O13" s="430">
        <v>0.3</v>
      </c>
      <c r="P13" s="464">
        <v>0</v>
      </c>
      <c r="Q13" s="430">
        <v>0.3</v>
      </c>
      <c r="R13" s="430">
        <v>3.6</v>
      </c>
      <c r="S13" s="430">
        <v>2.6</v>
      </c>
      <c r="T13" s="65">
        <v>4.1</v>
      </c>
    </row>
    <row r="14" spans="2:20" s="451" customFormat="1" ht="12" customHeight="1">
      <c r="B14" s="1388"/>
      <c r="C14" s="1385" t="s">
        <v>1589</v>
      </c>
      <c r="D14" s="1386"/>
      <c r="E14" s="459"/>
      <c r="F14" s="461">
        <v>142749</v>
      </c>
      <c r="G14" s="461">
        <v>92073</v>
      </c>
      <c r="H14" s="462">
        <v>104.6</v>
      </c>
      <c r="I14" s="430">
        <v>23.8</v>
      </c>
      <c r="J14" s="430">
        <v>10.1</v>
      </c>
      <c r="K14" s="430">
        <v>12.8</v>
      </c>
      <c r="L14" s="430">
        <v>16.6</v>
      </c>
      <c r="M14" s="430">
        <v>21.5</v>
      </c>
      <c r="N14" s="465">
        <v>0.7</v>
      </c>
      <c r="O14" s="430">
        <v>0</v>
      </c>
      <c r="P14" s="430">
        <v>3.4</v>
      </c>
      <c r="Q14" s="430">
        <v>4.5</v>
      </c>
      <c r="R14" s="430">
        <v>5.1</v>
      </c>
      <c r="S14" s="430">
        <v>2.1</v>
      </c>
      <c r="T14" s="65">
        <v>4</v>
      </c>
    </row>
    <row r="15" spans="2:20" s="451" customFormat="1" ht="12" customHeight="1">
      <c r="B15" s="1388"/>
      <c r="C15" s="1385" t="s">
        <v>1590</v>
      </c>
      <c r="D15" s="1386"/>
      <c r="E15" s="459"/>
      <c r="F15" s="461">
        <v>363626</v>
      </c>
      <c r="G15" s="461">
        <v>354324</v>
      </c>
      <c r="H15" s="462">
        <v>828.4</v>
      </c>
      <c r="I15" s="430">
        <v>100.1</v>
      </c>
      <c r="J15" s="430">
        <v>377.7</v>
      </c>
      <c r="K15" s="430">
        <v>282.3</v>
      </c>
      <c r="L15" s="430">
        <v>63.8</v>
      </c>
      <c r="M15" s="430">
        <v>1.2</v>
      </c>
      <c r="N15" s="430">
        <v>0.1</v>
      </c>
      <c r="O15" s="430">
        <v>0.3</v>
      </c>
      <c r="P15" s="430">
        <v>0.2</v>
      </c>
      <c r="Q15" s="430">
        <v>0.5</v>
      </c>
      <c r="R15" s="430">
        <v>0.5</v>
      </c>
      <c r="S15" s="430">
        <v>0.2</v>
      </c>
      <c r="T15" s="65">
        <v>1.5</v>
      </c>
    </row>
    <row r="16" spans="2:20" ht="12" customHeight="1">
      <c r="B16" s="1388"/>
      <c r="C16" s="1389" t="s">
        <v>1591</v>
      </c>
      <c r="D16" s="1389"/>
      <c r="E16" s="466"/>
      <c r="F16" s="467">
        <v>381380</v>
      </c>
      <c r="G16" s="467">
        <v>239837</v>
      </c>
      <c r="H16" s="462">
        <v>290</v>
      </c>
      <c r="I16" s="430">
        <v>1.2</v>
      </c>
      <c r="J16" s="430">
        <v>0.6</v>
      </c>
      <c r="K16" s="430">
        <v>0.9</v>
      </c>
      <c r="L16" s="430">
        <v>1.1</v>
      </c>
      <c r="M16" s="430">
        <v>86.9</v>
      </c>
      <c r="N16" s="430">
        <v>48.9</v>
      </c>
      <c r="O16" s="430">
        <v>39.5</v>
      </c>
      <c r="P16" s="430">
        <v>33.8</v>
      </c>
      <c r="Q16" s="430">
        <v>21.8</v>
      </c>
      <c r="R16" s="430">
        <v>28.7</v>
      </c>
      <c r="S16" s="430">
        <v>14.1</v>
      </c>
      <c r="T16" s="65">
        <v>12.5</v>
      </c>
    </row>
    <row r="17" spans="2:20" ht="12" customHeight="1">
      <c r="B17" s="1388"/>
      <c r="C17" s="1387" t="s">
        <v>1592</v>
      </c>
      <c r="D17" s="1387"/>
      <c r="E17" s="468"/>
      <c r="F17" s="467">
        <v>272284</v>
      </c>
      <c r="G17" s="467">
        <v>338436</v>
      </c>
      <c r="H17" s="462">
        <v>445.4</v>
      </c>
      <c r="I17" s="430">
        <v>17.4</v>
      </c>
      <c r="J17" s="430">
        <v>20</v>
      </c>
      <c r="K17" s="430">
        <v>38.8</v>
      </c>
      <c r="L17" s="430">
        <v>50.8</v>
      </c>
      <c r="M17" s="430">
        <v>65.6</v>
      </c>
      <c r="N17" s="430">
        <v>27.1</v>
      </c>
      <c r="O17" s="430">
        <v>11.7</v>
      </c>
      <c r="P17" s="430">
        <v>81.8</v>
      </c>
      <c r="Q17" s="430">
        <v>38.9</v>
      </c>
      <c r="R17" s="430">
        <v>26.3</v>
      </c>
      <c r="S17" s="430">
        <v>28.6</v>
      </c>
      <c r="T17" s="65">
        <v>38.4</v>
      </c>
    </row>
    <row r="18" spans="2:20" ht="12" customHeight="1">
      <c r="B18" s="1388"/>
      <c r="C18" s="1377" t="s">
        <v>1593</v>
      </c>
      <c r="D18" s="1377"/>
      <c r="E18" s="469"/>
      <c r="F18" s="467">
        <v>113163</v>
      </c>
      <c r="G18" s="467">
        <v>17404</v>
      </c>
      <c r="H18" s="462">
        <v>120.9</v>
      </c>
      <c r="I18" s="430">
        <v>1</v>
      </c>
      <c r="J18" s="430">
        <v>13.1</v>
      </c>
      <c r="K18" s="430">
        <v>8.6</v>
      </c>
      <c r="L18" s="430">
        <v>8.4</v>
      </c>
      <c r="M18" s="430">
        <v>9.8</v>
      </c>
      <c r="N18" s="430">
        <v>30.8</v>
      </c>
      <c r="O18" s="430">
        <v>0.8</v>
      </c>
      <c r="P18" s="430">
        <v>0.7</v>
      </c>
      <c r="Q18" s="464">
        <v>0</v>
      </c>
      <c r="R18" s="430">
        <v>22.5</v>
      </c>
      <c r="S18" s="430">
        <v>20.5</v>
      </c>
      <c r="T18" s="65">
        <v>4.7</v>
      </c>
    </row>
    <row r="19" spans="2:20" ht="12" customHeight="1">
      <c r="B19" s="1388"/>
      <c r="C19" s="1377" t="s">
        <v>1594</v>
      </c>
      <c r="D19" s="1377"/>
      <c r="E19" s="469"/>
      <c r="F19" s="467">
        <v>40850</v>
      </c>
      <c r="G19" s="467">
        <v>222897</v>
      </c>
      <c r="H19" s="462">
        <v>50.7</v>
      </c>
      <c r="I19" s="464">
        <v>0</v>
      </c>
      <c r="J19" s="430">
        <v>0</v>
      </c>
      <c r="K19" s="430">
        <v>0.1</v>
      </c>
      <c r="L19" s="430">
        <v>0.1</v>
      </c>
      <c r="M19" s="430">
        <v>32</v>
      </c>
      <c r="N19" s="430">
        <v>8.7</v>
      </c>
      <c r="O19" s="430">
        <v>3.3</v>
      </c>
      <c r="P19" s="465">
        <v>1.7</v>
      </c>
      <c r="Q19" s="430">
        <v>1.3</v>
      </c>
      <c r="R19" s="430">
        <v>3.4</v>
      </c>
      <c r="S19" s="430">
        <v>0.1</v>
      </c>
      <c r="T19" s="65">
        <v>0</v>
      </c>
    </row>
    <row r="20" spans="2:20" ht="12" customHeight="1">
      <c r="B20" s="1388"/>
      <c r="C20" s="1377" t="s">
        <v>1595</v>
      </c>
      <c r="D20" s="1377"/>
      <c r="E20" s="469"/>
      <c r="F20" s="467">
        <v>658163</v>
      </c>
      <c r="G20" s="467">
        <v>795659</v>
      </c>
      <c r="H20" s="462">
        <v>605.4</v>
      </c>
      <c r="I20" s="430">
        <v>37.5</v>
      </c>
      <c r="J20" s="430">
        <v>75.9</v>
      </c>
      <c r="K20" s="430">
        <v>40.1</v>
      </c>
      <c r="L20" s="430">
        <v>32.4</v>
      </c>
      <c r="M20" s="430">
        <v>13.5</v>
      </c>
      <c r="N20" s="430">
        <v>1.8</v>
      </c>
      <c r="O20" s="464">
        <v>0</v>
      </c>
      <c r="P20" s="430">
        <v>30.9</v>
      </c>
      <c r="Q20" s="430">
        <v>45.3</v>
      </c>
      <c r="R20" s="430">
        <v>141.3</v>
      </c>
      <c r="S20" s="430">
        <v>146.9</v>
      </c>
      <c r="T20" s="65">
        <v>39.8</v>
      </c>
    </row>
    <row r="21" spans="2:20" ht="12" customHeight="1">
      <c r="B21" s="1388"/>
      <c r="C21" s="1377" t="s">
        <v>1596</v>
      </c>
      <c r="D21" s="1377"/>
      <c r="E21" s="469"/>
      <c r="F21" s="467">
        <v>46597</v>
      </c>
      <c r="G21" s="467">
        <v>75506</v>
      </c>
      <c r="H21" s="462">
        <v>75.5</v>
      </c>
      <c r="I21" s="464">
        <v>0</v>
      </c>
      <c r="J21" s="430">
        <v>0</v>
      </c>
      <c r="K21" s="430">
        <v>0</v>
      </c>
      <c r="L21" s="430">
        <v>0</v>
      </c>
      <c r="M21" s="430">
        <v>0</v>
      </c>
      <c r="N21" s="430">
        <v>0</v>
      </c>
      <c r="O21" s="430">
        <v>0</v>
      </c>
      <c r="P21" s="430">
        <v>0</v>
      </c>
      <c r="Q21" s="430">
        <v>0.2</v>
      </c>
      <c r="R21" s="430">
        <v>5.4</v>
      </c>
      <c r="S21" s="430">
        <v>45.6</v>
      </c>
      <c r="T21" s="65">
        <v>24.3</v>
      </c>
    </row>
    <row r="22" spans="2:20" ht="12" customHeight="1">
      <c r="B22" s="1388"/>
      <c r="C22" s="1377" t="s">
        <v>1597</v>
      </c>
      <c r="D22" s="1377"/>
      <c r="E22" s="469"/>
      <c r="F22" s="470">
        <v>253315</v>
      </c>
      <c r="G22" s="470">
        <v>429686</v>
      </c>
      <c r="H22" s="462">
        <v>282.7</v>
      </c>
      <c r="I22" s="464">
        <v>0</v>
      </c>
      <c r="J22" s="464">
        <v>0</v>
      </c>
      <c r="K22" s="430">
        <v>54.7</v>
      </c>
      <c r="L22" s="430">
        <v>109</v>
      </c>
      <c r="M22" s="430">
        <v>92.1</v>
      </c>
      <c r="N22" s="430">
        <v>26.9</v>
      </c>
      <c r="O22" s="430">
        <v>0</v>
      </c>
      <c r="P22" s="430">
        <v>0</v>
      </c>
      <c r="Q22" s="430">
        <v>0</v>
      </c>
      <c r="R22" s="430">
        <v>0</v>
      </c>
      <c r="S22" s="430">
        <v>0</v>
      </c>
      <c r="T22" s="65">
        <v>0</v>
      </c>
    </row>
    <row r="23" spans="2:20" ht="12" customHeight="1">
      <c r="B23" s="1388"/>
      <c r="C23" s="1385" t="s">
        <v>1598</v>
      </c>
      <c r="D23" s="1385"/>
      <c r="E23" s="469"/>
      <c r="F23" s="470">
        <v>29756</v>
      </c>
      <c r="G23" s="470">
        <v>23697</v>
      </c>
      <c r="H23" s="462">
        <v>23.9</v>
      </c>
      <c r="I23" s="430">
        <v>0.5</v>
      </c>
      <c r="J23" s="430">
        <v>0.6</v>
      </c>
      <c r="K23" s="430">
        <v>1.2</v>
      </c>
      <c r="L23" s="430">
        <v>1.4</v>
      </c>
      <c r="M23" s="430">
        <v>4.5</v>
      </c>
      <c r="N23" s="430">
        <v>1.6</v>
      </c>
      <c r="O23" s="430">
        <v>1</v>
      </c>
      <c r="P23" s="430">
        <v>5.1</v>
      </c>
      <c r="Q23" s="430">
        <v>3.4</v>
      </c>
      <c r="R23" s="430">
        <v>2.1</v>
      </c>
      <c r="S23" s="430">
        <v>0.8</v>
      </c>
      <c r="T23" s="65">
        <v>1.7</v>
      </c>
    </row>
    <row r="24" spans="2:20" ht="12" customHeight="1">
      <c r="B24" s="1388"/>
      <c r="C24" s="1377" t="s">
        <v>1599</v>
      </c>
      <c r="D24" s="1377"/>
      <c r="E24" s="469"/>
      <c r="F24" s="470">
        <v>20387</v>
      </c>
      <c r="G24" s="470">
        <v>22694</v>
      </c>
      <c r="H24" s="462">
        <v>36.8</v>
      </c>
      <c r="I24" s="430">
        <v>0</v>
      </c>
      <c r="J24" s="430">
        <v>0</v>
      </c>
      <c r="K24" s="430">
        <v>0</v>
      </c>
      <c r="L24" s="430">
        <v>0</v>
      </c>
      <c r="M24" s="464">
        <v>0</v>
      </c>
      <c r="N24" s="430">
        <v>6.4</v>
      </c>
      <c r="O24" s="430">
        <v>30.3</v>
      </c>
      <c r="P24" s="430">
        <v>0.1</v>
      </c>
      <c r="Q24" s="430">
        <v>0</v>
      </c>
      <c r="R24" s="430">
        <v>0</v>
      </c>
      <c r="S24" s="430">
        <v>0</v>
      </c>
      <c r="T24" s="65">
        <v>0</v>
      </c>
    </row>
    <row r="25" spans="2:20" ht="12" customHeight="1">
      <c r="B25" s="1388"/>
      <c r="C25" s="1385" t="s">
        <v>1600</v>
      </c>
      <c r="D25" s="1385"/>
      <c r="E25" s="471"/>
      <c r="F25" s="470">
        <v>643229</v>
      </c>
      <c r="G25" s="470">
        <v>688066</v>
      </c>
      <c r="H25" s="462">
        <v>701.1</v>
      </c>
      <c r="I25" s="430">
        <v>28</v>
      </c>
      <c r="J25" s="430">
        <v>28.5</v>
      </c>
      <c r="K25" s="430">
        <v>127.6</v>
      </c>
      <c r="L25" s="430">
        <v>37.6</v>
      </c>
      <c r="M25" s="430">
        <v>73</v>
      </c>
      <c r="N25" s="430">
        <v>119.2</v>
      </c>
      <c r="O25" s="430">
        <v>14.5</v>
      </c>
      <c r="P25" s="430">
        <v>62.6</v>
      </c>
      <c r="Q25" s="430">
        <v>54.2</v>
      </c>
      <c r="R25" s="430">
        <v>60.5</v>
      </c>
      <c r="S25" s="430">
        <v>54.7</v>
      </c>
      <c r="T25" s="65">
        <v>40.7</v>
      </c>
    </row>
    <row r="26" spans="2:20" s="451" customFormat="1" ht="12" customHeight="1">
      <c r="B26" s="1388"/>
      <c r="C26" s="1390" t="s">
        <v>1516</v>
      </c>
      <c r="D26" s="1390"/>
      <c r="E26" s="472"/>
      <c r="F26" s="473">
        <f>SUM(F7:F25)</f>
        <v>3423509</v>
      </c>
      <c r="G26" s="473">
        <f>SUM(G7:G25)</f>
        <v>4073633</v>
      </c>
      <c r="H26" s="474">
        <f>SUM(I26:T26)</f>
        <v>4039.000000000001</v>
      </c>
      <c r="I26" s="475">
        <f aca="true" t="shared" si="1" ref="I26:R26">SUM(I7:I25)</f>
        <v>257.9</v>
      </c>
      <c r="J26" s="475">
        <f t="shared" si="1"/>
        <v>592.3000000000001</v>
      </c>
      <c r="K26" s="475">
        <f t="shared" si="1"/>
        <v>580.3000000000001</v>
      </c>
      <c r="L26" s="475">
        <f t="shared" si="1"/>
        <v>327.79999999999995</v>
      </c>
      <c r="M26" s="475">
        <f t="shared" si="1"/>
        <v>461.1</v>
      </c>
      <c r="N26" s="475">
        <f t="shared" si="1"/>
        <v>305.70000000000005</v>
      </c>
      <c r="O26" s="475">
        <f t="shared" si="1"/>
        <v>108.99999999999999</v>
      </c>
      <c r="P26" s="475">
        <f t="shared" si="1"/>
        <v>238.29999999999995</v>
      </c>
      <c r="Q26" s="475">
        <f t="shared" si="1"/>
        <v>197.3</v>
      </c>
      <c r="R26" s="475">
        <f t="shared" si="1"/>
        <v>387.3</v>
      </c>
      <c r="S26" s="475">
        <v>406.3</v>
      </c>
      <c r="T26" s="476">
        <f>SUM(T7:T25)</f>
        <v>175.7</v>
      </c>
    </row>
    <row r="27" spans="2:20" ht="12" customHeight="1">
      <c r="B27" s="477"/>
      <c r="C27" s="478"/>
      <c r="D27" s="479"/>
      <c r="E27" s="480"/>
      <c r="F27" s="467"/>
      <c r="G27" s="467"/>
      <c r="H27" s="481"/>
      <c r="I27" s="482"/>
      <c r="J27" s="482"/>
      <c r="K27" s="482"/>
      <c r="L27" s="482"/>
      <c r="M27" s="482"/>
      <c r="N27" s="482"/>
      <c r="O27" s="482"/>
      <c r="P27" s="482"/>
      <c r="Q27" s="482"/>
      <c r="R27" s="482"/>
      <c r="S27" s="482"/>
      <c r="T27" s="483"/>
    </row>
    <row r="28" spans="2:20" ht="12" customHeight="1">
      <c r="B28" s="1378" t="s">
        <v>1601</v>
      </c>
      <c r="C28" s="1377" t="s">
        <v>1602</v>
      </c>
      <c r="D28" s="1377"/>
      <c r="E28" s="469"/>
      <c r="F28" s="467">
        <v>25</v>
      </c>
      <c r="G28" s="467">
        <v>0</v>
      </c>
      <c r="H28" s="462">
        <v>0</v>
      </c>
      <c r="I28" s="430">
        <v>0</v>
      </c>
      <c r="J28" s="430">
        <v>0</v>
      </c>
      <c r="K28" s="430">
        <v>0</v>
      </c>
      <c r="L28" s="430">
        <v>0</v>
      </c>
      <c r="M28" s="430">
        <v>0</v>
      </c>
      <c r="N28" s="430">
        <v>0</v>
      </c>
      <c r="O28" s="430">
        <v>0</v>
      </c>
      <c r="P28" s="430">
        <v>0</v>
      </c>
      <c r="Q28" s="430">
        <v>0</v>
      </c>
      <c r="R28" s="430">
        <v>0</v>
      </c>
      <c r="S28" s="430">
        <v>0</v>
      </c>
      <c r="T28" s="65">
        <v>0</v>
      </c>
    </row>
    <row r="29" spans="2:20" ht="12" customHeight="1">
      <c r="B29" s="1378"/>
      <c r="C29" s="1377" t="s">
        <v>1603</v>
      </c>
      <c r="D29" s="1377"/>
      <c r="E29" s="469"/>
      <c r="F29" s="467">
        <v>7683</v>
      </c>
      <c r="G29" s="467">
        <v>7763</v>
      </c>
      <c r="H29" s="462">
        <v>25.4</v>
      </c>
      <c r="I29" s="430">
        <v>0.2</v>
      </c>
      <c r="J29" s="430">
        <v>0.8</v>
      </c>
      <c r="K29" s="430">
        <v>0.7</v>
      </c>
      <c r="L29" s="430">
        <v>3.6</v>
      </c>
      <c r="M29" s="430">
        <v>4.8</v>
      </c>
      <c r="N29" s="430">
        <v>5.5</v>
      </c>
      <c r="O29" s="430">
        <v>4.1</v>
      </c>
      <c r="P29" s="430">
        <v>4.7</v>
      </c>
      <c r="Q29" s="430">
        <v>0</v>
      </c>
      <c r="R29" s="430">
        <v>0.2</v>
      </c>
      <c r="S29" s="430">
        <v>0</v>
      </c>
      <c r="T29" s="65">
        <v>0.8</v>
      </c>
    </row>
    <row r="30" spans="2:20" ht="12" customHeight="1">
      <c r="B30" s="1378"/>
      <c r="C30" s="1377" t="s">
        <v>1604</v>
      </c>
      <c r="D30" s="1377"/>
      <c r="E30" s="469"/>
      <c r="F30" s="467">
        <v>19639</v>
      </c>
      <c r="G30" s="467">
        <v>31366</v>
      </c>
      <c r="H30" s="462">
        <v>27.9</v>
      </c>
      <c r="I30" s="430">
        <v>0</v>
      </c>
      <c r="J30" s="430">
        <v>0.4</v>
      </c>
      <c r="K30" s="430">
        <v>0</v>
      </c>
      <c r="L30" s="464">
        <v>0</v>
      </c>
      <c r="M30" s="464">
        <v>0</v>
      </c>
      <c r="N30" s="430">
        <v>0.1</v>
      </c>
      <c r="O30" s="430">
        <v>1.8</v>
      </c>
      <c r="P30" s="430">
        <v>7.3</v>
      </c>
      <c r="Q30" s="430">
        <v>4</v>
      </c>
      <c r="R30" s="430">
        <v>7.6</v>
      </c>
      <c r="S30" s="430">
        <v>2.6</v>
      </c>
      <c r="T30" s="65">
        <v>4.1</v>
      </c>
    </row>
    <row r="31" spans="2:20" ht="12" customHeight="1">
      <c r="B31" s="1378"/>
      <c r="C31" s="1385" t="s">
        <v>1549</v>
      </c>
      <c r="D31" s="1385"/>
      <c r="E31" s="471"/>
      <c r="F31" s="467">
        <v>6876</v>
      </c>
      <c r="G31" s="467">
        <v>19869</v>
      </c>
      <c r="H31" s="462">
        <v>28.7</v>
      </c>
      <c r="I31" s="430">
        <v>0</v>
      </c>
      <c r="J31" s="430">
        <v>0</v>
      </c>
      <c r="K31" s="464">
        <v>0</v>
      </c>
      <c r="L31" s="430">
        <v>0.3</v>
      </c>
      <c r="M31" s="430">
        <v>2.4</v>
      </c>
      <c r="N31" s="430">
        <v>6.8</v>
      </c>
      <c r="O31" s="430">
        <v>11.4</v>
      </c>
      <c r="P31" s="430">
        <v>5.9</v>
      </c>
      <c r="Q31" s="430">
        <v>1</v>
      </c>
      <c r="R31" s="430">
        <v>0.9</v>
      </c>
      <c r="S31" s="464">
        <v>0</v>
      </c>
      <c r="T31" s="65">
        <v>0</v>
      </c>
    </row>
    <row r="32" spans="2:20" s="451" customFormat="1" ht="11.25" customHeight="1">
      <c r="B32" s="1378"/>
      <c r="C32" s="1390" t="s">
        <v>1516</v>
      </c>
      <c r="D32" s="1390"/>
      <c r="E32" s="454"/>
      <c r="F32" s="473">
        <f>SUM(F28:F31)</f>
        <v>34223</v>
      </c>
      <c r="G32" s="473">
        <f>SUM(G28:G31)</f>
        <v>58998</v>
      </c>
      <c r="H32" s="474">
        <f>SUM(I32:T32)</f>
        <v>82</v>
      </c>
      <c r="I32" s="457">
        <f aca="true" t="shared" si="2" ref="I32:T32">SUM(I28:I31)</f>
        <v>0.2</v>
      </c>
      <c r="J32" s="457">
        <f t="shared" si="2"/>
        <v>1.2000000000000002</v>
      </c>
      <c r="K32" s="457">
        <f t="shared" si="2"/>
        <v>0.7</v>
      </c>
      <c r="L32" s="457">
        <f t="shared" si="2"/>
        <v>3.9</v>
      </c>
      <c r="M32" s="457">
        <f t="shared" si="2"/>
        <v>7.199999999999999</v>
      </c>
      <c r="N32" s="457">
        <f t="shared" si="2"/>
        <v>12.399999999999999</v>
      </c>
      <c r="O32" s="457">
        <f t="shared" si="2"/>
        <v>17.3</v>
      </c>
      <c r="P32" s="457">
        <f t="shared" si="2"/>
        <v>17.9</v>
      </c>
      <c r="Q32" s="457">
        <f t="shared" si="2"/>
        <v>5</v>
      </c>
      <c r="R32" s="457">
        <f t="shared" si="2"/>
        <v>8.7</v>
      </c>
      <c r="S32" s="457">
        <f t="shared" si="2"/>
        <v>2.6</v>
      </c>
      <c r="T32" s="458">
        <f t="shared" si="2"/>
        <v>4.8999999999999995</v>
      </c>
    </row>
    <row r="33" spans="2:20" ht="12" customHeight="1">
      <c r="B33" s="477"/>
      <c r="C33" s="460"/>
      <c r="D33" s="460"/>
      <c r="E33" s="471"/>
      <c r="F33" s="467"/>
      <c r="G33" s="467"/>
      <c r="H33" s="481"/>
      <c r="I33" s="482"/>
      <c r="J33" s="482"/>
      <c r="K33" s="482"/>
      <c r="L33" s="482"/>
      <c r="M33" s="482"/>
      <c r="N33" s="482"/>
      <c r="O33" s="482"/>
      <c r="P33" s="482"/>
      <c r="Q33" s="482"/>
      <c r="R33" s="482"/>
      <c r="S33" s="482"/>
      <c r="T33" s="483"/>
    </row>
    <row r="34" spans="2:20" ht="12" customHeight="1">
      <c r="B34" s="1378" t="s">
        <v>1605</v>
      </c>
      <c r="C34" s="1385" t="s">
        <v>1606</v>
      </c>
      <c r="D34" s="1391"/>
      <c r="E34" s="471"/>
      <c r="F34" s="467">
        <v>238632</v>
      </c>
      <c r="G34" s="467">
        <v>641671</v>
      </c>
      <c r="H34" s="462">
        <v>2313</v>
      </c>
      <c r="I34" s="430">
        <v>506.8</v>
      </c>
      <c r="J34" s="430">
        <v>281.9</v>
      </c>
      <c r="K34" s="430">
        <v>0.1</v>
      </c>
      <c r="L34" s="464">
        <v>0</v>
      </c>
      <c r="M34" s="430">
        <v>0</v>
      </c>
      <c r="N34" s="430">
        <v>91.9</v>
      </c>
      <c r="O34" s="430">
        <v>1114</v>
      </c>
      <c r="P34" s="430">
        <v>305.4</v>
      </c>
      <c r="Q34" s="430">
        <v>0.5</v>
      </c>
      <c r="R34" s="430">
        <v>0.7</v>
      </c>
      <c r="S34" s="430">
        <v>0</v>
      </c>
      <c r="T34" s="65">
        <v>11.7</v>
      </c>
    </row>
    <row r="35" spans="2:20" ht="12" customHeight="1">
      <c r="B35" s="1378"/>
      <c r="C35" s="1385" t="s">
        <v>1607</v>
      </c>
      <c r="D35" s="1391"/>
      <c r="E35" s="471"/>
      <c r="F35" s="467">
        <v>95192</v>
      </c>
      <c r="G35" s="467">
        <v>407075</v>
      </c>
      <c r="H35" s="462">
        <v>799.6</v>
      </c>
      <c r="I35" s="430">
        <v>45.5</v>
      </c>
      <c r="J35" s="430">
        <v>49.2</v>
      </c>
      <c r="K35" s="430">
        <v>13.6</v>
      </c>
      <c r="L35" s="430">
        <v>7.1</v>
      </c>
      <c r="M35" s="430">
        <v>58.7</v>
      </c>
      <c r="N35" s="430">
        <v>512</v>
      </c>
      <c r="O35" s="464">
        <v>0</v>
      </c>
      <c r="P35" s="430">
        <v>87.2</v>
      </c>
      <c r="Q35" s="430">
        <v>5.7</v>
      </c>
      <c r="R35" s="430">
        <v>7.8</v>
      </c>
      <c r="S35" s="430">
        <v>5</v>
      </c>
      <c r="T35" s="65">
        <v>7.8</v>
      </c>
    </row>
    <row r="36" spans="2:20" ht="12" customHeight="1">
      <c r="B36" s="1378"/>
      <c r="C36" s="1385" t="s">
        <v>1608</v>
      </c>
      <c r="D36" s="1385"/>
      <c r="E36" s="471"/>
      <c r="F36" s="467">
        <v>54874</v>
      </c>
      <c r="G36" s="467">
        <v>61138</v>
      </c>
      <c r="H36" s="462">
        <v>83.6</v>
      </c>
      <c r="I36" s="430">
        <v>6.5</v>
      </c>
      <c r="J36" s="430">
        <v>4.7</v>
      </c>
      <c r="K36" s="430">
        <v>18.9</v>
      </c>
      <c r="L36" s="430">
        <v>7</v>
      </c>
      <c r="M36" s="430">
        <v>8.1</v>
      </c>
      <c r="N36" s="430">
        <v>2.3</v>
      </c>
      <c r="O36" s="430">
        <v>0.1</v>
      </c>
      <c r="P36" s="430">
        <v>5.2</v>
      </c>
      <c r="Q36" s="430">
        <v>5.5</v>
      </c>
      <c r="R36" s="430">
        <v>5.7</v>
      </c>
      <c r="S36" s="430">
        <v>9.7</v>
      </c>
      <c r="T36" s="65">
        <v>9.9</v>
      </c>
    </row>
    <row r="37" spans="2:20" ht="12" customHeight="1">
      <c r="B37" s="1378"/>
      <c r="C37" s="1385" t="s">
        <v>1609</v>
      </c>
      <c r="D37" s="1385"/>
      <c r="E37" s="471"/>
      <c r="F37" s="467">
        <v>59137</v>
      </c>
      <c r="G37" s="467">
        <v>65374</v>
      </c>
      <c r="H37" s="462">
        <v>94.2</v>
      </c>
      <c r="I37" s="430">
        <v>20.8</v>
      </c>
      <c r="J37" s="430">
        <v>11.9</v>
      </c>
      <c r="K37" s="430">
        <v>7.6</v>
      </c>
      <c r="L37" s="430">
        <v>0.9</v>
      </c>
      <c r="M37" s="430">
        <v>0.6</v>
      </c>
      <c r="N37" s="430">
        <v>0.3</v>
      </c>
      <c r="O37" s="430">
        <v>0.9</v>
      </c>
      <c r="P37" s="430">
        <v>4</v>
      </c>
      <c r="Q37" s="430">
        <v>11.9</v>
      </c>
      <c r="R37" s="430">
        <v>9.7</v>
      </c>
      <c r="S37" s="430">
        <v>7.5</v>
      </c>
      <c r="T37" s="65">
        <v>18.1</v>
      </c>
    </row>
    <row r="38" spans="2:20" ht="12" customHeight="1">
      <c r="B38" s="1378"/>
      <c r="C38" s="1385" t="s">
        <v>1610</v>
      </c>
      <c r="D38" s="1391"/>
      <c r="E38" s="471"/>
      <c r="F38" s="467">
        <v>106891</v>
      </c>
      <c r="G38" s="467">
        <v>113445</v>
      </c>
      <c r="H38" s="462">
        <v>109</v>
      </c>
      <c r="I38" s="430">
        <v>13.7</v>
      </c>
      <c r="J38" s="430">
        <v>5.5</v>
      </c>
      <c r="K38" s="430">
        <v>8.5</v>
      </c>
      <c r="L38" s="430">
        <v>9.8</v>
      </c>
      <c r="M38" s="430">
        <v>9.1</v>
      </c>
      <c r="N38" s="430">
        <v>0.8</v>
      </c>
      <c r="O38" s="430">
        <v>0.9</v>
      </c>
      <c r="P38" s="430">
        <v>5.8</v>
      </c>
      <c r="Q38" s="430">
        <v>11.1</v>
      </c>
      <c r="R38" s="430">
        <v>20.1</v>
      </c>
      <c r="S38" s="430">
        <v>11.1</v>
      </c>
      <c r="T38" s="65">
        <v>12.6</v>
      </c>
    </row>
    <row r="39" spans="2:20" ht="12" customHeight="1">
      <c r="B39" s="1378"/>
      <c r="C39" s="1385" t="s">
        <v>1549</v>
      </c>
      <c r="D39" s="1385"/>
      <c r="E39" s="471"/>
      <c r="F39" s="467">
        <v>48699</v>
      </c>
      <c r="G39" s="467">
        <v>6706</v>
      </c>
      <c r="H39" s="462">
        <v>38.9</v>
      </c>
      <c r="I39" s="430">
        <v>0</v>
      </c>
      <c r="J39" s="430">
        <v>0</v>
      </c>
      <c r="K39" s="430">
        <v>38.9</v>
      </c>
      <c r="L39" s="430">
        <v>0</v>
      </c>
      <c r="M39" s="430">
        <v>0</v>
      </c>
      <c r="N39" s="430">
        <v>0</v>
      </c>
      <c r="O39" s="430">
        <v>0</v>
      </c>
      <c r="P39" s="430">
        <v>0</v>
      </c>
      <c r="Q39" s="430">
        <v>0</v>
      </c>
      <c r="R39" s="430">
        <v>0</v>
      </c>
      <c r="S39" s="430">
        <v>0</v>
      </c>
      <c r="T39" s="65">
        <v>0</v>
      </c>
    </row>
    <row r="40" spans="2:21" s="451" customFormat="1" ht="12" customHeight="1">
      <c r="B40" s="1378"/>
      <c r="C40" s="1390" t="s">
        <v>1516</v>
      </c>
      <c r="D40" s="1390"/>
      <c r="E40" s="454"/>
      <c r="F40" s="473">
        <f>SUM(F34:F39)</f>
        <v>603425</v>
      </c>
      <c r="G40" s="473">
        <f>SUM(G34:G39)</f>
        <v>1295409</v>
      </c>
      <c r="H40" s="474">
        <f>SUM(I40:T40)</f>
        <v>3438.2999999999997</v>
      </c>
      <c r="I40" s="475">
        <f aca="true" t="shared" si="3" ref="I40:T40">SUM(I34:I39)</f>
        <v>593.3</v>
      </c>
      <c r="J40" s="475">
        <f t="shared" si="3"/>
        <v>353.19999999999993</v>
      </c>
      <c r="K40" s="475">
        <f t="shared" si="3"/>
        <v>87.6</v>
      </c>
      <c r="L40" s="475">
        <f t="shared" si="3"/>
        <v>24.8</v>
      </c>
      <c r="M40" s="475">
        <f t="shared" si="3"/>
        <v>76.49999999999999</v>
      </c>
      <c r="N40" s="475">
        <f t="shared" si="3"/>
        <v>607.2999999999998</v>
      </c>
      <c r="O40" s="475">
        <f t="shared" si="3"/>
        <v>1115.9</v>
      </c>
      <c r="P40" s="475">
        <f t="shared" si="3"/>
        <v>407.59999999999997</v>
      </c>
      <c r="Q40" s="475">
        <f t="shared" si="3"/>
        <v>34.7</v>
      </c>
      <c r="R40" s="475">
        <f t="shared" si="3"/>
        <v>44</v>
      </c>
      <c r="S40" s="475">
        <f t="shared" si="3"/>
        <v>33.3</v>
      </c>
      <c r="T40" s="476">
        <f t="shared" si="3"/>
        <v>60.1</v>
      </c>
      <c r="U40" s="484"/>
    </row>
    <row r="41" spans="2:20" ht="12" customHeight="1">
      <c r="B41" s="485"/>
      <c r="C41" s="460"/>
      <c r="D41" s="460"/>
      <c r="E41" s="471"/>
      <c r="F41" s="467"/>
      <c r="G41" s="467"/>
      <c r="H41" s="481"/>
      <c r="I41" s="482"/>
      <c r="J41" s="482"/>
      <c r="K41" s="482"/>
      <c r="L41" s="482"/>
      <c r="M41" s="482"/>
      <c r="N41" s="482"/>
      <c r="O41" s="482"/>
      <c r="P41" s="482"/>
      <c r="Q41" s="482"/>
      <c r="R41" s="482"/>
      <c r="S41" s="482"/>
      <c r="T41" s="483"/>
    </row>
    <row r="42" spans="2:20" ht="12" customHeight="1">
      <c r="B42" s="1378" t="s">
        <v>1611</v>
      </c>
      <c r="C42" s="1385" t="s">
        <v>1612</v>
      </c>
      <c r="D42" s="1385"/>
      <c r="E42" s="471"/>
      <c r="F42" s="467">
        <v>601835</v>
      </c>
      <c r="G42" s="467">
        <v>358059</v>
      </c>
      <c r="H42" s="462">
        <v>556.1</v>
      </c>
      <c r="I42" s="430">
        <v>0</v>
      </c>
      <c r="J42" s="430">
        <v>0</v>
      </c>
      <c r="K42" s="430">
        <v>0</v>
      </c>
      <c r="L42" s="430">
        <v>0.2</v>
      </c>
      <c r="M42" s="430">
        <v>554.6</v>
      </c>
      <c r="N42" s="430">
        <v>1.3</v>
      </c>
      <c r="O42" s="430">
        <v>0</v>
      </c>
      <c r="P42" s="430">
        <v>0</v>
      </c>
      <c r="Q42" s="430">
        <v>0</v>
      </c>
      <c r="R42" s="430">
        <v>0</v>
      </c>
      <c r="S42" s="430">
        <v>0</v>
      </c>
      <c r="T42" s="65">
        <v>0</v>
      </c>
    </row>
    <row r="43" spans="2:20" ht="12" customHeight="1">
      <c r="B43" s="1378"/>
      <c r="C43" s="1385" t="s">
        <v>1613</v>
      </c>
      <c r="D43" s="1391"/>
      <c r="E43" s="471"/>
      <c r="F43" s="467">
        <v>84942</v>
      </c>
      <c r="G43" s="467">
        <v>98806</v>
      </c>
      <c r="H43" s="462">
        <v>101.4</v>
      </c>
      <c r="I43" s="430">
        <v>0</v>
      </c>
      <c r="J43" s="430">
        <v>0</v>
      </c>
      <c r="K43" s="430">
        <v>0</v>
      </c>
      <c r="L43" s="430">
        <v>0</v>
      </c>
      <c r="M43" s="430">
        <v>101.4</v>
      </c>
      <c r="N43" s="430">
        <v>0</v>
      </c>
      <c r="O43" s="430">
        <v>0</v>
      </c>
      <c r="P43" s="430">
        <v>0</v>
      </c>
      <c r="Q43" s="430">
        <v>0</v>
      </c>
      <c r="R43" s="430">
        <v>0</v>
      </c>
      <c r="S43" s="430">
        <v>0</v>
      </c>
      <c r="T43" s="65">
        <v>0</v>
      </c>
    </row>
    <row r="44" spans="2:20" ht="12" customHeight="1">
      <c r="B44" s="1378"/>
      <c r="C44" s="1385" t="s">
        <v>1614</v>
      </c>
      <c r="D44" s="1385"/>
      <c r="E44" s="471"/>
      <c r="F44" s="467">
        <v>70941</v>
      </c>
      <c r="G44" s="467">
        <v>2153</v>
      </c>
      <c r="H44" s="462">
        <v>789.7</v>
      </c>
      <c r="I44" s="430">
        <v>0.4</v>
      </c>
      <c r="J44" s="430">
        <v>0.1</v>
      </c>
      <c r="K44" s="430">
        <v>789.2</v>
      </c>
      <c r="L44" s="430">
        <v>0</v>
      </c>
      <c r="M44" s="430">
        <v>0</v>
      </c>
      <c r="N44" s="430">
        <v>0</v>
      </c>
      <c r="O44" s="430">
        <v>0</v>
      </c>
      <c r="P44" s="430">
        <v>0</v>
      </c>
      <c r="Q44" s="430">
        <v>0</v>
      </c>
      <c r="R44" s="430">
        <v>0</v>
      </c>
      <c r="S44" s="430">
        <v>0</v>
      </c>
      <c r="T44" s="65">
        <v>0</v>
      </c>
    </row>
    <row r="45" spans="2:20" ht="12" customHeight="1">
      <c r="B45" s="1378"/>
      <c r="C45" s="1385" t="s">
        <v>1615</v>
      </c>
      <c r="D45" s="1391"/>
      <c r="E45" s="471"/>
      <c r="F45" s="467">
        <v>3141</v>
      </c>
      <c r="G45" s="467">
        <v>27858</v>
      </c>
      <c r="H45" s="462">
        <v>16.5</v>
      </c>
      <c r="I45" s="430">
        <v>0</v>
      </c>
      <c r="J45" s="430">
        <v>0</v>
      </c>
      <c r="K45" s="430">
        <v>0</v>
      </c>
      <c r="L45" s="430">
        <v>0</v>
      </c>
      <c r="M45" s="430">
        <v>0</v>
      </c>
      <c r="N45" s="430">
        <v>0</v>
      </c>
      <c r="O45" s="430">
        <v>16.1</v>
      </c>
      <c r="P45" s="430">
        <v>0.4</v>
      </c>
      <c r="Q45" s="430">
        <v>0</v>
      </c>
      <c r="R45" s="430">
        <v>0</v>
      </c>
      <c r="S45" s="430">
        <v>0</v>
      </c>
      <c r="T45" s="65">
        <v>0</v>
      </c>
    </row>
    <row r="46" spans="2:20" ht="12" customHeight="1">
      <c r="B46" s="1378"/>
      <c r="C46" s="1385" t="s">
        <v>1549</v>
      </c>
      <c r="D46" s="1385"/>
      <c r="E46" s="471"/>
      <c r="F46" s="467">
        <v>6512</v>
      </c>
      <c r="G46" s="467">
        <v>3484</v>
      </c>
      <c r="H46" s="462">
        <v>12</v>
      </c>
      <c r="I46" s="464">
        <v>0</v>
      </c>
      <c r="J46" s="430">
        <v>0.5</v>
      </c>
      <c r="K46" s="430">
        <v>0.2</v>
      </c>
      <c r="L46" s="430">
        <v>0.1</v>
      </c>
      <c r="M46" s="430">
        <v>0</v>
      </c>
      <c r="N46" s="430">
        <v>0.4</v>
      </c>
      <c r="O46" s="430">
        <v>7.6</v>
      </c>
      <c r="P46" s="430">
        <v>2.6</v>
      </c>
      <c r="Q46" s="430">
        <v>0.6</v>
      </c>
      <c r="R46" s="430">
        <v>0</v>
      </c>
      <c r="S46" s="430">
        <v>0</v>
      </c>
      <c r="T46" s="65">
        <v>0</v>
      </c>
    </row>
    <row r="47" spans="2:20" s="451" customFormat="1" ht="12" customHeight="1">
      <c r="B47" s="1392"/>
      <c r="C47" s="1393" t="s">
        <v>1516</v>
      </c>
      <c r="D47" s="1393"/>
      <c r="E47" s="486"/>
      <c r="F47" s="487">
        <f>SUM(F42:F46)</f>
        <v>767371</v>
      </c>
      <c r="G47" s="487">
        <f>SUM(G42:G46)</f>
        <v>490360</v>
      </c>
      <c r="H47" s="488">
        <f>SUM(I47:T47)</f>
        <v>1475.7</v>
      </c>
      <c r="I47" s="489">
        <f aca="true" t="shared" si="4" ref="I47:T47">SUM(I42:I46)</f>
        <v>0.4</v>
      </c>
      <c r="J47" s="489">
        <f t="shared" si="4"/>
        <v>0.6</v>
      </c>
      <c r="K47" s="489">
        <f t="shared" si="4"/>
        <v>789.4000000000001</v>
      </c>
      <c r="L47" s="489">
        <f t="shared" si="4"/>
        <v>0.30000000000000004</v>
      </c>
      <c r="M47" s="489">
        <f t="shared" si="4"/>
        <v>656</v>
      </c>
      <c r="N47" s="489">
        <f t="shared" si="4"/>
        <v>1.7000000000000002</v>
      </c>
      <c r="O47" s="489">
        <f t="shared" si="4"/>
        <v>23.700000000000003</v>
      </c>
      <c r="P47" s="489">
        <f t="shared" si="4"/>
        <v>3</v>
      </c>
      <c r="Q47" s="489">
        <f t="shared" si="4"/>
        <v>0.6</v>
      </c>
      <c r="R47" s="487">
        <f t="shared" si="4"/>
        <v>0</v>
      </c>
      <c r="S47" s="487">
        <f t="shared" si="4"/>
        <v>0</v>
      </c>
      <c r="T47" s="490">
        <f t="shared" si="4"/>
        <v>0</v>
      </c>
    </row>
    <row r="48" ht="15" customHeight="1">
      <c r="B48" s="438" t="s">
        <v>1616</v>
      </c>
    </row>
    <row r="49" ht="15" customHeight="1">
      <c r="B49" s="438" t="s">
        <v>1617</v>
      </c>
    </row>
  </sheetData>
  <mergeCells count="44">
    <mergeCell ref="C37:D37"/>
    <mergeCell ref="B34:B40"/>
    <mergeCell ref="C38:D38"/>
    <mergeCell ref="B42:B47"/>
    <mergeCell ref="C42:D42"/>
    <mergeCell ref="C44:D44"/>
    <mergeCell ref="C46:D46"/>
    <mergeCell ref="C47:D47"/>
    <mergeCell ref="C43:D43"/>
    <mergeCell ref="C45:D45"/>
    <mergeCell ref="C26:D26"/>
    <mergeCell ref="C39:D39"/>
    <mergeCell ref="C40:D40"/>
    <mergeCell ref="C28:D28"/>
    <mergeCell ref="C30:D30"/>
    <mergeCell ref="C31:D31"/>
    <mergeCell ref="C32:D32"/>
    <mergeCell ref="C34:D34"/>
    <mergeCell ref="C35:D35"/>
    <mergeCell ref="C36:D36"/>
    <mergeCell ref="C12:D12"/>
    <mergeCell ref="C25:D25"/>
    <mergeCell ref="C14:D14"/>
    <mergeCell ref="C16:D16"/>
    <mergeCell ref="B7:B26"/>
    <mergeCell ref="C22:D22"/>
    <mergeCell ref="C7:D7"/>
    <mergeCell ref="C8:D8"/>
    <mergeCell ref="C9:D9"/>
    <mergeCell ref="C20:D20"/>
    <mergeCell ref="C21:D21"/>
    <mergeCell ref="C19:D19"/>
    <mergeCell ref="C10:D10"/>
    <mergeCell ref="C11:D11"/>
    <mergeCell ref="C29:D29"/>
    <mergeCell ref="B28:B32"/>
    <mergeCell ref="B3:E3"/>
    <mergeCell ref="B5:E5"/>
    <mergeCell ref="C15:D15"/>
    <mergeCell ref="C23:D23"/>
    <mergeCell ref="C24:D24"/>
    <mergeCell ref="C17:D17"/>
    <mergeCell ref="C18:D18"/>
    <mergeCell ref="C13:D13"/>
  </mergeCells>
  <printOptions/>
  <pageMargins left="0.31496062992125984" right="0.31496062992125984" top="0.5905511811023623" bottom="0.3937007874015748" header="0.1968503937007874" footer="0.1968503937007874"/>
  <pageSetup horizontalDpi="400" verticalDpi="400" orientation="portrait" paperSize="9" r:id="rId2"/>
  <headerFooter alignWithMargins="0">
    <oddFooter>&amp;C&amp;F&amp;A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M137"/>
  <sheetViews>
    <sheetView workbookViewId="0" topLeftCell="A1">
      <selection activeCell="A1" sqref="A1"/>
    </sheetView>
  </sheetViews>
  <sheetFormatPr defaultColWidth="9.00390625" defaultRowHeight="13.5"/>
  <cols>
    <col min="1" max="2" width="3.625" style="491" customWidth="1"/>
    <col min="3" max="3" width="11.50390625" style="491" customWidth="1"/>
    <col min="4" max="5" width="8.125" style="493" customWidth="1"/>
    <col min="6" max="7" width="7.75390625" style="493" customWidth="1"/>
    <col min="8" max="8" width="9.625" style="493" customWidth="1"/>
    <col min="9" max="9" width="8.625" style="493" customWidth="1"/>
    <col min="10" max="10" width="10.625" style="493" customWidth="1"/>
    <col min="11" max="11" width="11.25390625" style="493" customWidth="1"/>
    <col min="12" max="12" width="11.125" style="493" customWidth="1"/>
    <col min="13" max="16384" width="9.00390625" style="493" customWidth="1"/>
  </cols>
  <sheetData>
    <row r="1" spans="3:11" ht="18" customHeight="1">
      <c r="C1" s="492" t="s">
        <v>1652</v>
      </c>
      <c r="K1" s="494"/>
    </row>
    <row r="2" spans="3:11" ht="18" customHeight="1">
      <c r="C2" s="493"/>
      <c r="K2" s="494"/>
    </row>
    <row r="3" spans="3:12" ht="18" customHeight="1" thickBot="1">
      <c r="C3" s="495"/>
      <c r="F3" s="1394" t="s">
        <v>1619</v>
      </c>
      <c r="G3" s="1394"/>
      <c r="H3" s="1394"/>
      <c r="J3" s="496"/>
      <c r="K3" s="497"/>
      <c r="L3" s="496" t="s">
        <v>1621</v>
      </c>
    </row>
    <row r="4" spans="2:12" ht="24" customHeight="1" thickTop="1">
      <c r="B4" s="1405" t="s">
        <v>1622</v>
      </c>
      <c r="C4" s="1406"/>
      <c r="D4" s="1409" t="s">
        <v>1623</v>
      </c>
      <c r="E4" s="1410"/>
      <c r="F4" s="1410"/>
      <c r="G4" s="1411"/>
      <c r="H4" s="1400" t="s">
        <v>1624</v>
      </c>
      <c r="I4" s="1401"/>
      <c r="J4" s="1402"/>
      <c r="K4" s="1398" t="s">
        <v>1625</v>
      </c>
      <c r="L4" s="1398" t="s">
        <v>1626</v>
      </c>
    </row>
    <row r="5" spans="2:13" ht="28.5" customHeight="1">
      <c r="B5" s="1407"/>
      <c r="C5" s="1408"/>
      <c r="D5" s="498" t="s">
        <v>519</v>
      </c>
      <c r="E5" s="499" t="s">
        <v>1627</v>
      </c>
      <c r="F5" s="499" t="s">
        <v>1628</v>
      </c>
      <c r="G5" s="499" t="s">
        <v>1629</v>
      </c>
      <c r="H5" s="498" t="s">
        <v>1630</v>
      </c>
      <c r="I5" s="498" t="s">
        <v>1631</v>
      </c>
      <c r="J5" s="498" t="s">
        <v>1516</v>
      </c>
      <c r="K5" s="1399"/>
      <c r="L5" s="1399"/>
      <c r="M5" s="497"/>
    </row>
    <row r="6" spans="1:12" s="505" customFormat="1" ht="16.5" customHeight="1">
      <c r="A6" s="500"/>
      <c r="B6" s="501"/>
      <c r="C6" s="502"/>
      <c r="D6" s="503"/>
      <c r="E6" s="503"/>
      <c r="F6" s="503"/>
      <c r="G6" s="503"/>
      <c r="H6" s="503"/>
      <c r="I6" s="503"/>
      <c r="J6" s="503"/>
      <c r="K6" s="503" t="s">
        <v>1632</v>
      </c>
      <c r="L6" s="504" t="s">
        <v>1632</v>
      </c>
    </row>
    <row r="7" spans="1:12" s="505" customFormat="1" ht="12">
      <c r="A7" s="500"/>
      <c r="B7" s="506"/>
      <c r="C7" s="507"/>
      <c r="D7" s="508"/>
      <c r="E7" s="508"/>
      <c r="F7" s="508"/>
      <c r="G7" s="508"/>
      <c r="H7" s="508"/>
      <c r="I7" s="508"/>
      <c r="J7" s="508"/>
      <c r="K7" s="508"/>
      <c r="L7" s="509"/>
    </row>
    <row r="8" spans="1:12" s="505" customFormat="1" ht="12">
      <c r="A8" s="500"/>
      <c r="B8" s="1395" t="s">
        <v>1633</v>
      </c>
      <c r="C8" s="1396"/>
      <c r="D8" s="510">
        <v>4952</v>
      </c>
      <c r="E8" s="510">
        <v>2519</v>
      </c>
      <c r="F8" s="1397">
        <v>2436</v>
      </c>
      <c r="G8" s="1397"/>
      <c r="H8" s="510">
        <v>34725</v>
      </c>
      <c r="I8" s="510">
        <v>25672</v>
      </c>
      <c r="J8" s="510">
        <f>SUM(H8:I8)</f>
        <v>60397</v>
      </c>
      <c r="K8" s="510" t="s">
        <v>1634</v>
      </c>
      <c r="L8" s="511">
        <v>5348177</v>
      </c>
    </row>
    <row r="9" spans="1:12" s="505" customFormat="1" ht="12">
      <c r="A9" s="500"/>
      <c r="B9" s="1395" t="s">
        <v>1635</v>
      </c>
      <c r="C9" s="1396"/>
      <c r="D9" s="510">
        <v>5166</v>
      </c>
      <c r="E9" s="510">
        <v>2587</v>
      </c>
      <c r="F9" s="1397">
        <v>2529</v>
      </c>
      <c r="G9" s="1397"/>
      <c r="H9" s="510">
        <v>37112</v>
      </c>
      <c r="I9" s="510">
        <v>28087</v>
      </c>
      <c r="J9" s="510">
        <f>SUM(H9:I9)</f>
        <v>65199</v>
      </c>
      <c r="K9" s="510">
        <v>3942806</v>
      </c>
      <c r="L9" s="511">
        <v>6294456</v>
      </c>
    </row>
    <row r="10" spans="1:12" s="505" customFormat="1" ht="12" customHeight="1">
      <c r="A10" s="500"/>
      <c r="B10" s="1395" t="s">
        <v>1620</v>
      </c>
      <c r="C10" s="1396"/>
      <c r="D10" s="510">
        <f>SUM(E10:G10)</f>
        <v>5080</v>
      </c>
      <c r="E10" s="510">
        <v>2516</v>
      </c>
      <c r="F10" s="1397">
        <v>2564</v>
      </c>
      <c r="G10" s="1397"/>
      <c r="H10" s="510">
        <v>38985</v>
      </c>
      <c r="I10" s="510">
        <v>29706</v>
      </c>
      <c r="J10" s="510">
        <f>SUM(H10:I10)</f>
        <v>68691</v>
      </c>
      <c r="K10" s="510">
        <v>4797415</v>
      </c>
      <c r="L10" s="511">
        <v>7648906</v>
      </c>
    </row>
    <row r="11" spans="1:12" s="505" customFormat="1" ht="12" customHeight="1">
      <c r="A11" s="500"/>
      <c r="B11" s="1395" t="s">
        <v>1508</v>
      </c>
      <c r="C11" s="1396"/>
      <c r="D11" s="510">
        <f>SUM(E11:G11)</f>
        <v>5067</v>
      </c>
      <c r="E11" s="510">
        <v>2411</v>
      </c>
      <c r="F11" s="1397">
        <v>2656</v>
      </c>
      <c r="G11" s="1397"/>
      <c r="H11" s="510">
        <v>39184</v>
      </c>
      <c r="I11" s="510">
        <v>30343</v>
      </c>
      <c r="J11" s="510">
        <f>SUM(H11:I11)</f>
        <v>69527</v>
      </c>
      <c r="K11" s="510">
        <v>5561732</v>
      </c>
      <c r="L11" s="511">
        <v>8775368</v>
      </c>
    </row>
    <row r="12" spans="1:12" s="505" customFormat="1" ht="12">
      <c r="A12" s="500"/>
      <c r="B12" s="506"/>
      <c r="C12" s="507"/>
      <c r="D12" s="508"/>
      <c r="E12" s="508"/>
      <c r="F12" s="508"/>
      <c r="G12" s="508"/>
      <c r="H12" s="508"/>
      <c r="I12" s="508"/>
      <c r="J12" s="508"/>
      <c r="K12" s="508"/>
      <c r="L12" s="509"/>
    </row>
    <row r="13" spans="1:12" s="515" customFormat="1" ht="15" customHeight="1">
      <c r="A13" s="512"/>
      <c r="B13" s="1412" t="s">
        <v>1636</v>
      </c>
      <c r="C13" s="1404"/>
      <c r="D13" s="513">
        <f aca="true" t="shared" si="0" ref="D13:L13">SUM(D43,D32,D60,D15)</f>
        <v>5886</v>
      </c>
      <c r="E13" s="513">
        <f t="shared" si="0"/>
        <v>2605</v>
      </c>
      <c r="F13" s="513">
        <f t="shared" si="0"/>
        <v>1785</v>
      </c>
      <c r="G13" s="513">
        <f t="shared" si="0"/>
        <v>1496</v>
      </c>
      <c r="H13" s="513">
        <f t="shared" si="0"/>
        <v>42267</v>
      </c>
      <c r="I13" s="513">
        <f t="shared" si="0"/>
        <v>34752</v>
      </c>
      <c r="J13" s="513">
        <f t="shared" si="0"/>
        <v>77019</v>
      </c>
      <c r="K13" s="513">
        <f t="shared" si="0"/>
        <v>6182834</v>
      </c>
      <c r="L13" s="514">
        <f t="shared" si="0"/>
        <v>10242253</v>
      </c>
    </row>
    <row r="14" spans="1:12" s="515" customFormat="1" ht="15" customHeight="1">
      <c r="A14" s="512"/>
      <c r="B14" s="516"/>
      <c r="C14" s="517"/>
      <c r="D14" s="513"/>
      <c r="E14" s="513"/>
      <c r="F14" s="513"/>
      <c r="G14" s="513"/>
      <c r="H14" s="513"/>
      <c r="I14" s="513"/>
      <c r="J14" s="513"/>
      <c r="K14" s="518"/>
      <c r="L14" s="519"/>
    </row>
    <row r="15" spans="1:12" s="515" customFormat="1" ht="12" customHeight="1">
      <c r="A15" s="512"/>
      <c r="B15" s="1403" t="s">
        <v>1445</v>
      </c>
      <c r="C15" s="1404"/>
      <c r="D15" s="521">
        <f aca="true" t="shared" si="1" ref="D15:L15">SUM(D17:D30)</f>
        <v>1277</v>
      </c>
      <c r="E15" s="521">
        <f t="shared" si="1"/>
        <v>613</v>
      </c>
      <c r="F15" s="521">
        <f t="shared" si="1"/>
        <v>371</v>
      </c>
      <c r="G15" s="521">
        <f t="shared" si="1"/>
        <v>293</v>
      </c>
      <c r="H15" s="521">
        <f t="shared" si="1"/>
        <v>9613</v>
      </c>
      <c r="I15" s="521">
        <f t="shared" si="1"/>
        <v>5808</v>
      </c>
      <c r="J15" s="521">
        <f t="shared" si="1"/>
        <v>15421</v>
      </c>
      <c r="K15" s="521">
        <f t="shared" si="1"/>
        <v>1499945</v>
      </c>
      <c r="L15" s="522">
        <f t="shared" si="1"/>
        <v>2417127</v>
      </c>
    </row>
    <row r="16" spans="2:12" ht="12" customHeight="1">
      <c r="B16" s="523"/>
      <c r="C16" s="53"/>
      <c r="D16" s="510"/>
      <c r="E16" s="107"/>
      <c r="F16" s="107"/>
      <c r="G16" s="107"/>
      <c r="H16" s="510"/>
      <c r="I16" s="107"/>
      <c r="J16" s="107"/>
      <c r="K16" s="524"/>
      <c r="L16" s="525"/>
    </row>
    <row r="17" spans="2:12" ht="12" customHeight="1">
      <c r="B17" s="523"/>
      <c r="C17" s="53" t="s">
        <v>1454</v>
      </c>
      <c r="D17" s="510">
        <f aca="true" t="shared" si="2" ref="D17:D30">SUM(E17:G17)</f>
        <v>475</v>
      </c>
      <c r="E17" s="107">
        <v>240</v>
      </c>
      <c r="F17" s="107">
        <v>140</v>
      </c>
      <c r="G17" s="107">
        <v>95</v>
      </c>
      <c r="H17" s="510">
        <v>3307</v>
      </c>
      <c r="I17" s="107">
        <v>2474</v>
      </c>
      <c r="J17" s="510">
        <f aca="true" t="shared" si="3" ref="J17:J30">SUM(H17:I17)</f>
        <v>5781</v>
      </c>
      <c r="K17" s="524">
        <v>411469</v>
      </c>
      <c r="L17" s="525">
        <v>705430</v>
      </c>
    </row>
    <row r="18" spans="2:12" ht="12" customHeight="1">
      <c r="B18" s="523"/>
      <c r="C18" s="53" t="s">
        <v>1455</v>
      </c>
      <c r="D18" s="510">
        <f t="shared" si="2"/>
        <v>406</v>
      </c>
      <c r="E18" s="510">
        <v>171</v>
      </c>
      <c r="F18" s="107">
        <v>111</v>
      </c>
      <c r="G18" s="107">
        <v>124</v>
      </c>
      <c r="H18" s="510">
        <v>4743</v>
      </c>
      <c r="I18" s="107">
        <v>2181</v>
      </c>
      <c r="J18" s="510">
        <f t="shared" si="3"/>
        <v>6924</v>
      </c>
      <c r="K18" s="524">
        <v>896466</v>
      </c>
      <c r="L18" s="525">
        <v>1385081</v>
      </c>
    </row>
    <row r="19" spans="2:12" ht="12" customHeight="1">
      <c r="B19" s="523"/>
      <c r="C19" s="53" t="s">
        <v>523</v>
      </c>
      <c r="D19" s="510">
        <f t="shared" si="2"/>
        <v>11</v>
      </c>
      <c r="E19" s="107">
        <v>4</v>
      </c>
      <c r="F19" s="107">
        <v>6</v>
      </c>
      <c r="G19" s="107">
        <v>1</v>
      </c>
      <c r="H19" s="510">
        <v>38</v>
      </c>
      <c r="I19" s="107">
        <v>20</v>
      </c>
      <c r="J19" s="510">
        <f t="shared" si="3"/>
        <v>58</v>
      </c>
      <c r="K19" s="524">
        <v>992</v>
      </c>
      <c r="L19" s="525">
        <v>1980</v>
      </c>
    </row>
    <row r="20" spans="2:12" ht="12" customHeight="1">
      <c r="B20" s="523"/>
      <c r="C20" s="53" t="s">
        <v>1637</v>
      </c>
      <c r="D20" s="510">
        <f t="shared" si="2"/>
        <v>17</v>
      </c>
      <c r="E20" s="107">
        <v>5</v>
      </c>
      <c r="F20" s="107">
        <v>11</v>
      </c>
      <c r="G20" s="107">
        <v>1</v>
      </c>
      <c r="H20" s="510">
        <v>66</v>
      </c>
      <c r="I20" s="107">
        <v>30</v>
      </c>
      <c r="J20" s="510">
        <f t="shared" si="3"/>
        <v>96</v>
      </c>
      <c r="K20" s="524">
        <v>4812</v>
      </c>
      <c r="L20" s="525">
        <v>11918</v>
      </c>
    </row>
    <row r="21" spans="2:12" ht="12" customHeight="1">
      <c r="B21" s="523"/>
      <c r="C21" s="53" t="s">
        <v>1638</v>
      </c>
      <c r="D21" s="510">
        <f t="shared" si="2"/>
        <v>14</v>
      </c>
      <c r="E21" s="107">
        <v>8</v>
      </c>
      <c r="F21" s="107">
        <v>4</v>
      </c>
      <c r="G21" s="107">
        <v>2</v>
      </c>
      <c r="H21" s="510">
        <v>57</v>
      </c>
      <c r="I21" s="107">
        <v>19</v>
      </c>
      <c r="J21" s="510">
        <f t="shared" si="3"/>
        <v>76</v>
      </c>
      <c r="K21" s="524">
        <v>5016</v>
      </c>
      <c r="L21" s="525">
        <v>14274</v>
      </c>
    </row>
    <row r="22" spans="2:12" ht="12" customHeight="1">
      <c r="B22" s="523"/>
      <c r="C22" s="53" t="s">
        <v>1639</v>
      </c>
      <c r="D22" s="510">
        <f t="shared" si="2"/>
        <v>13</v>
      </c>
      <c r="E22" s="107">
        <v>7</v>
      </c>
      <c r="F22" s="107">
        <v>2</v>
      </c>
      <c r="G22" s="107">
        <v>4</v>
      </c>
      <c r="H22" s="510">
        <v>31</v>
      </c>
      <c r="I22" s="107">
        <v>46</v>
      </c>
      <c r="J22" s="510">
        <f t="shared" si="3"/>
        <v>77</v>
      </c>
      <c r="K22" s="524">
        <v>1204</v>
      </c>
      <c r="L22" s="525">
        <v>3022</v>
      </c>
    </row>
    <row r="23" spans="2:12" ht="12" customHeight="1">
      <c r="B23" s="523"/>
      <c r="C23" s="53" t="s">
        <v>527</v>
      </c>
      <c r="D23" s="510">
        <f t="shared" si="2"/>
        <v>24</v>
      </c>
      <c r="E23" s="107">
        <v>10</v>
      </c>
      <c r="F23" s="107">
        <v>7</v>
      </c>
      <c r="G23" s="107">
        <v>7</v>
      </c>
      <c r="H23" s="510">
        <v>126</v>
      </c>
      <c r="I23" s="107">
        <v>85</v>
      </c>
      <c r="J23" s="510">
        <f t="shared" si="3"/>
        <v>211</v>
      </c>
      <c r="K23" s="524">
        <v>12421</v>
      </c>
      <c r="L23" s="525">
        <v>22336</v>
      </c>
    </row>
    <row r="24" spans="2:12" ht="12" customHeight="1">
      <c r="B24" s="523"/>
      <c r="C24" s="53" t="s">
        <v>528</v>
      </c>
      <c r="D24" s="510">
        <f t="shared" si="2"/>
        <v>24</v>
      </c>
      <c r="E24" s="107">
        <v>15</v>
      </c>
      <c r="F24" s="107">
        <v>5</v>
      </c>
      <c r="G24" s="107">
        <v>4</v>
      </c>
      <c r="H24" s="510">
        <v>101</v>
      </c>
      <c r="I24" s="107">
        <v>72</v>
      </c>
      <c r="J24" s="510">
        <f t="shared" si="3"/>
        <v>173</v>
      </c>
      <c r="K24" s="524">
        <v>17935</v>
      </c>
      <c r="L24" s="525">
        <v>26541</v>
      </c>
    </row>
    <row r="25" spans="2:12" ht="12" customHeight="1">
      <c r="B25" s="523"/>
      <c r="C25" s="53" t="s">
        <v>529</v>
      </c>
      <c r="D25" s="510">
        <f t="shared" si="2"/>
        <v>40</v>
      </c>
      <c r="E25" s="107">
        <v>15</v>
      </c>
      <c r="F25" s="107">
        <v>18</v>
      </c>
      <c r="G25" s="107">
        <v>7</v>
      </c>
      <c r="H25" s="510">
        <v>187</v>
      </c>
      <c r="I25" s="107">
        <v>114</v>
      </c>
      <c r="J25" s="510">
        <f t="shared" si="3"/>
        <v>301</v>
      </c>
      <c r="K25" s="524">
        <v>18303</v>
      </c>
      <c r="L25" s="525">
        <v>45897</v>
      </c>
    </row>
    <row r="26" spans="1:12" s="527" customFormat="1" ht="12" customHeight="1">
      <c r="A26" s="526"/>
      <c r="B26" s="523"/>
      <c r="C26" s="53" t="s">
        <v>1640</v>
      </c>
      <c r="D26" s="510">
        <f t="shared" si="2"/>
        <v>66</v>
      </c>
      <c r="E26" s="107">
        <v>33</v>
      </c>
      <c r="F26" s="107">
        <v>22</v>
      </c>
      <c r="G26" s="107">
        <v>11</v>
      </c>
      <c r="H26" s="510">
        <v>258</v>
      </c>
      <c r="I26" s="107">
        <v>172</v>
      </c>
      <c r="J26" s="510">
        <f t="shared" si="3"/>
        <v>430</v>
      </c>
      <c r="K26" s="524">
        <v>28648</v>
      </c>
      <c r="L26" s="525">
        <v>45040</v>
      </c>
    </row>
    <row r="27" spans="2:12" ht="12" customHeight="1">
      <c r="B27" s="523"/>
      <c r="C27" s="528" t="s">
        <v>1460</v>
      </c>
      <c r="D27" s="510">
        <f t="shared" si="2"/>
        <v>90</v>
      </c>
      <c r="E27" s="529">
        <v>69</v>
      </c>
      <c r="F27" s="529">
        <v>15</v>
      </c>
      <c r="G27" s="529">
        <v>6</v>
      </c>
      <c r="H27" s="510">
        <v>178</v>
      </c>
      <c r="I27" s="529">
        <v>299</v>
      </c>
      <c r="J27" s="510">
        <f t="shared" si="3"/>
        <v>477</v>
      </c>
      <c r="K27" s="529">
        <v>40307</v>
      </c>
      <c r="L27" s="530">
        <v>55842</v>
      </c>
    </row>
    <row r="28" spans="2:12" ht="12">
      <c r="B28" s="523"/>
      <c r="C28" s="528" t="s">
        <v>1641</v>
      </c>
      <c r="D28" s="531">
        <f t="shared" si="2"/>
        <v>18</v>
      </c>
      <c r="E28" s="529">
        <v>5</v>
      </c>
      <c r="F28" s="529">
        <v>4</v>
      </c>
      <c r="G28" s="529">
        <v>9</v>
      </c>
      <c r="H28" s="510">
        <v>122</v>
      </c>
      <c r="I28" s="529">
        <v>89</v>
      </c>
      <c r="J28" s="510">
        <f t="shared" si="3"/>
        <v>211</v>
      </c>
      <c r="K28" s="529">
        <v>13414</v>
      </c>
      <c r="L28" s="530">
        <v>21680</v>
      </c>
    </row>
    <row r="29" spans="2:12" ht="12" customHeight="1">
      <c r="B29" s="523"/>
      <c r="C29" s="528" t="s">
        <v>534</v>
      </c>
      <c r="D29" s="510">
        <f t="shared" si="2"/>
        <v>28</v>
      </c>
      <c r="E29" s="529">
        <v>8</v>
      </c>
      <c r="F29" s="529">
        <v>13</v>
      </c>
      <c r="G29" s="529">
        <v>7</v>
      </c>
      <c r="H29" s="510">
        <v>152</v>
      </c>
      <c r="I29" s="529">
        <v>81</v>
      </c>
      <c r="J29" s="510">
        <f t="shared" si="3"/>
        <v>233</v>
      </c>
      <c r="K29" s="529">
        <v>18728</v>
      </c>
      <c r="L29" s="108">
        <v>27332</v>
      </c>
    </row>
    <row r="30" spans="2:12" ht="12" customHeight="1">
      <c r="B30" s="523"/>
      <c r="C30" s="528" t="s">
        <v>1330</v>
      </c>
      <c r="D30" s="510">
        <f t="shared" si="2"/>
        <v>51</v>
      </c>
      <c r="E30" s="529">
        <v>23</v>
      </c>
      <c r="F30" s="529">
        <v>13</v>
      </c>
      <c r="G30" s="529">
        <v>15</v>
      </c>
      <c r="H30" s="510">
        <v>247</v>
      </c>
      <c r="I30" s="529">
        <v>126</v>
      </c>
      <c r="J30" s="510">
        <f t="shared" si="3"/>
        <v>373</v>
      </c>
      <c r="K30" s="529">
        <v>30230</v>
      </c>
      <c r="L30" s="525">
        <v>50754</v>
      </c>
    </row>
    <row r="31" spans="2:12" ht="12">
      <c r="B31" s="523"/>
      <c r="C31" s="528"/>
      <c r="D31" s="510"/>
      <c r="E31" s="529"/>
      <c r="F31" s="529"/>
      <c r="G31" s="529"/>
      <c r="H31" s="510"/>
      <c r="I31" s="529"/>
      <c r="J31" s="510"/>
      <c r="K31" s="529"/>
      <c r="L31" s="530"/>
    </row>
    <row r="32" spans="1:12" s="533" customFormat="1" ht="12" customHeight="1">
      <c r="A32" s="532"/>
      <c r="B32" s="1403" t="s">
        <v>1642</v>
      </c>
      <c r="C32" s="1404"/>
      <c r="D32" s="521">
        <f aca="true" t="shared" si="4" ref="D32:L32">SUM(D34:D41)</f>
        <v>222</v>
      </c>
      <c r="E32" s="521">
        <f t="shared" si="4"/>
        <v>88</v>
      </c>
      <c r="F32" s="521">
        <f t="shared" si="4"/>
        <v>69</v>
      </c>
      <c r="G32" s="521">
        <f t="shared" si="4"/>
        <v>65</v>
      </c>
      <c r="H32" s="521">
        <f t="shared" si="4"/>
        <v>1594</v>
      </c>
      <c r="I32" s="521">
        <f t="shared" si="4"/>
        <v>806</v>
      </c>
      <c r="J32" s="521">
        <f t="shared" si="4"/>
        <v>2400</v>
      </c>
      <c r="K32" s="521">
        <f t="shared" si="4"/>
        <v>194504</v>
      </c>
      <c r="L32" s="522">
        <f t="shared" si="4"/>
        <v>301974</v>
      </c>
    </row>
    <row r="33" spans="2:12" ht="11.25" customHeight="1">
      <c r="B33" s="523"/>
      <c r="C33" s="53"/>
      <c r="D33" s="510"/>
      <c r="E33" s="510"/>
      <c r="F33" s="510"/>
      <c r="G33" s="510"/>
      <c r="H33" s="510"/>
      <c r="I33" s="510"/>
      <c r="J33" s="510"/>
      <c r="K33" s="510"/>
      <c r="L33" s="511"/>
    </row>
    <row r="34" spans="2:12" ht="12" customHeight="1">
      <c r="B34" s="523"/>
      <c r="C34" s="53" t="s">
        <v>1643</v>
      </c>
      <c r="D34" s="510">
        <f aca="true" t="shared" si="5" ref="D34:D41">SUM(E34:G34)</f>
        <v>139</v>
      </c>
      <c r="E34" s="510">
        <v>55</v>
      </c>
      <c r="F34" s="510">
        <v>40</v>
      </c>
      <c r="G34" s="510">
        <v>44</v>
      </c>
      <c r="H34" s="493">
        <v>1119</v>
      </c>
      <c r="I34" s="510">
        <v>541</v>
      </c>
      <c r="J34" s="510">
        <f aca="true" t="shared" si="6" ref="J34:J41">SUM(H34:I34)</f>
        <v>1660</v>
      </c>
      <c r="K34" s="510">
        <v>122944</v>
      </c>
      <c r="L34" s="511">
        <v>196998</v>
      </c>
    </row>
    <row r="35" spans="2:12" ht="12" customHeight="1">
      <c r="B35" s="523"/>
      <c r="C35" s="53" t="s">
        <v>1644</v>
      </c>
      <c r="D35" s="510">
        <f t="shared" si="5"/>
        <v>12</v>
      </c>
      <c r="E35" s="510">
        <v>8</v>
      </c>
      <c r="F35" s="510">
        <v>3</v>
      </c>
      <c r="G35" s="510">
        <v>1</v>
      </c>
      <c r="H35" s="493">
        <v>35</v>
      </c>
      <c r="I35" s="510">
        <v>18</v>
      </c>
      <c r="J35" s="510">
        <f t="shared" si="6"/>
        <v>53</v>
      </c>
      <c r="K35" s="510">
        <v>1643</v>
      </c>
      <c r="L35" s="511">
        <v>2986</v>
      </c>
    </row>
    <row r="36" spans="2:12" ht="12" customHeight="1">
      <c r="B36" s="523"/>
      <c r="C36" s="53" t="s">
        <v>537</v>
      </c>
      <c r="D36" s="510">
        <f t="shared" si="5"/>
        <v>4</v>
      </c>
      <c r="E36" s="510">
        <v>3</v>
      </c>
      <c r="F36" s="510">
        <v>0</v>
      </c>
      <c r="G36" s="510">
        <v>1</v>
      </c>
      <c r="H36" s="493">
        <v>18</v>
      </c>
      <c r="I36" s="510">
        <v>6</v>
      </c>
      <c r="J36" s="510">
        <f t="shared" si="6"/>
        <v>24</v>
      </c>
      <c r="K36" s="510">
        <v>1116</v>
      </c>
      <c r="L36" s="511">
        <v>3539</v>
      </c>
    </row>
    <row r="37" spans="2:12" ht="12" customHeight="1">
      <c r="B37" s="523"/>
      <c r="C37" s="53" t="s">
        <v>1334</v>
      </c>
      <c r="D37" s="510">
        <f t="shared" si="5"/>
        <v>6</v>
      </c>
      <c r="E37" s="510">
        <v>1</v>
      </c>
      <c r="F37" s="510">
        <v>3</v>
      </c>
      <c r="G37" s="510">
        <v>2</v>
      </c>
      <c r="H37" s="493">
        <v>39</v>
      </c>
      <c r="I37" s="510">
        <v>24</v>
      </c>
      <c r="J37" s="510">
        <f t="shared" si="6"/>
        <v>63</v>
      </c>
      <c r="K37" s="510">
        <v>6081</v>
      </c>
      <c r="L37" s="511">
        <v>8840</v>
      </c>
    </row>
    <row r="38" spans="2:12" ht="12" customHeight="1">
      <c r="B38" s="523"/>
      <c r="C38" s="53" t="s">
        <v>1465</v>
      </c>
      <c r="D38" s="510">
        <f t="shared" si="5"/>
        <v>5</v>
      </c>
      <c r="E38" s="510">
        <v>3</v>
      </c>
      <c r="F38" s="510">
        <v>0</v>
      </c>
      <c r="G38" s="510">
        <v>2</v>
      </c>
      <c r="H38" s="493">
        <v>41</v>
      </c>
      <c r="I38" s="510">
        <v>31</v>
      </c>
      <c r="J38" s="510">
        <f t="shared" si="6"/>
        <v>72</v>
      </c>
      <c r="K38" s="510">
        <v>6845</v>
      </c>
      <c r="L38" s="511">
        <v>9437</v>
      </c>
    </row>
    <row r="39" spans="2:12" ht="12" customHeight="1">
      <c r="B39" s="523"/>
      <c r="C39" s="53" t="s">
        <v>538</v>
      </c>
      <c r="D39" s="510">
        <f t="shared" si="5"/>
        <v>20</v>
      </c>
      <c r="E39" s="510">
        <v>6</v>
      </c>
      <c r="F39" s="510">
        <v>5</v>
      </c>
      <c r="G39" s="510">
        <v>9</v>
      </c>
      <c r="H39" s="493">
        <v>174</v>
      </c>
      <c r="I39" s="510">
        <v>113</v>
      </c>
      <c r="J39" s="510">
        <f t="shared" si="6"/>
        <v>287</v>
      </c>
      <c r="K39" s="510">
        <v>33664</v>
      </c>
      <c r="L39" s="511">
        <v>46310</v>
      </c>
    </row>
    <row r="40" spans="2:12" ht="12" customHeight="1">
      <c r="B40" s="523"/>
      <c r="C40" s="53" t="s">
        <v>1337</v>
      </c>
      <c r="D40" s="510">
        <f t="shared" si="5"/>
        <v>9</v>
      </c>
      <c r="E40" s="510">
        <v>2</v>
      </c>
      <c r="F40" s="510">
        <v>2</v>
      </c>
      <c r="G40" s="510">
        <v>5</v>
      </c>
      <c r="H40" s="493">
        <v>69</v>
      </c>
      <c r="I40" s="510">
        <v>34</v>
      </c>
      <c r="J40" s="510">
        <f t="shared" si="6"/>
        <v>103</v>
      </c>
      <c r="K40" s="510">
        <v>15424</v>
      </c>
      <c r="L40" s="511">
        <v>20835</v>
      </c>
    </row>
    <row r="41" spans="2:12" ht="12" customHeight="1">
      <c r="B41" s="523"/>
      <c r="C41" s="53" t="s">
        <v>1338</v>
      </c>
      <c r="D41" s="510">
        <f t="shared" si="5"/>
        <v>27</v>
      </c>
      <c r="E41" s="510">
        <v>10</v>
      </c>
      <c r="F41" s="510">
        <v>16</v>
      </c>
      <c r="G41" s="510">
        <v>1</v>
      </c>
      <c r="H41" s="493">
        <v>99</v>
      </c>
      <c r="I41" s="510">
        <v>39</v>
      </c>
      <c r="J41" s="510">
        <f t="shared" si="6"/>
        <v>138</v>
      </c>
      <c r="K41" s="510">
        <v>6787</v>
      </c>
      <c r="L41" s="511">
        <v>13029</v>
      </c>
    </row>
    <row r="42" spans="2:12" ht="12" customHeight="1">
      <c r="B42" s="523"/>
      <c r="C42" s="53"/>
      <c r="D42" s="510"/>
      <c r="E42" s="510"/>
      <c r="F42" s="510"/>
      <c r="G42" s="510"/>
      <c r="H42" s="510"/>
      <c r="I42" s="510"/>
      <c r="J42" s="510"/>
      <c r="K42" s="510"/>
      <c r="L42" s="511"/>
    </row>
    <row r="43" spans="1:12" s="515" customFormat="1" ht="12" customHeight="1">
      <c r="A43" s="512"/>
      <c r="B43" s="1403" t="s">
        <v>1452</v>
      </c>
      <c r="C43" s="1404"/>
      <c r="D43" s="521">
        <f aca="true" t="shared" si="7" ref="D43:L43">SUM(D45:D58)</f>
        <v>2814</v>
      </c>
      <c r="E43" s="521">
        <f t="shared" si="7"/>
        <v>1309</v>
      </c>
      <c r="F43" s="521">
        <f t="shared" si="7"/>
        <v>820</v>
      </c>
      <c r="G43" s="521">
        <f t="shared" si="7"/>
        <v>685</v>
      </c>
      <c r="H43" s="521">
        <f t="shared" si="7"/>
        <v>18984</v>
      </c>
      <c r="I43" s="521">
        <f t="shared" si="7"/>
        <v>15416</v>
      </c>
      <c r="J43" s="521">
        <f t="shared" si="7"/>
        <v>34400</v>
      </c>
      <c r="K43" s="521">
        <f t="shared" si="7"/>
        <v>2598041</v>
      </c>
      <c r="L43" s="522">
        <f t="shared" si="7"/>
        <v>4379596</v>
      </c>
    </row>
    <row r="44" spans="1:12" s="505" customFormat="1" ht="12" customHeight="1">
      <c r="A44" s="500"/>
      <c r="B44" s="506"/>
      <c r="C44" s="534"/>
      <c r="D44" s="535"/>
      <c r="E44" s="535"/>
      <c r="F44" s="535"/>
      <c r="G44" s="535"/>
      <c r="H44" s="535"/>
      <c r="I44" s="535"/>
      <c r="J44" s="535"/>
      <c r="K44" s="535"/>
      <c r="L44" s="536"/>
    </row>
    <row r="45" spans="2:12" ht="12" customHeight="1">
      <c r="B45" s="523"/>
      <c r="C45" s="53" t="s">
        <v>1339</v>
      </c>
      <c r="D45" s="510">
        <f aca="true" t="shared" si="8" ref="D45:D58">SUM(E45:G45)</f>
        <v>1291</v>
      </c>
      <c r="E45" s="510">
        <v>571</v>
      </c>
      <c r="F45" s="510">
        <v>335</v>
      </c>
      <c r="G45" s="510">
        <v>385</v>
      </c>
      <c r="H45" s="510">
        <v>11426</v>
      </c>
      <c r="I45" s="510">
        <v>6095</v>
      </c>
      <c r="J45" s="510">
        <f aca="true" t="shared" si="9" ref="J45:J58">SUM(H45:I45)</f>
        <v>17521</v>
      </c>
      <c r="K45" s="510">
        <v>1161374</v>
      </c>
      <c r="L45" s="511">
        <v>2192002</v>
      </c>
    </row>
    <row r="46" spans="2:12" ht="12" customHeight="1">
      <c r="B46" s="523"/>
      <c r="C46" s="53" t="s">
        <v>1340</v>
      </c>
      <c r="D46" s="510">
        <f t="shared" si="8"/>
        <v>266</v>
      </c>
      <c r="E46" s="510">
        <v>115</v>
      </c>
      <c r="F46" s="510">
        <v>90</v>
      </c>
      <c r="G46" s="510">
        <v>61</v>
      </c>
      <c r="H46" s="510">
        <v>1137</v>
      </c>
      <c r="I46" s="510">
        <v>2069</v>
      </c>
      <c r="J46" s="510">
        <f t="shared" si="9"/>
        <v>3206</v>
      </c>
      <c r="K46" s="510">
        <v>280324</v>
      </c>
      <c r="L46" s="511">
        <v>431608</v>
      </c>
    </row>
    <row r="47" spans="2:12" ht="12" customHeight="1">
      <c r="B47" s="523"/>
      <c r="C47" s="528" t="s">
        <v>1341</v>
      </c>
      <c r="D47" s="510">
        <f t="shared" si="8"/>
        <v>140</v>
      </c>
      <c r="E47" s="510">
        <v>68</v>
      </c>
      <c r="F47" s="510">
        <v>39</v>
      </c>
      <c r="G47" s="510">
        <v>33</v>
      </c>
      <c r="H47" s="510">
        <v>1134</v>
      </c>
      <c r="I47" s="510">
        <v>1426</v>
      </c>
      <c r="J47" s="510">
        <f t="shared" si="9"/>
        <v>2560</v>
      </c>
      <c r="K47" s="510">
        <v>261350</v>
      </c>
      <c r="L47" s="511">
        <v>371765</v>
      </c>
    </row>
    <row r="48" spans="2:12" ht="12" customHeight="1">
      <c r="B48" s="523"/>
      <c r="C48" s="53" t="s">
        <v>1645</v>
      </c>
      <c r="D48" s="510">
        <f t="shared" si="8"/>
        <v>154</v>
      </c>
      <c r="E48" s="510">
        <v>63</v>
      </c>
      <c r="F48" s="510">
        <v>55</v>
      </c>
      <c r="G48" s="510">
        <v>36</v>
      </c>
      <c r="H48" s="510">
        <v>913</v>
      </c>
      <c r="I48" s="510">
        <v>799</v>
      </c>
      <c r="J48" s="510">
        <f t="shared" si="9"/>
        <v>1712</v>
      </c>
      <c r="K48" s="510">
        <v>120998</v>
      </c>
      <c r="L48" s="511">
        <v>185257</v>
      </c>
    </row>
    <row r="49" spans="2:12" ht="12" customHeight="1">
      <c r="B49" s="523"/>
      <c r="C49" s="53" t="s">
        <v>1343</v>
      </c>
      <c r="D49" s="510">
        <f t="shared" si="8"/>
        <v>215</v>
      </c>
      <c r="E49" s="510">
        <v>106</v>
      </c>
      <c r="F49" s="510">
        <v>65</v>
      </c>
      <c r="G49" s="510">
        <v>44</v>
      </c>
      <c r="H49" s="510">
        <v>1607</v>
      </c>
      <c r="I49" s="510">
        <v>1355</v>
      </c>
      <c r="J49" s="510">
        <f t="shared" si="9"/>
        <v>2962</v>
      </c>
      <c r="K49" s="510">
        <v>367437</v>
      </c>
      <c r="L49" s="511">
        <v>563390</v>
      </c>
    </row>
    <row r="50" spans="2:12" ht="12" customHeight="1">
      <c r="B50" s="523"/>
      <c r="C50" s="53" t="s">
        <v>1344</v>
      </c>
      <c r="D50" s="510">
        <f t="shared" si="8"/>
        <v>150</v>
      </c>
      <c r="E50" s="510">
        <v>99</v>
      </c>
      <c r="F50" s="510">
        <v>35</v>
      </c>
      <c r="G50" s="510">
        <v>16</v>
      </c>
      <c r="H50" s="510">
        <v>483</v>
      </c>
      <c r="I50" s="510">
        <v>446</v>
      </c>
      <c r="J50" s="510">
        <f t="shared" si="9"/>
        <v>929</v>
      </c>
      <c r="K50" s="510">
        <v>98716</v>
      </c>
      <c r="L50" s="511">
        <v>153662</v>
      </c>
    </row>
    <row r="51" spans="2:12" ht="12" customHeight="1">
      <c r="B51" s="523"/>
      <c r="C51" s="53" t="s">
        <v>1345</v>
      </c>
      <c r="D51" s="510">
        <f t="shared" si="8"/>
        <v>53</v>
      </c>
      <c r="E51" s="510">
        <v>38</v>
      </c>
      <c r="F51" s="510">
        <v>14</v>
      </c>
      <c r="G51" s="510">
        <v>1</v>
      </c>
      <c r="H51" s="510">
        <v>130</v>
      </c>
      <c r="I51" s="510">
        <v>71</v>
      </c>
      <c r="J51" s="510">
        <f t="shared" si="9"/>
        <v>201</v>
      </c>
      <c r="K51" s="510">
        <v>7289</v>
      </c>
      <c r="L51" s="511">
        <v>11956</v>
      </c>
    </row>
    <row r="52" spans="2:12" ht="12" customHeight="1">
      <c r="B52" s="523"/>
      <c r="C52" s="53" t="s">
        <v>542</v>
      </c>
      <c r="D52" s="510">
        <f t="shared" si="8"/>
        <v>106</v>
      </c>
      <c r="E52" s="510">
        <v>61</v>
      </c>
      <c r="F52" s="510">
        <v>36</v>
      </c>
      <c r="G52" s="510">
        <v>9</v>
      </c>
      <c r="H52" s="510">
        <v>231</v>
      </c>
      <c r="I52" s="510">
        <v>555</v>
      </c>
      <c r="J52" s="510">
        <f t="shared" si="9"/>
        <v>786</v>
      </c>
      <c r="K52" s="510">
        <v>41220</v>
      </c>
      <c r="L52" s="511">
        <v>58472</v>
      </c>
    </row>
    <row r="53" spans="2:12" ht="12" customHeight="1">
      <c r="B53" s="523"/>
      <c r="C53" s="53" t="s">
        <v>543</v>
      </c>
      <c r="D53" s="510">
        <f t="shared" si="8"/>
        <v>129</v>
      </c>
      <c r="E53" s="510">
        <v>42</v>
      </c>
      <c r="F53" s="510">
        <v>45</v>
      </c>
      <c r="G53" s="510">
        <v>42</v>
      </c>
      <c r="H53" s="510">
        <v>552</v>
      </c>
      <c r="I53" s="510">
        <v>1299</v>
      </c>
      <c r="J53" s="510">
        <f t="shared" si="9"/>
        <v>1851</v>
      </c>
      <c r="K53" s="510">
        <v>85660</v>
      </c>
      <c r="L53" s="511">
        <v>144135</v>
      </c>
    </row>
    <row r="54" spans="2:12" ht="12" customHeight="1">
      <c r="B54" s="523"/>
      <c r="C54" s="53" t="s">
        <v>545</v>
      </c>
      <c r="D54" s="510">
        <f t="shared" si="8"/>
        <v>79</v>
      </c>
      <c r="E54" s="510">
        <v>39</v>
      </c>
      <c r="F54" s="510">
        <v>22</v>
      </c>
      <c r="G54" s="510">
        <v>18</v>
      </c>
      <c r="H54" s="510">
        <v>404</v>
      </c>
      <c r="I54" s="510">
        <v>394</v>
      </c>
      <c r="J54" s="510">
        <f t="shared" si="9"/>
        <v>798</v>
      </c>
      <c r="K54" s="510">
        <v>57796</v>
      </c>
      <c r="L54" s="511">
        <v>74687</v>
      </c>
    </row>
    <row r="55" spans="2:12" ht="12" customHeight="1">
      <c r="B55" s="523"/>
      <c r="C55" s="53" t="s">
        <v>1646</v>
      </c>
      <c r="D55" s="510">
        <f t="shared" si="8"/>
        <v>23</v>
      </c>
      <c r="E55" s="510">
        <v>10</v>
      </c>
      <c r="F55" s="510">
        <v>7</v>
      </c>
      <c r="G55" s="510">
        <v>6</v>
      </c>
      <c r="H55" s="510">
        <v>120</v>
      </c>
      <c r="I55" s="510">
        <v>155</v>
      </c>
      <c r="J55" s="510">
        <f t="shared" si="9"/>
        <v>275</v>
      </c>
      <c r="K55" s="510">
        <v>21114</v>
      </c>
      <c r="L55" s="511">
        <v>32551</v>
      </c>
    </row>
    <row r="56" spans="2:12" ht="12" customHeight="1">
      <c r="B56" s="523"/>
      <c r="C56" s="53" t="s">
        <v>1346</v>
      </c>
      <c r="D56" s="510">
        <f t="shared" si="8"/>
        <v>33</v>
      </c>
      <c r="E56" s="510">
        <v>10</v>
      </c>
      <c r="F56" s="510">
        <v>17</v>
      </c>
      <c r="G56" s="510">
        <v>6</v>
      </c>
      <c r="H56" s="510">
        <v>203</v>
      </c>
      <c r="I56" s="510">
        <v>79</v>
      </c>
      <c r="J56" s="510">
        <f t="shared" si="9"/>
        <v>282</v>
      </c>
      <c r="K56" s="510">
        <v>22843</v>
      </c>
      <c r="L56" s="511">
        <v>40632</v>
      </c>
    </row>
    <row r="57" spans="2:12" ht="12" customHeight="1">
      <c r="B57" s="523"/>
      <c r="C57" s="53" t="s">
        <v>548</v>
      </c>
      <c r="D57" s="510">
        <f t="shared" si="8"/>
        <v>160</v>
      </c>
      <c r="E57" s="510">
        <v>82</v>
      </c>
      <c r="F57" s="510">
        <v>54</v>
      </c>
      <c r="G57" s="510">
        <v>24</v>
      </c>
      <c r="H57" s="510">
        <v>563</v>
      </c>
      <c r="I57" s="510">
        <v>645</v>
      </c>
      <c r="J57" s="510">
        <f t="shared" si="9"/>
        <v>1208</v>
      </c>
      <c r="K57" s="510">
        <v>65004</v>
      </c>
      <c r="L57" s="511">
        <v>108924</v>
      </c>
    </row>
    <row r="58" spans="2:12" ht="12" customHeight="1">
      <c r="B58" s="523"/>
      <c r="C58" s="53" t="s">
        <v>1647</v>
      </c>
      <c r="D58" s="510">
        <f t="shared" si="8"/>
        <v>15</v>
      </c>
      <c r="E58" s="510">
        <v>5</v>
      </c>
      <c r="F58" s="510">
        <v>6</v>
      </c>
      <c r="G58" s="510">
        <v>4</v>
      </c>
      <c r="H58" s="510">
        <v>81</v>
      </c>
      <c r="I58" s="510">
        <v>28</v>
      </c>
      <c r="J58" s="510">
        <f t="shared" si="9"/>
        <v>109</v>
      </c>
      <c r="K58" s="510">
        <v>6916</v>
      </c>
      <c r="L58" s="511">
        <v>10555</v>
      </c>
    </row>
    <row r="59" spans="2:12" ht="12" customHeight="1">
      <c r="B59" s="523"/>
      <c r="C59" s="53"/>
      <c r="D59" s="510"/>
      <c r="E59" s="510"/>
      <c r="F59" s="510"/>
      <c r="G59" s="510"/>
      <c r="H59" s="510"/>
      <c r="I59" s="510"/>
      <c r="J59" s="510"/>
      <c r="K59" s="510"/>
      <c r="L59" s="511"/>
    </row>
    <row r="60" spans="1:12" s="515" customFormat="1" ht="12" customHeight="1">
      <c r="A60" s="512"/>
      <c r="B60" s="1403" t="s">
        <v>1453</v>
      </c>
      <c r="C60" s="1404"/>
      <c r="D60" s="521">
        <f aca="true" t="shared" si="10" ref="D60:L60">SUM(D62:D71)</f>
        <v>1573</v>
      </c>
      <c r="E60" s="521">
        <f t="shared" si="10"/>
        <v>595</v>
      </c>
      <c r="F60" s="521">
        <f t="shared" si="10"/>
        <v>525</v>
      </c>
      <c r="G60" s="521">
        <f t="shared" si="10"/>
        <v>453</v>
      </c>
      <c r="H60" s="521">
        <f t="shared" si="10"/>
        <v>12076</v>
      </c>
      <c r="I60" s="521">
        <f t="shared" si="10"/>
        <v>12722</v>
      </c>
      <c r="J60" s="521">
        <f t="shared" si="10"/>
        <v>24798</v>
      </c>
      <c r="K60" s="521">
        <f t="shared" si="10"/>
        <v>1890344</v>
      </c>
      <c r="L60" s="522">
        <f t="shared" si="10"/>
        <v>3143556</v>
      </c>
    </row>
    <row r="61" spans="2:12" ht="12" customHeight="1">
      <c r="B61" s="523"/>
      <c r="C61" s="53"/>
      <c r="D61" s="510"/>
      <c r="E61" s="510"/>
      <c r="F61" s="510"/>
      <c r="G61" s="510"/>
      <c r="H61" s="510"/>
      <c r="I61" s="510"/>
      <c r="J61" s="510"/>
      <c r="K61" s="510"/>
      <c r="L61" s="511"/>
    </row>
    <row r="62" spans="2:12" ht="12" customHeight="1">
      <c r="B62" s="523"/>
      <c r="C62" s="53" t="s">
        <v>1349</v>
      </c>
      <c r="D62" s="510">
        <f aca="true" t="shared" si="11" ref="D62:D71">SUM(E62:G62)</f>
        <v>984</v>
      </c>
      <c r="E62" s="510">
        <v>321</v>
      </c>
      <c r="F62" s="510">
        <v>330</v>
      </c>
      <c r="G62" s="510">
        <v>333</v>
      </c>
      <c r="H62" s="510">
        <v>6326</v>
      </c>
      <c r="I62" s="510">
        <v>7975</v>
      </c>
      <c r="J62" s="510">
        <f aca="true" t="shared" si="12" ref="J62:J71">SUM(H62:I62)</f>
        <v>14301</v>
      </c>
      <c r="K62" s="510">
        <v>957193</v>
      </c>
      <c r="L62" s="511">
        <v>1639412</v>
      </c>
    </row>
    <row r="63" spans="2:12" ht="12" customHeight="1">
      <c r="B63" s="523"/>
      <c r="C63" s="53" t="s">
        <v>1350</v>
      </c>
      <c r="D63" s="510">
        <f t="shared" si="11"/>
        <v>193</v>
      </c>
      <c r="E63" s="510">
        <v>103</v>
      </c>
      <c r="F63" s="510">
        <v>60</v>
      </c>
      <c r="G63" s="510">
        <v>30</v>
      </c>
      <c r="H63" s="510">
        <v>1453</v>
      </c>
      <c r="I63" s="510">
        <v>2149</v>
      </c>
      <c r="J63" s="510">
        <f t="shared" si="12"/>
        <v>3602</v>
      </c>
      <c r="K63" s="510">
        <v>199798</v>
      </c>
      <c r="L63" s="511">
        <v>399208</v>
      </c>
    </row>
    <row r="64" spans="2:12" ht="12" customHeight="1">
      <c r="B64" s="523"/>
      <c r="C64" s="53" t="s">
        <v>1351</v>
      </c>
      <c r="D64" s="510">
        <f t="shared" si="11"/>
        <v>85</v>
      </c>
      <c r="E64" s="510">
        <v>36</v>
      </c>
      <c r="F64" s="510">
        <v>30</v>
      </c>
      <c r="G64" s="510">
        <v>19</v>
      </c>
      <c r="H64" s="510">
        <v>786</v>
      </c>
      <c r="I64" s="510">
        <v>380</v>
      </c>
      <c r="J64" s="510">
        <f t="shared" si="12"/>
        <v>1166</v>
      </c>
      <c r="K64" s="510">
        <v>161548</v>
      </c>
      <c r="L64" s="511">
        <v>218427</v>
      </c>
    </row>
    <row r="65" spans="2:12" ht="12" customHeight="1">
      <c r="B65" s="523"/>
      <c r="C65" s="53" t="s">
        <v>1560</v>
      </c>
      <c r="D65" s="510">
        <f t="shared" si="11"/>
        <v>51</v>
      </c>
      <c r="E65" s="510">
        <v>23</v>
      </c>
      <c r="F65" s="510">
        <v>22</v>
      </c>
      <c r="G65" s="510">
        <v>6</v>
      </c>
      <c r="H65" s="510">
        <v>632</v>
      </c>
      <c r="I65" s="510">
        <v>286</v>
      </c>
      <c r="J65" s="510">
        <f t="shared" si="12"/>
        <v>918</v>
      </c>
      <c r="K65" s="510">
        <v>96354</v>
      </c>
      <c r="L65" s="511">
        <v>125126</v>
      </c>
    </row>
    <row r="66" spans="2:12" ht="12" customHeight="1">
      <c r="B66" s="523"/>
      <c r="C66" s="53" t="s">
        <v>1648</v>
      </c>
      <c r="D66" s="510">
        <f t="shared" si="11"/>
        <v>117</v>
      </c>
      <c r="E66" s="510">
        <v>49</v>
      </c>
      <c r="F66" s="510">
        <v>34</v>
      </c>
      <c r="G66" s="510">
        <v>34</v>
      </c>
      <c r="H66" s="510">
        <v>721</v>
      </c>
      <c r="I66" s="510">
        <v>1167</v>
      </c>
      <c r="J66" s="510">
        <f t="shared" si="12"/>
        <v>1888</v>
      </c>
      <c r="K66" s="510">
        <v>144176</v>
      </c>
      <c r="L66" s="511">
        <v>204869</v>
      </c>
    </row>
    <row r="67" spans="2:12" ht="12" customHeight="1">
      <c r="B67" s="523"/>
      <c r="C67" s="53" t="s">
        <v>1649</v>
      </c>
      <c r="D67" s="510">
        <f t="shared" si="11"/>
        <v>17</v>
      </c>
      <c r="E67" s="510">
        <v>9</v>
      </c>
      <c r="F67" s="510">
        <v>6</v>
      </c>
      <c r="G67" s="510">
        <v>2</v>
      </c>
      <c r="H67" s="510">
        <v>38</v>
      </c>
      <c r="I67" s="510">
        <v>49</v>
      </c>
      <c r="J67" s="510">
        <f t="shared" si="12"/>
        <v>87</v>
      </c>
      <c r="K67" s="510">
        <v>6190</v>
      </c>
      <c r="L67" s="511">
        <v>8124</v>
      </c>
    </row>
    <row r="68" spans="2:12" ht="12" customHeight="1">
      <c r="B68" s="523"/>
      <c r="C68" s="53" t="s">
        <v>554</v>
      </c>
      <c r="D68" s="510">
        <f t="shared" si="11"/>
        <v>39</v>
      </c>
      <c r="E68" s="510">
        <v>14</v>
      </c>
      <c r="F68" s="510">
        <v>14</v>
      </c>
      <c r="G68" s="510">
        <v>11</v>
      </c>
      <c r="H68" s="510">
        <v>329</v>
      </c>
      <c r="I68" s="510">
        <v>227</v>
      </c>
      <c r="J68" s="510">
        <f t="shared" si="12"/>
        <v>556</v>
      </c>
      <c r="K68" s="510">
        <v>62088</v>
      </c>
      <c r="L68" s="511">
        <v>123235</v>
      </c>
    </row>
    <row r="69" spans="2:12" ht="12" customHeight="1">
      <c r="B69" s="523"/>
      <c r="C69" s="53" t="s">
        <v>1650</v>
      </c>
      <c r="D69" s="510">
        <f t="shared" si="11"/>
        <v>40</v>
      </c>
      <c r="E69" s="510">
        <v>16</v>
      </c>
      <c r="F69" s="510">
        <v>13</v>
      </c>
      <c r="G69" s="510">
        <v>11</v>
      </c>
      <c r="H69" s="510">
        <v>217</v>
      </c>
      <c r="I69" s="510">
        <v>212</v>
      </c>
      <c r="J69" s="510">
        <f t="shared" si="12"/>
        <v>429</v>
      </c>
      <c r="K69" s="510">
        <v>53424</v>
      </c>
      <c r="L69" s="511">
        <v>59902</v>
      </c>
    </row>
    <row r="70" spans="2:12" ht="12" customHeight="1">
      <c r="B70" s="523"/>
      <c r="C70" s="53" t="s">
        <v>557</v>
      </c>
      <c r="D70" s="510">
        <f t="shared" si="11"/>
        <v>30</v>
      </c>
      <c r="E70" s="510">
        <v>24</v>
      </c>
      <c r="F70" s="510">
        <v>3</v>
      </c>
      <c r="G70" s="510">
        <v>3</v>
      </c>
      <c r="H70" s="510">
        <v>122</v>
      </c>
      <c r="I70" s="510">
        <v>52</v>
      </c>
      <c r="J70" s="510">
        <f t="shared" si="12"/>
        <v>174</v>
      </c>
      <c r="K70" s="510">
        <v>10807</v>
      </c>
      <c r="L70" s="511">
        <v>14927</v>
      </c>
    </row>
    <row r="71" spans="2:12" ht="12" customHeight="1">
      <c r="B71" s="523"/>
      <c r="C71" s="53" t="s">
        <v>1356</v>
      </c>
      <c r="D71" s="510">
        <f t="shared" si="11"/>
        <v>17</v>
      </c>
      <c r="E71" s="510">
        <v>0</v>
      </c>
      <c r="F71" s="510">
        <v>13</v>
      </c>
      <c r="G71" s="510">
        <v>4</v>
      </c>
      <c r="H71" s="510">
        <v>1452</v>
      </c>
      <c r="I71" s="510">
        <v>225</v>
      </c>
      <c r="J71" s="510">
        <f t="shared" si="12"/>
        <v>1677</v>
      </c>
      <c r="K71" s="510">
        <v>198766</v>
      </c>
      <c r="L71" s="511">
        <v>350326</v>
      </c>
    </row>
    <row r="72" spans="2:12" ht="12" customHeight="1">
      <c r="B72" s="537"/>
      <c r="C72" s="538"/>
      <c r="D72" s="539"/>
      <c r="E72" s="539"/>
      <c r="F72" s="539"/>
      <c r="G72" s="539"/>
      <c r="H72" s="539"/>
      <c r="I72" s="539"/>
      <c r="J72" s="539"/>
      <c r="K72" s="539"/>
      <c r="L72" s="540"/>
    </row>
    <row r="73" spans="2:10" ht="12">
      <c r="B73" s="526"/>
      <c r="C73" s="541" t="s">
        <v>1651</v>
      </c>
      <c r="D73" s="497"/>
      <c r="E73" s="497"/>
      <c r="F73" s="497"/>
      <c r="G73" s="497"/>
      <c r="H73" s="497"/>
      <c r="I73" s="497"/>
      <c r="J73" s="497"/>
    </row>
    <row r="74" spans="2:10" ht="12">
      <c r="B74" s="526"/>
      <c r="C74" s="542"/>
      <c r="D74" s="497"/>
      <c r="E74" s="497"/>
      <c r="F74" s="497"/>
      <c r="G74" s="497"/>
      <c r="H74" s="497"/>
      <c r="I74" s="497"/>
      <c r="J74" s="497"/>
    </row>
    <row r="75" spans="2:10" ht="12">
      <c r="B75" s="526"/>
      <c r="C75" s="543"/>
      <c r="D75" s="497"/>
      <c r="E75" s="497"/>
      <c r="F75" s="497"/>
      <c r="G75" s="497"/>
      <c r="H75" s="497"/>
      <c r="I75" s="497"/>
      <c r="J75" s="497"/>
    </row>
    <row r="76" spans="2:10" ht="12">
      <c r="B76" s="526"/>
      <c r="C76" s="543"/>
      <c r="D76" s="497"/>
      <c r="E76" s="497"/>
      <c r="F76" s="497"/>
      <c r="G76" s="497"/>
      <c r="H76" s="497"/>
      <c r="I76" s="497"/>
      <c r="J76" s="497"/>
    </row>
    <row r="77" spans="2:10" ht="12">
      <c r="B77" s="526"/>
      <c r="C77" s="544"/>
      <c r="D77" s="497"/>
      <c r="E77" s="497"/>
      <c r="F77" s="497"/>
      <c r="G77" s="497"/>
      <c r="H77" s="497"/>
      <c r="I77" s="497"/>
      <c r="J77" s="497"/>
    </row>
    <row r="78" spans="2:10" ht="12">
      <c r="B78" s="526"/>
      <c r="C78" s="526"/>
      <c r="D78" s="497"/>
      <c r="E78" s="497"/>
      <c r="F78" s="497"/>
      <c r="G78" s="497"/>
      <c r="H78" s="497"/>
      <c r="I78" s="497"/>
      <c r="J78" s="497"/>
    </row>
    <row r="79" spans="2:10" ht="12">
      <c r="B79" s="526"/>
      <c r="C79" s="526"/>
      <c r="D79" s="497"/>
      <c r="E79" s="497"/>
      <c r="F79" s="497"/>
      <c r="G79" s="497"/>
      <c r="H79" s="497"/>
      <c r="I79" s="497"/>
      <c r="J79" s="497"/>
    </row>
    <row r="80" spans="2:10" ht="12">
      <c r="B80" s="526"/>
      <c r="C80" s="526"/>
      <c r="D80" s="497"/>
      <c r="E80" s="497"/>
      <c r="F80" s="497"/>
      <c r="G80" s="497"/>
      <c r="H80" s="497"/>
      <c r="I80" s="497"/>
      <c r="J80" s="497"/>
    </row>
    <row r="81" spans="2:10" ht="12">
      <c r="B81" s="526"/>
      <c r="C81" s="526"/>
      <c r="D81" s="497"/>
      <c r="E81" s="497"/>
      <c r="F81" s="497"/>
      <c r="G81" s="497"/>
      <c r="H81" s="497"/>
      <c r="I81" s="497"/>
      <c r="J81" s="497"/>
    </row>
    <row r="82" spans="2:10" ht="12">
      <c r="B82" s="526"/>
      <c r="C82" s="526"/>
      <c r="D82" s="497"/>
      <c r="E82" s="497"/>
      <c r="F82" s="497"/>
      <c r="G82" s="497"/>
      <c r="H82" s="497"/>
      <c r="I82" s="497"/>
      <c r="J82" s="497"/>
    </row>
    <row r="83" spans="2:10" ht="12">
      <c r="B83" s="526"/>
      <c r="C83" s="526"/>
      <c r="D83" s="497"/>
      <c r="E83" s="497"/>
      <c r="F83" s="497"/>
      <c r="G83" s="497"/>
      <c r="H83" s="497"/>
      <c r="I83" s="497"/>
      <c r="J83" s="497"/>
    </row>
    <row r="84" spans="2:10" ht="12">
      <c r="B84" s="526"/>
      <c r="C84" s="526"/>
      <c r="D84" s="497"/>
      <c r="E84" s="497"/>
      <c r="F84" s="497"/>
      <c r="G84" s="497"/>
      <c r="H84" s="497"/>
      <c r="I84" s="497"/>
      <c r="J84" s="497"/>
    </row>
    <row r="85" spans="2:10" ht="12">
      <c r="B85" s="526"/>
      <c r="C85" s="526"/>
      <c r="D85" s="497"/>
      <c r="E85" s="497"/>
      <c r="F85" s="497"/>
      <c r="G85" s="497"/>
      <c r="H85" s="497"/>
      <c r="I85" s="497"/>
      <c r="J85" s="497"/>
    </row>
    <row r="86" spans="2:10" ht="12">
      <c r="B86" s="526"/>
      <c r="C86" s="526"/>
      <c r="D86" s="497"/>
      <c r="E86" s="497"/>
      <c r="F86" s="497"/>
      <c r="G86" s="497"/>
      <c r="H86" s="497"/>
      <c r="I86" s="497"/>
      <c r="J86" s="497"/>
    </row>
    <row r="87" spans="2:10" ht="12">
      <c r="B87" s="526"/>
      <c r="C87" s="526"/>
      <c r="D87" s="497"/>
      <c r="E87" s="497"/>
      <c r="F87" s="497"/>
      <c r="G87" s="497"/>
      <c r="H87" s="497"/>
      <c r="I87" s="497"/>
      <c r="J87" s="497"/>
    </row>
    <row r="88" spans="2:10" ht="12">
      <c r="B88" s="526"/>
      <c r="C88" s="526"/>
      <c r="D88" s="497"/>
      <c r="E88" s="497"/>
      <c r="F88" s="497"/>
      <c r="G88" s="497"/>
      <c r="H88" s="497"/>
      <c r="I88" s="497"/>
      <c r="J88" s="497"/>
    </row>
    <row r="89" spans="2:10" ht="12">
      <c r="B89" s="526"/>
      <c r="C89" s="526"/>
      <c r="D89" s="497"/>
      <c r="E89" s="497"/>
      <c r="F89" s="497"/>
      <c r="G89" s="497"/>
      <c r="H89" s="497"/>
      <c r="I89" s="497"/>
      <c r="J89" s="497"/>
    </row>
    <row r="90" spans="2:10" ht="12">
      <c r="B90" s="526"/>
      <c r="C90" s="526"/>
      <c r="D90" s="497"/>
      <c r="E90" s="497"/>
      <c r="F90" s="497"/>
      <c r="G90" s="497"/>
      <c r="H90" s="497"/>
      <c r="I90" s="497"/>
      <c r="J90" s="497"/>
    </row>
    <row r="91" spans="2:10" ht="12">
      <c r="B91" s="526"/>
      <c r="C91" s="526"/>
      <c r="D91" s="497"/>
      <c r="E91" s="497"/>
      <c r="F91" s="497"/>
      <c r="G91" s="497"/>
      <c r="H91" s="497"/>
      <c r="I91" s="497"/>
      <c r="J91" s="497"/>
    </row>
    <row r="92" spans="2:10" ht="12">
      <c r="B92" s="526"/>
      <c r="C92" s="526"/>
      <c r="D92" s="497"/>
      <c r="E92" s="497"/>
      <c r="F92" s="497"/>
      <c r="G92" s="497"/>
      <c r="H92" s="497"/>
      <c r="I92" s="497"/>
      <c r="J92" s="497"/>
    </row>
    <row r="93" spans="2:10" ht="12">
      <c r="B93" s="526"/>
      <c r="C93" s="526"/>
      <c r="D93" s="497"/>
      <c r="E93" s="497"/>
      <c r="F93" s="497"/>
      <c r="G93" s="497"/>
      <c r="H93" s="497"/>
      <c r="I93" s="497"/>
      <c r="J93" s="497"/>
    </row>
    <row r="94" spans="2:10" ht="12">
      <c r="B94" s="526"/>
      <c r="C94" s="526"/>
      <c r="D94" s="497"/>
      <c r="E94" s="497"/>
      <c r="F94" s="497"/>
      <c r="G94" s="497"/>
      <c r="H94" s="497"/>
      <c r="I94" s="497"/>
      <c r="J94" s="497"/>
    </row>
    <row r="95" spans="2:10" ht="12">
      <c r="B95" s="526"/>
      <c r="C95" s="526"/>
      <c r="D95" s="497"/>
      <c r="E95" s="497"/>
      <c r="F95" s="497"/>
      <c r="G95" s="497"/>
      <c r="H95" s="497"/>
      <c r="I95" s="497"/>
      <c r="J95" s="497"/>
    </row>
    <row r="96" spans="2:10" ht="12">
      <c r="B96" s="526"/>
      <c r="C96" s="526"/>
      <c r="D96" s="497"/>
      <c r="E96" s="497"/>
      <c r="F96" s="497"/>
      <c r="G96" s="497"/>
      <c r="H96" s="497"/>
      <c r="I96" s="497"/>
      <c r="J96" s="497"/>
    </row>
    <row r="97" spans="2:10" ht="12">
      <c r="B97" s="526"/>
      <c r="C97" s="526"/>
      <c r="D97" s="497"/>
      <c r="E97" s="497"/>
      <c r="F97" s="497"/>
      <c r="G97" s="497"/>
      <c r="H97" s="497"/>
      <c r="I97" s="497"/>
      <c r="J97" s="497"/>
    </row>
    <row r="98" spans="2:10" ht="12">
      <c r="B98" s="526"/>
      <c r="C98" s="526"/>
      <c r="D98" s="497"/>
      <c r="E98" s="497"/>
      <c r="F98" s="497"/>
      <c r="G98" s="497"/>
      <c r="H98" s="497"/>
      <c r="I98" s="497"/>
      <c r="J98" s="497"/>
    </row>
    <row r="99" spans="2:10" ht="12">
      <c r="B99" s="526"/>
      <c r="C99" s="526"/>
      <c r="D99" s="497"/>
      <c r="E99" s="497"/>
      <c r="F99" s="497"/>
      <c r="G99" s="497"/>
      <c r="H99" s="497"/>
      <c r="I99" s="497"/>
      <c r="J99" s="497"/>
    </row>
    <row r="100" spans="2:10" ht="12">
      <c r="B100" s="526"/>
      <c r="C100" s="526"/>
      <c r="D100" s="497"/>
      <c r="E100" s="497"/>
      <c r="F100" s="497"/>
      <c r="G100" s="497"/>
      <c r="H100" s="497"/>
      <c r="I100" s="497"/>
      <c r="J100" s="497"/>
    </row>
    <row r="101" spans="2:10" ht="12">
      <c r="B101" s="526"/>
      <c r="C101" s="526"/>
      <c r="D101" s="497"/>
      <c r="E101" s="497"/>
      <c r="F101" s="497"/>
      <c r="G101" s="497"/>
      <c r="H101" s="497"/>
      <c r="I101" s="497"/>
      <c r="J101" s="497"/>
    </row>
    <row r="102" spans="2:10" ht="12">
      <c r="B102" s="526"/>
      <c r="C102" s="526"/>
      <c r="D102" s="497"/>
      <c r="E102" s="497"/>
      <c r="F102" s="497"/>
      <c r="G102" s="497"/>
      <c r="H102" s="497"/>
      <c r="I102" s="497"/>
      <c r="J102" s="497"/>
    </row>
    <row r="103" spans="2:10" ht="12">
      <c r="B103" s="526"/>
      <c r="C103" s="526"/>
      <c r="D103" s="497"/>
      <c r="E103" s="497"/>
      <c r="F103" s="497"/>
      <c r="G103" s="497"/>
      <c r="H103" s="497"/>
      <c r="I103" s="497"/>
      <c r="J103" s="497"/>
    </row>
    <row r="104" spans="2:10" ht="12">
      <c r="B104" s="526"/>
      <c r="C104" s="526"/>
      <c r="D104" s="497"/>
      <c r="E104" s="497"/>
      <c r="F104" s="497"/>
      <c r="G104" s="497"/>
      <c r="H104" s="497"/>
      <c r="I104" s="497"/>
      <c r="J104" s="497"/>
    </row>
    <row r="105" spans="2:10" ht="12">
      <c r="B105" s="526"/>
      <c r="C105" s="526"/>
      <c r="D105" s="497"/>
      <c r="E105" s="497"/>
      <c r="F105" s="497"/>
      <c r="G105" s="497"/>
      <c r="H105" s="497"/>
      <c r="I105" s="497"/>
      <c r="J105" s="497"/>
    </row>
    <row r="106" spans="2:10" ht="12">
      <c r="B106" s="526"/>
      <c r="C106" s="526"/>
      <c r="D106" s="497"/>
      <c r="E106" s="497"/>
      <c r="F106" s="497"/>
      <c r="G106" s="497"/>
      <c r="H106" s="497"/>
      <c r="I106" s="497"/>
      <c r="J106" s="497"/>
    </row>
    <row r="107" spans="2:10" ht="12">
      <c r="B107" s="526"/>
      <c r="C107" s="526"/>
      <c r="D107" s="497"/>
      <c r="E107" s="497"/>
      <c r="F107" s="497"/>
      <c r="G107" s="497"/>
      <c r="H107" s="497"/>
      <c r="I107" s="497"/>
      <c r="J107" s="497"/>
    </row>
    <row r="108" spans="2:10" ht="12">
      <c r="B108" s="526"/>
      <c r="C108" s="526"/>
      <c r="D108" s="497"/>
      <c r="E108" s="497"/>
      <c r="F108" s="497"/>
      <c r="G108" s="497"/>
      <c r="H108" s="497"/>
      <c r="I108" s="497"/>
      <c r="J108" s="497"/>
    </row>
    <row r="109" spans="2:10" ht="12">
      <c r="B109" s="526"/>
      <c r="C109" s="526"/>
      <c r="D109" s="497"/>
      <c r="E109" s="497"/>
      <c r="F109" s="497"/>
      <c r="G109" s="497"/>
      <c r="H109" s="497"/>
      <c r="I109" s="497"/>
      <c r="J109" s="497"/>
    </row>
    <row r="110" spans="4:10" ht="12">
      <c r="D110" s="497"/>
      <c r="E110" s="497"/>
      <c r="F110" s="497"/>
      <c r="G110" s="497"/>
      <c r="H110" s="497"/>
      <c r="I110" s="497"/>
      <c r="J110" s="497"/>
    </row>
    <row r="111" spans="4:10" ht="12">
      <c r="D111" s="497"/>
      <c r="E111" s="497"/>
      <c r="F111" s="497"/>
      <c r="G111" s="497"/>
      <c r="H111" s="497"/>
      <c r="I111" s="497"/>
      <c r="J111" s="497"/>
    </row>
    <row r="112" spans="4:10" ht="12">
      <c r="D112" s="497"/>
      <c r="E112" s="497"/>
      <c r="F112" s="497"/>
      <c r="G112" s="497"/>
      <c r="H112" s="497"/>
      <c r="I112" s="497"/>
      <c r="J112" s="497"/>
    </row>
    <row r="113" spans="4:10" ht="12">
      <c r="D113" s="497"/>
      <c r="E113" s="497"/>
      <c r="F113" s="497"/>
      <c r="G113" s="497"/>
      <c r="H113" s="497"/>
      <c r="I113" s="497"/>
      <c r="J113" s="497"/>
    </row>
    <row r="114" spans="4:10" ht="12">
      <c r="D114" s="497"/>
      <c r="E114" s="497"/>
      <c r="F114" s="497"/>
      <c r="G114" s="497"/>
      <c r="H114" s="497"/>
      <c r="I114" s="497"/>
      <c r="J114" s="497"/>
    </row>
    <row r="115" spans="4:10" ht="12">
      <c r="D115" s="497"/>
      <c r="E115" s="497"/>
      <c r="F115" s="497"/>
      <c r="G115" s="497"/>
      <c r="H115" s="497"/>
      <c r="I115" s="497"/>
      <c r="J115" s="497"/>
    </row>
    <row r="116" spans="4:10" ht="12">
      <c r="D116" s="497"/>
      <c r="E116" s="497"/>
      <c r="F116" s="497"/>
      <c r="G116" s="497"/>
      <c r="H116" s="497"/>
      <c r="I116" s="497"/>
      <c r="J116" s="497"/>
    </row>
    <row r="117" spans="4:10" ht="12">
      <c r="D117" s="497"/>
      <c r="E117" s="497"/>
      <c r="F117" s="497"/>
      <c r="G117" s="497"/>
      <c r="H117" s="497"/>
      <c r="I117" s="497"/>
      <c r="J117" s="497"/>
    </row>
    <row r="118" spans="4:10" ht="12">
      <c r="D118" s="497"/>
      <c r="E118" s="497"/>
      <c r="F118" s="497"/>
      <c r="G118" s="497"/>
      <c r="H118" s="497"/>
      <c r="I118" s="497"/>
      <c r="J118" s="497"/>
    </row>
    <row r="119" spans="4:10" ht="12">
      <c r="D119" s="497"/>
      <c r="E119" s="497"/>
      <c r="F119" s="497"/>
      <c r="G119" s="497"/>
      <c r="H119" s="497"/>
      <c r="I119" s="497"/>
      <c r="J119" s="497"/>
    </row>
    <row r="120" spans="4:10" ht="12">
      <c r="D120" s="497"/>
      <c r="E120" s="497"/>
      <c r="F120" s="497"/>
      <c r="G120" s="497"/>
      <c r="H120" s="497"/>
      <c r="I120" s="497"/>
      <c r="J120" s="497"/>
    </row>
    <row r="121" spans="4:10" ht="12">
      <c r="D121" s="497"/>
      <c r="E121" s="497"/>
      <c r="F121" s="497"/>
      <c r="G121" s="497"/>
      <c r="H121" s="497"/>
      <c r="I121" s="497"/>
      <c r="J121" s="497"/>
    </row>
    <row r="122" spans="4:10" ht="12">
      <c r="D122" s="497"/>
      <c r="E122" s="497"/>
      <c r="F122" s="497"/>
      <c r="G122" s="497"/>
      <c r="H122" s="497"/>
      <c r="I122" s="497"/>
      <c r="J122" s="497"/>
    </row>
    <row r="123" spans="4:10" ht="12">
      <c r="D123" s="497"/>
      <c r="E123" s="497"/>
      <c r="F123" s="497"/>
      <c r="G123" s="497"/>
      <c r="H123" s="497"/>
      <c r="I123" s="497"/>
      <c r="J123" s="497"/>
    </row>
    <row r="124" spans="4:10" ht="12">
      <c r="D124" s="497"/>
      <c r="E124" s="497"/>
      <c r="F124" s="497"/>
      <c r="G124" s="497"/>
      <c r="H124" s="497"/>
      <c r="I124" s="497"/>
      <c r="J124" s="497"/>
    </row>
    <row r="125" spans="4:10" ht="12">
      <c r="D125" s="497"/>
      <c r="E125" s="497"/>
      <c r="F125" s="497"/>
      <c r="G125" s="497"/>
      <c r="H125" s="497"/>
      <c r="I125" s="497"/>
      <c r="J125" s="497"/>
    </row>
    <row r="126" spans="4:10" ht="12">
      <c r="D126" s="497"/>
      <c r="E126" s="497"/>
      <c r="F126" s="497"/>
      <c r="G126" s="497"/>
      <c r="H126" s="497"/>
      <c r="I126" s="497"/>
      <c r="J126" s="497"/>
    </row>
    <row r="127" spans="4:10" ht="12">
      <c r="D127" s="497"/>
      <c r="E127" s="497"/>
      <c r="F127" s="497"/>
      <c r="G127" s="497"/>
      <c r="H127" s="497"/>
      <c r="I127" s="497"/>
      <c r="J127" s="497"/>
    </row>
    <row r="128" spans="4:10" ht="12">
      <c r="D128" s="497"/>
      <c r="E128" s="497"/>
      <c r="F128" s="497"/>
      <c r="G128" s="497"/>
      <c r="H128" s="497"/>
      <c r="I128" s="497"/>
      <c r="J128" s="497"/>
    </row>
    <row r="129" spans="4:10" ht="12">
      <c r="D129" s="497"/>
      <c r="E129" s="497"/>
      <c r="F129" s="497"/>
      <c r="G129" s="497"/>
      <c r="H129" s="497"/>
      <c r="I129" s="497"/>
      <c r="J129" s="497"/>
    </row>
    <row r="130" spans="4:10" ht="12">
      <c r="D130" s="497"/>
      <c r="E130" s="497"/>
      <c r="F130" s="497"/>
      <c r="G130" s="497"/>
      <c r="H130" s="497"/>
      <c r="I130" s="497"/>
      <c r="J130" s="497"/>
    </row>
    <row r="131" spans="4:10" ht="12">
      <c r="D131" s="497"/>
      <c r="E131" s="497"/>
      <c r="F131" s="497"/>
      <c r="G131" s="497"/>
      <c r="H131" s="497"/>
      <c r="I131" s="497"/>
      <c r="J131" s="497"/>
    </row>
    <row r="132" spans="4:10" ht="12">
      <c r="D132" s="497"/>
      <c r="E132" s="497"/>
      <c r="F132" s="497"/>
      <c r="G132" s="497"/>
      <c r="H132" s="497"/>
      <c r="I132" s="497"/>
      <c r="J132" s="497"/>
    </row>
    <row r="133" spans="4:10" ht="12">
      <c r="D133" s="497"/>
      <c r="E133" s="497"/>
      <c r="F133" s="497"/>
      <c r="G133" s="497"/>
      <c r="H133" s="497"/>
      <c r="I133" s="497"/>
      <c r="J133" s="497"/>
    </row>
    <row r="134" spans="4:10" ht="12">
      <c r="D134" s="497"/>
      <c r="E134" s="497"/>
      <c r="F134" s="497"/>
      <c r="G134" s="497"/>
      <c r="H134" s="497"/>
      <c r="I134" s="497"/>
      <c r="J134" s="497"/>
    </row>
    <row r="135" spans="4:10" ht="12">
      <c r="D135" s="497"/>
      <c r="E135" s="497"/>
      <c r="F135" s="497"/>
      <c r="G135" s="497"/>
      <c r="H135" s="497"/>
      <c r="I135" s="497"/>
      <c r="J135" s="497"/>
    </row>
    <row r="136" spans="4:10" ht="12">
      <c r="D136" s="497"/>
      <c r="E136" s="497"/>
      <c r="F136" s="497"/>
      <c r="G136" s="497"/>
      <c r="H136" s="497"/>
      <c r="I136" s="497"/>
      <c r="J136" s="497"/>
    </row>
    <row r="137" spans="4:10" ht="12">
      <c r="D137" s="497"/>
      <c r="E137" s="497"/>
      <c r="F137" s="497"/>
      <c r="G137" s="497"/>
      <c r="H137" s="497"/>
      <c r="I137" s="497"/>
      <c r="J137" s="497"/>
    </row>
  </sheetData>
  <mergeCells count="19">
    <mergeCell ref="B60:C60"/>
    <mergeCell ref="B15:C15"/>
    <mergeCell ref="B13:C13"/>
    <mergeCell ref="B43:C43"/>
    <mergeCell ref="K4:K5"/>
    <mergeCell ref="L4:L5"/>
    <mergeCell ref="H4:J4"/>
    <mergeCell ref="B32:C32"/>
    <mergeCell ref="B4:C5"/>
    <mergeCell ref="D4:G4"/>
    <mergeCell ref="B8:C8"/>
    <mergeCell ref="B9:C9"/>
    <mergeCell ref="F3:H3"/>
    <mergeCell ref="B10:C10"/>
    <mergeCell ref="B11:C11"/>
    <mergeCell ref="F8:G8"/>
    <mergeCell ref="F9:G9"/>
    <mergeCell ref="F10:G10"/>
    <mergeCell ref="F11:G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B1:AZ345"/>
  <sheetViews>
    <sheetView workbookViewId="0" topLeftCell="A1">
      <selection activeCell="A1" sqref="A1"/>
    </sheetView>
  </sheetViews>
  <sheetFormatPr defaultColWidth="9.00390625" defaultRowHeight="13.5"/>
  <cols>
    <col min="1" max="1" width="3.625" style="545" customWidth="1"/>
    <col min="2" max="2" width="4.75390625" style="545" customWidth="1"/>
    <col min="3" max="4" width="3.625" style="545" customWidth="1"/>
    <col min="5" max="5" width="5.375" style="186" customWidth="1"/>
    <col min="6" max="6" width="23.25390625" style="545" customWidth="1"/>
    <col min="7" max="7" width="2.50390625" style="549" customWidth="1"/>
    <col min="8" max="8" width="7.50390625" style="545" customWidth="1"/>
    <col min="9" max="9" width="2.25390625" style="545" customWidth="1"/>
    <col min="10" max="10" width="8.625" style="545" customWidth="1"/>
    <col min="11" max="11" width="2.25390625" style="545" customWidth="1"/>
    <col min="12" max="12" width="10.125" style="545" bestFit="1" customWidth="1"/>
    <col min="13" max="13" width="2.125" style="548" customWidth="1"/>
    <col min="14" max="14" width="12.625" style="545" customWidth="1"/>
    <col min="15" max="15" width="2.125" style="545" customWidth="1"/>
    <col min="16" max="16" width="13.75390625" style="545" customWidth="1"/>
    <col min="17" max="17" width="2.125" style="545" customWidth="1"/>
    <col min="18" max="18" width="11.75390625" style="549" customWidth="1"/>
    <col min="19" max="19" width="2.125" style="545" customWidth="1"/>
    <col min="20" max="20" width="11.75390625" style="549" customWidth="1"/>
    <col min="21" max="21" width="2.125" style="549" customWidth="1"/>
    <col min="22" max="22" width="11.875" style="545" customWidth="1"/>
    <col min="23" max="23" width="2.125" style="549" customWidth="1"/>
    <col min="24" max="24" width="11.875" style="545" customWidth="1"/>
    <col min="25" max="25" width="2.125" style="549" customWidth="1"/>
    <col min="26" max="26" width="11.875" style="545" customWidth="1"/>
    <col min="27" max="27" width="2.125" style="549" customWidth="1"/>
    <col min="28" max="28" width="11.875" style="545" customWidth="1"/>
    <col min="29" max="29" width="2.125" style="549" customWidth="1"/>
    <col min="30" max="30" width="11.875" style="545" customWidth="1"/>
    <col min="31" max="31" width="2.125" style="549" customWidth="1"/>
    <col min="32" max="32" width="11.875" style="545" customWidth="1"/>
    <col min="33" max="33" width="2.125" style="549" customWidth="1"/>
    <col min="34" max="40" width="11.875" style="545" customWidth="1"/>
    <col min="41" max="41" width="13.125" style="545" bestFit="1" customWidth="1"/>
    <col min="42" max="16384" width="9.00390625" style="545" customWidth="1"/>
  </cols>
  <sheetData>
    <row r="1" spans="2:7" ht="14.25">
      <c r="B1" s="546" t="s">
        <v>739</v>
      </c>
      <c r="G1" s="547"/>
    </row>
    <row r="3" spans="2:41" ht="12" customHeight="1" thickBot="1">
      <c r="B3" s="550"/>
      <c r="O3" s="551"/>
      <c r="R3" s="552"/>
      <c r="T3" s="552"/>
      <c r="U3" s="552"/>
      <c r="W3" s="552"/>
      <c r="Y3" s="552"/>
      <c r="AA3" s="552"/>
      <c r="AC3" s="552"/>
      <c r="AE3" s="552"/>
      <c r="AG3" s="552"/>
      <c r="AL3" s="550" t="s">
        <v>1674</v>
      </c>
      <c r="AO3" s="551" t="s">
        <v>1675</v>
      </c>
    </row>
    <row r="4" spans="2:41" s="553" customFormat="1" ht="14.25" customHeight="1" thickTop="1">
      <c r="B4" s="1442" t="s">
        <v>1676</v>
      </c>
      <c r="C4" s="1443"/>
      <c r="D4" s="1443"/>
      <c r="E4" s="1443"/>
      <c r="F4" s="1443"/>
      <c r="G4" s="554"/>
      <c r="H4" s="1423" t="s">
        <v>1677</v>
      </c>
      <c r="I4" s="1426" t="s">
        <v>1678</v>
      </c>
      <c r="J4" s="1431"/>
      <c r="K4" s="1436" t="s">
        <v>1679</v>
      </c>
      <c r="L4" s="1437"/>
      <c r="M4" s="1426" t="s">
        <v>1680</v>
      </c>
      <c r="N4" s="1423"/>
      <c r="O4" s="1436" t="s">
        <v>1681</v>
      </c>
      <c r="P4" s="1465"/>
      <c r="Q4" s="1436" t="s">
        <v>1682</v>
      </c>
      <c r="R4" s="1454"/>
      <c r="S4" s="1436" t="s">
        <v>1683</v>
      </c>
      <c r="T4" s="1454"/>
      <c r="U4" s="1474" t="s">
        <v>1684</v>
      </c>
      <c r="V4" s="1474"/>
      <c r="W4" s="1474"/>
      <c r="X4" s="1474"/>
      <c r="Y4" s="1474"/>
      <c r="Z4" s="1474"/>
      <c r="AA4" s="1474"/>
      <c r="AB4" s="1474"/>
      <c r="AC4" s="1474"/>
      <c r="AD4" s="1474"/>
      <c r="AE4" s="1474"/>
      <c r="AF4" s="1459"/>
      <c r="AG4" s="1459" t="s">
        <v>1653</v>
      </c>
      <c r="AH4" s="1460"/>
      <c r="AI4" s="1460"/>
      <c r="AJ4" s="1460"/>
      <c r="AK4" s="1460"/>
      <c r="AL4" s="1461"/>
      <c r="AM4" s="1449" t="s">
        <v>1685</v>
      </c>
      <c r="AN4" s="1449"/>
      <c r="AO4" s="1446" t="s">
        <v>1686</v>
      </c>
    </row>
    <row r="5" spans="2:41" s="553" customFormat="1" ht="24.75" customHeight="1">
      <c r="B5" s="1444"/>
      <c r="C5" s="1445"/>
      <c r="D5" s="1445"/>
      <c r="E5" s="1445"/>
      <c r="F5" s="1445"/>
      <c r="G5" s="555"/>
      <c r="H5" s="1424"/>
      <c r="I5" s="1432"/>
      <c r="J5" s="1433"/>
      <c r="K5" s="1438"/>
      <c r="L5" s="1439"/>
      <c r="M5" s="1427"/>
      <c r="N5" s="1428"/>
      <c r="O5" s="1455"/>
      <c r="P5" s="1466"/>
      <c r="Q5" s="1455"/>
      <c r="R5" s="1456"/>
      <c r="S5" s="1455"/>
      <c r="T5" s="1456"/>
      <c r="U5" s="1422" t="s">
        <v>1687</v>
      </c>
      <c r="V5" s="1422"/>
      <c r="W5" s="1422"/>
      <c r="X5" s="1422"/>
      <c r="Y5" s="1422" t="s">
        <v>1688</v>
      </c>
      <c r="Z5" s="1422"/>
      <c r="AA5" s="1422"/>
      <c r="AB5" s="1422"/>
      <c r="AC5" s="1422" t="s">
        <v>1689</v>
      </c>
      <c r="AD5" s="1422"/>
      <c r="AE5" s="1422"/>
      <c r="AF5" s="1422"/>
      <c r="AG5" s="1416" t="s">
        <v>1690</v>
      </c>
      <c r="AH5" s="1417"/>
      <c r="AI5" s="1468" t="s">
        <v>1691</v>
      </c>
      <c r="AJ5" s="1469"/>
      <c r="AK5" s="1472" t="s">
        <v>1692</v>
      </c>
      <c r="AL5" s="1462" t="s">
        <v>1693</v>
      </c>
      <c r="AM5" s="1450" t="s">
        <v>1694</v>
      </c>
      <c r="AN5" s="1450" t="s">
        <v>1695</v>
      </c>
      <c r="AO5" s="1447"/>
    </row>
    <row r="6" spans="2:41" s="553" customFormat="1" ht="13.5" customHeight="1">
      <c r="B6" s="1427" t="s">
        <v>1696</v>
      </c>
      <c r="C6" s="1451"/>
      <c r="D6" s="1451"/>
      <c r="E6" s="1451"/>
      <c r="F6" s="1451"/>
      <c r="G6" s="558"/>
      <c r="H6" s="1424"/>
      <c r="I6" s="1432"/>
      <c r="J6" s="1433"/>
      <c r="K6" s="1438"/>
      <c r="L6" s="1439"/>
      <c r="M6" s="1427"/>
      <c r="N6" s="1428"/>
      <c r="O6" s="1455"/>
      <c r="P6" s="1466"/>
      <c r="Q6" s="1455"/>
      <c r="R6" s="1456"/>
      <c r="S6" s="1455"/>
      <c r="T6" s="1456"/>
      <c r="U6" s="1422"/>
      <c r="V6" s="1422"/>
      <c r="W6" s="1422"/>
      <c r="X6" s="1422"/>
      <c r="Y6" s="1422"/>
      <c r="Z6" s="1422"/>
      <c r="AA6" s="1422"/>
      <c r="AB6" s="1422"/>
      <c r="AC6" s="1422"/>
      <c r="AD6" s="1422"/>
      <c r="AE6" s="1422"/>
      <c r="AF6" s="1422"/>
      <c r="AG6" s="1418"/>
      <c r="AH6" s="1419"/>
      <c r="AI6" s="1470"/>
      <c r="AJ6" s="1471"/>
      <c r="AK6" s="1473"/>
      <c r="AL6" s="1463"/>
      <c r="AM6" s="1422"/>
      <c r="AN6" s="1422"/>
      <c r="AO6" s="1447"/>
    </row>
    <row r="7" spans="2:41" s="553" customFormat="1" ht="32.25" customHeight="1">
      <c r="B7" s="1452"/>
      <c r="C7" s="1453"/>
      <c r="D7" s="1453"/>
      <c r="E7" s="1453"/>
      <c r="F7" s="1453"/>
      <c r="G7" s="560"/>
      <c r="H7" s="1425"/>
      <c r="I7" s="1434"/>
      <c r="J7" s="1435"/>
      <c r="K7" s="1440"/>
      <c r="L7" s="1441"/>
      <c r="M7" s="1429"/>
      <c r="N7" s="1430"/>
      <c r="O7" s="1457"/>
      <c r="P7" s="1467"/>
      <c r="Q7" s="1457"/>
      <c r="R7" s="1458"/>
      <c r="S7" s="1457"/>
      <c r="T7" s="1458"/>
      <c r="U7" s="1422" t="s">
        <v>1697</v>
      </c>
      <c r="V7" s="1422"/>
      <c r="W7" s="1422" t="s">
        <v>1698</v>
      </c>
      <c r="X7" s="1422"/>
      <c r="Y7" s="1422" t="s">
        <v>1697</v>
      </c>
      <c r="Z7" s="1422"/>
      <c r="AA7" s="1422" t="s">
        <v>1698</v>
      </c>
      <c r="AB7" s="1422"/>
      <c r="AC7" s="1422" t="s">
        <v>1697</v>
      </c>
      <c r="AD7" s="1422"/>
      <c r="AE7" s="1422" t="s">
        <v>1698</v>
      </c>
      <c r="AF7" s="1422"/>
      <c r="AG7" s="1420"/>
      <c r="AH7" s="1421"/>
      <c r="AI7" s="562" t="s">
        <v>1699</v>
      </c>
      <c r="AJ7" s="563" t="s">
        <v>1700</v>
      </c>
      <c r="AK7" s="1450"/>
      <c r="AL7" s="1464"/>
      <c r="AM7" s="1422"/>
      <c r="AN7" s="1422"/>
      <c r="AO7" s="1448"/>
    </row>
    <row r="8" spans="2:41" s="564" customFormat="1" ht="13.5">
      <c r="B8" s="565"/>
      <c r="C8" s="566"/>
      <c r="D8" s="566"/>
      <c r="E8" s="567"/>
      <c r="F8" s="568"/>
      <c r="G8" s="569"/>
      <c r="H8" s="570"/>
      <c r="I8" s="570"/>
      <c r="J8" s="571" t="s">
        <v>1313</v>
      </c>
      <c r="K8" s="570"/>
      <c r="L8" s="571" t="s">
        <v>1654</v>
      </c>
      <c r="M8" s="570"/>
      <c r="N8" s="571" t="s">
        <v>1632</v>
      </c>
      <c r="O8" s="570"/>
      <c r="P8" s="571" t="s">
        <v>1632</v>
      </c>
      <c r="Q8" s="571"/>
      <c r="R8" s="571"/>
      <c r="S8" s="571"/>
      <c r="T8" s="571" t="s">
        <v>1632</v>
      </c>
      <c r="U8" s="571"/>
      <c r="V8" s="571" t="s">
        <v>1632</v>
      </c>
      <c r="W8" s="571"/>
      <c r="X8" s="571" t="s">
        <v>1632</v>
      </c>
      <c r="Y8" s="571"/>
      <c r="Z8" s="571" t="s">
        <v>1632</v>
      </c>
      <c r="AA8" s="571"/>
      <c r="AB8" s="571" t="s">
        <v>1632</v>
      </c>
      <c r="AC8" s="571"/>
      <c r="AD8" s="571" t="s">
        <v>1632</v>
      </c>
      <c r="AE8" s="571"/>
      <c r="AF8" s="571" t="s">
        <v>1632</v>
      </c>
      <c r="AG8" s="571"/>
      <c r="AH8" s="571" t="s">
        <v>1632</v>
      </c>
      <c r="AI8" s="571" t="s">
        <v>1632</v>
      </c>
      <c r="AJ8" s="571" t="s">
        <v>1632</v>
      </c>
      <c r="AK8" s="571" t="s">
        <v>1632</v>
      </c>
      <c r="AL8" s="571" t="s">
        <v>1632</v>
      </c>
      <c r="AM8" s="571" t="s">
        <v>1632</v>
      </c>
      <c r="AN8" s="571" t="s">
        <v>1632</v>
      </c>
      <c r="AO8" s="572" t="s">
        <v>1632</v>
      </c>
    </row>
    <row r="9" spans="2:41" s="553" customFormat="1" ht="12" customHeight="1">
      <c r="B9" s="573"/>
      <c r="C9" s="574"/>
      <c r="D9" s="574"/>
      <c r="E9" s="574"/>
      <c r="F9" s="559"/>
      <c r="G9" s="558"/>
      <c r="H9" s="575"/>
      <c r="I9" s="576"/>
      <c r="J9" s="576"/>
      <c r="K9" s="577"/>
      <c r="L9" s="577"/>
      <c r="M9" s="578"/>
      <c r="N9" s="578"/>
      <c r="O9" s="559"/>
      <c r="P9" s="559"/>
      <c r="Q9" s="559"/>
      <c r="R9" s="559"/>
      <c r="S9" s="559"/>
      <c r="T9" s="559"/>
      <c r="U9" s="559"/>
      <c r="V9" s="579"/>
      <c r="W9" s="559"/>
      <c r="X9" s="579"/>
      <c r="Y9" s="559"/>
      <c r="Z9" s="580"/>
      <c r="AA9" s="559"/>
      <c r="AB9" s="579"/>
      <c r="AC9" s="559"/>
      <c r="AD9" s="579"/>
      <c r="AE9" s="559"/>
      <c r="AF9" s="579"/>
      <c r="AG9" s="559"/>
      <c r="AH9" s="580"/>
      <c r="AI9" s="579"/>
      <c r="AJ9" s="580"/>
      <c r="AK9" s="579"/>
      <c r="AL9" s="579"/>
      <c r="AM9" s="581"/>
      <c r="AN9" s="581"/>
      <c r="AO9" s="557"/>
    </row>
    <row r="10" spans="2:41" s="582" customFormat="1" ht="12.75">
      <c r="B10" s="556"/>
      <c r="C10" s="583"/>
      <c r="D10" s="583"/>
      <c r="E10" s="584"/>
      <c r="F10" s="585" t="s">
        <v>519</v>
      </c>
      <c r="G10" s="586"/>
      <c r="H10" s="587">
        <f>SUM(H13,H23)</f>
        <v>5886</v>
      </c>
      <c r="I10" s="587"/>
      <c r="J10" s="587">
        <f>SUM(J13,J23)</f>
        <v>77019</v>
      </c>
      <c r="K10" s="587"/>
      <c r="L10" s="588" t="s">
        <v>1701</v>
      </c>
      <c r="M10" s="587"/>
      <c r="N10" s="587">
        <f>SUM(N13,N23)</f>
        <v>1429763</v>
      </c>
      <c r="O10" s="587"/>
      <c r="P10" s="587">
        <v>6182834</v>
      </c>
      <c r="Q10" s="589"/>
      <c r="R10" s="590" t="s">
        <v>1701</v>
      </c>
      <c r="S10" s="589"/>
      <c r="T10" s="587">
        <f>SUM(T13,T23)</f>
        <v>242979</v>
      </c>
      <c r="U10" s="587"/>
      <c r="V10" s="588" t="s">
        <v>1701</v>
      </c>
      <c r="W10" s="587"/>
      <c r="X10" s="588" t="s">
        <v>1701</v>
      </c>
      <c r="Y10" s="587"/>
      <c r="Z10" s="588" t="s">
        <v>1701</v>
      </c>
      <c r="AA10" s="587"/>
      <c r="AB10" s="588" t="s">
        <v>1701</v>
      </c>
      <c r="AC10" s="587"/>
      <c r="AD10" s="588" t="s">
        <v>1701</v>
      </c>
      <c r="AE10" s="587"/>
      <c r="AF10" s="588" t="s">
        <v>1701</v>
      </c>
      <c r="AG10" s="587"/>
      <c r="AH10" s="588" t="s">
        <v>1701</v>
      </c>
      <c r="AI10" s="588" t="s">
        <v>1701</v>
      </c>
      <c r="AJ10" s="588" t="s">
        <v>1701</v>
      </c>
      <c r="AK10" s="588" t="s">
        <v>1701</v>
      </c>
      <c r="AL10" s="588" t="s">
        <v>1701</v>
      </c>
      <c r="AM10" s="588" t="s">
        <v>1701</v>
      </c>
      <c r="AN10" s="588" t="s">
        <v>1701</v>
      </c>
      <c r="AO10" s="591">
        <f>SUM(AO13,AO23)</f>
        <v>10242253</v>
      </c>
    </row>
    <row r="11" spans="2:52" s="553" customFormat="1" ht="16.5" customHeight="1">
      <c r="B11" s="556"/>
      <c r="C11" s="583"/>
      <c r="D11" s="592">
        <v>9</v>
      </c>
      <c r="E11" s="584"/>
      <c r="F11" s="577" t="s">
        <v>1702</v>
      </c>
      <c r="G11" s="556"/>
      <c r="H11" s="590">
        <v>2605</v>
      </c>
      <c r="I11" s="590"/>
      <c r="J11" s="590">
        <v>5362</v>
      </c>
      <c r="K11" s="590"/>
      <c r="L11" s="590" t="s">
        <v>1703</v>
      </c>
      <c r="M11" s="590"/>
      <c r="N11" s="590">
        <v>15954</v>
      </c>
      <c r="O11" s="590"/>
      <c r="P11" s="590">
        <v>128643</v>
      </c>
      <c r="Q11" s="590"/>
      <c r="R11" s="590" t="s">
        <v>1703</v>
      </c>
      <c r="S11" s="590"/>
      <c r="T11" s="590">
        <v>898</v>
      </c>
      <c r="U11" s="590"/>
      <c r="V11" s="590" t="s">
        <v>1703</v>
      </c>
      <c r="W11" s="590"/>
      <c r="X11" s="590" t="s">
        <v>1703</v>
      </c>
      <c r="Y11" s="590"/>
      <c r="Z11" s="590" t="s">
        <v>1703</v>
      </c>
      <c r="AA11" s="590"/>
      <c r="AB11" s="590" t="s">
        <v>1703</v>
      </c>
      <c r="AC11" s="590"/>
      <c r="AD11" s="590" t="s">
        <v>1703</v>
      </c>
      <c r="AE11" s="590"/>
      <c r="AF11" s="590" t="s">
        <v>1703</v>
      </c>
      <c r="AG11" s="590"/>
      <c r="AH11" s="590" t="s">
        <v>1703</v>
      </c>
      <c r="AI11" s="590" t="s">
        <v>1703</v>
      </c>
      <c r="AJ11" s="590" t="s">
        <v>1703</v>
      </c>
      <c r="AK11" s="590" t="s">
        <v>1703</v>
      </c>
      <c r="AL11" s="590" t="s">
        <v>1703</v>
      </c>
      <c r="AM11" s="590" t="s">
        <v>1703</v>
      </c>
      <c r="AN11" s="590" t="s">
        <v>1703</v>
      </c>
      <c r="AO11" s="593">
        <v>237852</v>
      </c>
      <c r="AP11" s="590"/>
      <c r="AQ11" s="590"/>
      <c r="AR11" s="590"/>
      <c r="AS11" s="590"/>
      <c r="AT11" s="590"/>
      <c r="AU11" s="590"/>
      <c r="AV11" s="590"/>
      <c r="AW11" s="590"/>
      <c r="AX11" s="590"/>
      <c r="AY11" s="590"/>
      <c r="AZ11" s="590"/>
    </row>
    <row r="12" spans="2:52" s="553" customFormat="1" ht="16.5" customHeight="1">
      <c r="B12" s="556"/>
      <c r="C12" s="583"/>
      <c r="D12" s="1413" t="s">
        <v>1704</v>
      </c>
      <c r="E12" s="189"/>
      <c r="F12" s="577" t="s">
        <v>1705</v>
      </c>
      <c r="G12" s="556"/>
      <c r="H12" s="590">
        <v>1785</v>
      </c>
      <c r="I12" s="590"/>
      <c r="J12" s="590">
        <v>10827</v>
      </c>
      <c r="K12" s="590"/>
      <c r="L12" s="590" t="s">
        <v>1706</v>
      </c>
      <c r="M12" s="590"/>
      <c r="N12" s="590">
        <v>119334</v>
      </c>
      <c r="O12" s="590"/>
      <c r="P12" s="590">
        <v>502425</v>
      </c>
      <c r="Q12" s="590"/>
      <c r="R12" s="590" t="s">
        <v>1706</v>
      </c>
      <c r="S12" s="590"/>
      <c r="T12" s="590">
        <v>14013</v>
      </c>
      <c r="U12" s="590"/>
      <c r="V12" s="590" t="s">
        <v>1706</v>
      </c>
      <c r="W12" s="590"/>
      <c r="X12" s="590" t="s">
        <v>1706</v>
      </c>
      <c r="Y12" s="590"/>
      <c r="Z12" s="590" t="s">
        <v>1706</v>
      </c>
      <c r="AA12" s="590"/>
      <c r="AB12" s="590" t="s">
        <v>1706</v>
      </c>
      <c r="AC12" s="590"/>
      <c r="AD12" s="590" t="s">
        <v>1706</v>
      </c>
      <c r="AE12" s="590"/>
      <c r="AF12" s="590" t="s">
        <v>1706</v>
      </c>
      <c r="AG12" s="590"/>
      <c r="AH12" s="590" t="s">
        <v>1706</v>
      </c>
      <c r="AI12" s="590" t="s">
        <v>1706</v>
      </c>
      <c r="AJ12" s="590" t="s">
        <v>1706</v>
      </c>
      <c r="AK12" s="590" t="s">
        <v>1706</v>
      </c>
      <c r="AL12" s="590" t="s">
        <v>1706</v>
      </c>
      <c r="AM12" s="590" t="s">
        <v>1706</v>
      </c>
      <c r="AN12" s="590" t="s">
        <v>1706</v>
      </c>
      <c r="AO12" s="593">
        <v>840547</v>
      </c>
      <c r="AP12" s="590"/>
      <c r="AQ12" s="590"/>
      <c r="AR12" s="590"/>
      <c r="AS12" s="590"/>
      <c r="AT12" s="590"/>
      <c r="AU12" s="590"/>
      <c r="AV12" s="590"/>
      <c r="AW12" s="590"/>
      <c r="AX12" s="590"/>
      <c r="AY12" s="590"/>
      <c r="AZ12" s="590"/>
    </row>
    <row r="13" spans="2:52" s="553" customFormat="1" ht="16.5" customHeight="1">
      <c r="B13" s="595"/>
      <c r="C13" s="596"/>
      <c r="D13" s="1413"/>
      <c r="E13" s="189"/>
      <c r="F13" s="577" t="s">
        <v>1707</v>
      </c>
      <c r="G13" s="556"/>
      <c r="H13" s="590">
        <f>SUM(H11:H12)</f>
        <v>4390</v>
      </c>
      <c r="I13" s="590"/>
      <c r="J13" s="590">
        <f>SUM(J11:J12)</f>
        <v>16189</v>
      </c>
      <c r="K13" s="590"/>
      <c r="L13" s="590" t="s">
        <v>1708</v>
      </c>
      <c r="M13" s="590"/>
      <c r="N13" s="590">
        <f>SUM(N11:N12)</f>
        <v>135288</v>
      </c>
      <c r="O13" s="590"/>
      <c r="P13" s="590">
        <v>531068</v>
      </c>
      <c r="Q13" s="590"/>
      <c r="R13" s="590" t="s">
        <v>1708</v>
      </c>
      <c r="S13" s="590"/>
      <c r="T13" s="590">
        <f>SUM(T11:T12)</f>
        <v>14911</v>
      </c>
      <c r="U13" s="590"/>
      <c r="V13" s="590" t="s">
        <v>1708</v>
      </c>
      <c r="W13" s="590"/>
      <c r="X13" s="590" t="s">
        <v>1708</v>
      </c>
      <c r="Y13" s="590"/>
      <c r="Z13" s="590" t="s">
        <v>1708</v>
      </c>
      <c r="AA13" s="590"/>
      <c r="AB13" s="590" t="s">
        <v>1708</v>
      </c>
      <c r="AC13" s="590"/>
      <c r="AD13" s="590" t="s">
        <v>1708</v>
      </c>
      <c r="AE13" s="590"/>
      <c r="AF13" s="590" t="s">
        <v>1708</v>
      </c>
      <c r="AG13" s="590"/>
      <c r="AH13" s="590" t="s">
        <v>1708</v>
      </c>
      <c r="AI13" s="590" t="s">
        <v>1708</v>
      </c>
      <c r="AJ13" s="590" t="s">
        <v>1708</v>
      </c>
      <c r="AK13" s="590" t="s">
        <v>1708</v>
      </c>
      <c r="AL13" s="590" t="s">
        <v>1708</v>
      </c>
      <c r="AM13" s="590" t="s">
        <v>1708</v>
      </c>
      <c r="AN13" s="590" t="s">
        <v>1708</v>
      </c>
      <c r="AO13" s="593">
        <f>SUM(AO11:AO12)</f>
        <v>1078399</v>
      </c>
      <c r="AP13" s="590"/>
      <c r="AQ13" s="590"/>
      <c r="AR13" s="590"/>
      <c r="AS13" s="590"/>
      <c r="AT13" s="590"/>
      <c r="AU13" s="590"/>
      <c r="AV13" s="590"/>
      <c r="AW13" s="590"/>
      <c r="AX13" s="590"/>
      <c r="AY13" s="590"/>
      <c r="AZ13" s="590"/>
    </row>
    <row r="14" spans="2:52" s="597" customFormat="1" ht="16.5" customHeight="1">
      <c r="B14" s="1414" t="s">
        <v>1655</v>
      </c>
      <c r="C14" s="596"/>
      <c r="D14" s="594"/>
      <c r="E14" s="189"/>
      <c r="F14" s="577" t="s">
        <v>1709</v>
      </c>
      <c r="G14" s="598"/>
      <c r="H14" s="590">
        <v>681</v>
      </c>
      <c r="I14" s="588"/>
      <c r="J14" s="590">
        <v>9515</v>
      </c>
      <c r="K14" s="588"/>
      <c r="L14" s="590">
        <v>97625</v>
      </c>
      <c r="M14" s="588"/>
      <c r="N14" s="590">
        <v>149642</v>
      </c>
      <c r="O14" s="590"/>
      <c r="P14" s="590">
        <v>602631</v>
      </c>
      <c r="Q14" s="590"/>
      <c r="R14" s="590">
        <v>27508</v>
      </c>
      <c r="S14" s="590"/>
      <c r="T14" s="590">
        <v>33156</v>
      </c>
      <c r="U14" s="590"/>
      <c r="V14" s="590">
        <v>50962</v>
      </c>
      <c r="W14" s="590"/>
      <c r="X14" s="590">
        <v>56543</v>
      </c>
      <c r="Y14" s="590"/>
      <c r="Z14" s="590">
        <v>56071</v>
      </c>
      <c r="AA14" s="590"/>
      <c r="AB14" s="590">
        <v>61136</v>
      </c>
      <c r="AC14" s="590"/>
      <c r="AD14" s="590">
        <v>17173</v>
      </c>
      <c r="AE14" s="590"/>
      <c r="AF14" s="590">
        <v>20536</v>
      </c>
      <c r="AG14" s="590"/>
      <c r="AH14" s="590">
        <v>249609</v>
      </c>
      <c r="AI14" s="590">
        <v>49865</v>
      </c>
      <c r="AJ14" s="590">
        <v>7350</v>
      </c>
      <c r="AK14" s="590">
        <v>4802</v>
      </c>
      <c r="AL14" s="590">
        <v>20284</v>
      </c>
      <c r="AM14" s="590">
        <v>2258</v>
      </c>
      <c r="AN14" s="590">
        <v>530</v>
      </c>
      <c r="AO14" s="593">
        <v>977475</v>
      </c>
      <c r="AP14" s="590"/>
      <c r="AQ14" s="590"/>
      <c r="AR14" s="590"/>
      <c r="AS14" s="590"/>
      <c r="AT14" s="590"/>
      <c r="AU14" s="590"/>
      <c r="AV14" s="590"/>
      <c r="AW14" s="590"/>
      <c r="AX14" s="590"/>
      <c r="AY14" s="590"/>
      <c r="AZ14" s="590"/>
    </row>
    <row r="15" spans="2:52" s="553" customFormat="1" ht="16.5" customHeight="1">
      <c r="B15" s="1414"/>
      <c r="C15" s="596"/>
      <c r="D15" s="594"/>
      <c r="E15" s="599"/>
      <c r="F15" s="577" t="s">
        <v>1710</v>
      </c>
      <c r="G15" s="556"/>
      <c r="H15" s="590">
        <v>344</v>
      </c>
      <c r="I15" s="590"/>
      <c r="J15" s="590">
        <v>8770</v>
      </c>
      <c r="K15" s="590"/>
      <c r="L15" s="590">
        <v>95283</v>
      </c>
      <c r="M15" s="590"/>
      <c r="N15" s="590">
        <v>151008</v>
      </c>
      <c r="O15" s="590"/>
      <c r="P15" s="590">
        <v>677118</v>
      </c>
      <c r="Q15" s="590"/>
      <c r="R15" s="590">
        <v>10894</v>
      </c>
      <c r="S15" s="590"/>
      <c r="T15" s="590">
        <v>42195</v>
      </c>
      <c r="U15" s="590"/>
      <c r="V15" s="590">
        <v>38787</v>
      </c>
      <c r="W15" s="590"/>
      <c r="X15" s="590">
        <v>41342</v>
      </c>
      <c r="Y15" s="590"/>
      <c r="Z15" s="590">
        <v>53376</v>
      </c>
      <c r="AA15" s="590"/>
      <c r="AB15" s="590">
        <v>66665</v>
      </c>
      <c r="AC15" s="590"/>
      <c r="AD15" s="590">
        <v>22142</v>
      </c>
      <c r="AE15" s="590"/>
      <c r="AF15" s="590">
        <v>26399</v>
      </c>
      <c r="AG15" s="590"/>
      <c r="AH15" s="590">
        <v>207238</v>
      </c>
      <c r="AI15" s="590">
        <v>69653</v>
      </c>
      <c r="AJ15" s="590">
        <v>6869</v>
      </c>
      <c r="AK15" s="590">
        <v>7621</v>
      </c>
      <c r="AL15" s="590">
        <v>23990</v>
      </c>
      <c r="AM15" s="590">
        <v>5684</v>
      </c>
      <c r="AN15" s="590">
        <v>4983</v>
      </c>
      <c r="AO15" s="593">
        <v>1079609</v>
      </c>
      <c r="AP15" s="590"/>
      <c r="AQ15" s="590"/>
      <c r="AR15" s="590"/>
      <c r="AS15" s="590"/>
      <c r="AT15" s="590"/>
      <c r="AU15" s="590"/>
      <c r="AV15" s="590"/>
      <c r="AW15" s="590"/>
      <c r="AX15" s="590"/>
      <c r="AY15" s="590"/>
      <c r="AZ15" s="590"/>
    </row>
    <row r="16" spans="2:52" s="553" customFormat="1" ht="16.5" customHeight="1">
      <c r="B16" s="1414"/>
      <c r="C16" s="596"/>
      <c r="D16" s="596"/>
      <c r="E16" s="189"/>
      <c r="F16" s="577" t="s">
        <v>1711</v>
      </c>
      <c r="G16" s="556"/>
      <c r="H16" s="590">
        <v>242</v>
      </c>
      <c r="I16" s="590"/>
      <c r="J16" s="590">
        <v>9247</v>
      </c>
      <c r="K16" s="590"/>
      <c r="L16" s="590">
        <v>101943</v>
      </c>
      <c r="M16" s="590"/>
      <c r="N16" s="590">
        <v>167068</v>
      </c>
      <c r="O16" s="590"/>
      <c r="P16" s="590">
        <v>751845</v>
      </c>
      <c r="Q16" s="590"/>
      <c r="R16" s="590">
        <v>10858</v>
      </c>
      <c r="S16" s="590"/>
      <c r="T16" s="590">
        <v>83063</v>
      </c>
      <c r="U16" s="590"/>
      <c r="V16" s="590">
        <v>48684</v>
      </c>
      <c r="W16" s="590"/>
      <c r="X16" s="590">
        <v>55201</v>
      </c>
      <c r="Y16" s="590"/>
      <c r="Z16" s="590">
        <v>62736</v>
      </c>
      <c r="AA16" s="590"/>
      <c r="AB16" s="590">
        <v>73293</v>
      </c>
      <c r="AC16" s="590"/>
      <c r="AD16" s="590">
        <v>25294</v>
      </c>
      <c r="AE16" s="590"/>
      <c r="AF16" s="590">
        <v>28027</v>
      </c>
      <c r="AG16" s="590"/>
      <c r="AH16" s="590">
        <v>251616</v>
      </c>
      <c r="AI16" s="590">
        <v>68609</v>
      </c>
      <c r="AJ16" s="590">
        <v>9687</v>
      </c>
      <c r="AK16" s="590">
        <v>8201</v>
      </c>
      <c r="AL16" s="590">
        <v>31650</v>
      </c>
      <c r="AM16" s="590">
        <v>3698</v>
      </c>
      <c r="AN16" s="590">
        <v>1702</v>
      </c>
      <c r="AO16" s="593">
        <v>1263411</v>
      </c>
      <c r="AP16" s="590"/>
      <c r="AQ16" s="590"/>
      <c r="AR16" s="590"/>
      <c r="AS16" s="590"/>
      <c r="AT16" s="590"/>
      <c r="AU16" s="590"/>
      <c r="AV16" s="590"/>
      <c r="AW16" s="590"/>
      <c r="AX16" s="590"/>
      <c r="AY16" s="590"/>
      <c r="AZ16" s="590"/>
    </row>
    <row r="17" spans="2:52" s="553" customFormat="1" ht="16.5" customHeight="1">
      <c r="B17" s="1414"/>
      <c r="C17" s="596"/>
      <c r="D17" s="592">
        <v>10</v>
      </c>
      <c r="E17" s="600"/>
      <c r="F17" s="577" t="s">
        <v>1712</v>
      </c>
      <c r="G17" s="556"/>
      <c r="H17" s="590">
        <v>137</v>
      </c>
      <c r="I17" s="590"/>
      <c r="J17" s="590">
        <v>9179</v>
      </c>
      <c r="K17" s="590"/>
      <c r="L17" s="590">
        <v>107203</v>
      </c>
      <c r="M17" s="590"/>
      <c r="N17" s="590">
        <v>178931</v>
      </c>
      <c r="O17" s="590"/>
      <c r="P17" s="590">
        <v>803839</v>
      </c>
      <c r="Q17" s="590"/>
      <c r="R17" s="590">
        <v>12202</v>
      </c>
      <c r="S17" s="590"/>
      <c r="T17" s="590">
        <v>67770</v>
      </c>
      <c r="U17" s="590"/>
      <c r="V17" s="590">
        <v>65141</v>
      </c>
      <c r="W17" s="590"/>
      <c r="X17" s="590">
        <v>69676</v>
      </c>
      <c r="Y17" s="590"/>
      <c r="Z17" s="590">
        <v>67064</v>
      </c>
      <c r="AA17" s="590"/>
      <c r="AB17" s="590">
        <v>86764</v>
      </c>
      <c r="AC17" s="590"/>
      <c r="AD17" s="590">
        <v>23671</v>
      </c>
      <c r="AE17" s="590"/>
      <c r="AF17" s="590">
        <v>31949</v>
      </c>
      <c r="AG17" s="590"/>
      <c r="AH17" s="590">
        <v>323264</v>
      </c>
      <c r="AI17" s="590">
        <v>129946</v>
      </c>
      <c r="AJ17" s="590">
        <v>7227</v>
      </c>
      <c r="AK17" s="590">
        <v>15068</v>
      </c>
      <c r="AL17" s="590">
        <v>46919</v>
      </c>
      <c r="AM17" s="590">
        <v>6886</v>
      </c>
      <c r="AN17" s="590">
        <v>6391</v>
      </c>
      <c r="AO17" s="593">
        <v>1288352</v>
      </c>
      <c r="AP17" s="590"/>
      <c r="AQ17" s="590"/>
      <c r="AR17" s="590"/>
      <c r="AS17" s="590"/>
      <c r="AT17" s="590"/>
      <c r="AU17" s="590"/>
      <c r="AV17" s="590"/>
      <c r="AW17" s="590"/>
      <c r="AX17" s="590"/>
      <c r="AY17" s="590"/>
      <c r="AZ17" s="590"/>
    </row>
    <row r="18" spans="2:52" s="553" customFormat="1" ht="16.5" customHeight="1">
      <c r="B18" s="1414"/>
      <c r="C18" s="596"/>
      <c r="D18" s="1413" t="s">
        <v>1713</v>
      </c>
      <c r="E18" s="600"/>
      <c r="F18" s="577" t="s">
        <v>1714</v>
      </c>
      <c r="G18" s="556"/>
      <c r="H18" s="590">
        <v>55</v>
      </c>
      <c r="I18" s="590"/>
      <c r="J18" s="590">
        <v>7652</v>
      </c>
      <c r="K18" s="590"/>
      <c r="L18" s="590">
        <v>91466</v>
      </c>
      <c r="M18" s="590"/>
      <c r="N18" s="590">
        <v>166490</v>
      </c>
      <c r="O18" s="590"/>
      <c r="P18" s="590">
        <v>1031135</v>
      </c>
      <c r="Q18" s="590"/>
      <c r="R18" s="590">
        <v>74980</v>
      </c>
      <c r="S18" s="590"/>
      <c r="T18" s="590">
        <v>243</v>
      </c>
      <c r="U18" s="590"/>
      <c r="V18" s="590">
        <v>57051</v>
      </c>
      <c r="W18" s="590"/>
      <c r="X18" s="590">
        <v>71113</v>
      </c>
      <c r="Y18" s="590"/>
      <c r="Z18" s="590">
        <v>169974</v>
      </c>
      <c r="AA18" s="590"/>
      <c r="AB18" s="590">
        <v>210638</v>
      </c>
      <c r="AC18" s="590"/>
      <c r="AD18" s="590">
        <v>23834</v>
      </c>
      <c r="AE18" s="590"/>
      <c r="AF18" s="590">
        <v>26396</v>
      </c>
      <c r="AG18" s="590"/>
      <c r="AH18" s="590">
        <v>350159</v>
      </c>
      <c r="AI18" s="590">
        <v>151759</v>
      </c>
      <c r="AJ18" s="590">
        <v>10111</v>
      </c>
      <c r="AK18" s="590">
        <v>6771</v>
      </c>
      <c r="AL18" s="590">
        <v>43189</v>
      </c>
      <c r="AM18" s="590">
        <v>26227</v>
      </c>
      <c r="AN18" s="590">
        <v>14581</v>
      </c>
      <c r="AO18" s="593">
        <v>1550492</v>
      </c>
      <c r="AP18" s="590"/>
      <c r="AQ18" s="590"/>
      <c r="AR18" s="590"/>
      <c r="AS18" s="590"/>
      <c r="AT18" s="590"/>
      <c r="AU18" s="590"/>
      <c r="AV18" s="590"/>
      <c r="AW18" s="590"/>
      <c r="AX18" s="590"/>
      <c r="AY18" s="590"/>
      <c r="AZ18" s="590"/>
    </row>
    <row r="19" spans="2:52" s="553" customFormat="1" ht="16.5" customHeight="1">
      <c r="B19" s="595"/>
      <c r="C19" s="596"/>
      <c r="D19" s="1413"/>
      <c r="E19" s="600"/>
      <c r="F19" s="577" t="s">
        <v>1715</v>
      </c>
      <c r="G19" s="556"/>
      <c r="H19" s="590">
        <v>15</v>
      </c>
      <c r="I19" s="590"/>
      <c r="J19" s="590">
        <v>3751</v>
      </c>
      <c r="K19" s="590"/>
      <c r="L19" s="590">
        <v>43650</v>
      </c>
      <c r="M19" s="590"/>
      <c r="N19" s="590">
        <v>81154</v>
      </c>
      <c r="O19" s="590"/>
      <c r="P19" s="590">
        <v>311441</v>
      </c>
      <c r="Q19" s="590"/>
      <c r="R19" s="590">
        <v>7142</v>
      </c>
      <c r="S19" s="590"/>
      <c r="T19" s="590">
        <v>1344</v>
      </c>
      <c r="U19" s="590"/>
      <c r="V19" s="590">
        <v>29072</v>
      </c>
      <c r="W19" s="590"/>
      <c r="X19" s="590">
        <v>26452</v>
      </c>
      <c r="Y19" s="590"/>
      <c r="Z19" s="590">
        <v>27605</v>
      </c>
      <c r="AA19" s="590"/>
      <c r="AB19" s="590">
        <v>31410</v>
      </c>
      <c r="AC19" s="590"/>
      <c r="AD19" s="590">
        <v>28209</v>
      </c>
      <c r="AE19" s="590"/>
      <c r="AF19" s="590">
        <v>27978</v>
      </c>
      <c r="AG19" s="590"/>
      <c r="AH19" s="590">
        <v>118246</v>
      </c>
      <c r="AI19" s="590">
        <v>47020</v>
      </c>
      <c r="AJ19" s="590">
        <v>2229</v>
      </c>
      <c r="AK19" s="590">
        <v>7798</v>
      </c>
      <c r="AL19" s="590">
        <v>14605</v>
      </c>
      <c r="AM19" s="590">
        <v>14084</v>
      </c>
      <c r="AN19" s="590">
        <v>3469</v>
      </c>
      <c r="AO19" s="593">
        <v>527008</v>
      </c>
      <c r="AP19" s="590"/>
      <c r="AQ19" s="590"/>
      <c r="AR19" s="590"/>
      <c r="AS19" s="590"/>
      <c r="AT19" s="590"/>
      <c r="AU19" s="590"/>
      <c r="AV19" s="590"/>
      <c r="AW19" s="590"/>
      <c r="AX19" s="590"/>
      <c r="AY19" s="590"/>
      <c r="AZ19" s="590"/>
    </row>
    <row r="20" spans="2:52" s="553" customFormat="1" ht="16.5" customHeight="1">
      <c r="B20" s="556"/>
      <c r="C20" s="583"/>
      <c r="D20" s="583"/>
      <c r="E20" s="600"/>
      <c r="F20" s="577" t="s">
        <v>1716</v>
      </c>
      <c r="G20" s="556"/>
      <c r="H20" s="590">
        <v>14</v>
      </c>
      <c r="I20" s="590"/>
      <c r="J20" s="590">
        <v>5162</v>
      </c>
      <c r="K20" s="590"/>
      <c r="L20" s="590">
        <v>58361</v>
      </c>
      <c r="M20" s="601"/>
      <c r="N20" s="590">
        <v>146560</v>
      </c>
      <c r="O20" s="590"/>
      <c r="P20" s="590">
        <v>539377</v>
      </c>
      <c r="Q20" s="590"/>
      <c r="R20" s="590">
        <v>13781</v>
      </c>
      <c r="S20" s="590"/>
      <c r="T20" s="590">
        <v>297</v>
      </c>
      <c r="U20" s="590"/>
      <c r="V20" s="590">
        <v>54730</v>
      </c>
      <c r="W20" s="590"/>
      <c r="X20" s="590">
        <v>68727</v>
      </c>
      <c r="Y20" s="590"/>
      <c r="Z20" s="590">
        <v>54005</v>
      </c>
      <c r="AA20" s="590"/>
      <c r="AB20" s="590">
        <v>65518</v>
      </c>
      <c r="AC20" s="590"/>
      <c r="AD20" s="590">
        <v>31919</v>
      </c>
      <c r="AE20" s="590"/>
      <c r="AF20" s="590">
        <v>35882</v>
      </c>
      <c r="AG20" s="590"/>
      <c r="AH20" s="590">
        <v>174004</v>
      </c>
      <c r="AI20" s="590">
        <v>31296</v>
      </c>
      <c r="AJ20" s="590">
        <v>8571</v>
      </c>
      <c r="AK20" s="590">
        <v>2096</v>
      </c>
      <c r="AL20" s="590">
        <v>29586</v>
      </c>
      <c r="AM20" s="590">
        <v>14015</v>
      </c>
      <c r="AN20" s="590">
        <v>9096</v>
      </c>
      <c r="AO20" s="593">
        <v>922536</v>
      </c>
      <c r="AP20" s="590"/>
      <c r="AQ20" s="590"/>
      <c r="AR20" s="590"/>
      <c r="AS20" s="590"/>
      <c r="AT20" s="590"/>
      <c r="AU20" s="590"/>
      <c r="AV20" s="590"/>
      <c r="AW20" s="590"/>
      <c r="AX20" s="590"/>
      <c r="AY20" s="590"/>
      <c r="AZ20" s="590"/>
    </row>
    <row r="21" spans="2:52" s="553" customFormat="1" ht="16.5" customHeight="1">
      <c r="B21" s="556"/>
      <c r="C21" s="583"/>
      <c r="D21" s="583"/>
      <c r="E21" s="600"/>
      <c r="F21" s="577" t="s">
        <v>1717</v>
      </c>
      <c r="G21" s="556"/>
      <c r="H21" s="590">
        <v>5</v>
      </c>
      <c r="I21" s="590"/>
      <c r="J21" s="590">
        <v>3312</v>
      </c>
      <c r="K21" s="590"/>
      <c r="L21" s="590">
        <v>38916</v>
      </c>
      <c r="M21" s="590"/>
      <c r="N21" s="590">
        <v>99977</v>
      </c>
      <c r="O21" s="590"/>
      <c r="P21" s="590">
        <v>274204</v>
      </c>
      <c r="Q21" s="590"/>
      <c r="R21" s="590">
        <v>92491</v>
      </c>
      <c r="S21" s="590"/>
      <c r="T21" s="590">
        <v>0</v>
      </c>
      <c r="U21" s="590"/>
      <c r="V21" s="590">
        <v>55953</v>
      </c>
      <c r="W21" s="590"/>
      <c r="X21" s="590">
        <v>26477</v>
      </c>
      <c r="Y21" s="590"/>
      <c r="Z21" s="590">
        <v>31139</v>
      </c>
      <c r="AA21" s="590"/>
      <c r="AB21" s="590">
        <v>32920</v>
      </c>
      <c r="AC21" s="590"/>
      <c r="AD21" s="590">
        <v>22124</v>
      </c>
      <c r="AE21" s="590"/>
      <c r="AF21" s="590">
        <v>24481</v>
      </c>
      <c r="AG21" s="590"/>
      <c r="AH21" s="590">
        <v>227827</v>
      </c>
      <c r="AI21" s="590">
        <v>50203</v>
      </c>
      <c r="AJ21" s="590">
        <v>4692</v>
      </c>
      <c r="AK21" s="590">
        <v>3924</v>
      </c>
      <c r="AL21" s="590">
        <v>32349</v>
      </c>
      <c r="AM21" s="590">
        <v>29858</v>
      </c>
      <c r="AN21" s="590">
        <v>19254</v>
      </c>
      <c r="AO21" s="593">
        <v>598899</v>
      </c>
      <c r="AP21" s="590"/>
      <c r="AQ21" s="590"/>
      <c r="AR21" s="590"/>
      <c r="AS21" s="590"/>
      <c r="AT21" s="590"/>
      <c r="AU21" s="590"/>
      <c r="AV21" s="590"/>
      <c r="AW21" s="590"/>
      <c r="AX21" s="590"/>
      <c r="AY21" s="590"/>
      <c r="AZ21" s="590"/>
    </row>
    <row r="22" spans="2:52" ht="12">
      <c r="B22" s="556"/>
      <c r="C22" s="583"/>
      <c r="D22" s="583"/>
      <c r="E22" s="600"/>
      <c r="F22" s="577" t="s">
        <v>1718</v>
      </c>
      <c r="G22" s="602"/>
      <c r="H22" s="590">
        <v>3</v>
      </c>
      <c r="I22" s="590"/>
      <c r="J22" s="590">
        <v>4242</v>
      </c>
      <c r="K22" s="590"/>
      <c r="L22" s="590">
        <v>50547</v>
      </c>
      <c r="M22" s="590"/>
      <c r="N22" s="590">
        <v>153645</v>
      </c>
      <c r="O22" s="590"/>
      <c r="P22" s="590">
        <v>560176</v>
      </c>
      <c r="Q22" s="590"/>
      <c r="R22" s="590">
        <v>490511</v>
      </c>
      <c r="S22" s="590"/>
      <c r="T22" s="590">
        <v>0</v>
      </c>
      <c r="U22" s="590"/>
      <c r="V22" s="590">
        <v>93481</v>
      </c>
      <c r="W22" s="590"/>
      <c r="X22" s="590">
        <v>85624</v>
      </c>
      <c r="Y22" s="590"/>
      <c r="Z22" s="590">
        <v>94731</v>
      </c>
      <c r="AA22" s="590"/>
      <c r="AB22" s="590">
        <v>83871</v>
      </c>
      <c r="AC22" s="590"/>
      <c r="AD22" s="590">
        <v>50877</v>
      </c>
      <c r="AE22" s="590"/>
      <c r="AF22" s="590">
        <v>58234</v>
      </c>
      <c r="AG22" s="590"/>
      <c r="AH22" s="590">
        <v>447193</v>
      </c>
      <c r="AI22" s="590">
        <v>45062</v>
      </c>
      <c r="AJ22" s="590">
        <v>134</v>
      </c>
      <c r="AK22" s="590">
        <v>4791</v>
      </c>
      <c r="AL22" s="590">
        <v>67437</v>
      </c>
      <c r="AM22" s="590">
        <v>29608</v>
      </c>
      <c r="AN22" s="590">
        <v>35017</v>
      </c>
      <c r="AO22" s="593">
        <v>956072</v>
      </c>
      <c r="AP22" s="590"/>
      <c r="AQ22" s="590"/>
      <c r="AR22" s="590"/>
      <c r="AS22" s="590"/>
      <c r="AT22" s="590"/>
      <c r="AU22" s="590"/>
      <c r="AV22" s="590"/>
      <c r="AW22" s="590"/>
      <c r="AX22" s="590"/>
      <c r="AY22" s="590"/>
      <c r="AZ22" s="590"/>
    </row>
    <row r="23" spans="2:52" s="597" customFormat="1" ht="16.5" customHeight="1">
      <c r="B23" s="556"/>
      <c r="C23" s="583"/>
      <c r="D23" s="583"/>
      <c r="E23" s="600"/>
      <c r="F23" s="577" t="s">
        <v>1707</v>
      </c>
      <c r="G23" s="598"/>
      <c r="H23" s="590">
        <f>SUM(H14:H22)</f>
        <v>1496</v>
      </c>
      <c r="I23" s="603"/>
      <c r="J23" s="590">
        <f>SUM(J14:J22)</f>
        <v>60830</v>
      </c>
      <c r="K23" s="603"/>
      <c r="L23" s="590">
        <f>SUM(L14:L22)</f>
        <v>684994</v>
      </c>
      <c r="M23" s="603"/>
      <c r="N23" s="590">
        <f>SUM(N14:N22)</f>
        <v>1294475</v>
      </c>
      <c r="O23" s="590"/>
      <c r="P23" s="590">
        <f>SUM(P14:P22)</f>
        <v>5551766</v>
      </c>
      <c r="Q23" s="590"/>
      <c r="R23" s="590">
        <f>SUM(R14:R22)</f>
        <v>740367</v>
      </c>
      <c r="S23" s="590"/>
      <c r="T23" s="590">
        <f>SUM(T14:T22)</f>
        <v>228068</v>
      </c>
      <c r="U23" s="590"/>
      <c r="V23" s="590">
        <f>SUM(V14:V22)</f>
        <v>493861</v>
      </c>
      <c r="W23" s="590"/>
      <c r="X23" s="590">
        <f>SUM(X14:X22)</f>
        <v>501155</v>
      </c>
      <c r="Y23" s="590"/>
      <c r="Z23" s="590">
        <f>SUM(Z14:Z22)</f>
        <v>616701</v>
      </c>
      <c r="AA23" s="590"/>
      <c r="AB23" s="590">
        <f>SUM(AB14:AB22)</f>
        <v>712215</v>
      </c>
      <c r="AC23" s="590"/>
      <c r="AD23" s="590">
        <f>SUM(AD14:AD22)</f>
        <v>245243</v>
      </c>
      <c r="AE23" s="590"/>
      <c r="AF23" s="590">
        <f>SUM(AF14:AF22)</f>
        <v>279882</v>
      </c>
      <c r="AG23" s="590"/>
      <c r="AH23" s="590">
        <f aca="true" t="shared" si="0" ref="AH23:AO23">SUM(AH14:AH22)</f>
        <v>2349156</v>
      </c>
      <c r="AI23" s="590">
        <f t="shared" si="0"/>
        <v>643413</v>
      </c>
      <c r="AJ23" s="590">
        <f t="shared" si="0"/>
        <v>56870</v>
      </c>
      <c r="AK23" s="590">
        <f t="shared" si="0"/>
        <v>61072</v>
      </c>
      <c r="AL23" s="590">
        <f t="shared" si="0"/>
        <v>310009</v>
      </c>
      <c r="AM23" s="590">
        <f t="shared" si="0"/>
        <v>132318</v>
      </c>
      <c r="AN23" s="590">
        <f t="shared" si="0"/>
        <v>95023</v>
      </c>
      <c r="AO23" s="593">
        <f t="shared" si="0"/>
        <v>9163854</v>
      </c>
      <c r="AP23" s="590"/>
      <c r="AQ23" s="590"/>
      <c r="AR23" s="590"/>
      <c r="AS23" s="590"/>
      <c r="AT23" s="590"/>
      <c r="AU23" s="590"/>
      <c r="AV23" s="590"/>
      <c r="AW23" s="590"/>
      <c r="AX23" s="590"/>
      <c r="AY23" s="590"/>
      <c r="AZ23" s="590"/>
    </row>
    <row r="24" spans="2:52" s="597" customFormat="1" ht="16.5" customHeight="1">
      <c r="B24" s="556"/>
      <c r="C24" s="583"/>
      <c r="D24" s="583"/>
      <c r="E24" s="600"/>
      <c r="F24" s="577"/>
      <c r="G24" s="598"/>
      <c r="H24" s="590"/>
      <c r="I24" s="603"/>
      <c r="J24" s="590"/>
      <c r="K24" s="603"/>
      <c r="L24" s="590"/>
      <c r="M24" s="603"/>
      <c r="N24" s="590"/>
      <c r="O24" s="590"/>
      <c r="P24" s="590"/>
      <c r="Q24" s="590"/>
      <c r="R24" s="590"/>
      <c r="S24" s="590"/>
      <c r="T24" s="590"/>
      <c r="U24" s="590"/>
      <c r="V24" s="590"/>
      <c r="W24" s="590"/>
      <c r="X24" s="590"/>
      <c r="Y24" s="590"/>
      <c r="Z24" s="590"/>
      <c r="AA24" s="590"/>
      <c r="AB24" s="590"/>
      <c r="AC24" s="590"/>
      <c r="AD24" s="590"/>
      <c r="AE24" s="590"/>
      <c r="AF24" s="590"/>
      <c r="AG24" s="590"/>
      <c r="AH24" s="590"/>
      <c r="AI24" s="590"/>
      <c r="AJ24" s="590"/>
      <c r="AK24" s="590"/>
      <c r="AL24" s="590"/>
      <c r="AM24" s="590"/>
      <c r="AN24" s="590"/>
      <c r="AO24" s="593"/>
      <c r="AP24" s="590"/>
      <c r="AQ24" s="590"/>
      <c r="AR24" s="590"/>
      <c r="AS24" s="590"/>
      <c r="AT24" s="590"/>
      <c r="AU24" s="590"/>
      <c r="AV24" s="590"/>
      <c r="AW24" s="590"/>
      <c r="AX24" s="590"/>
      <c r="AY24" s="590"/>
      <c r="AZ24" s="590"/>
    </row>
    <row r="25" spans="2:41" s="582" customFormat="1" ht="12.75">
      <c r="B25" s="556"/>
      <c r="C25" s="583"/>
      <c r="D25" s="583"/>
      <c r="E25" s="584"/>
      <c r="F25" s="585" t="s">
        <v>519</v>
      </c>
      <c r="G25" s="586"/>
      <c r="H25" s="587">
        <f>SUM(H28,H38)</f>
        <v>1562</v>
      </c>
      <c r="I25" s="587"/>
      <c r="J25" s="587">
        <f>SUM(J28,J38)</f>
        <v>14316</v>
      </c>
      <c r="K25" s="587"/>
      <c r="L25" s="588" t="s">
        <v>1719</v>
      </c>
      <c r="M25" s="587"/>
      <c r="N25" s="587">
        <f>SUM(N28,N38)</f>
        <v>214189</v>
      </c>
      <c r="O25" s="587"/>
      <c r="P25" s="587">
        <f>SUM(P28,P38)</f>
        <v>1681755</v>
      </c>
      <c r="Q25" s="589"/>
      <c r="R25" s="590" t="s">
        <v>1719</v>
      </c>
      <c r="S25" s="589"/>
      <c r="T25" s="587">
        <f>SUM(T28,T38)</f>
        <v>239242</v>
      </c>
      <c r="U25" s="587"/>
      <c r="V25" s="588" t="s">
        <v>1719</v>
      </c>
      <c r="W25" s="587"/>
      <c r="X25" s="588" t="s">
        <v>1719</v>
      </c>
      <c r="Y25" s="587"/>
      <c r="Z25" s="588" t="s">
        <v>1719</v>
      </c>
      <c r="AA25" s="587"/>
      <c r="AB25" s="588" t="s">
        <v>1719</v>
      </c>
      <c r="AC25" s="587"/>
      <c r="AD25" s="588" t="s">
        <v>1719</v>
      </c>
      <c r="AE25" s="587"/>
      <c r="AF25" s="588" t="s">
        <v>1719</v>
      </c>
      <c r="AG25" s="587"/>
      <c r="AH25" s="588" t="s">
        <v>1719</v>
      </c>
      <c r="AI25" s="588" t="s">
        <v>1719</v>
      </c>
      <c r="AJ25" s="588" t="s">
        <v>1719</v>
      </c>
      <c r="AK25" s="588" t="s">
        <v>1719</v>
      </c>
      <c r="AL25" s="588" t="s">
        <v>1719</v>
      </c>
      <c r="AM25" s="588" t="s">
        <v>1719</v>
      </c>
      <c r="AN25" s="588" t="s">
        <v>1719</v>
      </c>
      <c r="AO25" s="591">
        <v>2669770</v>
      </c>
    </row>
    <row r="26" spans="2:52" s="553" customFormat="1" ht="16.5" customHeight="1">
      <c r="B26" s="556"/>
      <c r="C26" s="583"/>
      <c r="D26" s="592">
        <v>9</v>
      </c>
      <c r="E26" s="584"/>
      <c r="F26" s="577" t="s">
        <v>1702</v>
      </c>
      <c r="G26" s="556"/>
      <c r="H26" s="590">
        <v>858</v>
      </c>
      <c r="I26" s="590"/>
      <c r="J26" s="590">
        <v>1883</v>
      </c>
      <c r="K26" s="590"/>
      <c r="L26" s="590" t="s">
        <v>1703</v>
      </c>
      <c r="M26" s="590"/>
      <c r="N26" s="590">
        <v>3382</v>
      </c>
      <c r="O26" s="590"/>
      <c r="P26" s="590">
        <v>61877</v>
      </c>
      <c r="Q26" s="590"/>
      <c r="R26" s="590" t="s">
        <v>1703</v>
      </c>
      <c r="S26" s="590"/>
      <c r="T26" s="590">
        <v>894</v>
      </c>
      <c r="U26" s="590"/>
      <c r="V26" s="590" t="s">
        <v>1703</v>
      </c>
      <c r="W26" s="590"/>
      <c r="X26" s="590" t="s">
        <v>1703</v>
      </c>
      <c r="Y26" s="590"/>
      <c r="Z26" s="590" t="s">
        <v>1703</v>
      </c>
      <c r="AA26" s="590"/>
      <c r="AB26" s="590" t="s">
        <v>1703</v>
      </c>
      <c r="AC26" s="590"/>
      <c r="AD26" s="590" t="s">
        <v>1703</v>
      </c>
      <c r="AE26" s="590"/>
      <c r="AF26" s="590" t="s">
        <v>1703</v>
      </c>
      <c r="AG26" s="590"/>
      <c r="AH26" s="590" t="s">
        <v>1703</v>
      </c>
      <c r="AI26" s="590" t="s">
        <v>1703</v>
      </c>
      <c r="AJ26" s="590" t="s">
        <v>1703</v>
      </c>
      <c r="AK26" s="590" t="s">
        <v>1703</v>
      </c>
      <c r="AL26" s="590" t="s">
        <v>1703</v>
      </c>
      <c r="AM26" s="590" t="s">
        <v>1703</v>
      </c>
      <c r="AN26" s="590" t="s">
        <v>1703</v>
      </c>
      <c r="AO26" s="593">
        <v>99685</v>
      </c>
      <c r="AP26" s="590"/>
      <c r="AQ26" s="590"/>
      <c r="AR26" s="590"/>
      <c r="AS26" s="590"/>
      <c r="AT26" s="590"/>
      <c r="AU26" s="590"/>
      <c r="AV26" s="590"/>
      <c r="AW26" s="590"/>
      <c r="AX26" s="590"/>
      <c r="AY26" s="590"/>
      <c r="AZ26" s="590"/>
    </row>
    <row r="27" spans="2:52" s="553" customFormat="1" ht="16.5" customHeight="1">
      <c r="B27" s="556"/>
      <c r="C27" s="583"/>
      <c r="D27" s="1413" t="s">
        <v>1704</v>
      </c>
      <c r="E27" s="189"/>
      <c r="F27" s="577" t="s">
        <v>1705</v>
      </c>
      <c r="G27" s="556"/>
      <c r="H27" s="590">
        <v>416</v>
      </c>
      <c r="I27" s="590"/>
      <c r="J27" s="590">
        <v>2460</v>
      </c>
      <c r="K27" s="590"/>
      <c r="L27" s="590" t="s">
        <v>1706</v>
      </c>
      <c r="M27" s="590"/>
      <c r="N27" s="590">
        <v>25759</v>
      </c>
      <c r="O27" s="590"/>
      <c r="P27" s="590">
        <v>202988</v>
      </c>
      <c r="Q27" s="590"/>
      <c r="R27" s="590" t="s">
        <v>1706</v>
      </c>
      <c r="S27" s="590"/>
      <c r="T27" s="590">
        <v>14013</v>
      </c>
      <c r="U27" s="590"/>
      <c r="V27" s="590" t="s">
        <v>1706</v>
      </c>
      <c r="W27" s="590"/>
      <c r="X27" s="590" t="s">
        <v>1706</v>
      </c>
      <c r="Y27" s="590"/>
      <c r="Z27" s="590" t="s">
        <v>1706</v>
      </c>
      <c r="AA27" s="590"/>
      <c r="AB27" s="590" t="s">
        <v>1706</v>
      </c>
      <c r="AC27" s="590"/>
      <c r="AD27" s="590" t="s">
        <v>1706</v>
      </c>
      <c r="AE27" s="590"/>
      <c r="AF27" s="590" t="s">
        <v>1706</v>
      </c>
      <c r="AG27" s="590"/>
      <c r="AH27" s="590" t="s">
        <v>1706</v>
      </c>
      <c r="AI27" s="590" t="s">
        <v>1706</v>
      </c>
      <c r="AJ27" s="590" t="s">
        <v>1706</v>
      </c>
      <c r="AK27" s="590" t="s">
        <v>1706</v>
      </c>
      <c r="AL27" s="590" t="s">
        <v>1706</v>
      </c>
      <c r="AM27" s="590" t="s">
        <v>1706</v>
      </c>
      <c r="AN27" s="590" t="s">
        <v>1706</v>
      </c>
      <c r="AO27" s="593">
        <v>315002</v>
      </c>
      <c r="AP27" s="590"/>
      <c r="AQ27" s="590"/>
      <c r="AR27" s="590"/>
      <c r="AS27" s="590"/>
      <c r="AT27" s="590"/>
      <c r="AU27" s="590"/>
      <c r="AV27" s="590"/>
      <c r="AW27" s="590"/>
      <c r="AX27" s="590"/>
      <c r="AY27" s="590"/>
      <c r="AZ27" s="590"/>
    </row>
    <row r="28" spans="2:52" s="553" customFormat="1" ht="16.5" customHeight="1">
      <c r="B28" s="556">
        <v>18</v>
      </c>
      <c r="C28" s="596"/>
      <c r="D28" s="1413"/>
      <c r="E28" s="189"/>
      <c r="F28" s="577" t="s">
        <v>1707</v>
      </c>
      <c r="G28" s="556"/>
      <c r="H28" s="590">
        <f>SUM(H26:H27)</f>
        <v>1274</v>
      </c>
      <c r="I28" s="590"/>
      <c r="J28" s="590">
        <v>4344</v>
      </c>
      <c r="K28" s="590"/>
      <c r="L28" s="590" t="s">
        <v>1708</v>
      </c>
      <c r="M28" s="590"/>
      <c r="N28" s="590">
        <f>SUM(N26:N27)</f>
        <v>29141</v>
      </c>
      <c r="O28" s="590"/>
      <c r="P28" s="590">
        <f>SUM(P26:P27)</f>
        <v>264865</v>
      </c>
      <c r="Q28" s="590"/>
      <c r="R28" s="590" t="s">
        <v>1708</v>
      </c>
      <c r="S28" s="590"/>
      <c r="T28" s="590">
        <f>SUM(T26:T27)</f>
        <v>14907</v>
      </c>
      <c r="U28" s="590"/>
      <c r="V28" s="590" t="s">
        <v>1708</v>
      </c>
      <c r="W28" s="590"/>
      <c r="X28" s="590" t="s">
        <v>1708</v>
      </c>
      <c r="Y28" s="590"/>
      <c r="Z28" s="590" t="s">
        <v>1708</v>
      </c>
      <c r="AA28" s="590"/>
      <c r="AB28" s="590" t="s">
        <v>1708</v>
      </c>
      <c r="AC28" s="590"/>
      <c r="AD28" s="590" t="s">
        <v>1708</v>
      </c>
      <c r="AE28" s="590"/>
      <c r="AF28" s="590" t="s">
        <v>1708</v>
      </c>
      <c r="AG28" s="590"/>
      <c r="AH28" s="590" t="s">
        <v>1708</v>
      </c>
      <c r="AI28" s="590" t="s">
        <v>1708</v>
      </c>
      <c r="AJ28" s="590" t="s">
        <v>1708</v>
      </c>
      <c r="AK28" s="590" t="s">
        <v>1708</v>
      </c>
      <c r="AL28" s="590" t="s">
        <v>1708</v>
      </c>
      <c r="AM28" s="590" t="s">
        <v>1708</v>
      </c>
      <c r="AN28" s="590" t="s">
        <v>1708</v>
      </c>
      <c r="AO28" s="593">
        <f>SUM(AO26:AO27)</f>
        <v>414687</v>
      </c>
      <c r="AP28" s="590"/>
      <c r="AQ28" s="590"/>
      <c r="AR28" s="590"/>
      <c r="AS28" s="590"/>
      <c r="AT28" s="590"/>
      <c r="AU28" s="590"/>
      <c r="AV28" s="590"/>
      <c r="AW28" s="590"/>
      <c r="AX28" s="590"/>
      <c r="AY28" s="590"/>
      <c r="AZ28" s="590"/>
    </row>
    <row r="29" spans="2:52" s="597" customFormat="1" ht="16.5" customHeight="1">
      <c r="B29" s="1414" t="s">
        <v>1395</v>
      </c>
      <c r="C29" s="596"/>
      <c r="D29" s="594"/>
      <c r="E29" s="189"/>
      <c r="F29" s="577" t="s">
        <v>1709</v>
      </c>
      <c r="G29" s="598"/>
      <c r="H29" s="590">
        <v>134</v>
      </c>
      <c r="I29" s="588"/>
      <c r="J29" s="590">
        <v>1853</v>
      </c>
      <c r="K29" s="588"/>
      <c r="L29" s="590">
        <v>18420</v>
      </c>
      <c r="M29" s="588"/>
      <c r="N29" s="590">
        <v>28807</v>
      </c>
      <c r="O29" s="590"/>
      <c r="P29" s="590">
        <v>184826</v>
      </c>
      <c r="Q29" s="590"/>
      <c r="R29" s="590">
        <v>2714</v>
      </c>
      <c r="S29" s="590"/>
      <c r="T29" s="590">
        <v>33072</v>
      </c>
      <c r="U29" s="590"/>
      <c r="V29" s="590">
        <v>30971</v>
      </c>
      <c r="W29" s="590"/>
      <c r="X29" s="590">
        <v>32332</v>
      </c>
      <c r="Y29" s="590"/>
      <c r="Z29" s="590">
        <v>12582</v>
      </c>
      <c r="AA29" s="590"/>
      <c r="AB29" s="590">
        <v>11050</v>
      </c>
      <c r="AC29" s="590"/>
      <c r="AD29" s="590">
        <v>8250</v>
      </c>
      <c r="AE29" s="590"/>
      <c r="AF29" s="590">
        <v>9726</v>
      </c>
      <c r="AG29" s="590"/>
      <c r="AH29" s="590">
        <v>74905</v>
      </c>
      <c r="AI29" s="590">
        <v>13576</v>
      </c>
      <c r="AJ29" s="590">
        <v>2203</v>
      </c>
      <c r="AK29" s="590">
        <v>1520</v>
      </c>
      <c r="AL29" s="590">
        <v>6728</v>
      </c>
      <c r="AM29" s="590">
        <v>1233</v>
      </c>
      <c r="AN29" s="590">
        <v>54</v>
      </c>
      <c r="AO29" s="593">
        <v>300441</v>
      </c>
      <c r="AP29" s="590"/>
      <c r="AQ29" s="590"/>
      <c r="AR29" s="590"/>
      <c r="AS29" s="590"/>
      <c r="AT29" s="590"/>
      <c r="AU29" s="590"/>
      <c r="AV29" s="590"/>
      <c r="AW29" s="590"/>
      <c r="AX29" s="590"/>
      <c r="AY29" s="590"/>
      <c r="AZ29" s="590"/>
    </row>
    <row r="30" spans="2:52" s="553" customFormat="1" ht="16.5" customHeight="1">
      <c r="B30" s="1414"/>
      <c r="C30" s="596"/>
      <c r="D30" s="594"/>
      <c r="E30" s="599"/>
      <c r="F30" s="577" t="s">
        <v>1710</v>
      </c>
      <c r="G30" s="556"/>
      <c r="H30" s="590">
        <v>64</v>
      </c>
      <c r="I30" s="590"/>
      <c r="J30" s="590">
        <v>1554</v>
      </c>
      <c r="K30" s="590"/>
      <c r="L30" s="590">
        <v>15413</v>
      </c>
      <c r="M30" s="590"/>
      <c r="N30" s="590">
        <v>25539</v>
      </c>
      <c r="O30" s="590"/>
      <c r="P30" s="590">
        <v>184100</v>
      </c>
      <c r="Q30" s="590"/>
      <c r="R30" s="590">
        <v>3327</v>
      </c>
      <c r="S30" s="590"/>
      <c r="T30" s="590">
        <v>42170</v>
      </c>
      <c r="U30" s="590"/>
      <c r="V30" s="590">
        <v>14152</v>
      </c>
      <c r="W30" s="590"/>
      <c r="X30" s="590">
        <v>13089</v>
      </c>
      <c r="Y30" s="590"/>
      <c r="Z30" s="590">
        <v>13361</v>
      </c>
      <c r="AA30" s="590"/>
      <c r="AB30" s="590">
        <v>13819</v>
      </c>
      <c r="AC30" s="590"/>
      <c r="AD30" s="590">
        <v>6002</v>
      </c>
      <c r="AE30" s="590"/>
      <c r="AF30" s="590">
        <v>7741</v>
      </c>
      <c r="AG30" s="590"/>
      <c r="AH30" s="590">
        <v>66795</v>
      </c>
      <c r="AI30" s="590">
        <v>19341</v>
      </c>
      <c r="AJ30" s="590">
        <v>1092</v>
      </c>
      <c r="AK30" s="590">
        <v>3888</v>
      </c>
      <c r="AL30" s="590">
        <v>7687</v>
      </c>
      <c r="AM30" s="590">
        <v>151</v>
      </c>
      <c r="AN30" s="590">
        <v>214</v>
      </c>
      <c r="AO30" s="593">
        <v>326176</v>
      </c>
      <c r="AP30" s="590"/>
      <c r="AQ30" s="590"/>
      <c r="AR30" s="590"/>
      <c r="AS30" s="590"/>
      <c r="AT30" s="590"/>
      <c r="AU30" s="590"/>
      <c r="AV30" s="590"/>
      <c r="AW30" s="590"/>
      <c r="AX30" s="590"/>
      <c r="AY30" s="590"/>
      <c r="AZ30" s="590"/>
    </row>
    <row r="31" spans="2:52" s="553" customFormat="1" ht="16.5" customHeight="1">
      <c r="B31" s="1414"/>
      <c r="C31" s="596"/>
      <c r="D31" s="596"/>
      <c r="E31" s="189"/>
      <c r="F31" s="577" t="s">
        <v>1711</v>
      </c>
      <c r="G31" s="556"/>
      <c r="H31" s="590">
        <v>49</v>
      </c>
      <c r="I31" s="590"/>
      <c r="J31" s="590">
        <v>1911</v>
      </c>
      <c r="K31" s="590"/>
      <c r="L31" s="590">
        <v>20357</v>
      </c>
      <c r="M31" s="590"/>
      <c r="N31" s="590">
        <v>36744</v>
      </c>
      <c r="O31" s="590"/>
      <c r="P31" s="590">
        <v>224143</v>
      </c>
      <c r="Q31" s="590"/>
      <c r="R31" s="590">
        <v>3755</v>
      </c>
      <c r="S31" s="590"/>
      <c r="T31" s="590">
        <v>80893</v>
      </c>
      <c r="U31" s="590"/>
      <c r="V31" s="590">
        <v>20378</v>
      </c>
      <c r="W31" s="590"/>
      <c r="X31" s="590">
        <v>26007</v>
      </c>
      <c r="Y31" s="590"/>
      <c r="Z31" s="590">
        <v>14654</v>
      </c>
      <c r="AA31" s="590"/>
      <c r="AB31" s="590">
        <v>17607</v>
      </c>
      <c r="AC31" s="590"/>
      <c r="AD31" s="590">
        <v>12344</v>
      </c>
      <c r="AE31" s="590"/>
      <c r="AF31" s="590">
        <v>10377</v>
      </c>
      <c r="AG31" s="590"/>
      <c r="AH31" s="590">
        <v>83423</v>
      </c>
      <c r="AI31" s="590">
        <v>22765</v>
      </c>
      <c r="AJ31" s="590">
        <v>4038</v>
      </c>
      <c r="AK31" s="590">
        <v>1935</v>
      </c>
      <c r="AL31" s="590">
        <v>11167</v>
      </c>
      <c r="AM31" s="590">
        <v>990</v>
      </c>
      <c r="AN31" s="590">
        <v>841</v>
      </c>
      <c r="AO31" s="593">
        <v>429954</v>
      </c>
      <c r="AP31" s="590"/>
      <c r="AQ31" s="590"/>
      <c r="AR31" s="590"/>
      <c r="AS31" s="590"/>
      <c r="AT31" s="590"/>
      <c r="AU31" s="590"/>
      <c r="AV31" s="590"/>
      <c r="AW31" s="590"/>
      <c r="AX31" s="590"/>
      <c r="AY31" s="590"/>
      <c r="AZ31" s="590"/>
    </row>
    <row r="32" spans="2:52" s="553" customFormat="1" ht="16.5" customHeight="1">
      <c r="B32" s="1414"/>
      <c r="C32" s="596"/>
      <c r="D32" s="592">
        <v>10</v>
      </c>
      <c r="E32" s="600"/>
      <c r="F32" s="577" t="s">
        <v>1712</v>
      </c>
      <c r="G32" s="556"/>
      <c r="H32" s="590">
        <v>24</v>
      </c>
      <c r="I32" s="590"/>
      <c r="J32" s="590">
        <v>1529</v>
      </c>
      <c r="K32" s="590"/>
      <c r="L32" s="590">
        <v>20013</v>
      </c>
      <c r="M32" s="590"/>
      <c r="N32" s="590">
        <v>32633</v>
      </c>
      <c r="O32" s="590"/>
      <c r="P32" s="590">
        <v>249683</v>
      </c>
      <c r="Q32" s="590"/>
      <c r="R32" s="590">
        <v>2560</v>
      </c>
      <c r="S32" s="590"/>
      <c r="T32" s="590">
        <v>67727</v>
      </c>
      <c r="U32" s="590"/>
      <c r="V32" s="590">
        <v>18100</v>
      </c>
      <c r="W32" s="590"/>
      <c r="X32" s="590">
        <v>24136</v>
      </c>
      <c r="Y32" s="590"/>
      <c r="Z32" s="590">
        <v>12181</v>
      </c>
      <c r="AA32" s="590"/>
      <c r="AB32" s="590">
        <v>19279</v>
      </c>
      <c r="AC32" s="590"/>
      <c r="AD32" s="590">
        <v>7476</v>
      </c>
      <c r="AE32" s="590"/>
      <c r="AF32" s="590">
        <v>9952</v>
      </c>
      <c r="AG32" s="590"/>
      <c r="AH32" s="590">
        <v>75939</v>
      </c>
      <c r="AI32" s="590">
        <v>28144</v>
      </c>
      <c r="AJ32" s="590">
        <v>1510</v>
      </c>
      <c r="AK32" s="590">
        <v>2441</v>
      </c>
      <c r="AL32" s="590">
        <v>8971</v>
      </c>
      <c r="AM32" s="590">
        <v>3546</v>
      </c>
      <c r="AN32" s="590">
        <v>1532</v>
      </c>
      <c r="AO32" s="593">
        <v>406348</v>
      </c>
      <c r="AP32" s="590"/>
      <c r="AQ32" s="590"/>
      <c r="AR32" s="590"/>
      <c r="AS32" s="590"/>
      <c r="AT32" s="590"/>
      <c r="AU32" s="590"/>
      <c r="AV32" s="590"/>
      <c r="AW32" s="590"/>
      <c r="AX32" s="590"/>
      <c r="AY32" s="590"/>
      <c r="AZ32" s="590"/>
    </row>
    <row r="33" spans="2:52" s="553" customFormat="1" ht="16.5" customHeight="1">
      <c r="B33" s="1414"/>
      <c r="C33" s="596"/>
      <c r="D33" s="1413" t="s">
        <v>1713</v>
      </c>
      <c r="E33" s="600"/>
      <c r="F33" s="577" t="s">
        <v>1714</v>
      </c>
      <c r="G33" s="556"/>
      <c r="H33" s="590">
        <v>13</v>
      </c>
      <c r="I33" s="590"/>
      <c r="J33" s="590">
        <v>1835</v>
      </c>
      <c r="K33" s="590"/>
      <c r="L33" s="590">
        <v>25495</v>
      </c>
      <c r="M33" s="590"/>
      <c r="N33" s="590">
        <v>36950</v>
      </c>
      <c r="O33" s="590"/>
      <c r="P33" s="590">
        <v>382032</v>
      </c>
      <c r="Q33" s="590"/>
      <c r="R33" s="590">
        <v>4622</v>
      </c>
      <c r="S33" s="590"/>
      <c r="T33" s="590">
        <v>0</v>
      </c>
      <c r="U33" s="590"/>
      <c r="V33" s="590">
        <v>30381</v>
      </c>
      <c r="W33" s="590"/>
      <c r="X33" s="590">
        <v>41828</v>
      </c>
      <c r="Y33" s="590"/>
      <c r="Z33" s="590">
        <v>20406</v>
      </c>
      <c r="AA33" s="590"/>
      <c r="AB33" s="590">
        <v>30367</v>
      </c>
      <c r="AC33" s="590"/>
      <c r="AD33" s="590">
        <v>7490</v>
      </c>
      <c r="AE33" s="590"/>
      <c r="AF33" s="590">
        <v>7579</v>
      </c>
      <c r="AG33" s="590"/>
      <c r="AH33" s="590">
        <v>113054</v>
      </c>
      <c r="AI33" s="590">
        <v>11336</v>
      </c>
      <c r="AJ33" s="590">
        <v>1570</v>
      </c>
      <c r="AK33" s="590">
        <v>603</v>
      </c>
      <c r="AL33" s="590">
        <v>12066</v>
      </c>
      <c r="AM33" s="590">
        <v>11706</v>
      </c>
      <c r="AN33" s="590">
        <v>2959</v>
      </c>
      <c r="AO33" s="593">
        <v>531784</v>
      </c>
      <c r="AP33" s="590"/>
      <c r="AQ33" s="590"/>
      <c r="AR33" s="590"/>
      <c r="AS33" s="590"/>
      <c r="AT33" s="590"/>
      <c r="AU33" s="590"/>
      <c r="AV33" s="590"/>
      <c r="AW33" s="590"/>
      <c r="AX33" s="590"/>
      <c r="AY33" s="590"/>
      <c r="AZ33" s="590"/>
    </row>
    <row r="34" spans="2:52" s="553" customFormat="1" ht="16.5" customHeight="1">
      <c r="B34" s="595"/>
      <c r="C34" s="596"/>
      <c r="D34" s="1413"/>
      <c r="E34" s="600"/>
      <c r="F34" s="577" t="s">
        <v>1715</v>
      </c>
      <c r="G34" s="556"/>
      <c r="H34" s="590">
        <v>2</v>
      </c>
      <c r="I34" s="590"/>
      <c r="J34" s="590" t="s">
        <v>1319</v>
      </c>
      <c r="K34" s="590"/>
      <c r="L34" s="590" t="s">
        <v>1319</v>
      </c>
      <c r="M34" s="590"/>
      <c r="N34" s="590" t="s">
        <v>1319</v>
      </c>
      <c r="O34" s="590"/>
      <c r="P34" s="590" t="s">
        <v>1319</v>
      </c>
      <c r="Q34" s="590"/>
      <c r="R34" s="590" t="s">
        <v>1319</v>
      </c>
      <c r="S34" s="590"/>
      <c r="T34" s="590" t="s">
        <v>1319</v>
      </c>
      <c r="U34" s="590"/>
      <c r="V34" s="590" t="s">
        <v>1319</v>
      </c>
      <c r="W34" s="590"/>
      <c r="X34" s="590" t="s">
        <v>1319</v>
      </c>
      <c r="Y34" s="590"/>
      <c r="Z34" s="590" t="s">
        <v>1319</v>
      </c>
      <c r="AA34" s="590"/>
      <c r="AB34" s="590" t="s">
        <v>1319</v>
      </c>
      <c r="AC34" s="590"/>
      <c r="AD34" s="590" t="s">
        <v>1319</v>
      </c>
      <c r="AE34" s="590"/>
      <c r="AF34" s="590" t="s">
        <v>1319</v>
      </c>
      <c r="AG34" s="590"/>
      <c r="AH34" s="590" t="s">
        <v>1319</v>
      </c>
      <c r="AI34" s="590" t="s">
        <v>1319</v>
      </c>
      <c r="AJ34" s="590">
        <v>0</v>
      </c>
      <c r="AK34" s="590" t="s">
        <v>1319</v>
      </c>
      <c r="AL34" s="590" t="s">
        <v>1319</v>
      </c>
      <c r="AM34" s="590" t="s">
        <v>1319</v>
      </c>
      <c r="AN34" s="590" t="s">
        <v>1319</v>
      </c>
      <c r="AO34" s="593" t="s">
        <v>1319</v>
      </c>
      <c r="AP34" s="590"/>
      <c r="AQ34" s="590"/>
      <c r="AR34" s="590"/>
      <c r="AS34" s="590"/>
      <c r="AT34" s="590"/>
      <c r="AU34" s="590"/>
      <c r="AV34" s="590"/>
      <c r="AW34" s="590"/>
      <c r="AX34" s="590"/>
      <c r="AY34" s="590"/>
      <c r="AZ34" s="590"/>
    </row>
    <row r="35" spans="2:52" s="553" customFormat="1" ht="16.5" customHeight="1">
      <c r="B35" s="556"/>
      <c r="C35" s="583"/>
      <c r="D35" s="583"/>
      <c r="E35" s="600"/>
      <c r="F35" s="577" t="s">
        <v>1716</v>
      </c>
      <c r="G35" s="556"/>
      <c r="H35" s="590">
        <v>2</v>
      </c>
      <c r="I35" s="590"/>
      <c r="J35" s="590" t="s">
        <v>1319</v>
      </c>
      <c r="K35" s="590"/>
      <c r="L35" s="590" t="s">
        <v>1319</v>
      </c>
      <c r="M35" s="601"/>
      <c r="N35" s="590" t="s">
        <v>1319</v>
      </c>
      <c r="O35" s="590"/>
      <c r="P35" s="590" t="s">
        <v>1319</v>
      </c>
      <c r="Q35" s="590"/>
      <c r="R35" s="590" t="s">
        <v>1319</v>
      </c>
      <c r="S35" s="590"/>
      <c r="T35" s="590" t="s">
        <v>1319</v>
      </c>
      <c r="U35" s="590"/>
      <c r="V35" s="590" t="s">
        <v>1319</v>
      </c>
      <c r="W35" s="590"/>
      <c r="X35" s="590" t="s">
        <v>1319</v>
      </c>
      <c r="Y35" s="590"/>
      <c r="Z35" s="590" t="s">
        <v>1319</v>
      </c>
      <c r="AA35" s="590"/>
      <c r="AB35" s="590" t="s">
        <v>1319</v>
      </c>
      <c r="AC35" s="590"/>
      <c r="AD35" s="590" t="s">
        <v>1319</v>
      </c>
      <c r="AE35" s="590"/>
      <c r="AF35" s="590" t="s">
        <v>1319</v>
      </c>
      <c r="AG35" s="590"/>
      <c r="AH35" s="590" t="s">
        <v>1319</v>
      </c>
      <c r="AI35" s="590" t="s">
        <v>1319</v>
      </c>
      <c r="AJ35" s="590">
        <v>0</v>
      </c>
      <c r="AK35" s="590" t="s">
        <v>1319</v>
      </c>
      <c r="AL35" s="590" t="s">
        <v>1319</v>
      </c>
      <c r="AM35" s="590" t="s">
        <v>1319</v>
      </c>
      <c r="AN35" s="590" t="s">
        <v>1319</v>
      </c>
      <c r="AO35" s="593" t="s">
        <v>1319</v>
      </c>
      <c r="AP35" s="590"/>
      <c r="AQ35" s="590"/>
      <c r="AR35" s="590"/>
      <c r="AS35" s="590"/>
      <c r="AT35" s="590"/>
      <c r="AU35" s="590"/>
      <c r="AV35" s="590"/>
      <c r="AW35" s="590"/>
      <c r="AX35" s="590"/>
      <c r="AY35" s="590"/>
      <c r="AZ35" s="590"/>
    </row>
    <row r="36" spans="2:52" s="553" customFormat="1" ht="16.5" customHeight="1">
      <c r="B36" s="556"/>
      <c r="C36" s="583"/>
      <c r="D36" s="583"/>
      <c r="E36" s="600"/>
      <c r="F36" s="577" t="s">
        <v>1717</v>
      </c>
      <c r="G36" s="556"/>
      <c r="H36" s="590">
        <v>0</v>
      </c>
      <c r="I36" s="590"/>
      <c r="J36" s="590">
        <v>0</v>
      </c>
      <c r="K36" s="590"/>
      <c r="L36" s="590">
        <v>0</v>
      </c>
      <c r="M36" s="590"/>
      <c r="N36" s="590">
        <v>0</v>
      </c>
      <c r="O36" s="590"/>
      <c r="P36" s="590">
        <v>0</v>
      </c>
      <c r="Q36" s="590"/>
      <c r="R36" s="590">
        <v>0</v>
      </c>
      <c r="S36" s="590"/>
      <c r="T36" s="590">
        <v>0</v>
      </c>
      <c r="U36" s="590"/>
      <c r="V36" s="590">
        <v>0</v>
      </c>
      <c r="W36" s="590"/>
      <c r="X36" s="590">
        <v>0</v>
      </c>
      <c r="Y36" s="590"/>
      <c r="Z36" s="590">
        <v>0</v>
      </c>
      <c r="AA36" s="590"/>
      <c r="AB36" s="590">
        <v>0</v>
      </c>
      <c r="AC36" s="590"/>
      <c r="AD36" s="590">
        <v>0</v>
      </c>
      <c r="AE36" s="590"/>
      <c r="AF36" s="590">
        <v>0</v>
      </c>
      <c r="AG36" s="590"/>
      <c r="AH36" s="590">
        <v>0</v>
      </c>
      <c r="AI36" s="590">
        <v>0</v>
      </c>
      <c r="AJ36" s="590">
        <v>0</v>
      </c>
      <c r="AK36" s="590">
        <v>0</v>
      </c>
      <c r="AL36" s="590">
        <v>0</v>
      </c>
      <c r="AM36" s="590">
        <v>0</v>
      </c>
      <c r="AN36" s="590">
        <v>0</v>
      </c>
      <c r="AO36" s="593">
        <v>0</v>
      </c>
      <c r="AP36" s="590"/>
      <c r="AQ36" s="590"/>
      <c r="AR36" s="590"/>
      <c r="AS36" s="590"/>
      <c r="AT36" s="590"/>
      <c r="AU36" s="590"/>
      <c r="AV36" s="590"/>
      <c r="AW36" s="590"/>
      <c r="AX36" s="590"/>
      <c r="AY36" s="590"/>
      <c r="AZ36" s="590"/>
    </row>
    <row r="37" spans="2:52" ht="12">
      <c r="B37" s="556"/>
      <c r="C37" s="583"/>
      <c r="D37" s="583"/>
      <c r="E37" s="600"/>
      <c r="F37" s="577" t="s">
        <v>1718</v>
      </c>
      <c r="G37" s="602"/>
      <c r="H37" s="590">
        <v>0</v>
      </c>
      <c r="I37" s="590"/>
      <c r="J37" s="590">
        <v>0</v>
      </c>
      <c r="K37" s="590"/>
      <c r="L37" s="590">
        <v>0</v>
      </c>
      <c r="M37" s="590"/>
      <c r="N37" s="590">
        <v>0</v>
      </c>
      <c r="O37" s="590"/>
      <c r="P37" s="590">
        <v>0</v>
      </c>
      <c r="Q37" s="590"/>
      <c r="R37" s="590">
        <v>0</v>
      </c>
      <c r="S37" s="590"/>
      <c r="T37" s="590">
        <v>0</v>
      </c>
      <c r="U37" s="590"/>
      <c r="V37" s="590">
        <v>0</v>
      </c>
      <c r="W37" s="590"/>
      <c r="X37" s="590">
        <v>0</v>
      </c>
      <c r="Y37" s="590"/>
      <c r="Z37" s="590">
        <v>0</v>
      </c>
      <c r="AA37" s="590"/>
      <c r="AB37" s="590">
        <v>0</v>
      </c>
      <c r="AC37" s="590"/>
      <c r="AD37" s="590">
        <v>0</v>
      </c>
      <c r="AE37" s="590"/>
      <c r="AF37" s="590">
        <v>0</v>
      </c>
      <c r="AG37" s="590"/>
      <c r="AH37" s="590">
        <v>0</v>
      </c>
      <c r="AI37" s="590">
        <v>0</v>
      </c>
      <c r="AJ37" s="590">
        <v>0</v>
      </c>
      <c r="AK37" s="590">
        <v>0</v>
      </c>
      <c r="AL37" s="590">
        <v>0</v>
      </c>
      <c r="AM37" s="590">
        <v>0</v>
      </c>
      <c r="AN37" s="590">
        <v>0</v>
      </c>
      <c r="AO37" s="593">
        <v>0</v>
      </c>
      <c r="AP37" s="590"/>
      <c r="AQ37" s="590"/>
      <c r="AR37" s="590"/>
      <c r="AS37" s="590"/>
      <c r="AT37" s="590"/>
      <c r="AU37" s="590"/>
      <c r="AV37" s="590"/>
      <c r="AW37" s="590"/>
      <c r="AX37" s="590"/>
      <c r="AY37" s="590"/>
      <c r="AZ37" s="590"/>
    </row>
    <row r="38" spans="2:52" s="597" customFormat="1" ht="16.5" customHeight="1">
      <c r="B38" s="556"/>
      <c r="C38" s="583"/>
      <c r="D38" s="583"/>
      <c r="E38" s="600"/>
      <c r="F38" s="577" t="s">
        <v>1707</v>
      </c>
      <c r="G38" s="598"/>
      <c r="H38" s="590">
        <f>SUM(H29:H37)</f>
        <v>288</v>
      </c>
      <c r="I38" s="603"/>
      <c r="J38" s="590">
        <v>9972</v>
      </c>
      <c r="K38" s="603"/>
      <c r="L38" s="590">
        <v>115035</v>
      </c>
      <c r="M38" s="603"/>
      <c r="N38" s="590">
        <v>185048</v>
      </c>
      <c r="O38" s="590"/>
      <c r="P38" s="590">
        <v>1416890</v>
      </c>
      <c r="Q38" s="590"/>
      <c r="R38" s="590">
        <v>17605</v>
      </c>
      <c r="S38" s="590"/>
      <c r="T38" s="590">
        <v>224335</v>
      </c>
      <c r="U38" s="590"/>
      <c r="V38" s="590">
        <v>144306</v>
      </c>
      <c r="W38" s="590"/>
      <c r="X38" s="590">
        <v>188580</v>
      </c>
      <c r="Y38" s="590"/>
      <c r="Z38" s="590">
        <v>83824</v>
      </c>
      <c r="AA38" s="590"/>
      <c r="AB38" s="590">
        <v>106787</v>
      </c>
      <c r="AC38" s="590"/>
      <c r="AD38" s="590">
        <v>53124</v>
      </c>
      <c r="AE38" s="590"/>
      <c r="AF38" s="590">
        <v>62540</v>
      </c>
      <c r="AG38" s="590"/>
      <c r="AH38" s="590">
        <v>435355</v>
      </c>
      <c r="AI38" s="590">
        <v>100472</v>
      </c>
      <c r="AJ38" s="590">
        <f>SUM(AJ29:AJ37)</f>
        <v>10413</v>
      </c>
      <c r="AK38" s="590">
        <v>10779</v>
      </c>
      <c r="AL38" s="590">
        <v>49329</v>
      </c>
      <c r="AM38" s="590">
        <v>21623</v>
      </c>
      <c r="AN38" s="590">
        <v>9631</v>
      </c>
      <c r="AO38" s="593">
        <v>2669770</v>
      </c>
      <c r="AP38" s="590"/>
      <c r="AQ38" s="590"/>
      <c r="AR38" s="590"/>
      <c r="AS38" s="590"/>
      <c r="AT38" s="590"/>
      <c r="AU38" s="590"/>
      <c r="AV38" s="590"/>
      <c r="AW38" s="590"/>
      <c r="AX38" s="590"/>
      <c r="AY38" s="590"/>
      <c r="AZ38" s="590"/>
    </row>
    <row r="39" spans="2:52" s="597" customFormat="1" ht="16.5" customHeight="1">
      <c r="B39" s="556"/>
      <c r="C39" s="583"/>
      <c r="D39" s="583"/>
      <c r="E39" s="600"/>
      <c r="F39" s="577"/>
      <c r="G39" s="598"/>
      <c r="H39" s="590"/>
      <c r="I39" s="603"/>
      <c r="J39" s="590"/>
      <c r="K39" s="603"/>
      <c r="L39" s="590"/>
      <c r="M39" s="603"/>
      <c r="N39" s="590"/>
      <c r="O39" s="590"/>
      <c r="P39" s="590"/>
      <c r="Q39" s="590"/>
      <c r="R39" s="590"/>
      <c r="S39" s="590"/>
      <c r="T39" s="590"/>
      <c r="U39" s="590"/>
      <c r="V39" s="590"/>
      <c r="W39" s="590"/>
      <c r="X39" s="590"/>
      <c r="Y39" s="590"/>
      <c r="Z39" s="590"/>
      <c r="AA39" s="590"/>
      <c r="AB39" s="590"/>
      <c r="AC39" s="590"/>
      <c r="AD39" s="590"/>
      <c r="AE39" s="590"/>
      <c r="AF39" s="590"/>
      <c r="AG39" s="590"/>
      <c r="AH39" s="590"/>
      <c r="AI39" s="590"/>
      <c r="AJ39" s="590"/>
      <c r="AK39" s="590"/>
      <c r="AL39" s="590"/>
      <c r="AM39" s="590"/>
      <c r="AN39" s="590"/>
      <c r="AO39" s="593"/>
      <c r="AP39" s="590"/>
      <c r="AQ39" s="590"/>
      <c r="AR39" s="590"/>
      <c r="AS39" s="590"/>
      <c r="AT39" s="590"/>
      <c r="AU39" s="590"/>
      <c r="AV39" s="590"/>
      <c r="AW39" s="590"/>
      <c r="AX39" s="590"/>
      <c r="AY39" s="590"/>
      <c r="AZ39" s="590"/>
    </row>
    <row r="40" spans="2:41" s="582" customFormat="1" ht="12.75">
      <c r="B40" s="556"/>
      <c r="C40" s="583"/>
      <c r="D40" s="583"/>
      <c r="E40" s="584"/>
      <c r="F40" s="585" t="s">
        <v>519</v>
      </c>
      <c r="G40" s="586"/>
      <c r="H40" s="587">
        <f>SUM(H43,H53)</f>
        <v>1029</v>
      </c>
      <c r="I40" s="587"/>
      <c r="J40" s="587">
        <f>SUM(J43,J53)</f>
        <v>15905</v>
      </c>
      <c r="K40" s="587"/>
      <c r="L40" s="588" t="s">
        <v>1719</v>
      </c>
      <c r="M40" s="587"/>
      <c r="N40" s="587">
        <f>SUM(N43,N53)</f>
        <v>232697</v>
      </c>
      <c r="O40" s="587"/>
      <c r="P40" s="587">
        <f>SUM(P43,P53)</f>
        <v>1270042</v>
      </c>
      <c r="Q40" s="589"/>
      <c r="R40" s="590" t="s">
        <v>1719</v>
      </c>
      <c r="S40" s="589"/>
      <c r="T40" s="587">
        <f>SUM(T43,T53)</f>
        <v>287</v>
      </c>
      <c r="U40" s="587"/>
      <c r="V40" s="588" t="s">
        <v>1719</v>
      </c>
      <c r="W40" s="587"/>
      <c r="X40" s="588" t="s">
        <v>1719</v>
      </c>
      <c r="Y40" s="587"/>
      <c r="Z40" s="588" t="s">
        <v>1719</v>
      </c>
      <c r="AA40" s="587"/>
      <c r="AB40" s="588" t="s">
        <v>1719</v>
      </c>
      <c r="AC40" s="587"/>
      <c r="AD40" s="588" t="s">
        <v>1719</v>
      </c>
      <c r="AE40" s="587"/>
      <c r="AF40" s="588" t="s">
        <v>1719</v>
      </c>
      <c r="AG40" s="587"/>
      <c r="AH40" s="588" t="s">
        <v>1719</v>
      </c>
      <c r="AI40" s="588" t="s">
        <v>1719</v>
      </c>
      <c r="AJ40" s="588" t="s">
        <v>1719</v>
      </c>
      <c r="AK40" s="588" t="s">
        <v>1719</v>
      </c>
      <c r="AL40" s="588" t="s">
        <v>1719</v>
      </c>
      <c r="AM40" s="588" t="s">
        <v>1719</v>
      </c>
      <c r="AN40" s="588" t="s">
        <v>1719</v>
      </c>
      <c r="AO40" s="591">
        <f>SUM(AO43,AO53)</f>
        <v>1892490</v>
      </c>
    </row>
    <row r="41" spans="2:52" s="553" customFormat="1" ht="16.5" customHeight="1">
      <c r="B41" s="556"/>
      <c r="C41" s="583"/>
      <c r="D41" s="592">
        <v>9</v>
      </c>
      <c r="E41" s="584"/>
      <c r="F41" s="577" t="s">
        <v>1702</v>
      </c>
      <c r="G41" s="556"/>
      <c r="H41" s="590">
        <v>263</v>
      </c>
      <c r="I41" s="590"/>
      <c r="J41" s="590">
        <v>578</v>
      </c>
      <c r="K41" s="590"/>
      <c r="L41" s="590" t="s">
        <v>1703</v>
      </c>
      <c r="M41" s="590"/>
      <c r="N41" s="590">
        <v>1681</v>
      </c>
      <c r="O41" s="590"/>
      <c r="P41" s="590">
        <v>7356</v>
      </c>
      <c r="Q41" s="590"/>
      <c r="R41" s="590" t="s">
        <v>1703</v>
      </c>
      <c r="S41" s="590"/>
      <c r="T41" s="590">
        <v>0</v>
      </c>
      <c r="U41" s="590"/>
      <c r="V41" s="590" t="s">
        <v>1703</v>
      </c>
      <c r="W41" s="590"/>
      <c r="X41" s="590" t="s">
        <v>1703</v>
      </c>
      <c r="Y41" s="590"/>
      <c r="Z41" s="590" t="s">
        <v>1703</v>
      </c>
      <c r="AA41" s="590"/>
      <c r="AB41" s="590" t="s">
        <v>1703</v>
      </c>
      <c r="AC41" s="590"/>
      <c r="AD41" s="590" t="s">
        <v>1703</v>
      </c>
      <c r="AE41" s="590"/>
      <c r="AF41" s="590" t="s">
        <v>1703</v>
      </c>
      <c r="AG41" s="590"/>
      <c r="AH41" s="590" t="s">
        <v>1703</v>
      </c>
      <c r="AI41" s="590" t="s">
        <v>1703</v>
      </c>
      <c r="AJ41" s="590" t="s">
        <v>1703</v>
      </c>
      <c r="AK41" s="590" t="s">
        <v>1703</v>
      </c>
      <c r="AL41" s="590" t="s">
        <v>1703</v>
      </c>
      <c r="AM41" s="590" t="s">
        <v>1703</v>
      </c>
      <c r="AN41" s="590" t="s">
        <v>1703</v>
      </c>
      <c r="AO41" s="593">
        <v>17348</v>
      </c>
      <c r="AP41" s="590"/>
      <c r="AQ41" s="590"/>
      <c r="AR41" s="590"/>
      <c r="AS41" s="590"/>
      <c r="AT41" s="590"/>
      <c r="AU41" s="590"/>
      <c r="AV41" s="590"/>
      <c r="AW41" s="590"/>
      <c r="AX41" s="590"/>
      <c r="AY41" s="590"/>
      <c r="AZ41" s="590"/>
    </row>
    <row r="42" spans="2:52" s="553" customFormat="1" ht="16.5" customHeight="1">
      <c r="B42" s="556"/>
      <c r="C42" s="583"/>
      <c r="D42" s="1413" t="s">
        <v>1704</v>
      </c>
      <c r="E42" s="189"/>
      <c r="F42" s="577" t="s">
        <v>1705</v>
      </c>
      <c r="G42" s="556"/>
      <c r="H42" s="590">
        <v>369</v>
      </c>
      <c r="I42" s="590"/>
      <c r="J42" s="590">
        <v>2275</v>
      </c>
      <c r="K42" s="590"/>
      <c r="L42" s="590" t="s">
        <v>1706</v>
      </c>
      <c r="M42" s="590"/>
      <c r="N42" s="590">
        <v>19199</v>
      </c>
      <c r="O42" s="590"/>
      <c r="P42" s="590">
        <v>54982</v>
      </c>
      <c r="Q42" s="590"/>
      <c r="R42" s="590" t="s">
        <v>1706</v>
      </c>
      <c r="S42" s="590"/>
      <c r="T42" s="590">
        <v>0</v>
      </c>
      <c r="U42" s="590"/>
      <c r="V42" s="590" t="s">
        <v>1706</v>
      </c>
      <c r="W42" s="590"/>
      <c r="X42" s="590" t="s">
        <v>1706</v>
      </c>
      <c r="Y42" s="590"/>
      <c r="Z42" s="590" t="s">
        <v>1706</v>
      </c>
      <c r="AA42" s="590"/>
      <c r="AB42" s="590" t="s">
        <v>1706</v>
      </c>
      <c r="AC42" s="590"/>
      <c r="AD42" s="590" t="s">
        <v>1706</v>
      </c>
      <c r="AE42" s="590"/>
      <c r="AF42" s="590" t="s">
        <v>1706</v>
      </c>
      <c r="AG42" s="590"/>
      <c r="AH42" s="590" t="s">
        <v>1706</v>
      </c>
      <c r="AI42" s="590" t="s">
        <v>1706</v>
      </c>
      <c r="AJ42" s="590" t="s">
        <v>1706</v>
      </c>
      <c r="AK42" s="590" t="s">
        <v>1706</v>
      </c>
      <c r="AL42" s="590" t="s">
        <v>1706</v>
      </c>
      <c r="AM42" s="590" t="s">
        <v>1706</v>
      </c>
      <c r="AN42" s="590" t="s">
        <v>1706</v>
      </c>
      <c r="AO42" s="593">
        <v>105915</v>
      </c>
      <c r="AP42" s="590"/>
      <c r="AQ42" s="590"/>
      <c r="AR42" s="590"/>
      <c r="AS42" s="590"/>
      <c r="AT42" s="590"/>
      <c r="AU42" s="590"/>
      <c r="AV42" s="590"/>
      <c r="AW42" s="590"/>
      <c r="AX42" s="590"/>
      <c r="AY42" s="590"/>
      <c r="AZ42" s="590"/>
    </row>
    <row r="43" spans="2:52" s="553" customFormat="1" ht="16.5" customHeight="1">
      <c r="B43" s="556">
        <v>20</v>
      </c>
      <c r="C43" s="596"/>
      <c r="D43" s="1413"/>
      <c r="E43" s="189"/>
      <c r="F43" s="577" t="s">
        <v>1707</v>
      </c>
      <c r="G43" s="556"/>
      <c r="H43" s="590">
        <f>SUM(H41:H42)</f>
        <v>632</v>
      </c>
      <c r="I43" s="590"/>
      <c r="J43" s="590">
        <f>SUM(J41:J42)</f>
        <v>2853</v>
      </c>
      <c r="K43" s="590"/>
      <c r="L43" s="590" t="s">
        <v>1708</v>
      </c>
      <c r="M43" s="590"/>
      <c r="N43" s="590">
        <f>SUM(N41:N42)</f>
        <v>20880</v>
      </c>
      <c r="O43" s="590"/>
      <c r="P43" s="590">
        <f>SUM(P41:P42)</f>
        <v>62338</v>
      </c>
      <c r="Q43" s="590"/>
      <c r="R43" s="590" t="s">
        <v>1708</v>
      </c>
      <c r="S43" s="590"/>
      <c r="T43" s="590">
        <f>SUM(T41:T42)</f>
        <v>0</v>
      </c>
      <c r="U43" s="590"/>
      <c r="V43" s="590" t="s">
        <v>1708</v>
      </c>
      <c r="W43" s="590"/>
      <c r="X43" s="590" t="s">
        <v>1708</v>
      </c>
      <c r="Y43" s="590"/>
      <c r="Z43" s="590" t="s">
        <v>1708</v>
      </c>
      <c r="AA43" s="590"/>
      <c r="AB43" s="590" t="s">
        <v>1708</v>
      </c>
      <c r="AC43" s="590"/>
      <c r="AD43" s="590" t="s">
        <v>1708</v>
      </c>
      <c r="AE43" s="590"/>
      <c r="AF43" s="590" t="s">
        <v>1708</v>
      </c>
      <c r="AG43" s="590"/>
      <c r="AH43" s="590" t="s">
        <v>1708</v>
      </c>
      <c r="AI43" s="590" t="s">
        <v>1708</v>
      </c>
      <c r="AJ43" s="590" t="s">
        <v>1708</v>
      </c>
      <c r="AK43" s="590" t="s">
        <v>1708</v>
      </c>
      <c r="AL43" s="590" t="s">
        <v>1708</v>
      </c>
      <c r="AM43" s="590" t="s">
        <v>1708</v>
      </c>
      <c r="AN43" s="590" t="s">
        <v>1708</v>
      </c>
      <c r="AO43" s="593">
        <f>SUM(AO41:AO42)</f>
        <v>123263</v>
      </c>
      <c r="AP43" s="590"/>
      <c r="AQ43" s="590"/>
      <c r="AR43" s="590"/>
      <c r="AS43" s="590"/>
      <c r="AT43" s="590"/>
      <c r="AU43" s="590"/>
      <c r="AV43" s="590"/>
      <c r="AW43" s="590"/>
      <c r="AX43" s="590"/>
      <c r="AY43" s="590"/>
      <c r="AZ43" s="590"/>
    </row>
    <row r="44" spans="2:52" s="597" customFormat="1" ht="16.5" customHeight="1">
      <c r="B44" s="1414" t="s">
        <v>1656</v>
      </c>
      <c r="C44" s="596"/>
      <c r="D44" s="594"/>
      <c r="E44" s="189"/>
      <c r="F44" s="577" t="s">
        <v>1709</v>
      </c>
      <c r="G44" s="598"/>
      <c r="H44" s="590">
        <v>174</v>
      </c>
      <c r="I44" s="588"/>
      <c r="J44" s="590">
        <v>2463</v>
      </c>
      <c r="K44" s="588"/>
      <c r="L44" s="590">
        <v>25167</v>
      </c>
      <c r="M44" s="588"/>
      <c r="N44" s="590">
        <v>30717</v>
      </c>
      <c r="O44" s="590"/>
      <c r="P44" s="590">
        <v>132982</v>
      </c>
      <c r="Q44" s="590"/>
      <c r="R44" s="590">
        <v>10770</v>
      </c>
      <c r="S44" s="590"/>
      <c r="T44" s="590">
        <v>1</v>
      </c>
      <c r="U44" s="590"/>
      <c r="V44" s="590">
        <v>6545</v>
      </c>
      <c r="W44" s="590"/>
      <c r="X44" s="590">
        <v>8568</v>
      </c>
      <c r="Y44" s="590"/>
      <c r="Z44" s="590">
        <v>8612</v>
      </c>
      <c r="AA44" s="590"/>
      <c r="AB44" s="590">
        <v>10336</v>
      </c>
      <c r="AC44" s="590"/>
      <c r="AD44" s="590">
        <v>4953</v>
      </c>
      <c r="AE44" s="590"/>
      <c r="AF44" s="590">
        <v>5845</v>
      </c>
      <c r="AG44" s="590"/>
      <c r="AH44" s="590">
        <v>54953</v>
      </c>
      <c r="AI44" s="590">
        <v>8148</v>
      </c>
      <c r="AJ44" s="590">
        <v>1331</v>
      </c>
      <c r="AK44" s="590">
        <v>365</v>
      </c>
      <c r="AL44" s="590">
        <v>3239</v>
      </c>
      <c r="AM44" s="590">
        <v>345</v>
      </c>
      <c r="AN44" s="590">
        <v>93</v>
      </c>
      <c r="AO44" s="593">
        <v>209320</v>
      </c>
      <c r="AP44" s="590"/>
      <c r="AQ44" s="590"/>
      <c r="AR44" s="590"/>
      <c r="AS44" s="590"/>
      <c r="AT44" s="590"/>
      <c r="AU44" s="590"/>
      <c r="AV44" s="590"/>
      <c r="AW44" s="590"/>
      <c r="AX44" s="590"/>
      <c r="AY44" s="590"/>
      <c r="AZ44" s="590"/>
    </row>
    <row r="45" spans="2:52" s="553" customFormat="1" ht="16.5" customHeight="1">
      <c r="B45" s="1414"/>
      <c r="C45" s="596"/>
      <c r="D45" s="594"/>
      <c r="E45" s="599"/>
      <c r="F45" s="577" t="s">
        <v>1710</v>
      </c>
      <c r="G45" s="556"/>
      <c r="H45" s="590">
        <v>88</v>
      </c>
      <c r="I45" s="590"/>
      <c r="J45" s="590">
        <v>2566</v>
      </c>
      <c r="K45" s="590"/>
      <c r="L45" s="590">
        <v>28977</v>
      </c>
      <c r="M45" s="590"/>
      <c r="N45" s="590">
        <v>39243</v>
      </c>
      <c r="O45" s="590"/>
      <c r="P45" s="590">
        <v>219096</v>
      </c>
      <c r="Q45" s="590"/>
      <c r="R45" s="590">
        <v>2718</v>
      </c>
      <c r="S45" s="590"/>
      <c r="T45" s="590">
        <v>0</v>
      </c>
      <c r="U45" s="590"/>
      <c r="V45" s="590">
        <v>14340</v>
      </c>
      <c r="W45" s="590"/>
      <c r="X45" s="590">
        <v>14988</v>
      </c>
      <c r="Y45" s="590"/>
      <c r="Z45" s="590">
        <v>11187</v>
      </c>
      <c r="AA45" s="590"/>
      <c r="AB45" s="590">
        <v>15783</v>
      </c>
      <c r="AC45" s="590"/>
      <c r="AD45" s="590">
        <v>7089</v>
      </c>
      <c r="AE45" s="590"/>
      <c r="AF45" s="590">
        <v>10191</v>
      </c>
      <c r="AG45" s="590"/>
      <c r="AH45" s="590">
        <v>46920</v>
      </c>
      <c r="AI45" s="590">
        <v>10188</v>
      </c>
      <c r="AJ45" s="590">
        <v>1094</v>
      </c>
      <c r="AK45" s="590">
        <v>491</v>
      </c>
      <c r="AL45" s="590">
        <v>4858</v>
      </c>
      <c r="AM45" s="590">
        <v>1079</v>
      </c>
      <c r="AN45" s="590">
        <v>1150</v>
      </c>
      <c r="AO45" s="593">
        <v>301759</v>
      </c>
      <c r="AP45" s="590"/>
      <c r="AQ45" s="590"/>
      <c r="AR45" s="590"/>
      <c r="AS45" s="590"/>
      <c r="AT45" s="590"/>
      <c r="AU45" s="590"/>
      <c r="AV45" s="590"/>
      <c r="AW45" s="590"/>
      <c r="AX45" s="590"/>
      <c r="AY45" s="590"/>
      <c r="AZ45" s="590"/>
    </row>
    <row r="46" spans="2:52" s="553" customFormat="1" ht="16.5" customHeight="1">
      <c r="B46" s="1414"/>
      <c r="C46" s="596"/>
      <c r="D46" s="596"/>
      <c r="E46" s="189"/>
      <c r="F46" s="577" t="s">
        <v>1711</v>
      </c>
      <c r="G46" s="556"/>
      <c r="H46" s="590">
        <v>84</v>
      </c>
      <c r="I46" s="590"/>
      <c r="J46" s="590">
        <v>3203</v>
      </c>
      <c r="K46" s="590"/>
      <c r="L46" s="590">
        <v>36123</v>
      </c>
      <c r="M46" s="590"/>
      <c r="N46" s="590">
        <v>51104</v>
      </c>
      <c r="O46" s="590"/>
      <c r="P46" s="590">
        <v>250635</v>
      </c>
      <c r="Q46" s="590"/>
      <c r="R46" s="590">
        <v>2546</v>
      </c>
      <c r="S46" s="590"/>
      <c r="T46" s="590">
        <v>0</v>
      </c>
      <c r="U46" s="590"/>
      <c r="V46" s="590">
        <v>19381</v>
      </c>
      <c r="W46" s="590"/>
      <c r="X46" s="590">
        <v>21139</v>
      </c>
      <c r="Y46" s="590"/>
      <c r="Z46" s="590">
        <v>17719</v>
      </c>
      <c r="AA46" s="590"/>
      <c r="AB46" s="590">
        <v>20486</v>
      </c>
      <c r="AC46" s="590"/>
      <c r="AD46" s="590">
        <v>8004</v>
      </c>
      <c r="AE46" s="590"/>
      <c r="AF46" s="590">
        <v>11317</v>
      </c>
      <c r="AG46" s="590"/>
      <c r="AH46" s="590">
        <v>64899</v>
      </c>
      <c r="AI46" s="590">
        <v>17281</v>
      </c>
      <c r="AJ46" s="590">
        <v>1286</v>
      </c>
      <c r="AK46" s="590">
        <v>1038</v>
      </c>
      <c r="AL46" s="590">
        <v>7255</v>
      </c>
      <c r="AM46" s="590">
        <v>245</v>
      </c>
      <c r="AN46" s="590">
        <v>0</v>
      </c>
      <c r="AO46" s="593">
        <v>380117</v>
      </c>
      <c r="AP46" s="590"/>
      <c r="AQ46" s="590"/>
      <c r="AR46" s="590"/>
      <c r="AS46" s="590"/>
      <c r="AT46" s="590"/>
      <c r="AU46" s="590"/>
      <c r="AV46" s="590"/>
      <c r="AW46" s="590"/>
      <c r="AX46" s="590"/>
      <c r="AY46" s="590"/>
      <c r="AZ46" s="590"/>
    </row>
    <row r="47" spans="2:52" s="553" customFormat="1" ht="16.5" customHeight="1">
      <c r="B47" s="1414"/>
      <c r="C47" s="596"/>
      <c r="D47" s="592">
        <v>10</v>
      </c>
      <c r="E47" s="600"/>
      <c r="F47" s="577" t="s">
        <v>1712</v>
      </c>
      <c r="G47" s="556"/>
      <c r="H47" s="590">
        <v>37</v>
      </c>
      <c r="I47" s="590"/>
      <c r="J47" s="590">
        <v>2421</v>
      </c>
      <c r="K47" s="590"/>
      <c r="L47" s="590">
        <v>28548</v>
      </c>
      <c r="M47" s="590"/>
      <c r="N47" s="590">
        <v>40408</v>
      </c>
      <c r="O47" s="590"/>
      <c r="P47" s="590">
        <v>219685</v>
      </c>
      <c r="Q47" s="590"/>
      <c r="R47" s="590">
        <v>2242</v>
      </c>
      <c r="S47" s="590"/>
      <c r="T47" s="590">
        <v>43</v>
      </c>
      <c r="U47" s="590"/>
      <c r="V47" s="590">
        <v>14491</v>
      </c>
      <c r="W47" s="590"/>
      <c r="X47" s="590">
        <v>16339</v>
      </c>
      <c r="Y47" s="590"/>
      <c r="Z47" s="590">
        <v>29557</v>
      </c>
      <c r="AA47" s="590"/>
      <c r="AB47" s="590">
        <v>36735</v>
      </c>
      <c r="AC47" s="590"/>
      <c r="AD47" s="590">
        <v>6888</v>
      </c>
      <c r="AE47" s="590"/>
      <c r="AF47" s="590">
        <v>8996</v>
      </c>
      <c r="AG47" s="590"/>
      <c r="AH47" s="590">
        <v>48099</v>
      </c>
      <c r="AI47" s="590">
        <v>10800</v>
      </c>
      <c r="AJ47" s="590">
        <v>1058</v>
      </c>
      <c r="AK47" s="590">
        <v>708</v>
      </c>
      <c r="AL47" s="590">
        <v>7371</v>
      </c>
      <c r="AM47" s="590">
        <v>1426</v>
      </c>
      <c r="AN47" s="590">
        <v>1319</v>
      </c>
      <c r="AO47" s="593">
        <v>322063</v>
      </c>
      <c r="AP47" s="590"/>
      <c r="AQ47" s="590"/>
      <c r="AR47" s="590"/>
      <c r="AS47" s="590"/>
      <c r="AT47" s="590"/>
      <c r="AU47" s="590"/>
      <c r="AV47" s="590"/>
      <c r="AW47" s="590"/>
      <c r="AX47" s="590"/>
      <c r="AY47" s="590"/>
      <c r="AZ47" s="590"/>
    </row>
    <row r="48" spans="2:52" s="553" customFormat="1" ht="16.5" customHeight="1">
      <c r="B48" s="1414"/>
      <c r="C48" s="596"/>
      <c r="D48" s="1413" t="s">
        <v>1713</v>
      </c>
      <c r="E48" s="600"/>
      <c r="F48" s="577" t="s">
        <v>1714</v>
      </c>
      <c r="G48" s="556" t="s">
        <v>1318</v>
      </c>
      <c r="H48" s="590">
        <v>12</v>
      </c>
      <c r="I48" s="590"/>
      <c r="J48" s="590">
        <v>2399</v>
      </c>
      <c r="K48" s="590"/>
      <c r="L48" s="590">
        <v>29489</v>
      </c>
      <c r="M48" s="590"/>
      <c r="N48" s="590">
        <v>50345</v>
      </c>
      <c r="O48" s="590"/>
      <c r="P48" s="590">
        <v>385306</v>
      </c>
      <c r="Q48" s="590"/>
      <c r="R48" s="590">
        <v>8115</v>
      </c>
      <c r="S48" s="590"/>
      <c r="T48" s="590">
        <v>243</v>
      </c>
      <c r="U48" s="590"/>
      <c r="V48" s="590">
        <v>17386</v>
      </c>
      <c r="W48" s="590"/>
      <c r="X48" s="590">
        <v>13666</v>
      </c>
      <c r="Y48" s="590"/>
      <c r="Z48" s="590">
        <v>119440</v>
      </c>
      <c r="AA48" s="590"/>
      <c r="AB48" s="590">
        <v>147387</v>
      </c>
      <c r="AC48" s="590"/>
      <c r="AD48" s="590">
        <v>12950</v>
      </c>
      <c r="AE48" s="590"/>
      <c r="AF48" s="590">
        <v>13171</v>
      </c>
      <c r="AG48" s="590"/>
      <c r="AH48" s="590">
        <v>67692</v>
      </c>
      <c r="AI48" s="590">
        <v>12803</v>
      </c>
      <c r="AJ48" s="590">
        <v>938</v>
      </c>
      <c r="AK48" s="590">
        <v>2016</v>
      </c>
      <c r="AL48" s="590">
        <v>8808</v>
      </c>
      <c r="AM48" s="590">
        <v>4276</v>
      </c>
      <c r="AN48" s="590">
        <v>4252</v>
      </c>
      <c r="AO48" s="593">
        <v>555968</v>
      </c>
      <c r="AP48" s="590"/>
      <c r="AQ48" s="590"/>
      <c r="AR48" s="590"/>
      <c r="AS48" s="590"/>
      <c r="AT48" s="590"/>
      <c r="AU48" s="590"/>
      <c r="AV48" s="590"/>
      <c r="AW48" s="590"/>
      <c r="AX48" s="590"/>
      <c r="AY48" s="590"/>
      <c r="AZ48" s="590"/>
    </row>
    <row r="49" spans="2:52" s="553" customFormat="1" ht="16.5" customHeight="1">
      <c r="B49" s="595"/>
      <c r="C49" s="596"/>
      <c r="D49" s="1413"/>
      <c r="E49" s="600"/>
      <c r="F49" s="577" t="s">
        <v>1715</v>
      </c>
      <c r="G49" s="556"/>
      <c r="H49" s="590">
        <v>1</v>
      </c>
      <c r="I49" s="590"/>
      <c r="J49" s="590" t="s">
        <v>1319</v>
      </c>
      <c r="K49" s="590"/>
      <c r="L49" s="590" t="s">
        <v>1319</v>
      </c>
      <c r="M49" s="590"/>
      <c r="N49" s="590" t="s">
        <v>1319</v>
      </c>
      <c r="O49" s="590"/>
      <c r="P49" s="590" t="s">
        <v>1319</v>
      </c>
      <c r="Q49" s="590"/>
      <c r="R49" s="590" t="s">
        <v>1319</v>
      </c>
      <c r="S49" s="590"/>
      <c r="T49" s="590">
        <v>0</v>
      </c>
      <c r="U49" s="590"/>
      <c r="V49" s="590" t="s">
        <v>1319</v>
      </c>
      <c r="W49" s="590"/>
      <c r="X49" s="590" t="s">
        <v>1319</v>
      </c>
      <c r="Y49" s="590"/>
      <c r="Z49" s="590" t="s">
        <v>1319</v>
      </c>
      <c r="AA49" s="590"/>
      <c r="AB49" s="590" t="s">
        <v>1319</v>
      </c>
      <c r="AC49" s="590"/>
      <c r="AD49" s="590" t="s">
        <v>1319</v>
      </c>
      <c r="AE49" s="590"/>
      <c r="AF49" s="590" t="s">
        <v>1319</v>
      </c>
      <c r="AG49" s="590"/>
      <c r="AH49" s="590" t="s">
        <v>1319</v>
      </c>
      <c r="AI49" s="590" t="s">
        <v>1319</v>
      </c>
      <c r="AJ49" s="590" t="s">
        <v>1319</v>
      </c>
      <c r="AK49" s="590">
        <v>0</v>
      </c>
      <c r="AL49" s="590" t="s">
        <v>1319</v>
      </c>
      <c r="AM49" s="590">
        <v>0</v>
      </c>
      <c r="AN49" s="590">
        <v>0</v>
      </c>
      <c r="AO49" s="593" t="s">
        <v>1319</v>
      </c>
      <c r="AP49" s="590"/>
      <c r="AQ49" s="590"/>
      <c r="AR49" s="590"/>
      <c r="AS49" s="590"/>
      <c r="AT49" s="590"/>
      <c r="AU49" s="590"/>
      <c r="AV49" s="590"/>
      <c r="AW49" s="590"/>
      <c r="AX49" s="590"/>
      <c r="AY49" s="590"/>
      <c r="AZ49" s="590"/>
    </row>
    <row r="50" spans="2:52" s="553" customFormat="1" ht="16.5" customHeight="1">
      <c r="B50" s="556"/>
      <c r="C50" s="583"/>
      <c r="D50" s="583"/>
      <c r="E50" s="600"/>
      <c r="F50" s="577" t="s">
        <v>1716</v>
      </c>
      <c r="G50" s="556"/>
      <c r="H50" s="590">
        <v>1</v>
      </c>
      <c r="I50" s="590"/>
      <c r="J50" s="590" t="s">
        <v>1319</v>
      </c>
      <c r="K50" s="590"/>
      <c r="L50" s="590" t="s">
        <v>1319</v>
      </c>
      <c r="M50" s="601"/>
      <c r="N50" s="590" t="s">
        <v>1319</v>
      </c>
      <c r="O50" s="590"/>
      <c r="P50" s="590" t="s">
        <v>1319</v>
      </c>
      <c r="Q50" s="590"/>
      <c r="R50" s="590" t="s">
        <v>1319</v>
      </c>
      <c r="S50" s="590"/>
      <c r="T50" s="590">
        <v>0</v>
      </c>
      <c r="U50" s="590"/>
      <c r="V50" s="590" t="s">
        <v>1319</v>
      </c>
      <c r="W50" s="590"/>
      <c r="X50" s="590" t="s">
        <v>1319</v>
      </c>
      <c r="Y50" s="590"/>
      <c r="Z50" s="590" t="s">
        <v>1319</v>
      </c>
      <c r="AA50" s="590"/>
      <c r="AB50" s="590" t="s">
        <v>1319</v>
      </c>
      <c r="AC50" s="590"/>
      <c r="AD50" s="590" t="s">
        <v>1319</v>
      </c>
      <c r="AE50" s="590"/>
      <c r="AF50" s="590" t="s">
        <v>1319</v>
      </c>
      <c r="AG50" s="590"/>
      <c r="AH50" s="590" t="s">
        <v>1319</v>
      </c>
      <c r="AI50" s="590" t="s">
        <v>1319</v>
      </c>
      <c r="AJ50" s="590" t="s">
        <v>1319</v>
      </c>
      <c r="AK50" s="590" t="s">
        <v>1319</v>
      </c>
      <c r="AL50" s="590" t="s">
        <v>1319</v>
      </c>
      <c r="AM50" s="590">
        <v>0</v>
      </c>
      <c r="AN50" s="590">
        <v>0</v>
      </c>
      <c r="AO50" s="593" t="s">
        <v>1319</v>
      </c>
      <c r="AP50" s="590"/>
      <c r="AQ50" s="590"/>
      <c r="AR50" s="590"/>
      <c r="AS50" s="590"/>
      <c r="AT50" s="590"/>
      <c r="AU50" s="590"/>
      <c r="AV50" s="590"/>
      <c r="AW50" s="590"/>
      <c r="AX50" s="590"/>
      <c r="AY50" s="590"/>
      <c r="AZ50" s="590"/>
    </row>
    <row r="51" spans="2:52" s="553" customFormat="1" ht="16.5" customHeight="1">
      <c r="B51" s="556"/>
      <c r="C51" s="583"/>
      <c r="D51" s="583"/>
      <c r="E51" s="600"/>
      <c r="F51" s="577" t="s">
        <v>1717</v>
      </c>
      <c r="G51" s="556"/>
      <c r="H51" s="590">
        <v>0</v>
      </c>
      <c r="I51" s="590"/>
      <c r="J51" s="590">
        <v>0</v>
      </c>
      <c r="K51" s="590"/>
      <c r="L51" s="590">
        <v>0</v>
      </c>
      <c r="M51" s="590"/>
      <c r="N51" s="590">
        <v>0</v>
      </c>
      <c r="O51" s="590"/>
      <c r="P51" s="590">
        <v>0</v>
      </c>
      <c r="Q51" s="590"/>
      <c r="R51" s="590">
        <v>0</v>
      </c>
      <c r="S51" s="590"/>
      <c r="T51" s="590">
        <v>0</v>
      </c>
      <c r="U51" s="590"/>
      <c r="V51" s="590">
        <v>0</v>
      </c>
      <c r="W51" s="590"/>
      <c r="X51" s="590">
        <v>0</v>
      </c>
      <c r="Y51" s="590"/>
      <c r="Z51" s="590">
        <v>0</v>
      </c>
      <c r="AA51" s="590"/>
      <c r="AB51" s="590">
        <v>0</v>
      </c>
      <c r="AC51" s="590"/>
      <c r="AD51" s="590">
        <v>0</v>
      </c>
      <c r="AE51" s="590"/>
      <c r="AF51" s="590">
        <v>0</v>
      </c>
      <c r="AG51" s="590"/>
      <c r="AH51" s="590">
        <v>0</v>
      </c>
      <c r="AI51" s="590">
        <v>0</v>
      </c>
      <c r="AJ51" s="590">
        <v>0</v>
      </c>
      <c r="AK51" s="590">
        <v>0</v>
      </c>
      <c r="AL51" s="590">
        <v>0</v>
      </c>
      <c r="AM51" s="590">
        <v>0</v>
      </c>
      <c r="AN51" s="590">
        <v>0</v>
      </c>
      <c r="AO51" s="593">
        <v>0</v>
      </c>
      <c r="AP51" s="590"/>
      <c r="AQ51" s="590"/>
      <c r="AR51" s="590"/>
      <c r="AS51" s="590"/>
      <c r="AT51" s="590"/>
      <c r="AU51" s="590"/>
      <c r="AV51" s="590"/>
      <c r="AW51" s="590"/>
      <c r="AX51" s="590"/>
      <c r="AY51" s="590"/>
      <c r="AZ51" s="590"/>
    </row>
    <row r="52" spans="2:52" ht="12">
      <c r="B52" s="556"/>
      <c r="C52" s="583"/>
      <c r="D52" s="583"/>
      <c r="E52" s="600"/>
      <c r="F52" s="577" t="s">
        <v>1718</v>
      </c>
      <c r="G52" s="602"/>
      <c r="H52" s="590">
        <v>0</v>
      </c>
      <c r="I52" s="590"/>
      <c r="J52" s="590">
        <v>0</v>
      </c>
      <c r="K52" s="590"/>
      <c r="L52" s="590">
        <v>0</v>
      </c>
      <c r="M52" s="590"/>
      <c r="N52" s="590">
        <v>0</v>
      </c>
      <c r="O52" s="590"/>
      <c r="P52" s="590">
        <v>0</v>
      </c>
      <c r="Q52" s="590"/>
      <c r="R52" s="590">
        <v>0</v>
      </c>
      <c r="S52" s="590"/>
      <c r="T52" s="590">
        <v>0</v>
      </c>
      <c r="U52" s="590"/>
      <c r="V52" s="590">
        <v>0</v>
      </c>
      <c r="W52" s="590"/>
      <c r="X52" s="590">
        <v>0</v>
      </c>
      <c r="Y52" s="590"/>
      <c r="Z52" s="590">
        <v>0</v>
      </c>
      <c r="AA52" s="590"/>
      <c r="AB52" s="590">
        <v>0</v>
      </c>
      <c r="AC52" s="590"/>
      <c r="AD52" s="590">
        <v>0</v>
      </c>
      <c r="AE52" s="590"/>
      <c r="AF52" s="590">
        <v>0</v>
      </c>
      <c r="AG52" s="590"/>
      <c r="AH52" s="590">
        <v>0</v>
      </c>
      <c r="AI52" s="590">
        <v>0</v>
      </c>
      <c r="AJ52" s="590">
        <v>0</v>
      </c>
      <c r="AK52" s="590">
        <v>0</v>
      </c>
      <c r="AL52" s="590">
        <v>0</v>
      </c>
      <c r="AM52" s="590">
        <v>0</v>
      </c>
      <c r="AN52" s="590">
        <v>0</v>
      </c>
      <c r="AO52" s="593">
        <v>0</v>
      </c>
      <c r="AP52" s="590"/>
      <c r="AQ52" s="590"/>
      <c r="AR52" s="590"/>
      <c r="AS52" s="590"/>
      <c r="AT52" s="590"/>
      <c r="AU52" s="590"/>
      <c r="AV52" s="590"/>
      <c r="AW52" s="590"/>
      <c r="AX52" s="590"/>
      <c r="AY52" s="590"/>
      <c r="AZ52" s="590"/>
    </row>
    <row r="53" spans="2:52" s="597" customFormat="1" ht="16.5" customHeight="1">
      <c r="B53" s="556"/>
      <c r="C53" s="583"/>
      <c r="D53" s="583"/>
      <c r="E53" s="600"/>
      <c r="F53" s="577" t="s">
        <v>1707</v>
      </c>
      <c r="G53" s="598"/>
      <c r="H53" s="590">
        <f>SUM(H44:H52)</f>
        <v>397</v>
      </c>
      <c r="I53" s="603"/>
      <c r="J53" s="590">
        <f>SUM(J44:J52)</f>
        <v>13052</v>
      </c>
      <c r="K53" s="603"/>
      <c r="L53" s="590">
        <f>SUM(L44:L52)</f>
        <v>148304</v>
      </c>
      <c r="M53" s="603"/>
      <c r="N53" s="590">
        <f>SUM(N44:N52)</f>
        <v>211817</v>
      </c>
      <c r="O53" s="590"/>
      <c r="P53" s="590">
        <f>SUM(P44:P52)</f>
        <v>1207704</v>
      </c>
      <c r="Q53" s="590"/>
      <c r="R53" s="590">
        <f>SUM(R44:R52)</f>
        <v>26391</v>
      </c>
      <c r="S53" s="590"/>
      <c r="T53" s="590">
        <f>SUM(T44:T52)</f>
        <v>287</v>
      </c>
      <c r="U53" s="590"/>
      <c r="V53" s="590">
        <f>SUM(V44:V52)</f>
        <v>72143</v>
      </c>
      <c r="W53" s="590"/>
      <c r="X53" s="590">
        <f>SUM(X44:X52)</f>
        <v>74700</v>
      </c>
      <c r="Y53" s="590"/>
      <c r="Z53" s="590">
        <f>SUM(Z44:Z52)</f>
        <v>186515</v>
      </c>
      <c r="AA53" s="590"/>
      <c r="AB53" s="590">
        <f>SUM(AB44:AB52)</f>
        <v>230727</v>
      </c>
      <c r="AC53" s="590"/>
      <c r="AD53" s="590">
        <f>SUM(AD44:AD52)</f>
        <v>39884</v>
      </c>
      <c r="AE53" s="590"/>
      <c r="AF53" s="590">
        <f>SUM(AF44:AF52)</f>
        <v>49520</v>
      </c>
      <c r="AG53" s="590"/>
      <c r="AH53" s="590">
        <f aca="true" t="shared" si="1" ref="AH53:AO53">SUM(AH44:AH52)</f>
        <v>282563</v>
      </c>
      <c r="AI53" s="590">
        <f t="shared" si="1"/>
        <v>59220</v>
      </c>
      <c r="AJ53" s="590">
        <f t="shared" si="1"/>
        <v>5707</v>
      </c>
      <c r="AK53" s="590">
        <f t="shared" si="1"/>
        <v>4618</v>
      </c>
      <c r="AL53" s="590">
        <f t="shared" si="1"/>
        <v>31531</v>
      </c>
      <c r="AM53" s="590">
        <f t="shared" si="1"/>
        <v>7371</v>
      </c>
      <c r="AN53" s="590">
        <f t="shared" si="1"/>
        <v>6814</v>
      </c>
      <c r="AO53" s="593">
        <f t="shared" si="1"/>
        <v>1769227</v>
      </c>
      <c r="AP53" s="590"/>
      <c r="AQ53" s="590"/>
      <c r="AR53" s="590"/>
      <c r="AS53" s="590"/>
      <c r="AT53" s="590"/>
      <c r="AU53" s="590"/>
      <c r="AV53" s="590"/>
      <c r="AW53" s="590"/>
      <c r="AX53" s="590"/>
      <c r="AY53" s="590"/>
      <c r="AZ53" s="590"/>
    </row>
    <row r="54" spans="2:52" s="597" customFormat="1" ht="16.5" customHeight="1">
      <c r="B54" s="556"/>
      <c r="C54" s="583"/>
      <c r="D54" s="583"/>
      <c r="E54" s="600"/>
      <c r="F54" s="577"/>
      <c r="G54" s="598"/>
      <c r="H54" s="590"/>
      <c r="I54" s="603"/>
      <c r="J54" s="590"/>
      <c r="K54" s="603"/>
      <c r="L54" s="590"/>
      <c r="M54" s="603"/>
      <c r="N54" s="590"/>
      <c r="O54" s="590"/>
      <c r="P54" s="590"/>
      <c r="Q54" s="590"/>
      <c r="R54" s="590"/>
      <c r="S54" s="590"/>
      <c r="T54" s="590"/>
      <c r="U54" s="590"/>
      <c r="V54" s="590"/>
      <c r="W54" s="590"/>
      <c r="X54" s="590"/>
      <c r="Y54" s="590"/>
      <c r="Z54" s="590"/>
      <c r="AA54" s="590"/>
      <c r="AB54" s="590"/>
      <c r="AC54" s="590"/>
      <c r="AD54" s="590"/>
      <c r="AE54" s="590"/>
      <c r="AF54" s="590"/>
      <c r="AG54" s="590"/>
      <c r="AH54" s="590"/>
      <c r="AI54" s="590"/>
      <c r="AJ54" s="590"/>
      <c r="AK54" s="590"/>
      <c r="AL54" s="590"/>
      <c r="AM54" s="590"/>
      <c r="AN54" s="590"/>
      <c r="AO54" s="593"/>
      <c r="AP54" s="590"/>
      <c r="AQ54" s="590"/>
      <c r="AR54" s="590"/>
      <c r="AS54" s="590"/>
      <c r="AT54" s="590"/>
      <c r="AU54" s="590"/>
      <c r="AV54" s="590"/>
      <c r="AW54" s="590"/>
      <c r="AX54" s="590"/>
      <c r="AY54" s="590"/>
      <c r="AZ54" s="590"/>
    </row>
    <row r="55" spans="2:41" s="582" customFormat="1" ht="12.75">
      <c r="B55" s="556"/>
      <c r="C55" s="583"/>
      <c r="D55" s="583"/>
      <c r="E55" s="584"/>
      <c r="F55" s="585" t="s">
        <v>519</v>
      </c>
      <c r="G55" s="586"/>
      <c r="H55" s="587">
        <f>SUM(H58,H68)</f>
        <v>96</v>
      </c>
      <c r="I55" s="587"/>
      <c r="J55" s="587">
        <f>SUM(J58,J68)</f>
        <v>641</v>
      </c>
      <c r="K55" s="587"/>
      <c r="L55" s="588" t="s">
        <v>1719</v>
      </c>
      <c r="M55" s="587"/>
      <c r="N55" s="587">
        <f>SUM(N58,N68)</f>
        <v>5447</v>
      </c>
      <c r="O55" s="587"/>
      <c r="P55" s="587">
        <f>SUM(P58,P68)</f>
        <v>20717</v>
      </c>
      <c r="Q55" s="589"/>
      <c r="R55" s="590" t="s">
        <v>1719</v>
      </c>
      <c r="S55" s="589"/>
      <c r="T55" s="587">
        <v>106</v>
      </c>
      <c r="U55" s="587"/>
      <c r="V55" s="588" t="s">
        <v>1719</v>
      </c>
      <c r="W55" s="587"/>
      <c r="X55" s="588" t="s">
        <v>1719</v>
      </c>
      <c r="Y55" s="587"/>
      <c r="Z55" s="588" t="s">
        <v>1719</v>
      </c>
      <c r="AA55" s="587"/>
      <c r="AB55" s="588" t="s">
        <v>1719</v>
      </c>
      <c r="AC55" s="587"/>
      <c r="AD55" s="588" t="s">
        <v>1719</v>
      </c>
      <c r="AE55" s="587"/>
      <c r="AF55" s="588" t="s">
        <v>1719</v>
      </c>
      <c r="AG55" s="587"/>
      <c r="AH55" s="588" t="s">
        <v>1719</v>
      </c>
      <c r="AI55" s="588" t="s">
        <v>1719</v>
      </c>
      <c r="AJ55" s="588" t="s">
        <v>1719</v>
      </c>
      <c r="AK55" s="588" t="s">
        <v>1719</v>
      </c>
      <c r="AL55" s="588" t="s">
        <v>1719</v>
      </c>
      <c r="AM55" s="588" t="s">
        <v>1719</v>
      </c>
      <c r="AN55" s="588" t="s">
        <v>1719</v>
      </c>
      <c r="AO55" s="591">
        <f>SUM(AO58,AO68)</f>
        <v>32536</v>
      </c>
    </row>
    <row r="56" spans="2:52" s="553" customFormat="1" ht="16.5" customHeight="1">
      <c r="B56" s="556"/>
      <c r="C56" s="583"/>
      <c r="D56" s="592">
        <v>9</v>
      </c>
      <c r="E56" s="584"/>
      <c r="F56" s="577" t="s">
        <v>1702</v>
      </c>
      <c r="G56" s="556"/>
      <c r="H56" s="590">
        <v>54</v>
      </c>
      <c r="I56" s="590"/>
      <c r="J56" s="590">
        <v>116</v>
      </c>
      <c r="K56" s="590"/>
      <c r="L56" s="590" t="s">
        <v>1703</v>
      </c>
      <c r="M56" s="590"/>
      <c r="N56" s="590">
        <v>158</v>
      </c>
      <c r="O56" s="590"/>
      <c r="P56" s="590">
        <v>1340</v>
      </c>
      <c r="Q56" s="590"/>
      <c r="R56" s="590" t="s">
        <v>1703</v>
      </c>
      <c r="S56" s="590"/>
      <c r="T56" s="590">
        <v>0</v>
      </c>
      <c r="U56" s="590"/>
      <c r="V56" s="590" t="s">
        <v>1703</v>
      </c>
      <c r="W56" s="590"/>
      <c r="X56" s="590" t="s">
        <v>1703</v>
      </c>
      <c r="Y56" s="590"/>
      <c r="Z56" s="590" t="s">
        <v>1703</v>
      </c>
      <c r="AA56" s="590"/>
      <c r="AB56" s="590" t="s">
        <v>1703</v>
      </c>
      <c r="AC56" s="590"/>
      <c r="AD56" s="590" t="s">
        <v>1703</v>
      </c>
      <c r="AE56" s="590"/>
      <c r="AF56" s="590" t="s">
        <v>1703</v>
      </c>
      <c r="AG56" s="590"/>
      <c r="AH56" s="590" t="s">
        <v>1703</v>
      </c>
      <c r="AI56" s="590" t="s">
        <v>1703</v>
      </c>
      <c r="AJ56" s="590" t="s">
        <v>1703</v>
      </c>
      <c r="AK56" s="590" t="s">
        <v>1703</v>
      </c>
      <c r="AL56" s="590" t="s">
        <v>1703</v>
      </c>
      <c r="AM56" s="590" t="s">
        <v>1703</v>
      </c>
      <c r="AN56" s="590" t="s">
        <v>1703</v>
      </c>
      <c r="AO56" s="593">
        <v>3299</v>
      </c>
      <c r="AP56" s="590"/>
      <c r="AQ56" s="590"/>
      <c r="AR56" s="590"/>
      <c r="AS56" s="590"/>
      <c r="AT56" s="590"/>
      <c r="AU56" s="590"/>
      <c r="AV56" s="590"/>
      <c r="AW56" s="590"/>
      <c r="AX56" s="590"/>
      <c r="AY56" s="590"/>
      <c r="AZ56" s="590"/>
    </row>
    <row r="57" spans="2:52" s="553" customFormat="1" ht="16.5" customHeight="1">
      <c r="B57" s="556"/>
      <c r="C57" s="583"/>
      <c r="D57" s="1413" t="s">
        <v>1704</v>
      </c>
      <c r="E57" s="189"/>
      <c r="F57" s="577" t="s">
        <v>1705</v>
      </c>
      <c r="G57" s="556"/>
      <c r="H57" s="590">
        <v>28</v>
      </c>
      <c r="I57" s="590"/>
      <c r="J57" s="590">
        <v>173</v>
      </c>
      <c r="K57" s="590"/>
      <c r="L57" s="590" t="s">
        <v>1706</v>
      </c>
      <c r="M57" s="590"/>
      <c r="N57" s="590">
        <v>1162</v>
      </c>
      <c r="O57" s="590"/>
      <c r="P57" s="590">
        <v>3357</v>
      </c>
      <c r="Q57" s="590"/>
      <c r="R57" s="590" t="s">
        <v>1706</v>
      </c>
      <c r="S57" s="590"/>
      <c r="T57" s="590">
        <v>0</v>
      </c>
      <c r="U57" s="590"/>
      <c r="V57" s="590" t="s">
        <v>1706</v>
      </c>
      <c r="W57" s="590"/>
      <c r="X57" s="590" t="s">
        <v>1706</v>
      </c>
      <c r="Y57" s="590"/>
      <c r="Z57" s="590" t="s">
        <v>1706</v>
      </c>
      <c r="AA57" s="590"/>
      <c r="AB57" s="590" t="s">
        <v>1706</v>
      </c>
      <c r="AC57" s="590"/>
      <c r="AD57" s="590" t="s">
        <v>1706</v>
      </c>
      <c r="AE57" s="590"/>
      <c r="AF57" s="590" t="s">
        <v>1706</v>
      </c>
      <c r="AG57" s="590"/>
      <c r="AH57" s="590" t="s">
        <v>1706</v>
      </c>
      <c r="AI57" s="590" t="s">
        <v>1706</v>
      </c>
      <c r="AJ57" s="590" t="s">
        <v>1706</v>
      </c>
      <c r="AK57" s="590" t="s">
        <v>1706</v>
      </c>
      <c r="AL57" s="590" t="s">
        <v>1706</v>
      </c>
      <c r="AM57" s="590" t="s">
        <v>1706</v>
      </c>
      <c r="AN57" s="590" t="s">
        <v>1706</v>
      </c>
      <c r="AO57" s="593">
        <v>5847</v>
      </c>
      <c r="AP57" s="590"/>
      <c r="AQ57" s="590"/>
      <c r="AR57" s="590"/>
      <c r="AS57" s="590"/>
      <c r="AT57" s="590"/>
      <c r="AU57" s="590"/>
      <c r="AV57" s="590"/>
      <c r="AW57" s="590"/>
      <c r="AX57" s="590"/>
      <c r="AY57" s="590"/>
      <c r="AZ57" s="590"/>
    </row>
    <row r="58" spans="2:52" s="553" customFormat="1" ht="16.5" customHeight="1">
      <c r="B58" s="556">
        <v>21</v>
      </c>
      <c r="C58" s="596"/>
      <c r="D58" s="1413"/>
      <c r="E58" s="189"/>
      <c r="F58" s="577" t="s">
        <v>1707</v>
      </c>
      <c r="G58" s="556"/>
      <c r="H58" s="590">
        <f>SUM(H56:H57)</f>
        <v>82</v>
      </c>
      <c r="I58" s="590"/>
      <c r="J58" s="590">
        <f>SUM(J56:J57)</f>
        <v>289</v>
      </c>
      <c r="K58" s="590"/>
      <c r="L58" s="590" t="s">
        <v>1708</v>
      </c>
      <c r="M58" s="590"/>
      <c r="N58" s="590">
        <f>SUM(N56:N57)</f>
        <v>1320</v>
      </c>
      <c r="O58" s="590"/>
      <c r="P58" s="590">
        <f>SUM(P56:P57)</f>
        <v>4697</v>
      </c>
      <c r="Q58" s="590"/>
      <c r="R58" s="590" t="s">
        <v>1708</v>
      </c>
      <c r="S58" s="590"/>
      <c r="T58" s="590">
        <f>SUM(T56:T57)</f>
        <v>0</v>
      </c>
      <c r="U58" s="590"/>
      <c r="V58" s="590" t="s">
        <v>1708</v>
      </c>
      <c r="W58" s="590"/>
      <c r="X58" s="590" t="s">
        <v>1708</v>
      </c>
      <c r="Y58" s="590"/>
      <c r="Z58" s="590" t="s">
        <v>1708</v>
      </c>
      <c r="AA58" s="590"/>
      <c r="AB58" s="590" t="s">
        <v>1708</v>
      </c>
      <c r="AC58" s="590"/>
      <c r="AD58" s="590" t="s">
        <v>1708</v>
      </c>
      <c r="AE58" s="590"/>
      <c r="AF58" s="590" t="s">
        <v>1708</v>
      </c>
      <c r="AG58" s="590"/>
      <c r="AH58" s="590" t="s">
        <v>1708</v>
      </c>
      <c r="AI58" s="590" t="s">
        <v>1708</v>
      </c>
      <c r="AJ58" s="590" t="s">
        <v>1708</v>
      </c>
      <c r="AK58" s="590" t="s">
        <v>1708</v>
      </c>
      <c r="AL58" s="590" t="s">
        <v>1708</v>
      </c>
      <c r="AM58" s="590" t="s">
        <v>1708</v>
      </c>
      <c r="AN58" s="590" t="s">
        <v>1708</v>
      </c>
      <c r="AO58" s="593">
        <f>SUM(AO56:AO57)</f>
        <v>9146</v>
      </c>
      <c r="AP58" s="590"/>
      <c r="AQ58" s="590"/>
      <c r="AR58" s="590"/>
      <c r="AS58" s="590"/>
      <c r="AT58" s="590"/>
      <c r="AU58" s="590"/>
      <c r="AV58" s="590"/>
      <c r="AW58" s="590"/>
      <c r="AX58" s="590"/>
      <c r="AY58" s="590"/>
      <c r="AZ58" s="590"/>
    </row>
    <row r="59" spans="2:52" s="597" customFormat="1" ht="16.5" customHeight="1">
      <c r="B59" s="1414" t="s">
        <v>1657</v>
      </c>
      <c r="C59" s="596"/>
      <c r="D59" s="594"/>
      <c r="E59" s="189"/>
      <c r="F59" s="577" t="s">
        <v>1709</v>
      </c>
      <c r="G59" s="598"/>
      <c r="H59" s="590">
        <v>5</v>
      </c>
      <c r="I59" s="588"/>
      <c r="J59" s="590">
        <v>58</v>
      </c>
      <c r="K59" s="588"/>
      <c r="L59" s="590">
        <v>643</v>
      </c>
      <c r="M59" s="588"/>
      <c r="N59" s="590">
        <v>851</v>
      </c>
      <c r="O59" s="590"/>
      <c r="P59" s="590">
        <v>2942</v>
      </c>
      <c r="Q59" s="590"/>
      <c r="R59" s="590">
        <v>31</v>
      </c>
      <c r="S59" s="590"/>
      <c r="T59" s="590">
        <v>0</v>
      </c>
      <c r="U59" s="590"/>
      <c r="V59" s="590">
        <v>174</v>
      </c>
      <c r="W59" s="590"/>
      <c r="X59" s="590">
        <v>188</v>
      </c>
      <c r="Y59" s="590"/>
      <c r="Z59" s="590">
        <v>223</v>
      </c>
      <c r="AA59" s="590"/>
      <c r="AB59" s="590">
        <v>379</v>
      </c>
      <c r="AC59" s="590"/>
      <c r="AD59" s="590">
        <v>40</v>
      </c>
      <c r="AE59" s="590"/>
      <c r="AF59" s="590">
        <v>36</v>
      </c>
      <c r="AG59" s="590"/>
      <c r="AH59" s="590">
        <v>1578</v>
      </c>
      <c r="AI59" s="590">
        <v>99</v>
      </c>
      <c r="AJ59" s="590">
        <v>0</v>
      </c>
      <c r="AK59" s="590">
        <v>28</v>
      </c>
      <c r="AL59" s="590">
        <v>14</v>
      </c>
      <c r="AM59" s="590">
        <v>0</v>
      </c>
      <c r="AN59" s="590">
        <v>0</v>
      </c>
      <c r="AO59" s="593">
        <v>4401</v>
      </c>
      <c r="AP59" s="590"/>
      <c r="AQ59" s="590"/>
      <c r="AR59" s="590"/>
      <c r="AS59" s="590"/>
      <c r="AT59" s="590"/>
      <c r="AU59" s="590"/>
      <c r="AV59" s="590"/>
      <c r="AW59" s="590"/>
      <c r="AX59" s="590"/>
      <c r="AY59" s="590"/>
      <c r="AZ59" s="590"/>
    </row>
    <row r="60" spans="2:52" s="553" customFormat="1" ht="16.5" customHeight="1">
      <c r="B60" s="1414"/>
      <c r="C60" s="596"/>
      <c r="D60" s="594"/>
      <c r="E60" s="599"/>
      <c r="F60" s="577" t="s">
        <v>1710</v>
      </c>
      <c r="G60" s="556"/>
      <c r="H60" s="590">
        <v>4</v>
      </c>
      <c r="I60" s="590"/>
      <c r="J60" s="590">
        <v>93</v>
      </c>
      <c r="K60" s="590"/>
      <c r="L60" s="590">
        <v>980</v>
      </c>
      <c r="M60" s="590"/>
      <c r="N60" s="590">
        <v>1038</v>
      </c>
      <c r="O60" s="590"/>
      <c r="P60" s="590">
        <v>4609</v>
      </c>
      <c r="Q60" s="590"/>
      <c r="R60" s="590">
        <v>29</v>
      </c>
      <c r="S60" s="590"/>
      <c r="T60" s="590">
        <v>0</v>
      </c>
      <c r="U60" s="590"/>
      <c r="V60" s="590">
        <v>130</v>
      </c>
      <c r="W60" s="590"/>
      <c r="X60" s="590">
        <v>238</v>
      </c>
      <c r="Y60" s="590"/>
      <c r="Z60" s="590">
        <v>129</v>
      </c>
      <c r="AA60" s="590"/>
      <c r="AB60" s="590">
        <v>171</v>
      </c>
      <c r="AC60" s="590"/>
      <c r="AD60" s="590">
        <v>164</v>
      </c>
      <c r="AE60" s="590"/>
      <c r="AF60" s="590">
        <v>203</v>
      </c>
      <c r="AG60" s="590"/>
      <c r="AH60" s="590">
        <v>1159</v>
      </c>
      <c r="AI60" s="590">
        <v>158</v>
      </c>
      <c r="AJ60" s="590">
        <v>101</v>
      </c>
      <c r="AK60" s="590">
        <v>47</v>
      </c>
      <c r="AL60" s="590">
        <v>26</v>
      </c>
      <c r="AM60" s="590">
        <v>0</v>
      </c>
      <c r="AN60" s="590">
        <v>0</v>
      </c>
      <c r="AO60" s="593">
        <v>6440</v>
      </c>
      <c r="AP60" s="590"/>
      <c r="AQ60" s="590"/>
      <c r="AR60" s="590"/>
      <c r="AS60" s="590"/>
      <c r="AT60" s="590"/>
      <c r="AU60" s="590"/>
      <c r="AV60" s="590"/>
      <c r="AW60" s="590"/>
      <c r="AX60" s="590"/>
      <c r="AY60" s="590"/>
      <c r="AZ60" s="590"/>
    </row>
    <row r="61" spans="2:52" s="553" customFormat="1" ht="16.5" customHeight="1">
      <c r="B61" s="1414"/>
      <c r="C61" s="596"/>
      <c r="D61" s="596"/>
      <c r="E61" s="189"/>
      <c r="F61" s="577" t="s">
        <v>1711</v>
      </c>
      <c r="G61" s="556" t="s">
        <v>1318</v>
      </c>
      <c r="H61" s="590">
        <v>4</v>
      </c>
      <c r="I61" s="590"/>
      <c r="J61" s="590">
        <v>201</v>
      </c>
      <c r="K61" s="590"/>
      <c r="L61" s="590">
        <v>2172</v>
      </c>
      <c r="M61" s="590"/>
      <c r="N61" s="590">
        <v>2238</v>
      </c>
      <c r="O61" s="590"/>
      <c r="P61" s="590">
        <v>8469</v>
      </c>
      <c r="Q61" s="590"/>
      <c r="R61" s="590">
        <v>49</v>
      </c>
      <c r="S61" s="590"/>
      <c r="T61" s="590">
        <v>0</v>
      </c>
      <c r="U61" s="590"/>
      <c r="V61" s="590">
        <v>122</v>
      </c>
      <c r="W61" s="590"/>
      <c r="X61" s="590">
        <v>335</v>
      </c>
      <c r="Y61" s="590"/>
      <c r="Z61" s="590">
        <v>431</v>
      </c>
      <c r="AA61" s="590"/>
      <c r="AB61" s="590">
        <v>719</v>
      </c>
      <c r="AC61" s="590"/>
      <c r="AD61" s="590">
        <v>27</v>
      </c>
      <c r="AE61" s="590"/>
      <c r="AF61" s="590">
        <v>44</v>
      </c>
      <c r="AG61" s="590"/>
      <c r="AH61" s="590">
        <v>1300</v>
      </c>
      <c r="AI61" s="590">
        <v>1057</v>
      </c>
      <c r="AJ61" s="590">
        <v>0</v>
      </c>
      <c r="AK61" s="590">
        <v>381</v>
      </c>
      <c r="AL61" s="590">
        <v>168</v>
      </c>
      <c r="AM61" s="590">
        <v>108</v>
      </c>
      <c r="AN61" s="590">
        <v>108</v>
      </c>
      <c r="AO61" s="593">
        <v>12549</v>
      </c>
      <c r="AP61" s="590"/>
      <c r="AQ61" s="590"/>
      <c r="AR61" s="590"/>
      <c r="AS61" s="590"/>
      <c r="AT61" s="590"/>
      <c r="AU61" s="590"/>
      <c r="AV61" s="590"/>
      <c r="AW61" s="590"/>
      <c r="AX61" s="590"/>
      <c r="AY61" s="590"/>
      <c r="AZ61" s="590"/>
    </row>
    <row r="62" spans="2:52" s="553" customFormat="1" ht="16.5" customHeight="1">
      <c r="B62" s="1414"/>
      <c r="C62" s="596"/>
      <c r="D62" s="592">
        <v>10</v>
      </c>
      <c r="E62" s="600"/>
      <c r="F62" s="577" t="s">
        <v>1712</v>
      </c>
      <c r="G62" s="556"/>
      <c r="H62" s="590">
        <v>1</v>
      </c>
      <c r="I62" s="590"/>
      <c r="J62" s="590" t="s">
        <v>1319</v>
      </c>
      <c r="K62" s="590"/>
      <c r="L62" s="590" t="s">
        <v>1319</v>
      </c>
      <c r="M62" s="590"/>
      <c r="N62" s="590" t="s">
        <v>1319</v>
      </c>
      <c r="O62" s="590"/>
      <c r="P62" s="590" t="s">
        <v>1319</v>
      </c>
      <c r="Q62" s="590"/>
      <c r="R62" s="590" t="s">
        <v>1319</v>
      </c>
      <c r="S62" s="590"/>
      <c r="T62" s="590">
        <v>0</v>
      </c>
      <c r="U62" s="590"/>
      <c r="V62" s="590" t="s">
        <v>1319</v>
      </c>
      <c r="W62" s="590"/>
      <c r="X62" s="590" t="s">
        <v>1319</v>
      </c>
      <c r="Y62" s="590"/>
      <c r="Z62" s="590" t="s">
        <v>1319</v>
      </c>
      <c r="AA62" s="590"/>
      <c r="AB62" s="590" t="s">
        <v>1319</v>
      </c>
      <c r="AC62" s="590"/>
      <c r="AD62" s="590" t="s">
        <v>1319</v>
      </c>
      <c r="AE62" s="590"/>
      <c r="AF62" s="590" t="s">
        <v>1319</v>
      </c>
      <c r="AG62" s="590"/>
      <c r="AH62" s="590" t="s">
        <v>1319</v>
      </c>
      <c r="AI62" s="590" t="s">
        <v>1319</v>
      </c>
      <c r="AJ62" s="590">
        <v>0</v>
      </c>
      <c r="AK62" s="590" t="s">
        <v>1319</v>
      </c>
      <c r="AL62" s="590" t="s">
        <v>1319</v>
      </c>
      <c r="AM62" s="590">
        <v>0</v>
      </c>
      <c r="AN62" s="590">
        <v>0</v>
      </c>
      <c r="AO62" s="593" t="s">
        <v>1319</v>
      </c>
      <c r="AP62" s="590"/>
      <c r="AQ62" s="590"/>
      <c r="AR62" s="590"/>
      <c r="AS62" s="590"/>
      <c r="AT62" s="590"/>
      <c r="AU62" s="590"/>
      <c r="AV62" s="590"/>
      <c r="AW62" s="590"/>
      <c r="AX62" s="590"/>
      <c r="AY62" s="590"/>
      <c r="AZ62" s="590"/>
    </row>
    <row r="63" spans="2:52" s="553" customFormat="1" ht="16.5" customHeight="1">
      <c r="B63" s="1414"/>
      <c r="C63" s="596"/>
      <c r="D63" s="1413" t="s">
        <v>1713</v>
      </c>
      <c r="E63" s="600"/>
      <c r="F63" s="577" t="s">
        <v>1714</v>
      </c>
      <c r="G63" s="556"/>
      <c r="H63" s="590">
        <v>0</v>
      </c>
      <c r="I63" s="590"/>
      <c r="J63" s="590">
        <v>0</v>
      </c>
      <c r="K63" s="590"/>
      <c r="L63" s="590">
        <v>0</v>
      </c>
      <c r="M63" s="590"/>
      <c r="N63" s="590">
        <v>0</v>
      </c>
      <c r="O63" s="590"/>
      <c r="P63" s="590">
        <v>0</v>
      </c>
      <c r="Q63" s="590"/>
      <c r="R63" s="590">
        <v>0</v>
      </c>
      <c r="S63" s="590"/>
      <c r="T63" s="590">
        <v>0</v>
      </c>
      <c r="U63" s="590"/>
      <c r="V63" s="590">
        <v>0</v>
      </c>
      <c r="W63" s="590"/>
      <c r="X63" s="590">
        <v>0</v>
      </c>
      <c r="Y63" s="590"/>
      <c r="Z63" s="590">
        <v>0</v>
      </c>
      <c r="AA63" s="590"/>
      <c r="AB63" s="590">
        <v>0</v>
      </c>
      <c r="AC63" s="590"/>
      <c r="AD63" s="590">
        <v>0</v>
      </c>
      <c r="AE63" s="590"/>
      <c r="AF63" s="590">
        <v>0</v>
      </c>
      <c r="AG63" s="590"/>
      <c r="AH63" s="590">
        <v>0</v>
      </c>
      <c r="AI63" s="590">
        <v>0</v>
      </c>
      <c r="AJ63" s="590">
        <v>0</v>
      </c>
      <c r="AK63" s="590">
        <v>0</v>
      </c>
      <c r="AL63" s="590">
        <v>0</v>
      </c>
      <c r="AM63" s="590">
        <v>0</v>
      </c>
      <c r="AN63" s="590">
        <v>0</v>
      </c>
      <c r="AO63" s="593">
        <v>0</v>
      </c>
      <c r="AP63" s="590"/>
      <c r="AQ63" s="590"/>
      <c r="AR63" s="590"/>
      <c r="AS63" s="590"/>
      <c r="AT63" s="590"/>
      <c r="AU63" s="590"/>
      <c r="AV63" s="590"/>
      <c r="AW63" s="590"/>
      <c r="AX63" s="590"/>
      <c r="AY63" s="590"/>
      <c r="AZ63" s="590"/>
    </row>
    <row r="64" spans="2:52" s="553" customFormat="1" ht="16.5" customHeight="1">
      <c r="B64" s="1414"/>
      <c r="C64" s="596"/>
      <c r="D64" s="1413"/>
      <c r="E64" s="600"/>
      <c r="F64" s="577" t="s">
        <v>1715</v>
      </c>
      <c r="G64" s="556"/>
      <c r="H64" s="590">
        <v>0</v>
      </c>
      <c r="I64" s="590"/>
      <c r="J64" s="590">
        <v>0</v>
      </c>
      <c r="K64" s="590"/>
      <c r="L64" s="590">
        <v>0</v>
      </c>
      <c r="M64" s="590"/>
      <c r="N64" s="590">
        <v>0</v>
      </c>
      <c r="O64" s="590"/>
      <c r="P64" s="590">
        <v>0</v>
      </c>
      <c r="Q64" s="590"/>
      <c r="R64" s="590">
        <v>0</v>
      </c>
      <c r="S64" s="590"/>
      <c r="T64" s="590">
        <v>0</v>
      </c>
      <c r="U64" s="590"/>
      <c r="V64" s="590">
        <v>0</v>
      </c>
      <c r="W64" s="590"/>
      <c r="X64" s="590">
        <v>0</v>
      </c>
      <c r="Y64" s="590"/>
      <c r="Z64" s="590">
        <v>0</v>
      </c>
      <c r="AA64" s="590"/>
      <c r="AB64" s="590">
        <v>0</v>
      </c>
      <c r="AC64" s="590"/>
      <c r="AD64" s="590">
        <v>0</v>
      </c>
      <c r="AE64" s="590"/>
      <c r="AF64" s="590">
        <v>0</v>
      </c>
      <c r="AG64" s="590"/>
      <c r="AH64" s="590">
        <v>0</v>
      </c>
      <c r="AI64" s="590">
        <v>0</v>
      </c>
      <c r="AJ64" s="590">
        <v>0</v>
      </c>
      <c r="AK64" s="590">
        <v>0</v>
      </c>
      <c r="AL64" s="590">
        <v>0</v>
      </c>
      <c r="AM64" s="590">
        <v>0</v>
      </c>
      <c r="AN64" s="590">
        <v>0</v>
      </c>
      <c r="AO64" s="593">
        <v>0</v>
      </c>
      <c r="AP64" s="590"/>
      <c r="AQ64" s="590"/>
      <c r="AR64" s="590"/>
      <c r="AS64" s="590"/>
      <c r="AT64" s="590"/>
      <c r="AU64" s="590"/>
      <c r="AV64" s="590"/>
      <c r="AW64" s="590"/>
      <c r="AX64" s="590"/>
      <c r="AY64" s="590"/>
      <c r="AZ64" s="590"/>
    </row>
    <row r="65" spans="2:52" s="553" customFormat="1" ht="16.5" customHeight="1">
      <c r="B65" s="1414"/>
      <c r="C65" s="583"/>
      <c r="D65" s="583"/>
      <c r="E65" s="600"/>
      <c r="F65" s="577" t="s">
        <v>1716</v>
      </c>
      <c r="G65" s="556"/>
      <c r="H65" s="590">
        <v>0</v>
      </c>
      <c r="I65" s="590"/>
      <c r="J65" s="590">
        <v>0</v>
      </c>
      <c r="K65" s="590"/>
      <c r="L65" s="590">
        <v>0</v>
      </c>
      <c r="M65" s="601"/>
      <c r="N65" s="590">
        <v>0</v>
      </c>
      <c r="O65" s="590"/>
      <c r="P65" s="590">
        <v>0</v>
      </c>
      <c r="Q65" s="590"/>
      <c r="R65" s="590">
        <v>0</v>
      </c>
      <c r="S65" s="590"/>
      <c r="T65" s="590">
        <v>0</v>
      </c>
      <c r="U65" s="590"/>
      <c r="V65" s="590">
        <v>0</v>
      </c>
      <c r="W65" s="590"/>
      <c r="X65" s="590">
        <v>0</v>
      </c>
      <c r="Y65" s="590"/>
      <c r="Z65" s="590">
        <v>0</v>
      </c>
      <c r="AA65" s="590"/>
      <c r="AB65" s="590">
        <v>0</v>
      </c>
      <c r="AC65" s="590"/>
      <c r="AD65" s="590">
        <v>0</v>
      </c>
      <c r="AE65" s="590"/>
      <c r="AF65" s="590">
        <v>0</v>
      </c>
      <c r="AG65" s="590"/>
      <c r="AH65" s="590">
        <v>0</v>
      </c>
      <c r="AI65" s="590">
        <v>0</v>
      </c>
      <c r="AJ65" s="590">
        <v>0</v>
      </c>
      <c r="AK65" s="590">
        <v>0</v>
      </c>
      <c r="AL65" s="590">
        <v>0</v>
      </c>
      <c r="AM65" s="590">
        <v>0</v>
      </c>
      <c r="AN65" s="590">
        <v>0</v>
      </c>
      <c r="AO65" s="593">
        <v>0</v>
      </c>
      <c r="AP65" s="590"/>
      <c r="AQ65" s="590"/>
      <c r="AR65" s="590"/>
      <c r="AS65" s="590"/>
      <c r="AT65" s="590"/>
      <c r="AU65" s="590"/>
      <c r="AV65" s="590"/>
      <c r="AW65" s="590"/>
      <c r="AX65" s="590"/>
      <c r="AY65" s="590"/>
      <c r="AZ65" s="590"/>
    </row>
    <row r="66" spans="2:52" s="553" customFormat="1" ht="16.5" customHeight="1">
      <c r="B66" s="1414"/>
      <c r="C66" s="583"/>
      <c r="D66" s="583"/>
      <c r="E66" s="600"/>
      <c r="F66" s="577" t="s">
        <v>1717</v>
      </c>
      <c r="G66" s="556"/>
      <c r="H66" s="590">
        <v>0</v>
      </c>
      <c r="I66" s="590"/>
      <c r="J66" s="590">
        <v>0</v>
      </c>
      <c r="K66" s="590"/>
      <c r="L66" s="590">
        <v>0</v>
      </c>
      <c r="M66" s="590"/>
      <c r="N66" s="590">
        <v>0</v>
      </c>
      <c r="O66" s="590"/>
      <c r="P66" s="590">
        <v>0</v>
      </c>
      <c r="Q66" s="590"/>
      <c r="R66" s="590">
        <v>0</v>
      </c>
      <c r="S66" s="590"/>
      <c r="T66" s="590">
        <v>0</v>
      </c>
      <c r="U66" s="590"/>
      <c r="V66" s="590">
        <v>0</v>
      </c>
      <c r="W66" s="590"/>
      <c r="X66" s="590">
        <v>0</v>
      </c>
      <c r="Y66" s="590"/>
      <c r="Z66" s="590">
        <v>0</v>
      </c>
      <c r="AA66" s="590"/>
      <c r="AB66" s="590">
        <v>0</v>
      </c>
      <c r="AC66" s="590"/>
      <c r="AD66" s="590">
        <v>0</v>
      </c>
      <c r="AE66" s="590"/>
      <c r="AF66" s="590">
        <v>0</v>
      </c>
      <c r="AG66" s="590"/>
      <c r="AH66" s="590">
        <v>0</v>
      </c>
      <c r="AI66" s="590">
        <v>0</v>
      </c>
      <c r="AJ66" s="590">
        <v>0</v>
      </c>
      <c r="AK66" s="590">
        <v>0</v>
      </c>
      <c r="AL66" s="590">
        <v>0</v>
      </c>
      <c r="AM66" s="590">
        <v>0</v>
      </c>
      <c r="AN66" s="590">
        <v>0</v>
      </c>
      <c r="AO66" s="593">
        <v>0</v>
      </c>
      <c r="AP66" s="590"/>
      <c r="AQ66" s="590"/>
      <c r="AR66" s="590"/>
      <c r="AS66" s="590"/>
      <c r="AT66" s="590"/>
      <c r="AU66" s="590"/>
      <c r="AV66" s="590"/>
      <c r="AW66" s="590"/>
      <c r="AX66" s="590"/>
      <c r="AY66" s="590"/>
      <c r="AZ66" s="590"/>
    </row>
    <row r="67" spans="2:52" ht="12">
      <c r="B67" s="1414"/>
      <c r="C67" s="583"/>
      <c r="D67" s="583"/>
      <c r="E67" s="600"/>
      <c r="F67" s="577" t="s">
        <v>1718</v>
      </c>
      <c r="G67" s="602"/>
      <c r="H67" s="590">
        <v>0</v>
      </c>
      <c r="I67" s="590"/>
      <c r="J67" s="590">
        <v>0</v>
      </c>
      <c r="K67" s="590"/>
      <c r="L67" s="590">
        <v>0</v>
      </c>
      <c r="M67" s="590"/>
      <c r="N67" s="590">
        <v>0</v>
      </c>
      <c r="O67" s="590"/>
      <c r="P67" s="590">
        <v>0</v>
      </c>
      <c r="Q67" s="590"/>
      <c r="R67" s="590">
        <v>0</v>
      </c>
      <c r="S67" s="590"/>
      <c r="T67" s="590">
        <v>0</v>
      </c>
      <c r="U67" s="590"/>
      <c r="V67" s="590">
        <v>0</v>
      </c>
      <c r="W67" s="590"/>
      <c r="X67" s="590">
        <v>0</v>
      </c>
      <c r="Y67" s="590"/>
      <c r="Z67" s="590">
        <v>0</v>
      </c>
      <c r="AA67" s="590"/>
      <c r="AB67" s="590">
        <v>0</v>
      </c>
      <c r="AC67" s="590"/>
      <c r="AD67" s="590">
        <v>0</v>
      </c>
      <c r="AE67" s="590"/>
      <c r="AF67" s="590">
        <v>0</v>
      </c>
      <c r="AG67" s="590"/>
      <c r="AH67" s="590">
        <v>0</v>
      </c>
      <c r="AI67" s="590">
        <v>0</v>
      </c>
      <c r="AJ67" s="590">
        <v>0</v>
      </c>
      <c r="AK67" s="590">
        <v>0</v>
      </c>
      <c r="AL67" s="590">
        <v>0</v>
      </c>
      <c r="AM67" s="590">
        <v>0</v>
      </c>
      <c r="AN67" s="590">
        <v>0</v>
      </c>
      <c r="AO67" s="593">
        <v>0</v>
      </c>
      <c r="AP67" s="590"/>
      <c r="AQ67" s="590"/>
      <c r="AR67" s="590"/>
      <c r="AS67" s="590"/>
      <c r="AT67" s="590"/>
      <c r="AU67" s="590"/>
      <c r="AV67" s="590"/>
      <c r="AW67" s="590"/>
      <c r="AX67" s="590"/>
      <c r="AY67" s="590"/>
      <c r="AZ67" s="590"/>
    </row>
    <row r="68" spans="2:52" s="597" customFormat="1" ht="16.5" customHeight="1">
      <c r="B68" s="556"/>
      <c r="C68" s="583"/>
      <c r="D68" s="583"/>
      <c r="E68" s="600"/>
      <c r="F68" s="577" t="s">
        <v>1707</v>
      </c>
      <c r="G68" s="598"/>
      <c r="H68" s="590">
        <f>SUM(H59:H67)</f>
        <v>14</v>
      </c>
      <c r="I68" s="603"/>
      <c r="J68" s="590">
        <f>SUM(J59:J67)</f>
        <v>352</v>
      </c>
      <c r="K68" s="603"/>
      <c r="L68" s="590">
        <f>SUM(L59:L67)</f>
        <v>3795</v>
      </c>
      <c r="M68" s="603"/>
      <c r="N68" s="590">
        <f>SUM(N59:N67)</f>
        <v>4127</v>
      </c>
      <c r="O68" s="590"/>
      <c r="P68" s="590">
        <f>SUM(P59:P67)</f>
        <v>16020</v>
      </c>
      <c r="Q68" s="590"/>
      <c r="R68" s="590">
        <f>SUM(R59:R67)</f>
        <v>109</v>
      </c>
      <c r="S68" s="590"/>
      <c r="T68" s="590">
        <f>SUM(T59:T67)</f>
        <v>0</v>
      </c>
      <c r="U68" s="590"/>
      <c r="V68" s="590">
        <f>SUM(V59:V67)</f>
        <v>426</v>
      </c>
      <c r="W68" s="590"/>
      <c r="X68" s="590">
        <f>SUM(X59:X67)</f>
        <v>761</v>
      </c>
      <c r="Y68" s="590"/>
      <c r="Z68" s="590">
        <f>SUM(Z59:Z67)</f>
        <v>783</v>
      </c>
      <c r="AA68" s="590"/>
      <c r="AB68" s="590">
        <f>SUM(AB59:AB67)</f>
        <v>1269</v>
      </c>
      <c r="AC68" s="590"/>
      <c r="AD68" s="590">
        <f>SUM(AD59:AD67)</f>
        <v>231</v>
      </c>
      <c r="AE68" s="590"/>
      <c r="AF68" s="590">
        <f>SUM(AF59:AF67)</f>
        <v>283</v>
      </c>
      <c r="AG68" s="590"/>
      <c r="AH68" s="590">
        <f aca="true" t="shared" si="2" ref="AH68:AO68">SUM(AH59:AH67)</f>
        <v>4037</v>
      </c>
      <c r="AI68" s="590">
        <f t="shared" si="2"/>
        <v>1314</v>
      </c>
      <c r="AJ68" s="590">
        <f t="shared" si="2"/>
        <v>101</v>
      </c>
      <c r="AK68" s="590">
        <f t="shared" si="2"/>
        <v>456</v>
      </c>
      <c r="AL68" s="590">
        <f t="shared" si="2"/>
        <v>208</v>
      </c>
      <c r="AM68" s="590">
        <f t="shared" si="2"/>
        <v>108</v>
      </c>
      <c r="AN68" s="590">
        <f t="shared" si="2"/>
        <v>108</v>
      </c>
      <c r="AO68" s="593">
        <f t="shared" si="2"/>
        <v>23390</v>
      </c>
      <c r="AP68" s="590"/>
      <c r="AQ68" s="590"/>
      <c r="AR68" s="590"/>
      <c r="AS68" s="590"/>
      <c r="AT68" s="590"/>
      <c r="AU68" s="590"/>
      <c r="AV68" s="590"/>
      <c r="AW68" s="590"/>
      <c r="AX68" s="590"/>
      <c r="AY68" s="590"/>
      <c r="AZ68" s="590"/>
    </row>
    <row r="69" spans="2:52" s="597" customFormat="1" ht="16.5" customHeight="1">
      <c r="B69" s="556"/>
      <c r="C69" s="583"/>
      <c r="D69" s="583"/>
      <c r="E69" s="600"/>
      <c r="F69" s="577"/>
      <c r="G69" s="598"/>
      <c r="H69" s="590"/>
      <c r="I69" s="603"/>
      <c r="J69" s="590"/>
      <c r="K69" s="603"/>
      <c r="L69" s="590"/>
      <c r="M69" s="603"/>
      <c r="N69" s="590"/>
      <c r="O69" s="590"/>
      <c r="P69" s="590"/>
      <c r="Q69" s="590"/>
      <c r="R69" s="590"/>
      <c r="S69" s="590"/>
      <c r="T69" s="590"/>
      <c r="U69" s="590"/>
      <c r="V69" s="590"/>
      <c r="W69" s="590"/>
      <c r="X69" s="590"/>
      <c r="Y69" s="590"/>
      <c r="Z69" s="590"/>
      <c r="AA69" s="590"/>
      <c r="AB69" s="590"/>
      <c r="AC69" s="590"/>
      <c r="AD69" s="590"/>
      <c r="AE69" s="590"/>
      <c r="AF69" s="590"/>
      <c r="AG69" s="590"/>
      <c r="AH69" s="590"/>
      <c r="AI69" s="590"/>
      <c r="AJ69" s="590"/>
      <c r="AK69" s="590"/>
      <c r="AL69" s="590"/>
      <c r="AM69" s="590"/>
      <c r="AN69" s="590"/>
      <c r="AO69" s="593"/>
      <c r="AP69" s="590"/>
      <c r="AQ69" s="590"/>
      <c r="AR69" s="590"/>
      <c r="AS69" s="590"/>
      <c r="AT69" s="590"/>
      <c r="AU69" s="590"/>
      <c r="AV69" s="590"/>
      <c r="AW69" s="590"/>
      <c r="AX69" s="590"/>
      <c r="AY69" s="590"/>
      <c r="AZ69" s="590"/>
    </row>
    <row r="70" spans="2:41" s="582" customFormat="1" ht="12.75">
      <c r="B70" s="556"/>
      <c r="C70" s="583"/>
      <c r="D70" s="583"/>
      <c r="E70" s="584"/>
      <c r="F70" s="585" t="s">
        <v>519</v>
      </c>
      <c r="G70" s="586"/>
      <c r="H70" s="587">
        <f>SUM(H73,H83)</f>
        <v>949</v>
      </c>
      <c r="I70" s="587"/>
      <c r="J70" s="587">
        <f>SUM(J73,J83)</f>
        <v>7495</v>
      </c>
      <c r="K70" s="587"/>
      <c r="L70" s="588" t="s">
        <v>1719</v>
      </c>
      <c r="M70" s="587"/>
      <c r="N70" s="587">
        <f>SUM(N73,N83)</f>
        <v>115755</v>
      </c>
      <c r="O70" s="587"/>
      <c r="P70" s="587">
        <f>SUM(P73,P83)</f>
        <v>639944</v>
      </c>
      <c r="Q70" s="589"/>
      <c r="R70" s="590" t="s">
        <v>1719</v>
      </c>
      <c r="S70" s="589"/>
      <c r="T70" s="587">
        <f>SUM(T73,T83)</f>
        <v>4</v>
      </c>
      <c r="U70" s="587"/>
      <c r="V70" s="588" t="s">
        <v>1719</v>
      </c>
      <c r="W70" s="587"/>
      <c r="X70" s="588" t="s">
        <v>1719</v>
      </c>
      <c r="Y70" s="587"/>
      <c r="Z70" s="588" t="s">
        <v>1719</v>
      </c>
      <c r="AA70" s="587"/>
      <c r="AB70" s="588" t="s">
        <v>1719</v>
      </c>
      <c r="AC70" s="587"/>
      <c r="AD70" s="588" t="s">
        <v>1719</v>
      </c>
      <c r="AE70" s="587"/>
      <c r="AF70" s="588" t="s">
        <v>1719</v>
      </c>
      <c r="AG70" s="587"/>
      <c r="AH70" s="588" t="s">
        <v>1719</v>
      </c>
      <c r="AI70" s="588" t="s">
        <v>1719</v>
      </c>
      <c r="AJ70" s="588" t="s">
        <v>1719</v>
      </c>
      <c r="AK70" s="588" t="s">
        <v>1719</v>
      </c>
      <c r="AL70" s="588" t="s">
        <v>1719</v>
      </c>
      <c r="AM70" s="588" t="s">
        <v>1719</v>
      </c>
      <c r="AN70" s="588" t="s">
        <v>1719</v>
      </c>
      <c r="AO70" s="591">
        <f>SUM(AO73,AO83)</f>
        <v>901139</v>
      </c>
    </row>
    <row r="71" spans="2:52" s="553" customFormat="1" ht="16.5" customHeight="1">
      <c r="B71" s="556"/>
      <c r="C71" s="583"/>
      <c r="D71" s="592">
        <v>9</v>
      </c>
      <c r="E71" s="584"/>
      <c r="F71" s="577" t="s">
        <v>1702</v>
      </c>
      <c r="G71" s="556"/>
      <c r="H71" s="590">
        <v>415</v>
      </c>
      <c r="I71" s="590"/>
      <c r="J71" s="590">
        <v>814</v>
      </c>
      <c r="K71" s="590"/>
      <c r="L71" s="590" t="s">
        <v>1703</v>
      </c>
      <c r="M71" s="590"/>
      <c r="N71" s="590">
        <v>3061</v>
      </c>
      <c r="O71" s="590"/>
      <c r="P71" s="590">
        <v>22090</v>
      </c>
      <c r="Q71" s="590"/>
      <c r="R71" s="590" t="s">
        <v>1703</v>
      </c>
      <c r="S71" s="590"/>
      <c r="T71" s="590">
        <v>4</v>
      </c>
      <c r="U71" s="590"/>
      <c r="V71" s="590" t="s">
        <v>1703</v>
      </c>
      <c r="W71" s="590"/>
      <c r="X71" s="590" t="s">
        <v>1703</v>
      </c>
      <c r="Y71" s="590"/>
      <c r="Z71" s="590" t="s">
        <v>1703</v>
      </c>
      <c r="AA71" s="590"/>
      <c r="AB71" s="590" t="s">
        <v>1703</v>
      </c>
      <c r="AC71" s="590"/>
      <c r="AD71" s="590" t="s">
        <v>1703</v>
      </c>
      <c r="AE71" s="590"/>
      <c r="AF71" s="590" t="s">
        <v>1703</v>
      </c>
      <c r="AG71" s="590"/>
      <c r="AH71" s="590" t="s">
        <v>1703</v>
      </c>
      <c r="AI71" s="590" t="s">
        <v>1703</v>
      </c>
      <c r="AJ71" s="590" t="s">
        <v>1703</v>
      </c>
      <c r="AK71" s="590" t="s">
        <v>1703</v>
      </c>
      <c r="AL71" s="590" t="s">
        <v>1703</v>
      </c>
      <c r="AM71" s="590" t="s">
        <v>1703</v>
      </c>
      <c r="AN71" s="590" t="s">
        <v>1703</v>
      </c>
      <c r="AO71" s="593">
        <v>39168</v>
      </c>
      <c r="AP71" s="590"/>
      <c r="AQ71" s="590"/>
      <c r="AR71" s="590"/>
      <c r="AS71" s="590"/>
      <c r="AT71" s="590"/>
      <c r="AU71" s="590"/>
      <c r="AV71" s="590"/>
      <c r="AW71" s="590"/>
      <c r="AX71" s="590"/>
      <c r="AY71" s="590"/>
      <c r="AZ71" s="590"/>
    </row>
    <row r="72" spans="2:52" s="553" customFormat="1" ht="16.5" customHeight="1">
      <c r="B72" s="556"/>
      <c r="C72" s="583"/>
      <c r="D72" s="1413" t="s">
        <v>1704</v>
      </c>
      <c r="E72" s="189"/>
      <c r="F72" s="577" t="s">
        <v>1705</v>
      </c>
      <c r="G72" s="556"/>
      <c r="H72" s="590">
        <v>328</v>
      </c>
      <c r="I72" s="590"/>
      <c r="J72" s="590">
        <v>1964</v>
      </c>
      <c r="K72" s="590"/>
      <c r="L72" s="590" t="s">
        <v>1706</v>
      </c>
      <c r="M72" s="590"/>
      <c r="N72" s="590">
        <v>24838</v>
      </c>
      <c r="O72" s="590"/>
      <c r="P72" s="590">
        <v>126455</v>
      </c>
      <c r="Q72" s="590"/>
      <c r="R72" s="590" t="s">
        <v>1706</v>
      </c>
      <c r="S72" s="590"/>
      <c r="T72" s="590">
        <v>0</v>
      </c>
      <c r="U72" s="590"/>
      <c r="V72" s="590" t="s">
        <v>1706</v>
      </c>
      <c r="W72" s="590"/>
      <c r="X72" s="590" t="s">
        <v>1706</v>
      </c>
      <c r="Y72" s="590"/>
      <c r="Z72" s="590" t="s">
        <v>1706</v>
      </c>
      <c r="AA72" s="590"/>
      <c r="AB72" s="590" t="s">
        <v>1706</v>
      </c>
      <c r="AC72" s="590"/>
      <c r="AD72" s="590" t="s">
        <v>1706</v>
      </c>
      <c r="AE72" s="590"/>
      <c r="AF72" s="590" t="s">
        <v>1706</v>
      </c>
      <c r="AG72" s="590"/>
      <c r="AH72" s="590" t="s">
        <v>1706</v>
      </c>
      <c r="AI72" s="590" t="s">
        <v>1706</v>
      </c>
      <c r="AJ72" s="590" t="s">
        <v>1706</v>
      </c>
      <c r="AK72" s="590" t="s">
        <v>1706</v>
      </c>
      <c r="AL72" s="590" t="s">
        <v>1706</v>
      </c>
      <c r="AM72" s="590" t="s">
        <v>1706</v>
      </c>
      <c r="AN72" s="590" t="s">
        <v>1706</v>
      </c>
      <c r="AO72" s="593">
        <v>189923</v>
      </c>
      <c r="AP72" s="590"/>
      <c r="AQ72" s="590"/>
      <c r="AR72" s="590"/>
      <c r="AS72" s="590"/>
      <c r="AT72" s="590"/>
      <c r="AU72" s="590"/>
      <c r="AV72" s="590"/>
      <c r="AW72" s="590"/>
      <c r="AX72" s="590"/>
      <c r="AY72" s="590"/>
      <c r="AZ72" s="590"/>
    </row>
    <row r="73" spans="2:52" s="553" customFormat="1" ht="16.5" customHeight="1">
      <c r="B73" s="556">
        <v>22</v>
      </c>
      <c r="C73" s="596"/>
      <c r="D73" s="1413"/>
      <c r="E73" s="189"/>
      <c r="F73" s="577" t="s">
        <v>1707</v>
      </c>
      <c r="G73" s="556"/>
      <c r="H73" s="590">
        <f>SUM(H71:H72)</f>
        <v>743</v>
      </c>
      <c r="I73" s="590"/>
      <c r="J73" s="590">
        <f>SUM(J71:J72)</f>
        <v>2778</v>
      </c>
      <c r="K73" s="590"/>
      <c r="L73" s="590" t="s">
        <v>1708</v>
      </c>
      <c r="M73" s="590"/>
      <c r="N73" s="590">
        <f>SUM(N71:N72)</f>
        <v>27899</v>
      </c>
      <c r="O73" s="590"/>
      <c r="P73" s="590">
        <f>SUM(P71:P72)</f>
        <v>148545</v>
      </c>
      <c r="Q73" s="590"/>
      <c r="R73" s="590" t="s">
        <v>1708</v>
      </c>
      <c r="S73" s="590"/>
      <c r="T73" s="590">
        <f>SUM(T71:T72)</f>
        <v>4</v>
      </c>
      <c r="U73" s="590"/>
      <c r="V73" s="590" t="s">
        <v>1708</v>
      </c>
      <c r="W73" s="590"/>
      <c r="X73" s="590" t="s">
        <v>1708</v>
      </c>
      <c r="Y73" s="590"/>
      <c r="Z73" s="590" t="s">
        <v>1708</v>
      </c>
      <c r="AA73" s="590"/>
      <c r="AB73" s="590" t="s">
        <v>1708</v>
      </c>
      <c r="AC73" s="590"/>
      <c r="AD73" s="590" t="s">
        <v>1708</v>
      </c>
      <c r="AE73" s="590"/>
      <c r="AF73" s="590" t="s">
        <v>1708</v>
      </c>
      <c r="AG73" s="590"/>
      <c r="AH73" s="590" t="s">
        <v>1708</v>
      </c>
      <c r="AI73" s="590" t="s">
        <v>1708</v>
      </c>
      <c r="AJ73" s="590" t="s">
        <v>1708</v>
      </c>
      <c r="AK73" s="590" t="s">
        <v>1708</v>
      </c>
      <c r="AL73" s="590" t="s">
        <v>1708</v>
      </c>
      <c r="AM73" s="590" t="s">
        <v>1708</v>
      </c>
      <c r="AN73" s="590" t="s">
        <v>1708</v>
      </c>
      <c r="AO73" s="593">
        <f>SUM(AO71:AO72)</f>
        <v>229091</v>
      </c>
      <c r="AP73" s="590"/>
      <c r="AQ73" s="590"/>
      <c r="AR73" s="590"/>
      <c r="AS73" s="590"/>
      <c r="AT73" s="590"/>
      <c r="AU73" s="590"/>
      <c r="AV73" s="590"/>
      <c r="AW73" s="590"/>
      <c r="AX73" s="590"/>
      <c r="AY73" s="590"/>
      <c r="AZ73" s="590"/>
    </row>
    <row r="74" spans="2:52" s="597" customFormat="1" ht="16.5" customHeight="1">
      <c r="B74" s="1414" t="s">
        <v>1658</v>
      </c>
      <c r="C74" s="596"/>
      <c r="D74" s="594"/>
      <c r="E74" s="189"/>
      <c r="F74" s="577" t="s">
        <v>1709</v>
      </c>
      <c r="G74" s="598"/>
      <c r="H74" s="590">
        <v>125</v>
      </c>
      <c r="I74" s="588"/>
      <c r="J74" s="590">
        <v>1745</v>
      </c>
      <c r="K74" s="588"/>
      <c r="L74" s="590">
        <v>18168</v>
      </c>
      <c r="M74" s="588"/>
      <c r="N74" s="590">
        <v>30035</v>
      </c>
      <c r="O74" s="590"/>
      <c r="P74" s="590">
        <v>155591</v>
      </c>
      <c r="Q74" s="590"/>
      <c r="R74" s="590">
        <v>10750</v>
      </c>
      <c r="S74" s="590"/>
      <c r="T74" s="590">
        <v>0</v>
      </c>
      <c r="U74" s="590"/>
      <c r="V74" s="590">
        <v>6232</v>
      </c>
      <c r="W74" s="590"/>
      <c r="X74" s="590">
        <v>7556</v>
      </c>
      <c r="Y74" s="590"/>
      <c r="Z74" s="590">
        <v>26390</v>
      </c>
      <c r="AA74" s="590"/>
      <c r="AB74" s="590">
        <v>29995</v>
      </c>
      <c r="AC74" s="590"/>
      <c r="AD74" s="590">
        <v>1323</v>
      </c>
      <c r="AE74" s="590"/>
      <c r="AF74" s="590">
        <v>1564</v>
      </c>
      <c r="AG74" s="590"/>
      <c r="AH74" s="590">
        <v>46324</v>
      </c>
      <c r="AI74" s="590">
        <v>11280</v>
      </c>
      <c r="AJ74" s="590">
        <v>1458</v>
      </c>
      <c r="AK74" s="590">
        <v>1329</v>
      </c>
      <c r="AL74" s="590">
        <v>4420</v>
      </c>
      <c r="AM74" s="590">
        <v>51</v>
      </c>
      <c r="AN74" s="590">
        <v>4</v>
      </c>
      <c r="AO74" s="593">
        <v>220543</v>
      </c>
      <c r="AP74" s="590"/>
      <c r="AQ74" s="590"/>
      <c r="AR74" s="590"/>
      <c r="AS74" s="590"/>
      <c r="AT74" s="590"/>
      <c r="AU74" s="590"/>
      <c r="AV74" s="590"/>
      <c r="AW74" s="590"/>
      <c r="AX74" s="590"/>
      <c r="AY74" s="590"/>
      <c r="AZ74" s="590"/>
    </row>
    <row r="75" spans="2:52" s="553" customFormat="1" ht="16.5" customHeight="1">
      <c r="B75" s="1414"/>
      <c r="C75" s="596"/>
      <c r="D75" s="594"/>
      <c r="E75" s="599"/>
      <c r="F75" s="577" t="s">
        <v>1710</v>
      </c>
      <c r="G75" s="556"/>
      <c r="H75" s="590">
        <v>47</v>
      </c>
      <c r="I75" s="590"/>
      <c r="J75" s="590">
        <v>1145</v>
      </c>
      <c r="K75" s="590"/>
      <c r="L75" s="590">
        <v>12586</v>
      </c>
      <c r="M75" s="590"/>
      <c r="N75" s="590">
        <v>22789</v>
      </c>
      <c r="O75" s="590"/>
      <c r="P75" s="590">
        <v>123906</v>
      </c>
      <c r="Q75" s="590"/>
      <c r="R75" s="590">
        <v>1388</v>
      </c>
      <c r="S75" s="590"/>
      <c r="T75" s="590">
        <v>0</v>
      </c>
      <c r="U75" s="590"/>
      <c r="V75" s="590">
        <v>4674</v>
      </c>
      <c r="W75" s="590"/>
      <c r="X75" s="590">
        <v>7961</v>
      </c>
      <c r="Y75" s="590"/>
      <c r="Z75" s="590">
        <v>14854</v>
      </c>
      <c r="AA75" s="590"/>
      <c r="AB75" s="590">
        <v>21929</v>
      </c>
      <c r="AC75" s="590"/>
      <c r="AD75" s="590">
        <v>738</v>
      </c>
      <c r="AE75" s="590"/>
      <c r="AF75" s="590">
        <v>700</v>
      </c>
      <c r="AG75" s="590"/>
      <c r="AH75" s="590">
        <v>27136</v>
      </c>
      <c r="AI75" s="590">
        <v>12884</v>
      </c>
      <c r="AJ75" s="590">
        <v>2116</v>
      </c>
      <c r="AK75" s="590">
        <v>1103</v>
      </c>
      <c r="AL75" s="590">
        <v>3860</v>
      </c>
      <c r="AM75" s="590">
        <v>2428</v>
      </c>
      <c r="AN75" s="590">
        <v>1513</v>
      </c>
      <c r="AO75" s="593">
        <v>171836</v>
      </c>
      <c r="AP75" s="590"/>
      <c r="AQ75" s="590"/>
      <c r="AR75" s="590"/>
      <c r="AS75" s="590"/>
      <c r="AT75" s="590"/>
      <c r="AU75" s="590"/>
      <c r="AV75" s="590"/>
      <c r="AW75" s="590"/>
      <c r="AX75" s="590"/>
      <c r="AY75" s="590"/>
      <c r="AZ75" s="590"/>
    </row>
    <row r="76" spans="2:52" s="553" customFormat="1" ht="16.5" customHeight="1">
      <c r="B76" s="1414"/>
      <c r="C76" s="596"/>
      <c r="D76" s="596"/>
      <c r="E76" s="189"/>
      <c r="F76" s="577" t="s">
        <v>1711</v>
      </c>
      <c r="G76" s="556"/>
      <c r="H76" s="590">
        <v>22</v>
      </c>
      <c r="I76" s="590"/>
      <c r="J76" s="590">
        <v>823</v>
      </c>
      <c r="K76" s="590"/>
      <c r="L76" s="590">
        <v>9325</v>
      </c>
      <c r="M76" s="590"/>
      <c r="N76" s="590">
        <v>15585</v>
      </c>
      <c r="O76" s="590"/>
      <c r="P76" s="590">
        <v>80106</v>
      </c>
      <c r="Q76" s="590"/>
      <c r="R76" s="590">
        <v>1171</v>
      </c>
      <c r="S76" s="590"/>
      <c r="T76" s="590">
        <v>0</v>
      </c>
      <c r="U76" s="590"/>
      <c r="V76" s="590">
        <v>3261</v>
      </c>
      <c r="W76" s="590"/>
      <c r="X76" s="590">
        <v>3140</v>
      </c>
      <c r="Y76" s="590"/>
      <c r="Z76" s="590">
        <v>16585</v>
      </c>
      <c r="AA76" s="590"/>
      <c r="AB76" s="590">
        <v>16198</v>
      </c>
      <c r="AC76" s="590"/>
      <c r="AD76" s="590">
        <v>1154</v>
      </c>
      <c r="AE76" s="590"/>
      <c r="AF76" s="590">
        <v>1106</v>
      </c>
      <c r="AG76" s="590"/>
      <c r="AH76" s="590">
        <v>21962</v>
      </c>
      <c r="AI76" s="590">
        <v>5824</v>
      </c>
      <c r="AJ76" s="590">
        <v>907</v>
      </c>
      <c r="AK76" s="590">
        <v>840</v>
      </c>
      <c r="AL76" s="590">
        <v>2850</v>
      </c>
      <c r="AM76" s="590">
        <v>898</v>
      </c>
      <c r="AN76" s="590">
        <v>0</v>
      </c>
      <c r="AO76" s="593">
        <v>114800</v>
      </c>
      <c r="AP76" s="590"/>
      <c r="AQ76" s="590"/>
      <c r="AR76" s="590"/>
      <c r="AS76" s="590"/>
      <c r="AT76" s="590"/>
      <c r="AU76" s="590"/>
      <c r="AV76" s="590"/>
      <c r="AW76" s="590"/>
      <c r="AX76" s="590"/>
      <c r="AY76" s="590"/>
      <c r="AZ76" s="590"/>
    </row>
    <row r="77" spans="2:52" s="553" customFormat="1" ht="16.5" customHeight="1">
      <c r="B77" s="1414"/>
      <c r="C77" s="596"/>
      <c r="D77" s="592">
        <v>10</v>
      </c>
      <c r="E77" s="600"/>
      <c r="F77" s="577" t="s">
        <v>1712</v>
      </c>
      <c r="G77" s="556"/>
      <c r="H77" s="590">
        <v>8</v>
      </c>
      <c r="I77" s="590"/>
      <c r="J77" s="590">
        <v>470</v>
      </c>
      <c r="K77" s="590"/>
      <c r="L77" s="590">
        <v>5682</v>
      </c>
      <c r="M77" s="590"/>
      <c r="N77" s="590">
        <v>9451</v>
      </c>
      <c r="O77" s="590"/>
      <c r="P77" s="590">
        <v>82508</v>
      </c>
      <c r="Q77" s="590"/>
      <c r="R77" s="590">
        <v>662</v>
      </c>
      <c r="S77" s="590"/>
      <c r="T77" s="590">
        <v>0</v>
      </c>
      <c r="U77" s="590"/>
      <c r="V77" s="590">
        <v>14496</v>
      </c>
      <c r="W77" s="590"/>
      <c r="X77" s="590">
        <v>11392</v>
      </c>
      <c r="Y77" s="590"/>
      <c r="Z77" s="590">
        <v>5753</v>
      </c>
      <c r="AA77" s="590"/>
      <c r="AB77" s="590">
        <v>7079</v>
      </c>
      <c r="AC77" s="590"/>
      <c r="AD77" s="590">
        <v>1900</v>
      </c>
      <c r="AE77" s="590"/>
      <c r="AF77" s="590">
        <v>2144</v>
      </c>
      <c r="AG77" s="590"/>
      <c r="AH77" s="590">
        <v>10890</v>
      </c>
      <c r="AI77" s="590">
        <v>1996</v>
      </c>
      <c r="AJ77" s="590">
        <v>6</v>
      </c>
      <c r="AK77" s="590">
        <v>483</v>
      </c>
      <c r="AL77" s="590">
        <v>1519</v>
      </c>
      <c r="AM77" s="590">
        <v>17</v>
      </c>
      <c r="AN77" s="590">
        <v>2</v>
      </c>
      <c r="AO77" s="593">
        <v>93419</v>
      </c>
      <c r="AP77" s="590"/>
      <c r="AQ77" s="590"/>
      <c r="AR77" s="590"/>
      <c r="AS77" s="590"/>
      <c r="AT77" s="590"/>
      <c r="AU77" s="590"/>
      <c r="AV77" s="590"/>
      <c r="AW77" s="590"/>
      <c r="AX77" s="590"/>
      <c r="AY77" s="590"/>
      <c r="AZ77" s="590"/>
    </row>
    <row r="78" spans="2:52" s="553" customFormat="1" ht="16.5" customHeight="1">
      <c r="B78" s="1414"/>
      <c r="C78" s="596"/>
      <c r="D78" s="1413" t="s">
        <v>1713</v>
      </c>
      <c r="E78" s="600"/>
      <c r="F78" s="577" t="s">
        <v>1714</v>
      </c>
      <c r="G78" s="556"/>
      <c r="H78" s="590">
        <v>4</v>
      </c>
      <c r="I78" s="590"/>
      <c r="J78" s="590">
        <v>534</v>
      </c>
      <c r="K78" s="590"/>
      <c r="L78" s="590">
        <v>5203</v>
      </c>
      <c r="M78" s="590"/>
      <c r="N78" s="590">
        <v>9996</v>
      </c>
      <c r="O78" s="590"/>
      <c r="P78" s="590">
        <v>49288</v>
      </c>
      <c r="Q78" s="590"/>
      <c r="R78" s="590">
        <v>1520</v>
      </c>
      <c r="S78" s="590"/>
      <c r="T78" s="590">
        <v>0</v>
      </c>
      <c r="U78" s="590"/>
      <c r="V78" s="590">
        <v>1453</v>
      </c>
      <c r="W78" s="590"/>
      <c r="X78" s="590">
        <v>4653</v>
      </c>
      <c r="Y78" s="590"/>
      <c r="Z78" s="590">
        <v>13553</v>
      </c>
      <c r="AA78" s="590"/>
      <c r="AB78" s="590">
        <v>12164</v>
      </c>
      <c r="AC78" s="590"/>
      <c r="AD78" s="590">
        <v>1028</v>
      </c>
      <c r="AE78" s="590"/>
      <c r="AF78" s="590">
        <v>2041</v>
      </c>
      <c r="AG78" s="590"/>
      <c r="AH78" s="590">
        <v>96070</v>
      </c>
      <c r="AI78" s="590">
        <v>82453</v>
      </c>
      <c r="AJ78" s="590">
        <v>4481</v>
      </c>
      <c r="AK78" s="590">
        <v>1315</v>
      </c>
      <c r="AL78" s="590">
        <v>12621</v>
      </c>
      <c r="AM78" s="590">
        <v>2002</v>
      </c>
      <c r="AN78" s="590">
        <v>318</v>
      </c>
      <c r="AO78" s="593">
        <v>71450</v>
      </c>
      <c r="AP78" s="590"/>
      <c r="AQ78" s="590"/>
      <c r="AR78" s="590"/>
      <c r="AS78" s="590"/>
      <c r="AT78" s="590"/>
      <c r="AU78" s="590"/>
      <c r="AV78" s="590"/>
      <c r="AW78" s="590"/>
      <c r="AX78" s="590"/>
      <c r="AY78" s="590"/>
      <c r="AZ78" s="590"/>
    </row>
    <row r="79" spans="2:52" s="553" customFormat="1" ht="16.5" customHeight="1">
      <c r="B79" s="1414"/>
      <c r="C79" s="596"/>
      <c r="D79" s="1413"/>
      <c r="E79" s="600"/>
      <c r="F79" s="577" t="s">
        <v>1715</v>
      </c>
      <c r="G79" s="556"/>
      <c r="H79" s="590">
        <v>0</v>
      </c>
      <c r="I79" s="590"/>
      <c r="J79" s="590">
        <v>0</v>
      </c>
      <c r="K79" s="590"/>
      <c r="L79" s="590">
        <v>0</v>
      </c>
      <c r="M79" s="590"/>
      <c r="N79" s="590">
        <v>0</v>
      </c>
      <c r="O79" s="590"/>
      <c r="P79" s="590">
        <v>0</v>
      </c>
      <c r="Q79" s="590"/>
      <c r="R79" s="590">
        <v>0</v>
      </c>
      <c r="S79" s="590"/>
      <c r="T79" s="590">
        <v>0</v>
      </c>
      <c r="U79" s="590"/>
      <c r="V79" s="590">
        <v>0</v>
      </c>
      <c r="W79" s="590"/>
      <c r="X79" s="590">
        <v>0</v>
      </c>
      <c r="Y79" s="590"/>
      <c r="Z79" s="590">
        <v>0</v>
      </c>
      <c r="AA79" s="590"/>
      <c r="AB79" s="590">
        <v>0</v>
      </c>
      <c r="AC79" s="590"/>
      <c r="AD79" s="590">
        <v>0</v>
      </c>
      <c r="AE79" s="590"/>
      <c r="AF79" s="590">
        <v>0</v>
      </c>
      <c r="AG79" s="590"/>
      <c r="AH79" s="590">
        <v>0</v>
      </c>
      <c r="AI79" s="590">
        <v>0</v>
      </c>
      <c r="AJ79" s="590">
        <v>0</v>
      </c>
      <c r="AK79" s="590">
        <v>0</v>
      </c>
      <c r="AL79" s="590">
        <v>0</v>
      </c>
      <c r="AM79" s="590">
        <v>0</v>
      </c>
      <c r="AN79" s="590">
        <v>0</v>
      </c>
      <c r="AO79" s="593">
        <v>0</v>
      </c>
      <c r="AP79" s="590"/>
      <c r="AQ79" s="590"/>
      <c r="AR79" s="590"/>
      <c r="AS79" s="590"/>
      <c r="AT79" s="590"/>
      <c r="AU79" s="590"/>
      <c r="AV79" s="590"/>
      <c r="AW79" s="590"/>
      <c r="AX79" s="590"/>
      <c r="AY79" s="590"/>
      <c r="AZ79" s="590"/>
    </row>
    <row r="80" spans="2:52" s="553" customFormat="1" ht="16.5" customHeight="1">
      <c r="B80" s="1414"/>
      <c r="C80" s="583"/>
      <c r="D80" s="583"/>
      <c r="E80" s="600"/>
      <c r="F80" s="577" t="s">
        <v>1716</v>
      </c>
      <c r="G80" s="556"/>
      <c r="H80" s="590">
        <v>0</v>
      </c>
      <c r="I80" s="590"/>
      <c r="J80" s="590">
        <v>0</v>
      </c>
      <c r="K80" s="590"/>
      <c r="L80" s="590">
        <v>0</v>
      </c>
      <c r="M80" s="601"/>
      <c r="N80" s="590">
        <v>0</v>
      </c>
      <c r="O80" s="590"/>
      <c r="P80" s="590">
        <v>0</v>
      </c>
      <c r="Q80" s="590"/>
      <c r="R80" s="590">
        <v>0</v>
      </c>
      <c r="S80" s="590"/>
      <c r="T80" s="590">
        <v>0</v>
      </c>
      <c r="U80" s="590"/>
      <c r="V80" s="590">
        <v>0</v>
      </c>
      <c r="W80" s="590"/>
      <c r="X80" s="590">
        <v>0</v>
      </c>
      <c r="Y80" s="590"/>
      <c r="Z80" s="590">
        <v>0</v>
      </c>
      <c r="AA80" s="590"/>
      <c r="AB80" s="590">
        <v>0</v>
      </c>
      <c r="AC80" s="590"/>
      <c r="AD80" s="590">
        <v>0</v>
      </c>
      <c r="AE80" s="590"/>
      <c r="AF80" s="590">
        <v>0</v>
      </c>
      <c r="AG80" s="590"/>
      <c r="AH80" s="590">
        <v>0</v>
      </c>
      <c r="AI80" s="590">
        <v>0</v>
      </c>
      <c r="AJ80" s="590">
        <v>0</v>
      </c>
      <c r="AK80" s="590">
        <v>0</v>
      </c>
      <c r="AL80" s="590">
        <v>0</v>
      </c>
      <c r="AM80" s="590">
        <v>0</v>
      </c>
      <c r="AN80" s="590">
        <v>0</v>
      </c>
      <c r="AO80" s="593">
        <v>0</v>
      </c>
      <c r="AP80" s="590"/>
      <c r="AQ80" s="590"/>
      <c r="AR80" s="590"/>
      <c r="AS80" s="590"/>
      <c r="AT80" s="590"/>
      <c r="AU80" s="590"/>
      <c r="AV80" s="590"/>
      <c r="AW80" s="590"/>
      <c r="AX80" s="590"/>
      <c r="AY80" s="590"/>
      <c r="AZ80" s="590"/>
    </row>
    <row r="81" spans="2:52" s="553" customFormat="1" ht="16.5" customHeight="1">
      <c r="B81" s="556"/>
      <c r="C81" s="583"/>
      <c r="D81" s="583"/>
      <c r="E81" s="600"/>
      <c r="F81" s="577" t="s">
        <v>1717</v>
      </c>
      <c r="G81" s="556"/>
      <c r="H81" s="590">
        <v>0</v>
      </c>
      <c r="I81" s="590"/>
      <c r="J81" s="590">
        <v>0</v>
      </c>
      <c r="K81" s="590"/>
      <c r="L81" s="590">
        <v>0</v>
      </c>
      <c r="M81" s="590"/>
      <c r="N81" s="590">
        <v>0</v>
      </c>
      <c r="O81" s="590"/>
      <c r="P81" s="590">
        <v>0</v>
      </c>
      <c r="Q81" s="590"/>
      <c r="R81" s="590">
        <v>0</v>
      </c>
      <c r="S81" s="590"/>
      <c r="T81" s="590">
        <v>0</v>
      </c>
      <c r="U81" s="590"/>
      <c r="V81" s="590">
        <v>0</v>
      </c>
      <c r="W81" s="590"/>
      <c r="X81" s="590">
        <v>0</v>
      </c>
      <c r="Y81" s="590"/>
      <c r="Z81" s="590">
        <v>0</v>
      </c>
      <c r="AA81" s="590"/>
      <c r="AB81" s="590">
        <v>0</v>
      </c>
      <c r="AC81" s="590"/>
      <c r="AD81" s="590">
        <v>0</v>
      </c>
      <c r="AE81" s="590"/>
      <c r="AF81" s="590">
        <v>0</v>
      </c>
      <c r="AG81" s="590"/>
      <c r="AH81" s="590">
        <v>0</v>
      </c>
      <c r="AI81" s="590">
        <v>0</v>
      </c>
      <c r="AJ81" s="590">
        <v>0</v>
      </c>
      <c r="AK81" s="590">
        <v>0</v>
      </c>
      <c r="AL81" s="590">
        <v>0</v>
      </c>
      <c r="AM81" s="590">
        <v>0</v>
      </c>
      <c r="AN81" s="590">
        <v>0</v>
      </c>
      <c r="AO81" s="593">
        <v>0</v>
      </c>
      <c r="AP81" s="590"/>
      <c r="AQ81" s="590"/>
      <c r="AR81" s="590"/>
      <c r="AS81" s="590"/>
      <c r="AT81" s="590"/>
      <c r="AU81" s="590"/>
      <c r="AV81" s="590"/>
      <c r="AW81" s="590"/>
      <c r="AX81" s="590"/>
      <c r="AY81" s="590"/>
      <c r="AZ81" s="590"/>
    </row>
    <row r="82" spans="2:52" ht="12">
      <c r="B82" s="556"/>
      <c r="C82" s="583"/>
      <c r="D82" s="583"/>
      <c r="E82" s="600"/>
      <c r="F82" s="577" t="s">
        <v>1718</v>
      </c>
      <c r="G82" s="602"/>
      <c r="H82" s="590">
        <v>0</v>
      </c>
      <c r="I82" s="590"/>
      <c r="J82" s="590">
        <v>0</v>
      </c>
      <c r="K82" s="590"/>
      <c r="L82" s="590">
        <v>0</v>
      </c>
      <c r="M82" s="590"/>
      <c r="N82" s="590">
        <v>0</v>
      </c>
      <c r="O82" s="590"/>
      <c r="P82" s="590">
        <v>0</v>
      </c>
      <c r="Q82" s="590"/>
      <c r="R82" s="590">
        <v>0</v>
      </c>
      <c r="S82" s="590"/>
      <c r="T82" s="590">
        <v>0</v>
      </c>
      <c r="U82" s="590"/>
      <c r="V82" s="590">
        <v>0</v>
      </c>
      <c r="W82" s="590"/>
      <c r="X82" s="590">
        <v>0</v>
      </c>
      <c r="Y82" s="590"/>
      <c r="Z82" s="590">
        <v>0</v>
      </c>
      <c r="AA82" s="590"/>
      <c r="AB82" s="590">
        <v>0</v>
      </c>
      <c r="AC82" s="590"/>
      <c r="AD82" s="590">
        <v>0</v>
      </c>
      <c r="AE82" s="590"/>
      <c r="AF82" s="590">
        <v>0</v>
      </c>
      <c r="AG82" s="590"/>
      <c r="AH82" s="590">
        <v>0</v>
      </c>
      <c r="AI82" s="590">
        <v>0</v>
      </c>
      <c r="AJ82" s="590">
        <v>0</v>
      </c>
      <c r="AK82" s="590">
        <v>0</v>
      </c>
      <c r="AL82" s="590">
        <v>0</v>
      </c>
      <c r="AM82" s="590">
        <v>0</v>
      </c>
      <c r="AN82" s="590">
        <v>0</v>
      </c>
      <c r="AO82" s="593">
        <v>0</v>
      </c>
      <c r="AP82" s="590"/>
      <c r="AQ82" s="590"/>
      <c r="AR82" s="590"/>
      <c r="AS82" s="590"/>
      <c r="AT82" s="590"/>
      <c r="AU82" s="590"/>
      <c r="AV82" s="590"/>
      <c r="AW82" s="590"/>
      <c r="AX82" s="590"/>
      <c r="AY82" s="590"/>
      <c r="AZ82" s="590"/>
    </row>
    <row r="83" spans="2:52" s="597" customFormat="1" ht="16.5" customHeight="1">
      <c r="B83" s="556"/>
      <c r="C83" s="583"/>
      <c r="D83" s="583"/>
      <c r="E83" s="600"/>
      <c r="F83" s="577" t="s">
        <v>1707</v>
      </c>
      <c r="G83" s="598"/>
      <c r="H83" s="590">
        <f>SUM(H74:H82)</f>
        <v>206</v>
      </c>
      <c r="I83" s="603"/>
      <c r="J83" s="590">
        <f>SUM(J74:J82)</f>
        <v>4717</v>
      </c>
      <c r="K83" s="603"/>
      <c r="L83" s="590">
        <f>SUM(L74:L82)</f>
        <v>50964</v>
      </c>
      <c r="M83" s="603"/>
      <c r="N83" s="590">
        <f>SUM(N74:N82)</f>
        <v>87856</v>
      </c>
      <c r="O83" s="590"/>
      <c r="P83" s="590">
        <f>SUM(P74:P82)</f>
        <v>491399</v>
      </c>
      <c r="Q83" s="590"/>
      <c r="R83" s="590">
        <f>SUM(R74:R82)</f>
        <v>15491</v>
      </c>
      <c r="S83" s="590"/>
      <c r="T83" s="590">
        <f>SUM(T74:T82)</f>
        <v>0</v>
      </c>
      <c r="U83" s="590"/>
      <c r="V83" s="590">
        <f>SUM(V74:V82)</f>
        <v>30116</v>
      </c>
      <c r="W83" s="590"/>
      <c r="X83" s="590">
        <f>SUM(X74:X82)</f>
        <v>34702</v>
      </c>
      <c r="Y83" s="590"/>
      <c r="Z83" s="590">
        <f>SUM(Z74:Z82)</f>
        <v>77135</v>
      </c>
      <c r="AA83" s="590"/>
      <c r="AB83" s="590">
        <f>SUM(AB74:AB82)</f>
        <v>87365</v>
      </c>
      <c r="AC83" s="590"/>
      <c r="AD83" s="590">
        <f>SUM(AD74:AD82)</f>
        <v>6143</v>
      </c>
      <c r="AE83" s="590"/>
      <c r="AF83" s="590">
        <f>SUM(AF74:AF82)</f>
        <v>7555</v>
      </c>
      <c r="AG83" s="590"/>
      <c r="AH83" s="590">
        <f aca="true" t="shared" si="3" ref="AH83:AO83">SUM(AH74:AH82)</f>
        <v>202382</v>
      </c>
      <c r="AI83" s="590">
        <f t="shared" si="3"/>
        <v>114437</v>
      </c>
      <c r="AJ83" s="590">
        <f t="shared" si="3"/>
        <v>8968</v>
      </c>
      <c r="AK83" s="590">
        <f t="shared" si="3"/>
        <v>5070</v>
      </c>
      <c r="AL83" s="590">
        <f t="shared" si="3"/>
        <v>25270</v>
      </c>
      <c r="AM83" s="590">
        <f t="shared" si="3"/>
        <v>5396</v>
      </c>
      <c r="AN83" s="590">
        <f t="shared" si="3"/>
        <v>1837</v>
      </c>
      <c r="AO83" s="593">
        <f t="shared" si="3"/>
        <v>672048</v>
      </c>
      <c r="AP83" s="590"/>
      <c r="AQ83" s="590"/>
      <c r="AR83" s="590"/>
      <c r="AS83" s="590"/>
      <c r="AT83" s="590"/>
      <c r="AU83" s="590"/>
      <c r="AV83" s="590"/>
      <c r="AW83" s="590"/>
      <c r="AX83" s="590"/>
      <c r="AY83" s="590"/>
      <c r="AZ83" s="590"/>
    </row>
    <row r="84" spans="2:52" s="597" customFormat="1" ht="16.5" customHeight="1">
      <c r="B84" s="556"/>
      <c r="C84" s="583"/>
      <c r="D84" s="583"/>
      <c r="E84" s="600"/>
      <c r="F84" s="577"/>
      <c r="G84" s="598"/>
      <c r="H84" s="590"/>
      <c r="I84" s="603"/>
      <c r="J84" s="590"/>
      <c r="K84" s="603"/>
      <c r="L84" s="590"/>
      <c r="M84" s="603"/>
      <c r="N84" s="590"/>
      <c r="O84" s="590"/>
      <c r="P84" s="590"/>
      <c r="Q84" s="590"/>
      <c r="R84" s="590"/>
      <c r="S84" s="590"/>
      <c r="T84" s="590"/>
      <c r="U84" s="590"/>
      <c r="V84" s="590"/>
      <c r="W84" s="590"/>
      <c r="X84" s="590"/>
      <c r="Y84" s="590"/>
      <c r="Z84" s="590"/>
      <c r="AA84" s="590"/>
      <c r="AB84" s="590"/>
      <c r="AC84" s="590"/>
      <c r="AD84" s="590"/>
      <c r="AE84" s="590"/>
      <c r="AF84" s="590"/>
      <c r="AG84" s="590"/>
      <c r="AH84" s="590"/>
      <c r="AI84" s="590"/>
      <c r="AJ84" s="590"/>
      <c r="AK84" s="590"/>
      <c r="AL84" s="590"/>
      <c r="AM84" s="590"/>
      <c r="AN84" s="590"/>
      <c r="AO84" s="593"/>
      <c r="AP84" s="590"/>
      <c r="AQ84" s="590"/>
      <c r="AR84" s="590"/>
      <c r="AS84" s="590"/>
      <c r="AT84" s="590"/>
      <c r="AU84" s="590"/>
      <c r="AV84" s="590"/>
      <c r="AW84" s="590"/>
      <c r="AX84" s="590"/>
      <c r="AY84" s="590"/>
      <c r="AZ84" s="590"/>
    </row>
    <row r="85" spans="2:41" s="582" customFormat="1" ht="12.75">
      <c r="B85" s="556"/>
      <c r="C85" s="583"/>
      <c r="D85" s="583"/>
      <c r="E85" s="584"/>
      <c r="F85" s="585" t="s">
        <v>519</v>
      </c>
      <c r="G85" s="586"/>
      <c r="H85" s="587">
        <f>SUM(H88,H98)</f>
        <v>496</v>
      </c>
      <c r="I85" s="587"/>
      <c r="J85" s="587">
        <f>SUM(J88,J98)</f>
        <v>3617</v>
      </c>
      <c r="K85" s="587"/>
      <c r="L85" s="588" t="s">
        <v>1719</v>
      </c>
      <c r="M85" s="587"/>
      <c r="N85" s="587">
        <f>SUM(N88,N98)</f>
        <v>59768</v>
      </c>
      <c r="O85" s="587"/>
      <c r="P85" s="587">
        <f>SUM(P88,P98)</f>
        <v>167367</v>
      </c>
      <c r="Q85" s="589"/>
      <c r="R85" s="590" t="s">
        <v>1719</v>
      </c>
      <c r="S85" s="589"/>
      <c r="T85" s="587">
        <f>SUM(T88,T98)</f>
        <v>1193</v>
      </c>
      <c r="U85" s="587"/>
      <c r="V85" s="588" t="s">
        <v>1719</v>
      </c>
      <c r="W85" s="587"/>
      <c r="X85" s="588" t="s">
        <v>1719</v>
      </c>
      <c r="Y85" s="587"/>
      <c r="Z85" s="588" t="s">
        <v>1719</v>
      </c>
      <c r="AA85" s="587"/>
      <c r="AB85" s="588" t="s">
        <v>1719</v>
      </c>
      <c r="AC85" s="587"/>
      <c r="AD85" s="588" t="s">
        <v>1719</v>
      </c>
      <c r="AE85" s="587"/>
      <c r="AF85" s="588" t="s">
        <v>1719</v>
      </c>
      <c r="AG85" s="587"/>
      <c r="AH85" s="588" t="s">
        <v>1719</v>
      </c>
      <c r="AI85" s="588" t="s">
        <v>1719</v>
      </c>
      <c r="AJ85" s="588" t="s">
        <v>1719</v>
      </c>
      <c r="AK85" s="588" t="s">
        <v>1719</v>
      </c>
      <c r="AL85" s="588" t="s">
        <v>1719</v>
      </c>
      <c r="AM85" s="588" t="s">
        <v>1719</v>
      </c>
      <c r="AN85" s="588" t="s">
        <v>1719</v>
      </c>
      <c r="AO85" s="591">
        <f>SUM(AO88,AO98)</f>
        <v>297479</v>
      </c>
    </row>
    <row r="86" spans="2:52" s="553" customFormat="1" ht="16.5" customHeight="1">
      <c r="B86" s="556"/>
      <c r="C86" s="583"/>
      <c r="D86" s="592">
        <v>9</v>
      </c>
      <c r="E86" s="584"/>
      <c r="F86" s="577" t="s">
        <v>1702</v>
      </c>
      <c r="G86" s="556"/>
      <c r="H86" s="590">
        <v>324</v>
      </c>
      <c r="I86" s="590"/>
      <c r="J86" s="590">
        <v>588</v>
      </c>
      <c r="K86" s="590"/>
      <c r="L86" s="590" t="s">
        <v>1703</v>
      </c>
      <c r="M86" s="590"/>
      <c r="N86" s="590">
        <v>2946</v>
      </c>
      <c r="O86" s="590"/>
      <c r="P86" s="590">
        <v>12341</v>
      </c>
      <c r="Q86" s="590"/>
      <c r="R86" s="590" t="s">
        <v>1703</v>
      </c>
      <c r="S86" s="590"/>
      <c r="T86" s="590">
        <v>0</v>
      </c>
      <c r="U86" s="590"/>
      <c r="V86" s="590" t="s">
        <v>1703</v>
      </c>
      <c r="W86" s="590"/>
      <c r="X86" s="590" t="s">
        <v>1703</v>
      </c>
      <c r="Y86" s="590"/>
      <c r="Z86" s="590" t="s">
        <v>1703</v>
      </c>
      <c r="AA86" s="590"/>
      <c r="AB86" s="590" t="s">
        <v>1703</v>
      </c>
      <c r="AC86" s="590"/>
      <c r="AD86" s="590" t="s">
        <v>1703</v>
      </c>
      <c r="AE86" s="590"/>
      <c r="AF86" s="590" t="s">
        <v>1703</v>
      </c>
      <c r="AG86" s="590"/>
      <c r="AH86" s="590" t="s">
        <v>1703</v>
      </c>
      <c r="AI86" s="590" t="s">
        <v>1703</v>
      </c>
      <c r="AJ86" s="590" t="s">
        <v>1703</v>
      </c>
      <c r="AK86" s="590" t="s">
        <v>1703</v>
      </c>
      <c r="AL86" s="590" t="s">
        <v>1703</v>
      </c>
      <c r="AM86" s="590" t="s">
        <v>1703</v>
      </c>
      <c r="AN86" s="590" t="s">
        <v>1703</v>
      </c>
      <c r="AO86" s="593">
        <v>27084</v>
      </c>
      <c r="AP86" s="590"/>
      <c r="AQ86" s="590"/>
      <c r="AR86" s="590"/>
      <c r="AS86" s="590"/>
      <c r="AT86" s="590"/>
      <c r="AU86" s="590"/>
      <c r="AV86" s="590"/>
      <c r="AW86" s="590"/>
      <c r="AX86" s="590"/>
      <c r="AY86" s="590"/>
      <c r="AZ86" s="590"/>
    </row>
    <row r="87" spans="2:52" s="553" customFormat="1" ht="16.5" customHeight="1">
      <c r="B87" s="556"/>
      <c r="C87" s="583"/>
      <c r="D87" s="1413" t="s">
        <v>1704</v>
      </c>
      <c r="E87" s="189"/>
      <c r="F87" s="577" t="s">
        <v>1705</v>
      </c>
      <c r="G87" s="556"/>
      <c r="H87" s="590">
        <v>102</v>
      </c>
      <c r="I87" s="590"/>
      <c r="J87" s="590">
        <v>571</v>
      </c>
      <c r="K87" s="590"/>
      <c r="L87" s="590" t="s">
        <v>1706</v>
      </c>
      <c r="M87" s="590"/>
      <c r="N87" s="590">
        <v>8458</v>
      </c>
      <c r="O87" s="590"/>
      <c r="P87" s="590">
        <v>20537</v>
      </c>
      <c r="Q87" s="590"/>
      <c r="R87" s="590" t="s">
        <v>1706</v>
      </c>
      <c r="S87" s="590"/>
      <c r="T87" s="590">
        <v>0</v>
      </c>
      <c r="U87" s="590"/>
      <c r="V87" s="590" t="s">
        <v>1706</v>
      </c>
      <c r="W87" s="590"/>
      <c r="X87" s="590" t="s">
        <v>1706</v>
      </c>
      <c r="Y87" s="590"/>
      <c r="Z87" s="590" t="s">
        <v>1706</v>
      </c>
      <c r="AA87" s="590"/>
      <c r="AB87" s="590" t="s">
        <v>1706</v>
      </c>
      <c r="AC87" s="590"/>
      <c r="AD87" s="590" t="s">
        <v>1706</v>
      </c>
      <c r="AE87" s="590"/>
      <c r="AF87" s="590" t="s">
        <v>1706</v>
      </c>
      <c r="AG87" s="590"/>
      <c r="AH87" s="590" t="s">
        <v>1706</v>
      </c>
      <c r="AI87" s="590" t="s">
        <v>1706</v>
      </c>
      <c r="AJ87" s="590" t="s">
        <v>1706</v>
      </c>
      <c r="AK87" s="590" t="s">
        <v>1706</v>
      </c>
      <c r="AL87" s="590" t="s">
        <v>1706</v>
      </c>
      <c r="AM87" s="590" t="s">
        <v>1706</v>
      </c>
      <c r="AN87" s="590" t="s">
        <v>1706</v>
      </c>
      <c r="AO87" s="593">
        <v>35618</v>
      </c>
      <c r="AP87" s="590"/>
      <c r="AQ87" s="590"/>
      <c r="AR87" s="590"/>
      <c r="AS87" s="590"/>
      <c r="AT87" s="590"/>
      <c r="AU87" s="590"/>
      <c r="AV87" s="590"/>
      <c r="AW87" s="590"/>
      <c r="AX87" s="590"/>
      <c r="AY87" s="590"/>
      <c r="AZ87" s="590"/>
    </row>
    <row r="88" spans="2:52" s="553" customFormat="1" ht="16.5" customHeight="1">
      <c r="B88" s="556">
        <v>23</v>
      </c>
      <c r="C88" s="596"/>
      <c r="D88" s="1413"/>
      <c r="E88" s="189"/>
      <c r="F88" s="577" t="s">
        <v>1707</v>
      </c>
      <c r="G88" s="556"/>
      <c r="H88" s="590">
        <f>SUM(H86:H87)</f>
        <v>426</v>
      </c>
      <c r="I88" s="590"/>
      <c r="J88" s="590">
        <f>SUM(J86:J87)</f>
        <v>1159</v>
      </c>
      <c r="K88" s="590"/>
      <c r="L88" s="590" t="s">
        <v>1708</v>
      </c>
      <c r="M88" s="590"/>
      <c r="N88" s="590">
        <v>11432</v>
      </c>
      <c r="O88" s="590"/>
      <c r="P88" s="590">
        <f>SUM(P86:P87)</f>
        <v>32878</v>
      </c>
      <c r="Q88" s="590"/>
      <c r="R88" s="590" t="s">
        <v>1708</v>
      </c>
      <c r="S88" s="590"/>
      <c r="T88" s="590">
        <f>SUM(T86:T87)</f>
        <v>0</v>
      </c>
      <c r="U88" s="590"/>
      <c r="V88" s="590" t="s">
        <v>1708</v>
      </c>
      <c r="W88" s="590"/>
      <c r="X88" s="590" t="s">
        <v>1708</v>
      </c>
      <c r="Y88" s="590"/>
      <c r="Z88" s="590" t="s">
        <v>1708</v>
      </c>
      <c r="AA88" s="590"/>
      <c r="AB88" s="590" t="s">
        <v>1708</v>
      </c>
      <c r="AC88" s="590"/>
      <c r="AD88" s="590" t="s">
        <v>1708</v>
      </c>
      <c r="AE88" s="590"/>
      <c r="AF88" s="590" t="s">
        <v>1708</v>
      </c>
      <c r="AG88" s="590"/>
      <c r="AH88" s="590" t="s">
        <v>1708</v>
      </c>
      <c r="AI88" s="590" t="s">
        <v>1708</v>
      </c>
      <c r="AJ88" s="590" t="s">
        <v>1708</v>
      </c>
      <c r="AK88" s="590" t="s">
        <v>1708</v>
      </c>
      <c r="AL88" s="590" t="s">
        <v>1708</v>
      </c>
      <c r="AM88" s="590" t="s">
        <v>1708</v>
      </c>
      <c r="AN88" s="590" t="s">
        <v>1708</v>
      </c>
      <c r="AO88" s="593">
        <f>SUM(AO86:AO87)</f>
        <v>62702</v>
      </c>
      <c r="AP88" s="590"/>
      <c r="AQ88" s="590"/>
      <c r="AR88" s="590"/>
      <c r="AS88" s="590"/>
      <c r="AT88" s="590"/>
      <c r="AU88" s="590"/>
      <c r="AV88" s="590"/>
      <c r="AW88" s="590"/>
      <c r="AX88" s="590"/>
      <c r="AY88" s="590"/>
      <c r="AZ88" s="590"/>
    </row>
    <row r="89" spans="2:52" s="597" customFormat="1" ht="16.5" customHeight="1">
      <c r="B89" s="1414" t="s">
        <v>1659</v>
      </c>
      <c r="C89" s="596"/>
      <c r="D89" s="594"/>
      <c r="E89" s="189"/>
      <c r="F89" s="577" t="s">
        <v>1709</v>
      </c>
      <c r="G89" s="598"/>
      <c r="H89" s="590">
        <v>33</v>
      </c>
      <c r="I89" s="588"/>
      <c r="J89" s="590">
        <v>454</v>
      </c>
      <c r="K89" s="588"/>
      <c r="L89" s="590">
        <v>4793</v>
      </c>
      <c r="M89" s="588"/>
      <c r="N89" s="590">
        <v>8238</v>
      </c>
      <c r="O89" s="590"/>
      <c r="P89" s="590">
        <v>19853</v>
      </c>
      <c r="Q89" s="590"/>
      <c r="R89" s="590">
        <v>384</v>
      </c>
      <c r="S89" s="590"/>
      <c r="T89" s="590">
        <v>0</v>
      </c>
      <c r="U89" s="590"/>
      <c r="V89" s="590">
        <v>804</v>
      </c>
      <c r="W89" s="590"/>
      <c r="X89" s="590">
        <v>725</v>
      </c>
      <c r="Y89" s="590"/>
      <c r="Z89" s="590">
        <v>2435</v>
      </c>
      <c r="AA89" s="590"/>
      <c r="AB89" s="590">
        <v>2648</v>
      </c>
      <c r="AC89" s="590"/>
      <c r="AD89" s="590">
        <v>202</v>
      </c>
      <c r="AE89" s="590"/>
      <c r="AF89" s="590">
        <v>459</v>
      </c>
      <c r="AG89" s="590"/>
      <c r="AH89" s="590">
        <v>11084</v>
      </c>
      <c r="AI89" s="590">
        <v>1918</v>
      </c>
      <c r="AJ89" s="590">
        <v>187</v>
      </c>
      <c r="AK89" s="590">
        <v>189</v>
      </c>
      <c r="AL89" s="590">
        <v>630</v>
      </c>
      <c r="AM89" s="590">
        <v>0</v>
      </c>
      <c r="AN89" s="590">
        <v>0</v>
      </c>
      <c r="AO89" s="593">
        <v>36690</v>
      </c>
      <c r="AP89" s="590"/>
      <c r="AQ89" s="590"/>
      <c r="AR89" s="590"/>
      <c r="AS89" s="590"/>
      <c r="AT89" s="590"/>
      <c r="AU89" s="590"/>
      <c r="AV89" s="590"/>
      <c r="AW89" s="590"/>
      <c r="AX89" s="590"/>
      <c r="AY89" s="590"/>
      <c r="AZ89" s="590"/>
    </row>
    <row r="90" spans="2:52" s="553" customFormat="1" ht="16.5" customHeight="1">
      <c r="B90" s="1414"/>
      <c r="C90" s="596"/>
      <c r="D90" s="594"/>
      <c r="E90" s="599"/>
      <c r="F90" s="577" t="s">
        <v>1710</v>
      </c>
      <c r="G90" s="556"/>
      <c r="H90" s="590">
        <v>21</v>
      </c>
      <c r="I90" s="590"/>
      <c r="J90" s="590">
        <v>490</v>
      </c>
      <c r="K90" s="590"/>
      <c r="L90" s="590">
        <v>5427</v>
      </c>
      <c r="M90" s="590"/>
      <c r="N90" s="590">
        <v>7899</v>
      </c>
      <c r="O90" s="590"/>
      <c r="P90" s="590">
        <v>21736</v>
      </c>
      <c r="Q90" s="590"/>
      <c r="R90" s="590">
        <v>312</v>
      </c>
      <c r="S90" s="590"/>
      <c r="T90" s="590">
        <v>25</v>
      </c>
      <c r="U90" s="590"/>
      <c r="V90" s="590">
        <v>571</v>
      </c>
      <c r="W90" s="590"/>
      <c r="X90" s="590">
        <v>801</v>
      </c>
      <c r="Y90" s="590"/>
      <c r="Z90" s="590">
        <v>2840</v>
      </c>
      <c r="AA90" s="590"/>
      <c r="AB90" s="590">
        <v>2787</v>
      </c>
      <c r="AC90" s="590"/>
      <c r="AD90" s="590">
        <v>802</v>
      </c>
      <c r="AE90" s="590"/>
      <c r="AF90" s="590">
        <v>854</v>
      </c>
      <c r="AG90" s="590"/>
      <c r="AH90" s="590">
        <v>8982</v>
      </c>
      <c r="AI90" s="590">
        <v>1611</v>
      </c>
      <c r="AJ90" s="590">
        <v>86</v>
      </c>
      <c r="AK90" s="590">
        <v>374</v>
      </c>
      <c r="AL90" s="590">
        <v>576</v>
      </c>
      <c r="AM90" s="590">
        <v>15</v>
      </c>
      <c r="AN90" s="590">
        <v>15</v>
      </c>
      <c r="AO90" s="593">
        <v>39465</v>
      </c>
      <c r="AP90" s="590"/>
      <c r="AQ90" s="590"/>
      <c r="AR90" s="590"/>
      <c r="AS90" s="590"/>
      <c r="AT90" s="590"/>
      <c r="AU90" s="590"/>
      <c r="AV90" s="590"/>
      <c r="AW90" s="590"/>
      <c r="AX90" s="590"/>
      <c r="AY90" s="590"/>
      <c r="AZ90" s="590"/>
    </row>
    <row r="91" spans="2:52" s="553" customFormat="1" ht="16.5" customHeight="1">
      <c r="B91" s="1414"/>
      <c r="C91" s="596"/>
      <c r="D91" s="596"/>
      <c r="E91" s="189"/>
      <c r="F91" s="577" t="s">
        <v>1711</v>
      </c>
      <c r="G91" s="556"/>
      <c r="H91" s="590">
        <v>5</v>
      </c>
      <c r="I91" s="590"/>
      <c r="J91" s="590">
        <v>187</v>
      </c>
      <c r="K91" s="590"/>
      <c r="L91" s="590">
        <v>2068</v>
      </c>
      <c r="M91" s="590"/>
      <c r="N91" s="590">
        <v>3390</v>
      </c>
      <c r="O91" s="590"/>
      <c r="P91" s="590">
        <v>8925</v>
      </c>
      <c r="Q91" s="590"/>
      <c r="R91" s="590">
        <v>195</v>
      </c>
      <c r="S91" s="590"/>
      <c r="T91" s="590">
        <v>0</v>
      </c>
      <c r="U91" s="590"/>
      <c r="V91" s="590">
        <v>349</v>
      </c>
      <c r="W91" s="590"/>
      <c r="X91" s="590">
        <v>556</v>
      </c>
      <c r="Y91" s="590"/>
      <c r="Z91" s="590">
        <v>2055</v>
      </c>
      <c r="AA91" s="590"/>
      <c r="AB91" s="590">
        <v>2252</v>
      </c>
      <c r="AC91" s="590"/>
      <c r="AD91" s="590">
        <v>274</v>
      </c>
      <c r="AE91" s="590"/>
      <c r="AF91" s="590">
        <v>229</v>
      </c>
      <c r="AG91" s="590"/>
      <c r="AH91" s="590">
        <v>2591</v>
      </c>
      <c r="AI91" s="590">
        <v>251</v>
      </c>
      <c r="AJ91" s="590">
        <v>0</v>
      </c>
      <c r="AK91" s="590">
        <v>0</v>
      </c>
      <c r="AL91" s="590">
        <v>176</v>
      </c>
      <c r="AM91" s="590">
        <v>0</v>
      </c>
      <c r="AN91" s="590">
        <v>0</v>
      </c>
      <c r="AO91" s="593">
        <v>15134</v>
      </c>
      <c r="AP91" s="590"/>
      <c r="AQ91" s="590"/>
      <c r="AR91" s="590"/>
      <c r="AS91" s="590"/>
      <c r="AT91" s="590"/>
      <c r="AU91" s="590"/>
      <c r="AV91" s="590"/>
      <c r="AW91" s="590"/>
      <c r="AX91" s="590"/>
      <c r="AY91" s="590"/>
      <c r="AZ91" s="590"/>
    </row>
    <row r="92" spans="2:52" s="553" customFormat="1" ht="16.5" customHeight="1">
      <c r="B92" s="1414"/>
      <c r="C92" s="596"/>
      <c r="D92" s="592">
        <v>10</v>
      </c>
      <c r="E92" s="600"/>
      <c r="F92" s="577" t="s">
        <v>1712</v>
      </c>
      <c r="G92" s="556"/>
      <c r="H92" s="590">
        <v>7</v>
      </c>
      <c r="I92" s="590"/>
      <c r="J92" s="590">
        <v>498</v>
      </c>
      <c r="K92" s="590"/>
      <c r="L92" s="590">
        <v>5470</v>
      </c>
      <c r="M92" s="590"/>
      <c r="N92" s="590">
        <v>7598</v>
      </c>
      <c r="O92" s="590"/>
      <c r="P92" s="590">
        <v>24700</v>
      </c>
      <c r="Q92" s="590"/>
      <c r="R92" s="590">
        <v>472</v>
      </c>
      <c r="S92" s="590"/>
      <c r="T92" s="590">
        <v>0</v>
      </c>
      <c r="U92" s="590"/>
      <c r="V92" s="590">
        <v>720</v>
      </c>
      <c r="W92" s="590"/>
      <c r="X92" s="590">
        <v>892</v>
      </c>
      <c r="Y92" s="590"/>
      <c r="Z92" s="590">
        <v>2546</v>
      </c>
      <c r="AA92" s="590"/>
      <c r="AB92" s="590">
        <v>2456</v>
      </c>
      <c r="AC92" s="590"/>
      <c r="AD92" s="590">
        <v>753</v>
      </c>
      <c r="AE92" s="590"/>
      <c r="AF92" s="590">
        <v>820</v>
      </c>
      <c r="AG92" s="590"/>
      <c r="AH92" s="590">
        <v>10336</v>
      </c>
      <c r="AI92" s="590">
        <v>2125</v>
      </c>
      <c r="AJ92" s="590">
        <v>1172</v>
      </c>
      <c r="AK92" s="590">
        <v>99</v>
      </c>
      <c r="AL92" s="590">
        <v>1129</v>
      </c>
      <c r="AM92" s="590">
        <v>0</v>
      </c>
      <c r="AN92" s="590">
        <v>0</v>
      </c>
      <c r="AO92" s="593">
        <v>39507</v>
      </c>
      <c r="AP92" s="590"/>
      <c r="AQ92" s="590"/>
      <c r="AR92" s="590"/>
      <c r="AS92" s="590"/>
      <c r="AT92" s="590"/>
      <c r="AU92" s="590"/>
      <c r="AV92" s="590"/>
      <c r="AW92" s="590"/>
      <c r="AX92" s="590"/>
      <c r="AY92" s="590"/>
      <c r="AZ92" s="590"/>
    </row>
    <row r="93" spans="2:52" s="553" customFormat="1" ht="16.5" customHeight="1">
      <c r="B93" s="1414"/>
      <c r="C93" s="596"/>
      <c r="D93" s="1413" t="s">
        <v>1713</v>
      </c>
      <c r="E93" s="600"/>
      <c r="F93" s="577" t="s">
        <v>1714</v>
      </c>
      <c r="G93" s="556"/>
      <c r="H93" s="590">
        <v>2</v>
      </c>
      <c r="I93" s="590"/>
      <c r="J93" s="590" t="s">
        <v>1319</v>
      </c>
      <c r="K93" s="590"/>
      <c r="L93" s="590" t="s">
        <v>1319</v>
      </c>
      <c r="M93" s="590"/>
      <c r="N93" s="590" t="s">
        <v>1319</v>
      </c>
      <c r="O93" s="590"/>
      <c r="P93" s="590" t="s">
        <v>1319</v>
      </c>
      <c r="Q93" s="590"/>
      <c r="R93" s="590" t="s">
        <v>1319</v>
      </c>
      <c r="S93" s="590"/>
      <c r="T93" s="590" t="s">
        <v>1319</v>
      </c>
      <c r="U93" s="590"/>
      <c r="V93" s="590" t="s">
        <v>1319</v>
      </c>
      <c r="W93" s="590"/>
      <c r="X93" s="590" t="s">
        <v>1319</v>
      </c>
      <c r="Y93" s="590"/>
      <c r="Z93" s="590" t="s">
        <v>1319</v>
      </c>
      <c r="AA93" s="590"/>
      <c r="AB93" s="590" t="s">
        <v>1319</v>
      </c>
      <c r="AC93" s="590"/>
      <c r="AD93" s="590" t="s">
        <v>1319</v>
      </c>
      <c r="AE93" s="590"/>
      <c r="AF93" s="590" t="s">
        <v>1319</v>
      </c>
      <c r="AG93" s="590"/>
      <c r="AH93" s="590" t="s">
        <v>1319</v>
      </c>
      <c r="AI93" s="590" t="s">
        <v>1319</v>
      </c>
      <c r="AJ93" s="590" t="s">
        <v>1319</v>
      </c>
      <c r="AK93" s="590" t="s">
        <v>1319</v>
      </c>
      <c r="AL93" s="590" t="s">
        <v>1319</v>
      </c>
      <c r="AM93" s="590" t="s">
        <v>1319</v>
      </c>
      <c r="AN93" s="590" t="s">
        <v>1319</v>
      </c>
      <c r="AO93" s="593" t="s">
        <v>1319</v>
      </c>
      <c r="AP93" s="590"/>
      <c r="AQ93" s="590"/>
      <c r="AR93" s="590"/>
      <c r="AS93" s="590"/>
      <c r="AT93" s="590"/>
      <c r="AU93" s="590"/>
      <c r="AV93" s="590"/>
      <c r="AW93" s="590"/>
      <c r="AX93" s="590"/>
      <c r="AY93" s="590"/>
      <c r="AZ93" s="590"/>
    </row>
    <row r="94" spans="2:52" s="553" customFormat="1" ht="16.5" customHeight="1">
      <c r="B94" s="1414"/>
      <c r="C94" s="596"/>
      <c r="D94" s="1413"/>
      <c r="E94" s="600"/>
      <c r="F94" s="577" t="s">
        <v>1715</v>
      </c>
      <c r="G94" s="556"/>
      <c r="H94" s="590">
        <v>2</v>
      </c>
      <c r="I94" s="590"/>
      <c r="J94" s="590" t="s">
        <v>1319</v>
      </c>
      <c r="K94" s="590"/>
      <c r="L94" s="590" t="s">
        <v>1319</v>
      </c>
      <c r="M94" s="590"/>
      <c r="N94" s="590" t="s">
        <v>1319</v>
      </c>
      <c r="O94" s="590"/>
      <c r="P94" s="590" t="s">
        <v>1319</v>
      </c>
      <c r="Q94" s="590"/>
      <c r="R94" s="590" t="s">
        <v>1319</v>
      </c>
      <c r="S94" s="590"/>
      <c r="T94" s="590" t="s">
        <v>1319</v>
      </c>
      <c r="U94" s="590"/>
      <c r="V94" s="590" t="s">
        <v>1319</v>
      </c>
      <c r="W94" s="590"/>
      <c r="X94" s="590" t="s">
        <v>1319</v>
      </c>
      <c r="Y94" s="590"/>
      <c r="Z94" s="590" t="s">
        <v>1319</v>
      </c>
      <c r="AA94" s="590"/>
      <c r="AB94" s="590" t="s">
        <v>1319</v>
      </c>
      <c r="AC94" s="590"/>
      <c r="AD94" s="590" t="s">
        <v>1319</v>
      </c>
      <c r="AE94" s="590"/>
      <c r="AF94" s="590" t="s">
        <v>1319</v>
      </c>
      <c r="AG94" s="590"/>
      <c r="AH94" s="590" t="s">
        <v>1319</v>
      </c>
      <c r="AI94" s="590" t="s">
        <v>1319</v>
      </c>
      <c r="AJ94" s="590" t="s">
        <v>1319</v>
      </c>
      <c r="AK94" s="590" t="s">
        <v>1319</v>
      </c>
      <c r="AL94" s="590" t="s">
        <v>1319</v>
      </c>
      <c r="AM94" s="590" t="s">
        <v>1319</v>
      </c>
      <c r="AN94" s="590" t="s">
        <v>1319</v>
      </c>
      <c r="AO94" s="593" t="s">
        <v>1319</v>
      </c>
      <c r="AP94" s="590"/>
      <c r="AQ94" s="590"/>
      <c r="AR94" s="590"/>
      <c r="AS94" s="590"/>
      <c r="AT94" s="590"/>
      <c r="AU94" s="590"/>
      <c r="AV94" s="590"/>
      <c r="AW94" s="590"/>
      <c r="AX94" s="590"/>
      <c r="AY94" s="590"/>
      <c r="AZ94" s="590"/>
    </row>
    <row r="95" spans="2:52" s="553" customFormat="1" ht="16.5" customHeight="1">
      <c r="B95" s="1414"/>
      <c r="C95" s="583"/>
      <c r="D95" s="583"/>
      <c r="E95" s="600"/>
      <c r="F95" s="577" t="s">
        <v>1716</v>
      </c>
      <c r="G95" s="556"/>
      <c r="H95" s="590">
        <v>0</v>
      </c>
      <c r="I95" s="590"/>
      <c r="J95" s="590">
        <v>0</v>
      </c>
      <c r="K95" s="590"/>
      <c r="L95" s="590">
        <v>0</v>
      </c>
      <c r="M95" s="601"/>
      <c r="N95" s="590">
        <v>0</v>
      </c>
      <c r="O95" s="590"/>
      <c r="P95" s="590">
        <v>0</v>
      </c>
      <c r="Q95" s="590"/>
      <c r="R95" s="590">
        <v>0</v>
      </c>
      <c r="S95" s="590"/>
      <c r="T95" s="590">
        <v>0</v>
      </c>
      <c r="U95" s="590"/>
      <c r="V95" s="590">
        <v>0</v>
      </c>
      <c r="W95" s="590"/>
      <c r="X95" s="590">
        <v>0</v>
      </c>
      <c r="Y95" s="590"/>
      <c r="Z95" s="590">
        <v>0</v>
      </c>
      <c r="AA95" s="590"/>
      <c r="AB95" s="590">
        <v>0</v>
      </c>
      <c r="AC95" s="590"/>
      <c r="AD95" s="590">
        <v>0</v>
      </c>
      <c r="AE95" s="590"/>
      <c r="AF95" s="590">
        <v>0</v>
      </c>
      <c r="AG95" s="590"/>
      <c r="AH95" s="590">
        <v>0</v>
      </c>
      <c r="AI95" s="590">
        <v>0</v>
      </c>
      <c r="AJ95" s="590">
        <v>0</v>
      </c>
      <c r="AK95" s="590">
        <v>0</v>
      </c>
      <c r="AL95" s="590">
        <v>0</v>
      </c>
      <c r="AM95" s="590">
        <v>0</v>
      </c>
      <c r="AN95" s="590">
        <v>0</v>
      </c>
      <c r="AO95" s="593">
        <v>0</v>
      </c>
      <c r="AP95" s="590"/>
      <c r="AQ95" s="590"/>
      <c r="AR95" s="590"/>
      <c r="AS95" s="590"/>
      <c r="AT95" s="590"/>
      <c r="AU95" s="590"/>
      <c r="AV95" s="590"/>
      <c r="AW95" s="590"/>
      <c r="AX95" s="590"/>
      <c r="AY95" s="590"/>
      <c r="AZ95" s="590"/>
    </row>
    <row r="96" spans="2:52" s="553" customFormat="1" ht="16.5" customHeight="1">
      <c r="B96" s="556"/>
      <c r="C96" s="583"/>
      <c r="D96" s="583"/>
      <c r="E96" s="600"/>
      <c r="F96" s="577" t="s">
        <v>1717</v>
      </c>
      <c r="G96" s="556"/>
      <c r="H96" s="590">
        <v>0</v>
      </c>
      <c r="I96" s="590"/>
      <c r="J96" s="590">
        <v>0</v>
      </c>
      <c r="K96" s="590"/>
      <c r="L96" s="590">
        <v>0</v>
      </c>
      <c r="M96" s="590"/>
      <c r="N96" s="590">
        <v>0</v>
      </c>
      <c r="O96" s="590"/>
      <c r="P96" s="590">
        <v>0</v>
      </c>
      <c r="Q96" s="590"/>
      <c r="R96" s="590">
        <v>0</v>
      </c>
      <c r="S96" s="590"/>
      <c r="T96" s="590">
        <v>0</v>
      </c>
      <c r="U96" s="590"/>
      <c r="V96" s="590">
        <v>0</v>
      </c>
      <c r="W96" s="590"/>
      <c r="X96" s="590">
        <v>0</v>
      </c>
      <c r="Y96" s="590"/>
      <c r="Z96" s="590">
        <v>0</v>
      </c>
      <c r="AA96" s="590"/>
      <c r="AB96" s="590">
        <v>0</v>
      </c>
      <c r="AC96" s="590"/>
      <c r="AD96" s="590">
        <v>0</v>
      </c>
      <c r="AE96" s="590"/>
      <c r="AF96" s="590">
        <v>0</v>
      </c>
      <c r="AG96" s="590"/>
      <c r="AH96" s="590">
        <v>0</v>
      </c>
      <c r="AI96" s="590">
        <v>0</v>
      </c>
      <c r="AJ96" s="590">
        <v>0</v>
      </c>
      <c r="AK96" s="590">
        <v>0</v>
      </c>
      <c r="AL96" s="590">
        <v>0</v>
      </c>
      <c r="AM96" s="590">
        <v>0</v>
      </c>
      <c r="AN96" s="590">
        <v>0</v>
      </c>
      <c r="AO96" s="593">
        <v>0</v>
      </c>
      <c r="AP96" s="590"/>
      <c r="AQ96" s="590"/>
      <c r="AR96" s="590"/>
      <c r="AS96" s="590"/>
      <c r="AT96" s="590"/>
      <c r="AU96" s="590"/>
      <c r="AV96" s="590"/>
      <c r="AW96" s="590"/>
      <c r="AX96" s="590"/>
      <c r="AY96" s="590"/>
      <c r="AZ96" s="590"/>
    </row>
    <row r="97" spans="2:52" ht="12">
      <c r="B97" s="556"/>
      <c r="C97" s="583"/>
      <c r="D97" s="583"/>
      <c r="E97" s="600"/>
      <c r="F97" s="577" t="s">
        <v>1718</v>
      </c>
      <c r="G97" s="602"/>
      <c r="H97" s="590">
        <v>0</v>
      </c>
      <c r="I97" s="590"/>
      <c r="J97" s="590">
        <v>0</v>
      </c>
      <c r="K97" s="590"/>
      <c r="L97" s="590">
        <v>0</v>
      </c>
      <c r="M97" s="590"/>
      <c r="N97" s="590">
        <v>0</v>
      </c>
      <c r="O97" s="590"/>
      <c r="P97" s="590">
        <v>0</v>
      </c>
      <c r="Q97" s="590"/>
      <c r="R97" s="590">
        <v>0</v>
      </c>
      <c r="S97" s="590"/>
      <c r="T97" s="590">
        <v>0</v>
      </c>
      <c r="U97" s="590"/>
      <c r="V97" s="590">
        <v>0</v>
      </c>
      <c r="W97" s="590"/>
      <c r="X97" s="590">
        <v>0</v>
      </c>
      <c r="Y97" s="590"/>
      <c r="Z97" s="590">
        <v>0</v>
      </c>
      <c r="AA97" s="590"/>
      <c r="AB97" s="590">
        <v>0</v>
      </c>
      <c r="AC97" s="590"/>
      <c r="AD97" s="590">
        <v>0</v>
      </c>
      <c r="AE97" s="590"/>
      <c r="AF97" s="590">
        <v>0</v>
      </c>
      <c r="AG97" s="590"/>
      <c r="AH97" s="590">
        <v>0</v>
      </c>
      <c r="AI97" s="590">
        <v>0</v>
      </c>
      <c r="AJ97" s="590">
        <v>0</v>
      </c>
      <c r="AK97" s="590">
        <v>0</v>
      </c>
      <c r="AL97" s="590">
        <v>0</v>
      </c>
      <c r="AM97" s="590">
        <v>0</v>
      </c>
      <c r="AN97" s="590">
        <v>0</v>
      </c>
      <c r="AO97" s="593">
        <v>0</v>
      </c>
      <c r="AP97" s="590"/>
      <c r="AQ97" s="590"/>
      <c r="AR97" s="590"/>
      <c r="AS97" s="590"/>
      <c r="AT97" s="590"/>
      <c r="AU97" s="590"/>
      <c r="AV97" s="590"/>
      <c r="AW97" s="590"/>
      <c r="AX97" s="590"/>
      <c r="AY97" s="590"/>
      <c r="AZ97" s="590"/>
    </row>
    <row r="98" spans="2:52" s="597" customFormat="1" ht="16.5" customHeight="1">
      <c r="B98" s="556"/>
      <c r="C98" s="583"/>
      <c r="D98" s="583"/>
      <c r="E98" s="600"/>
      <c r="F98" s="577" t="s">
        <v>1707</v>
      </c>
      <c r="G98" s="598"/>
      <c r="H98" s="590">
        <f>SUM(H89:H97)</f>
        <v>70</v>
      </c>
      <c r="I98" s="603"/>
      <c r="J98" s="590">
        <v>2458</v>
      </c>
      <c r="K98" s="603"/>
      <c r="L98" s="590">
        <v>27399</v>
      </c>
      <c r="M98" s="603"/>
      <c r="N98" s="590">
        <v>48336</v>
      </c>
      <c r="O98" s="590"/>
      <c r="P98" s="590">
        <v>134489</v>
      </c>
      <c r="Q98" s="590"/>
      <c r="R98" s="590">
        <v>2243</v>
      </c>
      <c r="S98" s="590"/>
      <c r="T98" s="590">
        <v>1193</v>
      </c>
      <c r="U98" s="590"/>
      <c r="V98" s="590">
        <v>4222</v>
      </c>
      <c r="W98" s="590"/>
      <c r="X98" s="590">
        <v>6368</v>
      </c>
      <c r="Y98" s="590"/>
      <c r="Z98" s="590">
        <v>17240</v>
      </c>
      <c r="AA98" s="590"/>
      <c r="AB98" s="590">
        <v>18037</v>
      </c>
      <c r="AC98" s="590"/>
      <c r="AD98" s="590">
        <v>5142</v>
      </c>
      <c r="AE98" s="590"/>
      <c r="AF98" s="590">
        <v>7275</v>
      </c>
      <c r="AG98" s="590"/>
      <c r="AH98" s="590">
        <v>58085</v>
      </c>
      <c r="AI98" s="590">
        <v>15343</v>
      </c>
      <c r="AJ98" s="590">
        <v>2489</v>
      </c>
      <c r="AK98" s="590">
        <v>2260</v>
      </c>
      <c r="AL98" s="590">
        <v>5633</v>
      </c>
      <c r="AM98" s="590">
        <v>4844</v>
      </c>
      <c r="AN98" s="590">
        <v>1680</v>
      </c>
      <c r="AO98" s="593">
        <v>234777</v>
      </c>
      <c r="AP98" s="590"/>
      <c r="AQ98" s="590"/>
      <c r="AR98" s="590"/>
      <c r="AS98" s="590"/>
      <c r="AT98" s="590"/>
      <c r="AU98" s="590"/>
      <c r="AV98" s="590"/>
      <c r="AW98" s="590"/>
      <c r="AX98" s="590"/>
      <c r="AY98" s="590"/>
      <c r="AZ98" s="590"/>
    </row>
    <row r="99" spans="2:52" s="597" customFormat="1" ht="16.5" customHeight="1">
      <c r="B99" s="556"/>
      <c r="C99" s="583"/>
      <c r="D99" s="583"/>
      <c r="E99" s="600"/>
      <c r="F99" s="577"/>
      <c r="G99" s="598"/>
      <c r="H99" s="590"/>
      <c r="I99" s="603"/>
      <c r="J99" s="590"/>
      <c r="K99" s="603"/>
      <c r="L99" s="590"/>
      <c r="M99" s="603"/>
      <c r="N99" s="590"/>
      <c r="O99" s="590"/>
      <c r="P99" s="590"/>
      <c r="Q99" s="590"/>
      <c r="R99" s="590"/>
      <c r="S99" s="590"/>
      <c r="T99" s="590"/>
      <c r="U99" s="590"/>
      <c r="V99" s="590"/>
      <c r="W99" s="590"/>
      <c r="X99" s="590"/>
      <c r="Y99" s="590"/>
      <c r="Z99" s="590"/>
      <c r="AA99" s="590"/>
      <c r="AB99" s="590"/>
      <c r="AC99" s="590"/>
      <c r="AD99" s="590"/>
      <c r="AE99" s="590"/>
      <c r="AF99" s="590"/>
      <c r="AG99" s="590"/>
      <c r="AH99" s="590"/>
      <c r="AI99" s="590"/>
      <c r="AJ99" s="590"/>
      <c r="AK99" s="590"/>
      <c r="AL99" s="590"/>
      <c r="AM99" s="590"/>
      <c r="AN99" s="590"/>
      <c r="AO99" s="593"/>
      <c r="AP99" s="590"/>
      <c r="AQ99" s="590"/>
      <c r="AR99" s="590"/>
      <c r="AS99" s="590"/>
      <c r="AT99" s="590"/>
      <c r="AU99" s="590"/>
      <c r="AV99" s="590"/>
      <c r="AW99" s="590"/>
      <c r="AX99" s="590"/>
      <c r="AY99" s="590"/>
      <c r="AZ99" s="590"/>
    </row>
    <row r="100" spans="2:41" s="582" customFormat="1" ht="12.75">
      <c r="B100" s="556"/>
      <c r="C100" s="583"/>
      <c r="D100" s="583"/>
      <c r="E100" s="584"/>
      <c r="F100" s="585" t="s">
        <v>519</v>
      </c>
      <c r="G100" s="586"/>
      <c r="H100" s="587">
        <f>SUM(H103,H113)</f>
        <v>120</v>
      </c>
      <c r="I100" s="587"/>
      <c r="J100" s="587">
        <f>SUM(J103,J113)</f>
        <v>1727</v>
      </c>
      <c r="K100" s="587"/>
      <c r="L100" s="588" t="s">
        <v>1719</v>
      </c>
      <c r="M100" s="587"/>
      <c r="N100" s="587">
        <f>SUM(N103,N113)</f>
        <v>30597</v>
      </c>
      <c r="O100" s="587"/>
      <c r="P100" s="587">
        <f>SUM(P103,P113)</f>
        <v>106364</v>
      </c>
      <c r="Q100" s="589"/>
      <c r="R100" s="590" t="s">
        <v>1719</v>
      </c>
      <c r="S100" s="589"/>
      <c r="T100" s="587">
        <f>SUM(T103,T113)</f>
        <v>0</v>
      </c>
      <c r="U100" s="587"/>
      <c r="V100" s="588" t="s">
        <v>1719</v>
      </c>
      <c r="W100" s="587"/>
      <c r="X100" s="588" t="s">
        <v>1719</v>
      </c>
      <c r="Y100" s="587"/>
      <c r="Z100" s="588" t="s">
        <v>1719</v>
      </c>
      <c r="AA100" s="587"/>
      <c r="AB100" s="588" t="s">
        <v>1719</v>
      </c>
      <c r="AC100" s="587"/>
      <c r="AD100" s="588" t="s">
        <v>1719</v>
      </c>
      <c r="AE100" s="587"/>
      <c r="AF100" s="588" t="s">
        <v>1719</v>
      </c>
      <c r="AG100" s="587"/>
      <c r="AH100" s="588" t="s">
        <v>1719</v>
      </c>
      <c r="AI100" s="588" t="s">
        <v>1719</v>
      </c>
      <c r="AJ100" s="588" t="s">
        <v>1719</v>
      </c>
      <c r="AK100" s="588" t="s">
        <v>1719</v>
      </c>
      <c r="AL100" s="588" t="s">
        <v>1719</v>
      </c>
      <c r="AM100" s="588" t="s">
        <v>1719</v>
      </c>
      <c r="AN100" s="588" t="s">
        <v>1719</v>
      </c>
      <c r="AO100" s="591">
        <f>SUM(AO103,AO113)</f>
        <v>178342</v>
      </c>
    </row>
    <row r="101" spans="2:52" s="553" customFormat="1" ht="16.5" customHeight="1">
      <c r="B101" s="556"/>
      <c r="C101" s="583"/>
      <c r="D101" s="592">
        <v>9</v>
      </c>
      <c r="E101" s="584"/>
      <c r="F101" s="577" t="s">
        <v>1702</v>
      </c>
      <c r="G101" s="556"/>
      <c r="H101" s="590">
        <v>31</v>
      </c>
      <c r="I101" s="590"/>
      <c r="J101" s="590">
        <v>64</v>
      </c>
      <c r="K101" s="590"/>
      <c r="L101" s="590" t="s">
        <v>1703</v>
      </c>
      <c r="M101" s="590"/>
      <c r="N101" s="590">
        <v>92</v>
      </c>
      <c r="O101" s="590"/>
      <c r="P101" s="590">
        <v>935</v>
      </c>
      <c r="Q101" s="590"/>
      <c r="R101" s="590" t="s">
        <v>1703</v>
      </c>
      <c r="S101" s="590"/>
      <c r="T101" s="590">
        <v>0</v>
      </c>
      <c r="U101" s="590"/>
      <c r="V101" s="590" t="s">
        <v>1703</v>
      </c>
      <c r="W101" s="590"/>
      <c r="X101" s="590" t="s">
        <v>1703</v>
      </c>
      <c r="Y101" s="590"/>
      <c r="Z101" s="590" t="s">
        <v>1703</v>
      </c>
      <c r="AA101" s="590"/>
      <c r="AB101" s="590" t="s">
        <v>1703</v>
      </c>
      <c r="AC101" s="590"/>
      <c r="AD101" s="590" t="s">
        <v>1703</v>
      </c>
      <c r="AE101" s="590"/>
      <c r="AF101" s="590" t="s">
        <v>1703</v>
      </c>
      <c r="AG101" s="590"/>
      <c r="AH101" s="590" t="s">
        <v>1703</v>
      </c>
      <c r="AI101" s="590" t="s">
        <v>1703</v>
      </c>
      <c r="AJ101" s="590" t="s">
        <v>1703</v>
      </c>
      <c r="AK101" s="590" t="s">
        <v>1703</v>
      </c>
      <c r="AL101" s="590" t="s">
        <v>1703</v>
      </c>
      <c r="AM101" s="590" t="s">
        <v>1703</v>
      </c>
      <c r="AN101" s="590" t="s">
        <v>1703</v>
      </c>
      <c r="AO101" s="593">
        <v>2045</v>
      </c>
      <c r="AP101" s="590"/>
      <c r="AQ101" s="590"/>
      <c r="AR101" s="590"/>
      <c r="AS101" s="590"/>
      <c r="AT101" s="590"/>
      <c r="AU101" s="590"/>
      <c r="AV101" s="590"/>
      <c r="AW101" s="590"/>
      <c r="AX101" s="590"/>
      <c r="AY101" s="590"/>
      <c r="AZ101" s="590"/>
    </row>
    <row r="102" spans="2:52" s="553" customFormat="1" ht="16.5" customHeight="1">
      <c r="B102" s="556"/>
      <c r="C102" s="583"/>
      <c r="D102" s="1413" t="s">
        <v>1704</v>
      </c>
      <c r="E102" s="189"/>
      <c r="F102" s="577" t="s">
        <v>1705</v>
      </c>
      <c r="G102" s="556"/>
      <c r="H102" s="590">
        <v>37</v>
      </c>
      <c r="I102" s="590"/>
      <c r="J102" s="590">
        <v>227</v>
      </c>
      <c r="K102" s="590"/>
      <c r="L102" s="590" t="s">
        <v>1706</v>
      </c>
      <c r="M102" s="590"/>
      <c r="N102" s="590">
        <v>1916</v>
      </c>
      <c r="O102" s="590"/>
      <c r="P102" s="590">
        <v>5041</v>
      </c>
      <c r="Q102" s="590"/>
      <c r="R102" s="590" t="s">
        <v>1706</v>
      </c>
      <c r="S102" s="590"/>
      <c r="T102" s="590">
        <v>0</v>
      </c>
      <c r="U102" s="590"/>
      <c r="V102" s="590" t="s">
        <v>1706</v>
      </c>
      <c r="W102" s="590"/>
      <c r="X102" s="590" t="s">
        <v>1706</v>
      </c>
      <c r="Y102" s="590"/>
      <c r="Z102" s="590" t="s">
        <v>1706</v>
      </c>
      <c r="AA102" s="590"/>
      <c r="AB102" s="590" t="s">
        <v>1706</v>
      </c>
      <c r="AC102" s="590"/>
      <c r="AD102" s="590" t="s">
        <v>1706</v>
      </c>
      <c r="AE102" s="590"/>
      <c r="AF102" s="590" t="s">
        <v>1706</v>
      </c>
      <c r="AG102" s="590"/>
      <c r="AH102" s="590" t="s">
        <v>1706</v>
      </c>
      <c r="AI102" s="590" t="s">
        <v>1706</v>
      </c>
      <c r="AJ102" s="590" t="s">
        <v>1706</v>
      </c>
      <c r="AK102" s="590" t="s">
        <v>1706</v>
      </c>
      <c r="AL102" s="590" t="s">
        <v>1706</v>
      </c>
      <c r="AM102" s="590" t="s">
        <v>1706</v>
      </c>
      <c r="AN102" s="590" t="s">
        <v>1706</v>
      </c>
      <c r="AO102" s="593">
        <v>9907</v>
      </c>
      <c r="AP102" s="590"/>
      <c r="AQ102" s="590"/>
      <c r="AR102" s="590"/>
      <c r="AS102" s="590"/>
      <c r="AT102" s="590"/>
      <c r="AU102" s="590"/>
      <c r="AV102" s="590"/>
      <c r="AW102" s="590"/>
      <c r="AX102" s="590"/>
      <c r="AY102" s="590"/>
      <c r="AZ102" s="590"/>
    </row>
    <row r="103" spans="2:52" s="553" customFormat="1" ht="16.5" customHeight="1">
      <c r="B103" s="556">
        <v>24</v>
      </c>
      <c r="C103" s="596"/>
      <c r="D103" s="1413"/>
      <c r="E103" s="189"/>
      <c r="F103" s="577" t="s">
        <v>1707</v>
      </c>
      <c r="G103" s="556"/>
      <c r="H103" s="590">
        <f>SUM(H101:H102)</f>
        <v>68</v>
      </c>
      <c r="I103" s="590"/>
      <c r="J103" s="590">
        <f>SUM(J101:J102)</f>
        <v>291</v>
      </c>
      <c r="K103" s="590"/>
      <c r="L103" s="590" t="s">
        <v>1708</v>
      </c>
      <c r="M103" s="590"/>
      <c r="N103" s="590">
        <f>SUM(N101:N102)</f>
        <v>2008</v>
      </c>
      <c r="O103" s="590"/>
      <c r="P103" s="590">
        <f>SUM(P101:P102)</f>
        <v>5976</v>
      </c>
      <c r="Q103" s="590"/>
      <c r="R103" s="590" t="s">
        <v>1708</v>
      </c>
      <c r="S103" s="590"/>
      <c r="T103" s="590">
        <f>SUM(T101:T102)</f>
        <v>0</v>
      </c>
      <c r="U103" s="590"/>
      <c r="V103" s="590" t="s">
        <v>1708</v>
      </c>
      <c r="W103" s="590"/>
      <c r="X103" s="590" t="s">
        <v>1708</v>
      </c>
      <c r="Y103" s="590"/>
      <c r="Z103" s="590" t="s">
        <v>1708</v>
      </c>
      <c r="AA103" s="590"/>
      <c r="AB103" s="590" t="s">
        <v>1708</v>
      </c>
      <c r="AC103" s="590"/>
      <c r="AD103" s="590" t="s">
        <v>1708</v>
      </c>
      <c r="AE103" s="590"/>
      <c r="AF103" s="590" t="s">
        <v>1708</v>
      </c>
      <c r="AG103" s="590"/>
      <c r="AH103" s="590" t="s">
        <v>1708</v>
      </c>
      <c r="AI103" s="590" t="s">
        <v>1708</v>
      </c>
      <c r="AJ103" s="590" t="s">
        <v>1708</v>
      </c>
      <c r="AK103" s="590" t="s">
        <v>1708</v>
      </c>
      <c r="AL103" s="590" t="s">
        <v>1708</v>
      </c>
      <c r="AM103" s="590" t="s">
        <v>1708</v>
      </c>
      <c r="AN103" s="590" t="s">
        <v>1708</v>
      </c>
      <c r="AO103" s="593">
        <f>SUM(AO101:AO102)</f>
        <v>11952</v>
      </c>
      <c r="AP103" s="590"/>
      <c r="AQ103" s="590"/>
      <c r="AR103" s="590"/>
      <c r="AS103" s="590"/>
      <c r="AT103" s="590"/>
      <c r="AU103" s="590"/>
      <c r="AV103" s="590"/>
      <c r="AW103" s="590"/>
      <c r="AX103" s="590"/>
      <c r="AY103" s="590"/>
      <c r="AZ103" s="590"/>
    </row>
    <row r="104" spans="2:52" s="597" customFormat="1" ht="16.5" customHeight="1">
      <c r="B104" s="1414" t="s">
        <v>1660</v>
      </c>
      <c r="C104" s="596"/>
      <c r="D104" s="594"/>
      <c r="E104" s="189"/>
      <c r="F104" s="577" t="s">
        <v>1709</v>
      </c>
      <c r="G104" s="598"/>
      <c r="H104" s="590">
        <v>22</v>
      </c>
      <c r="I104" s="588"/>
      <c r="J104" s="590">
        <v>286</v>
      </c>
      <c r="K104" s="588"/>
      <c r="L104" s="590">
        <v>2966</v>
      </c>
      <c r="M104" s="588"/>
      <c r="N104" s="590">
        <v>5238</v>
      </c>
      <c r="O104" s="590"/>
      <c r="P104" s="590">
        <v>6020</v>
      </c>
      <c r="Q104" s="590"/>
      <c r="R104" s="590">
        <v>98</v>
      </c>
      <c r="S104" s="590"/>
      <c r="T104" s="590">
        <v>0</v>
      </c>
      <c r="U104" s="590"/>
      <c r="V104" s="590">
        <v>139</v>
      </c>
      <c r="W104" s="590"/>
      <c r="X104" s="590">
        <v>140</v>
      </c>
      <c r="Y104" s="590"/>
      <c r="Z104" s="590">
        <v>438</v>
      </c>
      <c r="AA104" s="590"/>
      <c r="AB104" s="590">
        <v>506</v>
      </c>
      <c r="AC104" s="590"/>
      <c r="AD104" s="590">
        <v>68</v>
      </c>
      <c r="AE104" s="590"/>
      <c r="AF104" s="590">
        <v>87</v>
      </c>
      <c r="AG104" s="590"/>
      <c r="AH104" s="590">
        <v>5587</v>
      </c>
      <c r="AI104" s="590">
        <v>1172</v>
      </c>
      <c r="AJ104" s="590">
        <v>91</v>
      </c>
      <c r="AK104" s="590">
        <v>10</v>
      </c>
      <c r="AL104" s="590">
        <v>294</v>
      </c>
      <c r="AM104" s="590">
        <v>0</v>
      </c>
      <c r="AN104" s="590">
        <v>0</v>
      </c>
      <c r="AO104" s="593">
        <v>14274</v>
      </c>
      <c r="AP104" s="590"/>
      <c r="AQ104" s="590"/>
      <c r="AR104" s="590"/>
      <c r="AS104" s="590"/>
      <c r="AT104" s="590"/>
      <c r="AU104" s="590"/>
      <c r="AV104" s="590"/>
      <c r="AW104" s="590"/>
      <c r="AX104" s="590"/>
      <c r="AY104" s="590"/>
      <c r="AZ104" s="590"/>
    </row>
    <row r="105" spans="2:52" s="553" customFormat="1" ht="16.5" customHeight="1">
      <c r="B105" s="1414"/>
      <c r="C105" s="596"/>
      <c r="D105" s="594"/>
      <c r="E105" s="599"/>
      <c r="F105" s="577" t="s">
        <v>1710</v>
      </c>
      <c r="G105" s="556"/>
      <c r="H105" s="590">
        <v>15</v>
      </c>
      <c r="I105" s="590"/>
      <c r="J105" s="590">
        <v>356</v>
      </c>
      <c r="K105" s="590"/>
      <c r="L105" s="590">
        <v>4020</v>
      </c>
      <c r="M105" s="590"/>
      <c r="N105" s="590">
        <v>4931</v>
      </c>
      <c r="O105" s="590"/>
      <c r="P105" s="590">
        <v>22320</v>
      </c>
      <c r="Q105" s="590"/>
      <c r="R105" s="590">
        <v>310</v>
      </c>
      <c r="S105" s="590"/>
      <c r="T105" s="590">
        <v>0</v>
      </c>
      <c r="U105" s="590"/>
      <c r="V105" s="590">
        <v>396</v>
      </c>
      <c r="W105" s="590"/>
      <c r="X105" s="590">
        <v>355</v>
      </c>
      <c r="Y105" s="590"/>
      <c r="Z105" s="590">
        <v>1753</v>
      </c>
      <c r="AA105" s="590"/>
      <c r="AB105" s="590">
        <v>1686</v>
      </c>
      <c r="AC105" s="590"/>
      <c r="AD105" s="590">
        <v>295</v>
      </c>
      <c r="AE105" s="590"/>
      <c r="AF105" s="590">
        <v>366</v>
      </c>
      <c r="AG105" s="590"/>
      <c r="AH105" s="590">
        <v>7141</v>
      </c>
      <c r="AI105" s="590">
        <v>747</v>
      </c>
      <c r="AJ105" s="590">
        <v>497</v>
      </c>
      <c r="AK105" s="590">
        <v>30</v>
      </c>
      <c r="AL105" s="590">
        <v>432</v>
      </c>
      <c r="AM105" s="590">
        <v>0</v>
      </c>
      <c r="AN105" s="590">
        <v>0</v>
      </c>
      <c r="AO105" s="593">
        <v>33419</v>
      </c>
      <c r="AP105" s="590"/>
      <c r="AQ105" s="590"/>
      <c r="AR105" s="590"/>
      <c r="AS105" s="590"/>
      <c r="AT105" s="590"/>
      <c r="AU105" s="590"/>
      <c r="AV105" s="590"/>
      <c r="AW105" s="590"/>
      <c r="AX105" s="590"/>
      <c r="AY105" s="590"/>
      <c r="AZ105" s="590"/>
    </row>
    <row r="106" spans="2:52" s="553" customFormat="1" ht="16.5" customHeight="1">
      <c r="B106" s="1414"/>
      <c r="C106" s="596"/>
      <c r="D106" s="596"/>
      <c r="E106" s="189"/>
      <c r="F106" s="577" t="s">
        <v>1711</v>
      </c>
      <c r="G106" s="556"/>
      <c r="H106" s="590">
        <v>8</v>
      </c>
      <c r="I106" s="590"/>
      <c r="J106" s="590">
        <v>289</v>
      </c>
      <c r="K106" s="590"/>
      <c r="L106" s="590">
        <v>3347</v>
      </c>
      <c r="M106" s="590"/>
      <c r="N106" s="590">
        <v>5063</v>
      </c>
      <c r="O106" s="590"/>
      <c r="P106" s="590">
        <v>30495</v>
      </c>
      <c r="Q106" s="590"/>
      <c r="R106" s="590">
        <v>160</v>
      </c>
      <c r="S106" s="590"/>
      <c r="T106" s="590">
        <v>0</v>
      </c>
      <c r="U106" s="590"/>
      <c r="V106" s="590">
        <v>811</v>
      </c>
      <c r="W106" s="590"/>
      <c r="X106" s="590">
        <v>665</v>
      </c>
      <c r="Y106" s="590"/>
      <c r="Z106" s="590">
        <v>2093</v>
      </c>
      <c r="AA106" s="590"/>
      <c r="AB106" s="590">
        <v>2561</v>
      </c>
      <c r="AC106" s="590"/>
      <c r="AD106" s="590">
        <v>323</v>
      </c>
      <c r="AE106" s="590"/>
      <c r="AF106" s="590">
        <v>288</v>
      </c>
      <c r="AG106" s="590"/>
      <c r="AH106" s="590">
        <v>9881</v>
      </c>
      <c r="AI106" s="590">
        <v>696</v>
      </c>
      <c r="AJ106" s="590">
        <v>103</v>
      </c>
      <c r="AK106" s="590">
        <v>136</v>
      </c>
      <c r="AL106" s="590">
        <v>1747</v>
      </c>
      <c r="AM106" s="590">
        <v>0</v>
      </c>
      <c r="AN106" s="590">
        <v>0</v>
      </c>
      <c r="AO106" s="593">
        <v>44917</v>
      </c>
      <c r="AP106" s="590"/>
      <c r="AQ106" s="590"/>
      <c r="AR106" s="590"/>
      <c r="AS106" s="590"/>
      <c r="AT106" s="590"/>
      <c r="AU106" s="590"/>
      <c r="AV106" s="590"/>
      <c r="AW106" s="590"/>
      <c r="AX106" s="590"/>
      <c r="AY106" s="590"/>
      <c r="AZ106" s="590"/>
    </row>
    <row r="107" spans="2:52" s="553" customFormat="1" ht="16.5" customHeight="1">
      <c r="B107" s="1414"/>
      <c r="C107" s="596"/>
      <c r="D107" s="592">
        <v>10</v>
      </c>
      <c r="E107" s="600"/>
      <c r="F107" s="577" t="s">
        <v>1712</v>
      </c>
      <c r="G107" s="556" t="s">
        <v>1318</v>
      </c>
      <c r="H107" s="590">
        <v>6</v>
      </c>
      <c r="I107" s="590"/>
      <c r="J107" s="590">
        <v>505</v>
      </c>
      <c r="K107" s="590"/>
      <c r="L107" s="590">
        <v>5643</v>
      </c>
      <c r="M107" s="590"/>
      <c r="N107" s="590">
        <v>13357</v>
      </c>
      <c r="O107" s="590"/>
      <c r="P107" s="590">
        <v>41553</v>
      </c>
      <c r="Q107" s="590"/>
      <c r="R107" s="590">
        <v>7863</v>
      </c>
      <c r="S107" s="590"/>
      <c r="T107" s="590">
        <v>0</v>
      </c>
      <c r="U107" s="590"/>
      <c r="V107" s="590">
        <v>4763</v>
      </c>
      <c r="W107" s="590"/>
      <c r="X107" s="590">
        <v>2338</v>
      </c>
      <c r="Y107" s="590"/>
      <c r="Z107" s="590">
        <v>5732</v>
      </c>
      <c r="AA107" s="590"/>
      <c r="AB107" s="590">
        <v>5278</v>
      </c>
      <c r="AC107" s="590"/>
      <c r="AD107" s="590">
        <v>195</v>
      </c>
      <c r="AE107" s="590"/>
      <c r="AF107" s="590">
        <v>344</v>
      </c>
      <c r="AG107" s="590"/>
      <c r="AH107" s="590">
        <v>79810</v>
      </c>
      <c r="AI107" s="590">
        <v>52540</v>
      </c>
      <c r="AJ107" s="590">
        <v>793</v>
      </c>
      <c r="AK107" s="590">
        <v>8543</v>
      </c>
      <c r="AL107" s="590">
        <v>15641</v>
      </c>
      <c r="AM107" s="590">
        <v>2373</v>
      </c>
      <c r="AN107" s="590">
        <v>2373</v>
      </c>
      <c r="AO107" s="593">
        <v>73780</v>
      </c>
      <c r="AP107" s="590"/>
      <c r="AQ107" s="590"/>
      <c r="AR107" s="590"/>
      <c r="AS107" s="590"/>
      <c r="AT107" s="590"/>
      <c r="AU107" s="590"/>
      <c r="AV107" s="590"/>
      <c r="AW107" s="590"/>
      <c r="AX107" s="590"/>
      <c r="AY107" s="590"/>
      <c r="AZ107" s="590"/>
    </row>
    <row r="108" spans="2:52" s="553" customFormat="1" ht="16.5" customHeight="1">
      <c r="B108" s="1414"/>
      <c r="C108" s="596"/>
      <c r="D108" s="1413" t="s">
        <v>1713</v>
      </c>
      <c r="E108" s="600"/>
      <c r="F108" s="577" t="s">
        <v>1714</v>
      </c>
      <c r="G108" s="556"/>
      <c r="H108" s="590">
        <v>1</v>
      </c>
      <c r="I108" s="590"/>
      <c r="J108" s="590" t="s">
        <v>1319</v>
      </c>
      <c r="K108" s="590"/>
      <c r="L108" s="590" t="s">
        <v>1319</v>
      </c>
      <c r="M108" s="590"/>
      <c r="N108" s="590" t="s">
        <v>1319</v>
      </c>
      <c r="O108" s="590"/>
      <c r="P108" s="590" t="s">
        <v>1319</v>
      </c>
      <c r="Q108" s="590"/>
      <c r="R108" s="590" t="s">
        <v>1319</v>
      </c>
      <c r="S108" s="590"/>
      <c r="T108" s="590">
        <v>0</v>
      </c>
      <c r="U108" s="590"/>
      <c r="V108" s="590" t="s">
        <v>1319</v>
      </c>
      <c r="W108" s="590"/>
      <c r="X108" s="590" t="s">
        <v>1319</v>
      </c>
      <c r="Y108" s="590"/>
      <c r="Z108" s="590" t="s">
        <v>1319</v>
      </c>
      <c r="AA108" s="590"/>
      <c r="AB108" s="590" t="s">
        <v>1319</v>
      </c>
      <c r="AC108" s="590"/>
      <c r="AD108" s="590" t="s">
        <v>1319</v>
      </c>
      <c r="AE108" s="590"/>
      <c r="AF108" s="590" t="s">
        <v>1319</v>
      </c>
      <c r="AG108" s="590"/>
      <c r="AH108" s="590" t="s">
        <v>1319</v>
      </c>
      <c r="AI108" s="590" t="s">
        <v>1319</v>
      </c>
      <c r="AJ108" s="590" t="s">
        <v>1319</v>
      </c>
      <c r="AK108" s="590" t="s">
        <v>1319</v>
      </c>
      <c r="AL108" s="590" t="s">
        <v>1319</v>
      </c>
      <c r="AM108" s="590" t="s">
        <v>1319</v>
      </c>
      <c r="AN108" s="590" t="s">
        <v>1319</v>
      </c>
      <c r="AO108" s="593" t="s">
        <v>1319</v>
      </c>
      <c r="AP108" s="590"/>
      <c r="AQ108" s="590"/>
      <c r="AR108" s="590"/>
      <c r="AS108" s="590"/>
      <c r="AT108" s="590"/>
      <c r="AU108" s="590"/>
      <c r="AV108" s="590"/>
      <c r="AW108" s="590"/>
      <c r="AX108" s="590"/>
      <c r="AY108" s="590"/>
      <c r="AZ108" s="590"/>
    </row>
    <row r="109" spans="2:52" s="553" customFormat="1" ht="16.5" customHeight="1">
      <c r="B109" s="1414"/>
      <c r="C109" s="596"/>
      <c r="D109" s="1413"/>
      <c r="E109" s="600"/>
      <c r="F109" s="577" t="s">
        <v>1715</v>
      </c>
      <c r="G109" s="556"/>
      <c r="H109" s="590">
        <v>0</v>
      </c>
      <c r="I109" s="590"/>
      <c r="J109" s="590">
        <v>0</v>
      </c>
      <c r="K109" s="590"/>
      <c r="L109" s="590">
        <v>0</v>
      </c>
      <c r="M109" s="590"/>
      <c r="N109" s="590">
        <v>0</v>
      </c>
      <c r="O109" s="590"/>
      <c r="P109" s="590">
        <v>0</v>
      </c>
      <c r="Q109" s="590"/>
      <c r="R109" s="590">
        <v>0</v>
      </c>
      <c r="S109" s="590"/>
      <c r="T109" s="590">
        <v>0</v>
      </c>
      <c r="U109" s="590"/>
      <c r="V109" s="590">
        <v>0</v>
      </c>
      <c r="W109" s="590"/>
      <c r="X109" s="590">
        <v>0</v>
      </c>
      <c r="Y109" s="590"/>
      <c r="Z109" s="590">
        <v>0</v>
      </c>
      <c r="AA109" s="590"/>
      <c r="AB109" s="590">
        <v>0</v>
      </c>
      <c r="AC109" s="590"/>
      <c r="AD109" s="590">
        <v>0</v>
      </c>
      <c r="AE109" s="590"/>
      <c r="AF109" s="590">
        <v>0</v>
      </c>
      <c r="AG109" s="590"/>
      <c r="AH109" s="590">
        <v>0</v>
      </c>
      <c r="AI109" s="590">
        <v>0</v>
      </c>
      <c r="AJ109" s="590">
        <v>0</v>
      </c>
      <c r="AK109" s="590">
        <v>0</v>
      </c>
      <c r="AL109" s="590">
        <v>0</v>
      </c>
      <c r="AM109" s="590">
        <v>0</v>
      </c>
      <c r="AN109" s="590">
        <v>0</v>
      </c>
      <c r="AO109" s="593">
        <v>0</v>
      </c>
      <c r="AP109" s="590"/>
      <c r="AQ109" s="590"/>
      <c r="AR109" s="590"/>
      <c r="AS109" s="590"/>
      <c r="AT109" s="590"/>
      <c r="AU109" s="590"/>
      <c r="AV109" s="590"/>
      <c r="AW109" s="590"/>
      <c r="AX109" s="590"/>
      <c r="AY109" s="590"/>
      <c r="AZ109" s="590"/>
    </row>
    <row r="110" spans="2:52" s="553" customFormat="1" ht="16.5" customHeight="1">
      <c r="B110" s="1414"/>
      <c r="C110" s="583"/>
      <c r="D110" s="583"/>
      <c r="E110" s="600"/>
      <c r="F110" s="577" t="s">
        <v>1716</v>
      </c>
      <c r="G110" s="556"/>
      <c r="H110" s="590">
        <v>0</v>
      </c>
      <c r="I110" s="590"/>
      <c r="J110" s="590">
        <v>0</v>
      </c>
      <c r="K110" s="590"/>
      <c r="L110" s="590">
        <v>0</v>
      </c>
      <c r="M110" s="601"/>
      <c r="N110" s="590">
        <v>0</v>
      </c>
      <c r="O110" s="590"/>
      <c r="P110" s="590">
        <v>0</v>
      </c>
      <c r="Q110" s="590"/>
      <c r="R110" s="590">
        <v>0</v>
      </c>
      <c r="S110" s="590"/>
      <c r="T110" s="590">
        <v>0</v>
      </c>
      <c r="U110" s="590"/>
      <c r="V110" s="590">
        <v>0</v>
      </c>
      <c r="W110" s="590"/>
      <c r="X110" s="590">
        <v>0</v>
      </c>
      <c r="Y110" s="590"/>
      <c r="Z110" s="590">
        <v>0</v>
      </c>
      <c r="AA110" s="590"/>
      <c r="AB110" s="590">
        <v>0</v>
      </c>
      <c r="AC110" s="590"/>
      <c r="AD110" s="590">
        <v>0</v>
      </c>
      <c r="AE110" s="590"/>
      <c r="AF110" s="590">
        <v>0</v>
      </c>
      <c r="AG110" s="590"/>
      <c r="AH110" s="590">
        <v>0</v>
      </c>
      <c r="AI110" s="590">
        <v>0</v>
      </c>
      <c r="AJ110" s="590">
        <v>0</v>
      </c>
      <c r="AK110" s="590">
        <v>0</v>
      </c>
      <c r="AL110" s="590">
        <v>0</v>
      </c>
      <c r="AM110" s="590">
        <v>0</v>
      </c>
      <c r="AN110" s="590">
        <v>0</v>
      </c>
      <c r="AO110" s="593">
        <v>0</v>
      </c>
      <c r="AP110" s="590"/>
      <c r="AQ110" s="590"/>
      <c r="AR110" s="590"/>
      <c r="AS110" s="590"/>
      <c r="AT110" s="590"/>
      <c r="AU110" s="590"/>
      <c r="AV110" s="590"/>
      <c r="AW110" s="590"/>
      <c r="AX110" s="590"/>
      <c r="AY110" s="590"/>
      <c r="AZ110" s="590"/>
    </row>
    <row r="111" spans="2:52" s="553" customFormat="1" ht="16.5" customHeight="1">
      <c r="B111" s="1414"/>
      <c r="C111" s="583"/>
      <c r="D111" s="583"/>
      <c r="E111" s="600"/>
      <c r="F111" s="577" t="s">
        <v>1717</v>
      </c>
      <c r="G111" s="556"/>
      <c r="H111" s="590">
        <v>0</v>
      </c>
      <c r="I111" s="590"/>
      <c r="J111" s="590">
        <v>0</v>
      </c>
      <c r="K111" s="590"/>
      <c r="L111" s="590">
        <v>0</v>
      </c>
      <c r="M111" s="590"/>
      <c r="N111" s="590">
        <v>0</v>
      </c>
      <c r="O111" s="590"/>
      <c r="P111" s="590">
        <v>0</v>
      </c>
      <c r="Q111" s="590"/>
      <c r="R111" s="590">
        <v>0</v>
      </c>
      <c r="S111" s="590"/>
      <c r="T111" s="590">
        <v>0</v>
      </c>
      <c r="U111" s="590"/>
      <c r="V111" s="590">
        <v>0</v>
      </c>
      <c r="W111" s="590"/>
      <c r="X111" s="590">
        <v>0</v>
      </c>
      <c r="Y111" s="590"/>
      <c r="Z111" s="590">
        <v>0</v>
      </c>
      <c r="AA111" s="590"/>
      <c r="AB111" s="590">
        <v>0</v>
      </c>
      <c r="AC111" s="590"/>
      <c r="AD111" s="590">
        <v>0</v>
      </c>
      <c r="AE111" s="590"/>
      <c r="AF111" s="590">
        <v>0</v>
      </c>
      <c r="AG111" s="590"/>
      <c r="AH111" s="590">
        <v>0</v>
      </c>
      <c r="AI111" s="590">
        <v>0</v>
      </c>
      <c r="AJ111" s="590">
        <v>0</v>
      </c>
      <c r="AK111" s="590">
        <v>0</v>
      </c>
      <c r="AL111" s="590">
        <v>0</v>
      </c>
      <c r="AM111" s="590">
        <v>0</v>
      </c>
      <c r="AN111" s="590">
        <v>0</v>
      </c>
      <c r="AO111" s="593">
        <v>0</v>
      </c>
      <c r="AP111" s="590"/>
      <c r="AQ111" s="590"/>
      <c r="AR111" s="590"/>
      <c r="AS111" s="590"/>
      <c r="AT111" s="590"/>
      <c r="AU111" s="590"/>
      <c r="AV111" s="590"/>
      <c r="AW111" s="590"/>
      <c r="AX111" s="590"/>
      <c r="AY111" s="590"/>
      <c r="AZ111" s="590"/>
    </row>
    <row r="112" spans="2:52" ht="12">
      <c r="B112" s="1414"/>
      <c r="C112" s="583"/>
      <c r="D112" s="583"/>
      <c r="E112" s="600"/>
      <c r="F112" s="577" t="s">
        <v>1718</v>
      </c>
      <c r="G112" s="602"/>
      <c r="H112" s="590">
        <v>0</v>
      </c>
      <c r="I112" s="590"/>
      <c r="J112" s="590">
        <v>0</v>
      </c>
      <c r="K112" s="590"/>
      <c r="L112" s="590">
        <v>0</v>
      </c>
      <c r="M112" s="590"/>
      <c r="N112" s="590">
        <v>0</v>
      </c>
      <c r="O112" s="590"/>
      <c r="P112" s="590">
        <v>0</v>
      </c>
      <c r="Q112" s="590"/>
      <c r="R112" s="590">
        <v>0</v>
      </c>
      <c r="S112" s="590"/>
      <c r="T112" s="590">
        <v>0</v>
      </c>
      <c r="U112" s="590"/>
      <c r="V112" s="590">
        <v>0</v>
      </c>
      <c r="W112" s="590"/>
      <c r="X112" s="590">
        <v>0</v>
      </c>
      <c r="Y112" s="590"/>
      <c r="Z112" s="590">
        <v>0</v>
      </c>
      <c r="AA112" s="590"/>
      <c r="AB112" s="590">
        <v>0</v>
      </c>
      <c r="AC112" s="590"/>
      <c r="AD112" s="590">
        <v>0</v>
      </c>
      <c r="AE112" s="590"/>
      <c r="AF112" s="590">
        <v>0</v>
      </c>
      <c r="AG112" s="590"/>
      <c r="AH112" s="590">
        <v>0</v>
      </c>
      <c r="AI112" s="590">
        <v>0</v>
      </c>
      <c r="AJ112" s="590">
        <v>0</v>
      </c>
      <c r="AK112" s="590">
        <v>0</v>
      </c>
      <c r="AL112" s="590">
        <v>0</v>
      </c>
      <c r="AM112" s="590">
        <v>0</v>
      </c>
      <c r="AN112" s="590">
        <v>0</v>
      </c>
      <c r="AO112" s="593">
        <v>0</v>
      </c>
      <c r="AP112" s="590"/>
      <c r="AQ112" s="590"/>
      <c r="AR112" s="590"/>
      <c r="AS112" s="590"/>
      <c r="AT112" s="590"/>
      <c r="AU112" s="590"/>
      <c r="AV112" s="590"/>
      <c r="AW112" s="590"/>
      <c r="AX112" s="590"/>
      <c r="AY112" s="590"/>
      <c r="AZ112" s="590"/>
    </row>
    <row r="113" spans="2:52" s="597" customFormat="1" ht="16.5" customHeight="1">
      <c r="B113" s="556"/>
      <c r="C113" s="583"/>
      <c r="D113" s="583"/>
      <c r="E113" s="600"/>
      <c r="F113" s="577" t="s">
        <v>1707</v>
      </c>
      <c r="G113" s="598"/>
      <c r="H113" s="590">
        <f>SUM(H104:H112)</f>
        <v>52</v>
      </c>
      <c r="I113" s="603"/>
      <c r="J113" s="590">
        <f>SUM(J104:J112)</f>
        <v>1436</v>
      </c>
      <c r="K113" s="603"/>
      <c r="L113" s="590">
        <f>SUM(L104:L112)</f>
        <v>15976</v>
      </c>
      <c r="M113" s="603"/>
      <c r="N113" s="590">
        <f>SUM(N104:N112)</f>
        <v>28589</v>
      </c>
      <c r="O113" s="590"/>
      <c r="P113" s="590">
        <f>SUM(P104:P112)</f>
        <v>100388</v>
      </c>
      <c r="Q113" s="590"/>
      <c r="R113" s="590">
        <f>SUM(R104:R112)</f>
        <v>8431</v>
      </c>
      <c r="S113" s="590"/>
      <c r="T113" s="590">
        <f>SUM(T104:T112)</f>
        <v>0</v>
      </c>
      <c r="U113" s="590"/>
      <c r="V113" s="590">
        <f>SUM(V104:V112)</f>
        <v>6109</v>
      </c>
      <c r="W113" s="590"/>
      <c r="X113" s="590">
        <f>SUM(X104:X112)</f>
        <v>3498</v>
      </c>
      <c r="Y113" s="590"/>
      <c r="Z113" s="590">
        <f>SUM(Z104:Z112)</f>
        <v>10016</v>
      </c>
      <c r="AA113" s="590"/>
      <c r="AB113" s="590">
        <f>SUM(AB104:AB112)</f>
        <v>10031</v>
      </c>
      <c r="AC113" s="590"/>
      <c r="AD113" s="590">
        <f>SUM(AD104:AD112)</f>
        <v>881</v>
      </c>
      <c r="AE113" s="590"/>
      <c r="AF113" s="590">
        <f>SUM(AF104:AF112)</f>
        <v>1085</v>
      </c>
      <c r="AG113" s="590"/>
      <c r="AH113" s="590">
        <f>SUM(AH104:AH112)</f>
        <v>102419</v>
      </c>
      <c r="AI113" s="590">
        <f>SUM(AI104:AI112)</f>
        <v>55155</v>
      </c>
      <c r="AJ113" s="590">
        <f>SUM(AJ104:AJ112)</f>
        <v>1484</v>
      </c>
      <c r="AK113" s="590">
        <v>8724</v>
      </c>
      <c r="AL113" s="590">
        <f>SUM(AL104:AL112)</f>
        <v>18114</v>
      </c>
      <c r="AM113" s="590">
        <f>SUM(AM104:AM112)</f>
        <v>2373</v>
      </c>
      <c r="AN113" s="590">
        <f>SUM(AN104:AN112)</f>
        <v>2373</v>
      </c>
      <c r="AO113" s="593">
        <f>SUM(AO104:AO112)</f>
        <v>166390</v>
      </c>
      <c r="AP113" s="590"/>
      <c r="AQ113" s="590"/>
      <c r="AR113" s="590"/>
      <c r="AS113" s="590"/>
      <c r="AT113" s="590"/>
      <c r="AU113" s="590"/>
      <c r="AV113" s="590"/>
      <c r="AW113" s="590"/>
      <c r="AX113" s="590"/>
      <c r="AY113" s="590"/>
      <c r="AZ113" s="590"/>
    </row>
    <row r="114" spans="2:52" s="597" customFormat="1" ht="16.5" customHeight="1">
      <c r="B114" s="556"/>
      <c r="C114" s="583"/>
      <c r="D114" s="583"/>
      <c r="E114" s="600"/>
      <c r="F114" s="577"/>
      <c r="G114" s="598"/>
      <c r="H114" s="590"/>
      <c r="I114" s="603"/>
      <c r="J114" s="590"/>
      <c r="K114" s="603"/>
      <c r="L114" s="590"/>
      <c r="M114" s="603"/>
      <c r="N114" s="590"/>
      <c r="O114" s="590"/>
      <c r="P114" s="590"/>
      <c r="Q114" s="590"/>
      <c r="R114" s="590"/>
      <c r="S114" s="590"/>
      <c r="T114" s="590"/>
      <c r="U114" s="590"/>
      <c r="V114" s="590"/>
      <c r="W114" s="590"/>
      <c r="X114" s="590"/>
      <c r="Y114" s="590"/>
      <c r="Z114" s="590"/>
      <c r="AA114" s="590"/>
      <c r="AB114" s="590"/>
      <c r="AC114" s="590"/>
      <c r="AD114" s="590"/>
      <c r="AE114" s="590"/>
      <c r="AF114" s="590"/>
      <c r="AG114" s="590"/>
      <c r="AH114" s="590"/>
      <c r="AI114" s="590"/>
      <c r="AJ114" s="590"/>
      <c r="AK114" s="590"/>
      <c r="AL114" s="590"/>
      <c r="AM114" s="590"/>
      <c r="AN114" s="590"/>
      <c r="AO114" s="593"/>
      <c r="AP114" s="590"/>
      <c r="AQ114" s="590"/>
      <c r="AR114" s="590"/>
      <c r="AS114" s="590"/>
      <c r="AT114" s="590"/>
      <c r="AU114" s="590"/>
      <c r="AV114" s="590"/>
      <c r="AW114" s="590"/>
      <c r="AX114" s="590"/>
      <c r="AY114" s="590"/>
      <c r="AZ114" s="590"/>
    </row>
    <row r="115" spans="2:41" s="582" customFormat="1" ht="12.75">
      <c r="B115" s="556"/>
      <c r="C115" s="583"/>
      <c r="D115" s="583"/>
      <c r="E115" s="584"/>
      <c r="F115" s="585" t="s">
        <v>519</v>
      </c>
      <c r="G115" s="586"/>
      <c r="H115" s="587">
        <f>SUM(H118,H128)</f>
        <v>196</v>
      </c>
      <c r="I115" s="587"/>
      <c r="J115" s="587">
        <f>SUM(J118,J128)</f>
        <v>2756</v>
      </c>
      <c r="K115" s="587"/>
      <c r="L115" s="588" t="s">
        <v>1719</v>
      </c>
      <c r="M115" s="587"/>
      <c r="N115" s="587">
        <f>SUM(N118,N128)</f>
        <v>61273</v>
      </c>
      <c r="O115" s="587"/>
      <c r="P115" s="587">
        <f>SUM(P118,P128)</f>
        <v>87845</v>
      </c>
      <c r="Q115" s="589"/>
      <c r="R115" s="590" t="s">
        <v>1719</v>
      </c>
      <c r="S115" s="589"/>
      <c r="T115" s="587">
        <f>SUM(T118,T128)</f>
        <v>0</v>
      </c>
      <c r="U115" s="587"/>
      <c r="V115" s="588" t="s">
        <v>1719</v>
      </c>
      <c r="W115" s="587"/>
      <c r="X115" s="588" t="s">
        <v>1719</v>
      </c>
      <c r="Y115" s="587"/>
      <c r="Z115" s="588" t="s">
        <v>1719</v>
      </c>
      <c r="AA115" s="587"/>
      <c r="AB115" s="588" t="s">
        <v>1719</v>
      </c>
      <c r="AC115" s="587"/>
      <c r="AD115" s="588" t="s">
        <v>1719</v>
      </c>
      <c r="AE115" s="587"/>
      <c r="AF115" s="588" t="s">
        <v>1719</v>
      </c>
      <c r="AG115" s="587"/>
      <c r="AH115" s="588" t="s">
        <v>1719</v>
      </c>
      <c r="AI115" s="588" t="s">
        <v>1719</v>
      </c>
      <c r="AJ115" s="588" t="s">
        <v>1719</v>
      </c>
      <c r="AK115" s="588" t="s">
        <v>1719</v>
      </c>
      <c r="AL115" s="588" t="s">
        <v>1719</v>
      </c>
      <c r="AM115" s="588" t="s">
        <v>1719</v>
      </c>
      <c r="AN115" s="588" t="s">
        <v>1719</v>
      </c>
      <c r="AO115" s="591">
        <f>SUM(AO118,AO128)</f>
        <v>232019</v>
      </c>
    </row>
    <row r="116" spans="2:52" s="553" customFormat="1" ht="16.5" customHeight="1">
      <c r="B116" s="556"/>
      <c r="C116" s="583"/>
      <c r="D116" s="592">
        <v>9</v>
      </c>
      <c r="E116" s="584"/>
      <c r="F116" s="577" t="s">
        <v>1702</v>
      </c>
      <c r="G116" s="556"/>
      <c r="H116" s="590">
        <v>55</v>
      </c>
      <c r="I116" s="590"/>
      <c r="J116" s="590">
        <v>112</v>
      </c>
      <c r="K116" s="590"/>
      <c r="L116" s="590" t="s">
        <v>1703</v>
      </c>
      <c r="M116" s="590"/>
      <c r="N116" s="590">
        <v>389</v>
      </c>
      <c r="O116" s="590"/>
      <c r="P116" s="590">
        <v>2053</v>
      </c>
      <c r="Q116" s="590"/>
      <c r="R116" s="590" t="s">
        <v>1703</v>
      </c>
      <c r="S116" s="590"/>
      <c r="T116" s="590">
        <v>0</v>
      </c>
      <c r="U116" s="590"/>
      <c r="V116" s="590" t="s">
        <v>1703</v>
      </c>
      <c r="W116" s="590"/>
      <c r="X116" s="590" t="s">
        <v>1703</v>
      </c>
      <c r="Y116" s="590"/>
      <c r="Z116" s="590" t="s">
        <v>1703</v>
      </c>
      <c r="AA116" s="590"/>
      <c r="AB116" s="590" t="s">
        <v>1703</v>
      </c>
      <c r="AC116" s="590"/>
      <c r="AD116" s="590" t="s">
        <v>1703</v>
      </c>
      <c r="AE116" s="590"/>
      <c r="AF116" s="590" t="s">
        <v>1703</v>
      </c>
      <c r="AG116" s="590"/>
      <c r="AH116" s="590" t="s">
        <v>1703</v>
      </c>
      <c r="AI116" s="590" t="s">
        <v>1703</v>
      </c>
      <c r="AJ116" s="590" t="s">
        <v>1703</v>
      </c>
      <c r="AK116" s="590" t="s">
        <v>1703</v>
      </c>
      <c r="AL116" s="590" t="s">
        <v>1703</v>
      </c>
      <c r="AM116" s="590" t="s">
        <v>1703</v>
      </c>
      <c r="AN116" s="590" t="s">
        <v>1703</v>
      </c>
      <c r="AO116" s="593">
        <v>4692</v>
      </c>
      <c r="AP116" s="590"/>
      <c r="AQ116" s="590"/>
      <c r="AR116" s="590"/>
      <c r="AS116" s="590"/>
      <c r="AT116" s="590"/>
      <c r="AU116" s="590"/>
      <c r="AV116" s="590"/>
      <c r="AW116" s="590"/>
      <c r="AX116" s="590"/>
      <c r="AY116" s="590"/>
      <c r="AZ116" s="590"/>
    </row>
    <row r="117" spans="2:52" s="553" customFormat="1" ht="16.5" customHeight="1">
      <c r="B117" s="556"/>
      <c r="C117" s="583"/>
      <c r="D117" s="1413" t="s">
        <v>1704</v>
      </c>
      <c r="E117" s="189"/>
      <c r="F117" s="577" t="s">
        <v>1705</v>
      </c>
      <c r="G117" s="556"/>
      <c r="H117" s="590">
        <v>67</v>
      </c>
      <c r="I117" s="590"/>
      <c r="J117" s="590">
        <v>402</v>
      </c>
      <c r="K117" s="590"/>
      <c r="L117" s="590" t="s">
        <v>1706</v>
      </c>
      <c r="M117" s="590"/>
      <c r="N117" s="590">
        <v>5071</v>
      </c>
      <c r="O117" s="590"/>
      <c r="P117" s="590">
        <v>8959</v>
      </c>
      <c r="Q117" s="590"/>
      <c r="R117" s="590" t="s">
        <v>1706</v>
      </c>
      <c r="S117" s="590"/>
      <c r="T117" s="590">
        <v>0</v>
      </c>
      <c r="U117" s="590"/>
      <c r="V117" s="590" t="s">
        <v>1706</v>
      </c>
      <c r="W117" s="590"/>
      <c r="X117" s="590" t="s">
        <v>1706</v>
      </c>
      <c r="Y117" s="590"/>
      <c r="Z117" s="590" t="s">
        <v>1706</v>
      </c>
      <c r="AA117" s="590"/>
      <c r="AB117" s="590" t="s">
        <v>1706</v>
      </c>
      <c r="AC117" s="590"/>
      <c r="AD117" s="590" t="s">
        <v>1706</v>
      </c>
      <c r="AE117" s="590"/>
      <c r="AF117" s="590" t="s">
        <v>1706</v>
      </c>
      <c r="AG117" s="590"/>
      <c r="AH117" s="590" t="s">
        <v>1706</v>
      </c>
      <c r="AI117" s="590" t="s">
        <v>1706</v>
      </c>
      <c r="AJ117" s="590" t="s">
        <v>1706</v>
      </c>
      <c r="AK117" s="590" t="s">
        <v>1706</v>
      </c>
      <c r="AL117" s="590" t="s">
        <v>1706</v>
      </c>
      <c r="AM117" s="590" t="s">
        <v>1706</v>
      </c>
      <c r="AN117" s="590" t="s">
        <v>1706</v>
      </c>
      <c r="AO117" s="593">
        <v>20590</v>
      </c>
      <c r="AP117" s="590"/>
      <c r="AQ117" s="590"/>
      <c r="AR117" s="590"/>
      <c r="AS117" s="590"/>
      <c r="AT117" s="590"/>
      <c r="AU117" s="590"/>
      <c r="AV117" s="590"/>
      <c r="AW117" s="590"/>
      <c r="AX117" s="590"/>
      <c r="AY117" s="590"/>
      <c r="AZ117" s="590"/>
    </row>
    <row r="118" spans="2:52" s="553" customFormat="1" ht="16.5" customHeight="1">
      <c r="B118" s="556">
        <v>25</v>
      </c>
      <c r="C118" s="596"/>
      <c r="D118" s="1413"/>
      <c r="E118" s="189"/>
      <c r="F118" s="577" t="s">
        <v>1707</v>
      </c>
      <c r="G118" s="556"/>
      <c r="H118" s="590">
        <f>SUM(H116:H117)</f>
        <v>122</v>
      </c>
      <c r="I118" s="590"/>
      <c r="J118" s="590">
        <f>SUM(J116:J117)</f>
        <v>514</v>
      </c>
      <c r="K118" s="590"/>
      <c r="L118" s="590" t="s">
        <v>1708</v>
      </c>
      <c r="M118" s="590"/>
      <c r="N118" s="590">
        <f>SUM(N116:N117)</f>
        <v>5460</v>
      </c>
      <c r="O118" s="590"/>
      <c r="P118" s="590">
        <f>SUM(P116:P117)</f>
        <v>11012</v>
      </c>
      <c r="Q118" s="590"/>
      <c r="R118" s="590" t="s">
        <v>1708</v>
      </c>
      <c r="S118" s="590"/>
      <c r="T118" s="590">
        <f>SUM(T116:T117)</f>
        <v>0</v>
      </c>
      <c r="U118" s="590"/>
      <c r="V118" s="590" t="s">
        <v>1708</v>
      </c>
      <c r="W118" s="590"/>
      <c r="X118" s="590" t="s">
        <v>1708</v>
      </c>
      <c r="Y118" s="590"/>
      <c r="Z118" s="590" t="s">
        <v>1708</v>
      </c>
      <c r="AA118" s="590"/>
      <c r="AB118" s="590" t="s">
        <v>1708</v>
      </c>
      <c r="AC118" s="590"/>
      <c r="AD118" s="590" t="s">
        <v>1708</v>
      </c>
      <c r="AE118" s="590"/>
      <c r="AF118" s="590" t="s">
        <v>1708</v>
      </c>
      <c r="AG118" s="590"/>
      <c r="AH118" s="590" t="s">
        <v>1708</v>
      </c>
      <c r="AI118" s="590" t="s">
        <v>1708</v>
      </c>
      <c r="AJ118" s="590" t="s">
        <v>1708</v>
      </c>
      <c r="AK118" s="590" t="s">
        <v>1708</v>
      </c>
      <c r="AL118" s="590" t="s">
        <v>1708</v>
      </c>
      <c r="AM118" s="590" t="s">
        <v>1708</v>
      </c>
      <c r="AN118" s="590" t="s">
        <v>1708</v>
      </c>
      <c r="AO118" s="593">
        <f>SUM(AO116:AO117)</f>
        <v>25282</v>
      </c>
      <c r="AP118" s="590"/>
      <c r="AQ118" s="590"/>
      <c r="AR118" s="590"/>
      <c r="AS118" s="590"/>
      <c r="AT118" s="590"/>
      <c r="AU118" s="590"/>
      <c r="AV118" s="590"/>
      <c r="AW118" s="590"/>
      <c r="AX118" s="590"/>
      <c r="AY118" s="590"/>
      <c r="AZ118" s="590"/>
    </row>
    <row r="119" spans="2:52" s="597" customFormat="1" ht="16.5" customHeight="1">
      <c r="B119" s="1414" t="s">
        <v>1661</v>
      </c>
      <c r="C119" s="596"/>
      <c r="D119" s="594"/>
      <c r="E119" s="189"/>
      <c r="F119" s="577" t="s">
        <v>1709</v>
      </c>
      <c r="G119" s="598"/>
      <c r="H119" s="590">
        <v>31</v>
      </c>
      <c r="I119" s="588"/>
      <c r="J119" s="590">
        <v>428</v>
      </c>
      <c r="K119" s="588"/>
      <c r="L119" s="590">
        <v>4660</v>
      </c>
      <c r="M119" s="588"/>
      <c r="N119" s="590">
        <v>7618</v>
      </c>
      <c r="O119" s="590"/>
      <c r="P119" s="590">
        <v>12500</v>
      </c>
      <c r="Q119" s="590"/>
      <c r="R119" s="590">
        <v>166</v>
      </c>
      <c r="S119" s="590"/>
      <c r="T119" s="590">
        <v>0</v>
      </c>
      <c r="U119" s="590"/>
      <c r="V119" s="590">
        <v>101</v>
      </c>
      <c r="W119" s="590"/>
      <c r="X119" s="590">
        <v>282</v>
      </c>
      <c r="Y119" s="590"/>
      <c r="Z119" s="590">
        <v>501</v>
      </c>
      <c r="AA119" s="590"/>
      <c r="AB119" s="590">
        <v>625</v>
      </c>
      <c r="AC119" s="590"/>
      <c r="AD119" s="590">
        <v>55</v>
      </c>
      <c r="AE119" s="590"/>
      <c r="AF119" s="590">
        <v>200</v>
      </c>
      <c r="AG119" s="590"/>
      <c r="AH119" s="590">
        <v>9694</v>
      </c>
      <c r="AI119" s="590">
        <v>3468</v>
      </c>
      <c r="AJ119" s="590">
        <v>230</v>
      </c>
      <c r="AK119" s="590">
        <v>362</v>
      </c>
      <c r="AL119" s="590">
        <v>736</v>
      </c>
      <c r="AM119" s="590">
        <v>0</v>
      </c>
      <c r="AN119" s="590">
        <v>0</v>
      </c>
      <c r="AO119" s="593">
        <v>27849</v>
      </c>
      <c r="AP119" s="590"/>
      <c r="AQ119" s="590"/>
      <c r="AR119" s="590"/>
      <c r="AS119" s="590"/>
      <c r="AT119" s="590"/>
      <c r="AU119" s="590"/>
      <c r="AV119" s="590"/>
      <c r="AW119" s="590"/>
      <c r="AX119" s="590"/>
      <c r="AY119" s="590"/>
      <c r="AZ119" s="590"/>
    </row>
    <row r="120" spans="2:52" s="553" customFormat="1" ht="16.5" customHeight="1">
      <c r="B120" s="1414"/>
      <c r="C120" s="596"/>
      <c r="D120" s="594"/>
      <c r="E120" s="599"/>
      <c r="F120" s="577" t="s">
        <v>1710</v>
      </c>
      <c r="G120" s="556"/>
      <c r="H120" s="590">
        <v>24</v>
      </c>
      <c r="I120" s="590"/>
      <c r="J120" s="590">
        <v>586</v>
      </c>
      <c r="K120" s="590"/>
      <c r="L120" s="590">
        <v>6687</v>
      </c>
      <c r="M120" s="590"/>
      <c r="N120" s="590">
        <v>12056</v>
      </c>
      <c r="O120" s="590"/>
      <c r="P120" s="590">
        <v>19490</v>
      </c>
      <c r="Q120" s="590"/>
      <c r="R120" s="590">
        <v>331</v>
      </c>
      <c r="S120" s="590"/>
      <c r="T120" s="590">
        <v>0</v>
      </c>
      <c r="U120" s="590"/>
      <c r="V120" s="590">
        <v>278</v>
      </c>
      <c r="W120" s="590"/>
      <c r="X120" s="590">
        <v>231</v>
      </c>
      <c r="Y120" s="590"/>
      <c r="Z120" s="590">
        <v>2037</v>
      </c>
      <c r="AA120" s="590"/>
      <c r="AB120" s="590">
        <v>3645</v>
      </c>
      <c r="AC120" s="590"/>
      <c r="AD120" s="590">
        <v>96</v>
      </c>
      <c r="AE120" s="590"/>
      <c r="AF120" s="590">
        <v>130</v>
      </c>
      <c r="AG120" s="590"/>
      <c r="AH120" s="590">
        <v>10420</v>
      </c>
      <c r="AI120" s="590">
        <v>2806</v>
      </c>
      <c r="AJ120" s="590">
        <v>240</v>
      </c>
      <c r="AK120" s="590">
        <v>158</v>
      </c>
      <c r="AL120" s="590">
        <v>1605</v>
      </c>
      <c r="AM120" s="590">
        <v>0</v>
      </c>
      <c r="AN120" s="590">
        <v>80</v>
      </c>
      <c r="AO120" s="593">
        <v>44736</v>
      </c>
      <c r="AP120" s="590"/>
      <c r="AQ120" s="590"/>
      <c r="AR120" s="590"/>
      <c r="AS120" s="590"/>
      <c r="AT120" s="590"/>
      <c r="AU120" s="590"/>
      <c r="AV120" s="590"/>
      <c r="AW120" s="590"/>
      <c r="AX120" s="590"/>
      <c r="AY120" s="590"/>
      <c r="AZ120" s="590"/>
    </row>
    <row r="121" spans="2:52" s="553" customFormat="1" ht="16.5" customHeight="1">
      <c r="B121" s="1414"/>
      <c r="C121" s="596"/>
      <c r="D121" s="596"/>
      <c r="E121" s="189"/>
      <c r="F121" s="577" t="s">
        <v>1711</v>
      </c>
      <c r="G121" s="556"/>
      <c r="H121" s="590">
        <v>12</v>
      </c>
      <c r="I121" s="590"/>
      <c r="J121" s="590">
        <v>439</v>
      </c>
      <c r="K121" s="590"/>
      <c r="L121" s="590">
        <v>5103</v>
      </c>
      <c r="M121" s="590"/>
      <c r="N121" s="590">
        <v>9617</v>
      </c>
      <c r="O121" s="590"/>
      <c r="P121" s="590">
        <v>17761</v>
      </c>
      <c r="Q121" s="590"/>
      <c r="R121" s="590">
        <v>173</v>
      </c>
      <c r="S121" s="590"/>
      <c r="T121" s="590">
        <v>0</v>
      </c>
      <c r="U121" s="590"/>
      <c r="V121" s="590">
        <v>350</v>
      </c>
      <c r="W121" s="590"/>
      <c r="X121" s="590">
        <v>150</v>
      </c>
      <c r="Y121" s="590"/>
      <c r="Z121" s="590">
        <v>853</v>
      </c>
      <c r="AA121" s="590"/>
      <c r="AB121" s="590">
        <v>1490</v>
      </c>
      <c r="AC121" s="590"/>
      <c r="AD121" s="590">
        <v>104</v>
      </c>
      <c r="AE121" s="590"/>
      <c r="AF121" s="590">
        <v>104</v>
      </c>
      <c r="AG121" s="590"/>
      <c r="AH121" s="590">
        <v>7844</v>
      </c>
      <c r="AI121" s="590">
        <v>3148</v>
      </c>
      <c r="AJ121" s="590">
        <v>276</v>
      </c>
      <c r="AK121" s="590">
        <v>178</v>
      </c>
      <c r="AL121" s="590">
        <v>1007</v>
      </c>
      <c r="AM121" s="590">
        <v>0</v>
      </c>
      <c r="AN121" s="590">
        <v>0</v>
      </c>
      <c r="AO121" s="593">
        <v>37885</v>
      </c>
      <c r="AP121" s="590"/>
      <c r="AQ121" s="590"/>
      <c r="AR121" s="590"/>
      <c r="AS121" s="590"/>
      <c r="AT121" s="590"/>
      <c r="AU121" s="590"/>
      <c r="AV121" s="590"/>
      <c r="AW121" s="590"/>
      <c r="AX121" s="590"/>
      <c r="AY121" s="590"/>
      <c r="AZ121" s="590"/>
    </row>
    <row r="122" spans="2:52" s="553" customFormat="1" ht="16.5" customHeight="1">
      <c r="B122" s="1414"/>
      <c r="C122" s="596"/>
      <c r="D122" s="592">
        <v>10</v>
      </c>
      <c r="E122" s="600"/>
      <c r="F122" s="577" t="s">
        <v>1712</v>
      </c>
      <c r="G122" s="556" t="s">
        <v>1318</v>
      </c>
      <c r="H122" s="590">
        <v>6</v>
      </c>
      <c r="I122" s="590"/>
      <c r="J122" s="590">
        <v>789</v>
      </c>
      <c r="K122" s="590"/>
      <c r="L122" s="590">
        <v>9332</v>
      </c>
      <c r="M122" s="590"/>
      <c r="N122" s="590">
        <v>26522</v>
      </c>
      <c r="O122" s="590"/>
      <c r="P122" s="590">
        <v>27082</v>
      </c>
      <c r="Q122" s="590"/>
      <c r="R122" s="590">
        <v>579</v>
      </c>
      <c r="S122" s="590"/>
      <c r="T122" s="590">
        <v>0</v>
      </c>
      <c r="U122" s="590"/>
      <c r="V122" s="590">
        <v>91</v>
      </c>
      <c r="W122" s="590"/>
      <c r="X122" s="590">
        <v>115</v>
      </c>
      <c r="Y122" s="590"/>
      <c r="Z122" s="590">
        <v>1256</v>
      </c>
      <c r="AA122" s="590"/>
      <c r="AB122" s="590">
        <v>1680</v>
      </c>
      <c r="AC122" s="590"/>
      <c r="AD122" s="590">
        <v>216</v>
      </c>
      <c r="AE122" s="590"/>
      <c r="AF122" s="590">
        <v>321</v>
      </c>
      <c r="AG122" s="590"/>
      <c r="AH122" s="590">
        <v>23809</v>
      </c>
      <c r="AI122" s="590">
        <v>2499</v>
      </c>
      <c r="AJ122" s="590">
        <v>1373</v>
      </c>
      <c r="AK122" s="590">
        <v>216</v>
      </c>
      <c r="AL122" s="590">
        <v>3444</v>
      </c>
      <c r="AM122" s="590">
        <v>0</v>
      </c>
      <c r="AN122" s="590">
        <v>0</v>
      </c>
      <c r="AO122" s="593">
        <v>96267</v>
      </c>
      <c r="AP122" s="590"/>
      <c r="AQ122" s="590"/>
      <c r="AR122" s="590"/>
      <c r="AS122" s="590"/>
      <c r="AT122" s="590"/>
      <c r="AU122" s="590"/>
      <c r="AV122" s="590"/>
      <c r="AW122" s="590"/>
      <c r="AX122" s="590"/>
      <c r="AY122" s="590"/>
      <c r="AZ122" s="590"/>
    </row>
    <row r="123" spans="2:52" s="553" customFormat="1" ht="16.5" customHeight="1">
      <c r="B123" s="1414"/>
      <c r="C123" s="596"/>
      <c r="D123" s="1413" t="s">
        <v>1713</v>
      </c>
      <c r="E123" s="600"/>
      <c r="F123" s="577" t="s">
        <v>1714</v>
      </c>
      <c r="G123" s="556"/>
      <c r="H123" s="590">
        <v>0</v>
      </c>
      <c r="I123" s="590"/>
      <c r="J123" s="590">
        <v>0</v>
      </c>
      <c r="K123" s="590"/>
      <c r="L123" s="590">
        <v>0</v>
      </c>
      <c r="M123" s="590"/>
      <c r="N123" s="590">
        <v>0</v>
      </c>
      <c r="O123" s="590"/>
      <c r="P123" s="590">
        <v>0</v>
      </c>
      <c r="Q123" s="590"/>
      <c r="R123" s="590">
        <v>0</v>
      </c>
      <c r="S123" s="590"/>
      <c r="T123" s="590">
        <v>0</v>
      </c>
      <c r="U123" s="590"/>
      <c r="V123" s="590">
        <v>0</v>
      </c>
      <c r="W123" s="590"/>
      <c r="X123" s="590">
        <v>0</v>
      </c>
      <c r="Y123" s="590"/>
      <c r="Z123" s="590">
        <v>0</v>
      </c>
      <c r="AA123" s="590"/>
      <c r="AB123" s="590">
        <v>0</v>
      </c>
      <c r="AC123" s="590"/>
      <c r="AD123" s="590">
        <v>0</v>
      </c>
      <c r="AE123" s="590"/>
      <c r="AF123" s="590">
        <v>0</v>
      </c>
      <c r="AG123" s="590"/>
      <c r="AH123" s="590">
        <v>0</v>
      </c>
      <c r="AI123" s="590">
        <v>0</v>
      </c>
      <c r="AJ123" s="590">
        <v>0</v>
      </c>
      <c r="AK123" s="590">
        <v>0</v>
      </c>
      <c r="AL123" s="590">
        <v>0</v>
      </c>
      <c r="AM123" s="590">
        <v>0</v>
      </c>
      <c r="AN123" s="590">
        <v>0</v>
      </c>
      <c r="AO123" s="593">
        <v>0</v>
      </c>
      <c r="AP123" s="590"/>
      <c r="AQ123" s="590"/>
      <c r="AR123" s="590"/>
      <c r="AS123" s="590"/>
      <c r="AT123" s="590"/>
      <c r="AU123" s="590"/>
      <c r="AV123" s="590"/>
      <c r="AW123" s="590"/>
      <c r="AX123" s="590"/>
      <c r="AY123" s="590"/>
      <c r="AZ123" s="590"/>
    </row>
    <row r="124" spans="2:52" s="553" customFormat="1" ht="16.5" customHeight="1">
      <c r="B124" s="1414"/>
      <c r="C124" s="596"/>
      <c r="D124" s="1413"/>
      <c r="E124" s="600"/>
      <c r="F124" s="577" t="s">
        <v>1715</v>
      </c>
      <c r="G124" s="556"/>
      <c r="H124" s="590">
        <v>0</v>
      </c>
      <c r="I124" s="590"/>
      <c r="J124" s="590">
        <v>0</v>
      </c>
      <c r="K124" s="590"/>
      <c r="L124" s="590">
        <v>0</v>
      </c>
      <c r="M124" s="590"/>
      <c r="N124" s="590">
        <v>0</v>
      </c>
      <c r="O124" s="590"/>
      <c r="P124" s="590">
        <v>0</v>
      </c>
      <c r="Q124" s="590"/>
      <c r="R124" s="590">
        <v>0</v>
      </c>
      <c r="S124" s="590"/>
      <c r="T124" s="590">
        <v>0</v>
      </c>
      <c r="U124" s="590"/>
      <c r="V124" s="590">
        <v>0</v>
      </c>
      <c r="W124" s="590"/>
      <c r="X124" s="590">
        <v>0</v>
      </c>
      <c r="Y124" s="590"/>
      <c r="Z124" s="590">
        <v>0</v>
      </c>
      <c r="AA124" s="590"/>
      <c r="AB124" s="590">
        <v>0</v>
      </c>
      <c r="AC124" s="590"/>
      <c r="AD124" s="590">
        <v>0</v>
      </c>
      <c r="AE124" s="590"/>
      <c r="AF124" s="590">
        <v>0</v>
      </c>
      <c r="AG124" s="590"/>
      <c r="AH124" s="590">
        <v>0</v>
      </c>
      <c r="AI124" s="590">
        <v>0</v>
      </c>
      <c r="AJ124" s="590">
        <v>0</v>
      </c>
      <c r="AK124" s="590">
        <v>0</v>
      </c>
      <c r="AL124" s="590">
        <v>0</v>
      </c>
      <c r="AM124" s="590">
        <v>0</v>
      </c>
      <c r="AN124" s="590">
        <v>0</v>
      </c>
      <c r="AO124" s="593">
        <v>0</v>
      </c>
      <c r="AP124" s="590"/>
      <c r="AQ124" s="590"/>
      <c r="AR124" s="590"/>
      <c r="AS124" s="590"/>
      <c r="AT124" s="590"/>
      <c r="AU124" s="590"/>
      <c r="AV124" s="590"/>
      <c r="AW124" s="590"/>
      <c r="AX124" s="590"/>
      <c r="AY124" s="590"/>
      <c r="AZ124" s="590"/>
    </row>
    <row r="125" spans="2:52" s="553" customFormat="1" ht="16.5" customHeight="1">
      <c r="B125" s="1414"/>
      <c r="C125" s="583"/>
      <c r="D125" s="583"/>
      <c r="E125" s="600"/>
      <c r="F125" s="577" t="s">
        <v>1716</v>
      </c>
      <c r="G125" s="556"/>
      <c r="H125" s="590">
        <v>1</v>
      </c>
      <c r="I125" s="590"/>
      <c r="J125" s="590" t="s">
        <v>1319</v>
      </c>
      <c r="K125" s="590"/>
      <c r="L125" s="590" t="s">
        <v>1319</v>
      </c>
      <c r="M125" s="601"/>
      <c r="N125" s="590" t="s">
        <v>1319</v>
      </c>
      <c r="O125" s="590"/>
      <c r="P125" s="590" t="s">
        <v>1319</v>
      </c>
      <c r="Q125" s="590"/>
      <c r="R125" s="590" t="s">
        <v>1319</v>
      </c>
      <c r="S125" s="590"/>
      <c r="T125" s="590">
        <v>0</v>
      </c>
      <c r="U125" s="590"/>
      <c r="V125" s="590" t="s">
        <v>1319</v>
      </c>
      <c r="W125" s="590"/>
      <c r="X125" s="590">
        <v>0</v>
      </c>
      <c r="Y125" s="590"/>
      <c r="Z125" s="590" t="s">
        <v>1319</v>
      </c>
      <c r="AA125" s="590"/>
      <c r="AB125" s="590" t="s">
        <v>1319</v>
      </c>
      <c r="AC125" s="590"/>
      <c r="AD125" s="590" t="s">
        <v>1319</v>
      </c>
      <c r="AE125" s="590"/>
      <c r="AF125" s="590" t="s">
        <v>1319</v>
      </c>
      <c r="AG125" s="590"/>
      <c r="AH125" s="590" t="s">
        <v>1319</v>
      </c>
      <c r="AI125" s="590" t="s">
        <v>1319</v>
      </c>
      <c r="AJ125" s="590" t="s">
        <v>1319</v>
      </c>
      <c r="AK125" s="590">
        <v>0</v>
      </c>
      <c r="AL125" s="590" t="s">
        <v>1319</v>
      </c>
      <c r="AM125" s="590">
        <v>0</v>
      </c>
      <c r="AN125" s="590">
        <v>0</v>
      </c>
      <c r="AO125" s="593" t="s">
        <v>1319</v>
      </c>
      <c r="AP125" s="590"/>
      <c r="AQ125" s="590"/>
      <c r="AR125" s="590"/>
      <c r="AS125" s="590"/>
      <c r="AT125" s="590"/>
      <c r="AU125" s="590"/>
      <c r="AV125" s="590"/>
      <c r="AW125" s="590"/>
      <c r="AX125" s="590"/>
      <c r="AY125" s="590"/>
      <c r="AZ125" s="590"/>
    </row>
    <row r="126" spans="2:52" s="553" customFormat="1" ht="16.5" customHeight="1">
      <c r="B126" s="1414"/>
      <c r="C126" s="583"/>
      <c r="D126" s="583"/>
      <c r="E126" s="600"/>
      <c r="F126" s="577" t="s">
        <v>1717</v>
      </c>
      <c r="G126" s="556"/>
      <c r="H126" s="590">
        <v>0</v>
      </c>
      <c r="I126" s="590"/>
      <c r="J126" s="590">
        <v>0</v>
      </c>
      <c r="K126" s="590"/>
      <c r="L126" s="590">
        <v>0</v>
      </c>
      <c r="M126" s="590"/>
      <c r="N126" s="590">
        <v>0</v>
      </c>
      <c r="O126" s="590"/>
      <c r="P126" s="590">
        <v>0</v>
      </c>
      <c r="Q126" s="590"/>
      <c r="R126" s="590">
        <v>0</v>
      </c>
      <c r="S126" s="590"/>
      <c r="T126" s="590">
        <v>0</v>
      </c>
      <c r="U126" s="590"/>
      <c r="V126" s="590">
        <v>0</v>
      </c>
      <c r="W126" s="590"/>
      <c r="X126" s="590">
        <v>0</v>
      </c>
      <c r="Y126" s="590"/>
      <c r="Z126" s="590">
        <v>0</v>
      </c>
      <c r="AA126" s="590"/>
      <c r="AB126" s="590">
        <v>0</v>
      </c>
      <c r="AC126" s="590"/>
      <c r="AD126" s="590">
        <v>0</v>
      </c>
      <c r="AE126" s="590"/>
      <c r="AF126" s="590">
        <v>0</v>
      </c>
      <c r="AG126" s="590"/>
      <c r="AH126" s="590">
        <v>0</v>
      </c>
      <c r="AI126" s="590">
        <v>0</v>
      </c>
      <c r="AJ126" s="590">
        <v>0</v>
      </c>
      <c r="AK126" s="590">
        <v>0</v>
      </c>
      <c r="AL126" s="590">
        <v>0</v>
      </c>
      <c r="AM126" s="590">
        <v>0</v>
      </c>
      <c r="AN126" s="590">
        <v>0</v>
      </c>
      <c r="AO126" s="593">
        <v>0</v>
      </c>
      <c r="AP126" s="590"/>
      <c r="AQ126" s="590"/>
      <c r="AR126" s="590"/>
      <c r="AS126" s="590"/>
      <c r="AT126" s="590"/>
      <c r="AU126" s="590"/>
      <c r="AV126" s="590"/>
      <c r="AW126" s="590"/>
      <c r="AX126" s="590"/>
      <c r="AY126" s="590"/>
      <c r="AZ126" s="590"/>
    </row>
    <row r="127" spans="2:52" ht="12">
      <c r="B127" s="1414"/>
      <c r="C127" s="583"/>
      <c r="D127" s="583"/>
      <c r="E127" s="600"/>
      <c r="F127" s="577" t="s">
        <v>1718</v>
      </c>
      <c r="G127" s="602"/>
      <c r="H127" s="590">
        <v>0</v>
      </c>
      <c r="I127" s="590"/>
      <c r="J127" s="590">
        <v>0</v>
      </c>
      <c r="K127" s="590"/>
      <c r="L127" s="590">
        <v>0</v>
      </c>
      <c r="M127" s="590"/>
      <c r="N127" s="590">
        <v>0</v>
      </c>
      <c r="O127" s="590"/>
      <c r="P127" s="590">
        <v>0</v>
      </c>
      <c r="Q127" s="590"/>
      <c r="R127" s="590">
        <v>0</v>
      </c>
      <c r="S127" s="590"/>
      <c r="T127" s="590">
        <v>0</v>
      </c>
      <c r="U127" s="590"/>
      <c r="V127" s="590">
        <v>0</v>
      </c>
      <c r="W127" s="590"/>
      <c r="X127" s="590">
        <v>0</v>
      </c>
      <c r="Y127" s="590"/>
      <c r="Z127" s="590">
        <v>0</v>
      </c>
      <c r="AA127" s="590"/>
      <c r="AB127" s="590">
        <v>0</v>
      </c>
      <c r="AC127" s="590"/>
      <c r="AD127" s="590">
        <v>0</v>
      </c>
      <c r="AE127" s="590"/>
      <c r="AF127" s="590">
        <v>0</v>
      </c>
      <c r="AG127" s="590"/>
      <c r="AH127" s="590">
        <v>0</v>
      </c>
      <c r="AI127" s="590">
        <v>0</v>
      </c>
      <c r="AJ127" s="590">
        <v>0</v>
      </c>
      <c r="AK127" s="590">
        <v>0</v>
      </c>
      <c r="AL127" s="590">
        <v>0</v>
      </c>
      <c r="AM127" s="590">
        <v>0</v>
      </c>
      <c r="AN127" s="590">
        <v>0</v>
      </c>
      <c r="AO127" s="593">
        <v>0</v>
      </c>
      <c r="AP127" s="590"/>
      <c r="AQ127" s="590"/>
      <c r="AR127" s="590"/>
      <c r="AS127" s="590"/>
      <c r="AT127" s="590"/>
      <c r="AU127" s="590"/>
      <c r="AV127" s="590"/>
      <c r="AW127" s="590"/>
      <c r="AX127" s="590"/>
      <c r="AY127" s="590"/>
      <c r="AZ127" s="590"/>
    </row>
    <row r="128" spans="2:52" s="597" customFormat="1" ht="16.5" customHeight="1">
      <c r="B128" s="556"/>
      <c r="C128" s="583"/>
      <c r="D128" s="583"/>
      <c r="E128" s="600"/>
      <c r="F128" s="577" t="s">
        <v>1707</v>
      </c>
      <c r="G128" s="598"/>
      <c r="H128" s="590">
        <f>SUM(H119:H127)</f>
        <v>74</v>
      </c>
      <c r="I128" s="603"/>
      <c r="J128" s="590">
        <f>SUM(J119:J127)</f>
        <v>2242</v>
      </c>
      <c r="K128" s="603"/>
      <c r="L128" s="590">
        <f>SUM(L119:L127)</f>
        <v>25782</v>
      </c>
      <c r="M128" s="603"/>
      <c r="N128" s="590">
        <f>SUM(N119:N127)</f>
        <v>55813</v>
      </c>
      <c r="O128" s="590"/>
      <c r="P128" s="590">
        <f>SUM(P119:P127)</f>
        <v>76833</v>
      </c>
      <c r="Q128" s="590"/>
      <c r="R128" s="590">
        <f>SUM(R119:R127)</f>
        <v>1249</v>
      </c>
      <c r="S128" s="590"/>
      <c r="T128" s="590">
        <f>SUM(T119:T127)</f>
        <v>0</v>
      </c>
      <c r="U128" s="590"/>
      <c r="V128" s="590">
        <f>SUM(V119:V127)</f>
        <v>820</v>
      </c>
      <c r="W128" s="590"/>
      <c r="X128" s="590">
        <f>SUM(X119:X127)</f>
        <v>778</v>
      </c>
      <c r="Y128" s="590"/>
      <c r="Z128" s="590">
        <f>SUM(Z119:Z127)</f>
        <v>4647</v>
      </c>
      <c r="AA128" s="590"/>
      <c r="AB128" s="590">
        <f>SUM(AB119:AB127)</f>
        <v>7440</v>
      </c>
      <c r="AC128" s="590"/>
      <c r="AD128" s="590">
        <f>SUM(AD119:AD127)</f>
        <v>471</v>
      </c>
      <c r="AE128" s="590"/>
      <c r="AF128" s="590">
        <f>SUM(AF119:AF127)</f>
        <v>755</v>
      </c>
      <c r="AG128" s="590"/>
      <c r="AH128" s="590">
        <f aca="true" t="shared" si="4" ref="AH128:AO128">SUM(AH119:AH127)</f>
        <v>51767</v>
      </c>
      <c r="AI128" s="590">
        <f t="shared" si="4"/>
        <v>11921</v>
      </c>
      <c r="AJ128" s="590">
        <f t="shared" si="4"/>
        <v>2119</v>
      </c>
      <c r="AK128" s="590">
        <f t="shared" si="4"/>
        <v>914</v>
      </c>
      <c r="AL128" s="590">
        <f t="shared" si="4"/>
        <v>6792</v>
      </c>
      <c r="AM128" s="590">
        <f t="shared" si="4"/>
        <v>0</v>
      </c>
      <c r="AN128" s="590">
        <f t="shared" si="4"/>
        <v>80</v>
      </c>
      <c r="AO128" s="593">
        <f t="shared" si="4"/>
        <v>206737</v>
      </c>
      <c r="AP128" s="590"/>
      <c r="AQ128" s="590"/>
      <c r="AR128" s="590"/>
      <c r="AS128" s="590"/>
      <c r="AT128" s="590"/>
      <c r="AU128" s="590"/>
      <c r="AV128" s="590"/>
      <c r="AW128" s="590"/>
      <c r="AX128" s="590"/>
      <c r="AY128" s="590"/>
      <c r="AZ128" s="590"/>
    </row>
    <row r="129" spans="2:52" s="597" customFormat="1" ht="16.5" customHeight="1">
      <c r="B129" s="556"/>
      <c r="C129" s="583"/>
      <c r="D129" s="583"/>
      <c r="E129" s="600"/>
      <c r="F129" s="577"/>
      <c r="G129" s="598"/>
      <c r="H129" s="590"/>
      <c r="I129" s="603"/>
      <c r="J129" s="590"/>
      <c r="K129" s="603"/>
      <c r="L129" s="590"/>
      <c r="M129" s="603"/>
      <c r="N129" s="590"/>
      <c r="O129" s="590"/>
      <c r="P129" s="590"/>
      <c r="Q129" s="590"/>
      <c r="R129" s="590"/>
      <c r="S129" s="590"/>
      <c r="T129" s="590"/>
      <c r="U129" s="590"/>
      <c r="V129" s="590"/>
      <c r="W129" s="590"/>
      <c r="X129" s="590"/>
      <c r="Y129" s="590"/>
      <c r="Z129" s="590"/>
      <c r="AA129" s="590"/>
      <c r="AB129" s="590"/>
      <c r="AC129" s="590"/>
      <c r="AD129" s="590"/>
      <c r="AE129" s="590"/>
      <c r="AF129" s="590"/>
      <c r="AG129" s="590"/>
      <c r="AH129" s="590"/>
      <c r="AI129" s="590"/>
      <c r="AJ129" s="590"/>
      <c r="AK129" s="590"/>
      <c r="AL129" s="590"/>
      <c r="AM129" s="590"/>
      <c r="AN129" s="590"/>
      <c r="AO129" s="593"/>
      <c r="AP129" s="590"/>
      <c r="AQ129" s="590"/>
      <c r="AR129" s="590"/>
      <c r="AS129" s="590"/>
      <c r="AT129" s="590"/>
      <c r="AU129" s="590"/>
      <c r="AV129" s="590"/>
      <c r="AW129" s="590"/>
      <c r="AX129" s="590"/>
      <c r="AY129" s="590"/>
      <c r="AZ129" s="590"/>
    </row>
    <row r="130" spans="2:41" s="582" customFormat="1" ht="12.75">
      <c r="B130" s="556"/>
      <c r="C130" s="583"/>
      <c r="D130" s="583"/>
      <c r="E130" s="584"/>
      <c r="F130" s="585" t="s">
        <v>519</v>
      </c>
      <c r="G130" s="586"/>
      <c r="H130" s="587">
        <f>SUM(H133,H143)</f>
        <v>34</v>
      </c>
      <c r="I130" s="587"/>
      <c r="J130" s="587">
        <f>SUM(J133,J143)</f>
        <v>2836</v>
      </c>
      <c r="K130" s="587"/>
      <c r="L130" s="588" t="s">
        <v>1719</v>
      </c>
      <c r="M130" s="587"/>
      <c r="N130" s="587">
        <f>SUM(N133,N143)</f>
        <v>109512</v>
      </c>
      <c r="O130" s="587"/>
      <c r="P130" s="587">
        <f>SUM(P133,P143)</f>
        <v>608724</v>
      </c>
      <c r="Q130" s="589"/>
      <c r="R130" s="590" t="s">
        <v>1719</v>
      </c>
      <c r="S130" s="589"/>
      <c r="T130" s="587">
        <f>SUM(T133,T143)</f>
        <v>0</v>
      </c>
      <c r="U130" s="587"/>
      <c r="V130" s="588" t="s">
        <v>1719</v>
      </c>
      <c r="W130" s="587"/>
      <c r="X130" s="588" t="s">
        <v>1719</v>
      </c>
      <c r="Y130" s="587"/>
      <c r="Z130" s="588" t="s">
        <v>1719</v>
      </c>
      <c r="AA130" s="587"/>
      <c r="AB130" s="588" t="s">
        <v>1719</v>
      </c>
      <c r="AC130" s="587"/>
      <c r="AD130" s="588" t="s">
        <v>1719</v>
      </c>
      <c r="AE130" s="587"/>
      <c r="AF130" s="588" t="s">
        <v>1719</v>
      </c>
      <c r="AG130" s="587"/>
      <c r="AH130" s="588" t="s">
        <v>1719</v>
      </c>
      <c r="AI130" s="588" t="s">
        <v>1719</v>
      </c>
      <c r="AJ130" s="588" t="s">
        <v>1719</v>
      </c>
      <c r="AK130" s="588" t="s">
        <v>1719</v>
      </c>
      <c r="AL130" s="588" t="s">
        <v>1719</v>
      </c>
      <c r="AM130" s="588" t="s">
        <v>1719</v>
      </c>
      <c r="AN130" s="588" t="s">
        <v>1719</v>
      </c>
      <c r="AO130" s="591">
        <f>SUM(AO133,AO143)</f>
        <v>952001</v>
      </c>
    </row>
    <row r="131" spans="2:52" s="553" customFormat="1" ht="16.5" customHeight="1">
      <c r="B131" s="556"/>
      <c r="C131" s="583"/>
      <c r="D131" s="592">
        <v>9</v>
      </c>
      <c r="E131" s="584"/>
      <c r="F131" s="577" t="s">
        <v>1702</v>
      </c>
      <c r="G131" s="556"/>
      <c r="H131" s="590">
        <v>8</v>
      </c>
      <c r="I131" s="590"/>
      <c r="J131" s="590">
        <v>22</v>
      </c>
      <c r="K131" s="590"/>
      <c r="L131" s="590" t="s">
        <v>1703</v>
      </c>
      <c r="M131" s="590"/>
      <c r="N131" s="590">
        <v>210</v>
      </c>
      <c r="O131" s="590"/>
      <c r="P131" s="590">
        <v>1822</v>
      </c>
      <c r="Q131" s="590"/>
      <c r="R131" s="590" t="s">
        <v>1703</v>
      </c>
      <c r="S131" s="590"/>
      <c r="T131" s="590">
        <v>0</v>
      </c>
      <c r="U131" s="590"/>
      <c r="V131" s="590" t="s">
        <v>1703</v>
      </c>
      <c r="W131" s="590"/>
      <c r="X131" s="590" t="s">
        <v>1703</v>
      </c>
      <c r="Y131" s="590"/>
      <c r="Z131" s="590" t="s">
        <v>1703</v>
      </c>
      <c r="AA131" s="590"/>
      <c r="AB131" s="590" t="s">
        <v>1703</v>
      </c>
      <c r="AC131" s="590"/>
      <c r="AD131" s="590" t="s">
        <v>1703</v>
      </c>
      <c r="AE131" s="590"/>
      <c r="AF131" s="590" t="s">
        <v>1703</v>
      </c>
      <c r="AG131" s="590"/>
      <c r="AH131" s="590" t="s">
        <v>1703</v>
      </c>
      <c r="AI131" s="590" t="s">
        <v>1703</v>
      </c>
      <c r="AJ131" s="590" t="s">
        <v>1703</v>
      </c>
      <c r="AK131" s="590" t="s">
        <v>1703</v>
      </c>
      <c r="AL131" s="590" t="s">
        <v>1703</v>
      </c>
      <c r="AM131" s="590" t="s">
        <v>1703</v>
      </c>
      <c r="AN131" s="590" t="s">
        <v>1703</v>
      </c>
      <c r="AO131" s="593">
        <v>2404</v>
      </c>
      <c r="AP131" s="590"/>
      <c r="AQ131" s="590"/>
      <c r="AR131" s="590"/>
      <c r="AS131" s="590"/>
      <c r="AT131" s="590"/>
      <c r="AU131" s="590"/>
      <c r="AV131" s="590"/>
      <c r="AW131" s="590"/>
      <c r="AX131" s="590"/>
      <c r="AY131" s="590"/>
      <c r="AZ131" s="590"/>
    </row>
    <row r="132" spans="2:52" s="553" customFormat="1" ht="16.5" customHeight="1">
      <c r="B132" s="556"/>
      <c r="C132" s="583"/>
      <c r="D132" s="1413" t="s">
        <v>1704</v>
      </c>
      <c r="E132" s="189"/>
      <c r="F132" s="577" t="s">
        <v>1705</v>
      </c>
      <c r="G132" s="556"/>
      <c r="H132" s="590">
        <v>9</v>
      </c>
      <c r="I132" s="590"/>
      <c r="J132" s="590">
        <v>52</v>
      </c>
      <c r="K132" s="590"/>
      <c r="L132" s="590" t="s">
        <v>1706</v>
      </c>
      <c r="M132" s="590"/>
      <c r="N132" s="590">
        <v>413</v>
      </c>
      <c r="O132" s="590"/>
      <c r="P132" s="590">
        <v>1495</v>
      </c>
      <c r="Q132" s="590"/>
      <c r="R132" s="590" t="s">
        <v>1706</v>
      </c>
      <c r="S132" s="590"/>
      <c r="T132" s="590">
        <v>0</v>
      </c>
      <c r="U132" s="590"/>
      <c r="V132" s="590" t="s">
        <v>1706</v>
      </c>
      <c r="W132" s="590"/>
      <c r="X132" s="590" t="s">
        <v>1706</v>
      </c>
      <c r="Y132" s="590"/>
      <c r="Z132" s="590" t="s">
        <v>1706</v>
      </c>
      <c r="AA132" s="590"/>
      <c r="AB132" s="590" t="s">
        <v>1706</v>
      </c>
      <c r="AC132" s="590"/>
      <c r="AD132" s="590" t="s">
        <v>1706</v>
      </c>
      <c r="AE132" s="590"/>
      <c r="AF132" s="590" t="s">
        <v>1706</v>
      </c>
      <c r="AG132" s="590"/>
      <c r="AH132" s="590" t="s">
        <v>1706</v>
      </c>
      <c r="AI132" s="590" t="s">
        <v>1706</v>
      </c>
      <c r="AJ132" s="590" t="s">
        <v>1706</v>
      </c>
      <c r="AK132" s="590" t="s">
        <v>1706</v>
      </c>
      <c r="AL132" s="590" t="s">
        <v>1706</v>
      </c>
      <c r="AM132" s="590" t="s">
        <v>1706</v>
      </c>
      <c r="AN132" s="590" t="s">
        <v>1706</v>
      </c>
      <c r="AO132" s="593">
        <v>2520</v>
      </c>
      <c r="AP132" s="590"/>
      <c r="AQ132" s="590"/>
      <c r="AR132" s="590"/>
      <c r="AS132" s="590"/>
      <c r="AT132" s="590"/>
      <c r="AU132" s="590"/>
      <c r="AV132" s="590"/>
      <c r="AW132" s="590"/>
      <c r="AX132" s="590"/>
      <c r="AY132" s="590"/>
      <c r="AZ132" s="590"/>
    </row>
    <row r="133" spans="2:52" s="553" customFormat="1" ht="16.5" customHeight="1">
      <c r="B133" s="556">
        <v>26</v>
      </c>
      <c r="C133" s="596"/>
      <c r="D133" s="1413"/>
      <c r="E133" s="189"/>
      <c r="F133" s="577" t="s">
        <v>1707</v>
      </c>
      <c r="G133" s="556"/>
      <c r="H133" s="590">
        <f>SUM(H131:H132)</f>
        <v>17</v>
      </c>
      <c r="I133" s="590"/>
      <c r="J133" s="590">
        <f>SUM(J131:J132)</f>
        <v>74</v>
      </c>
      <c r="K133" s="590"/>
      <c r="L133" s="590" t="s">
        <v>1708</v>
      </c>
      <c r="M133" s="590"/>
      <c r="N133" s="590">
        <f>SUM(N131:N132)</f>
        <v>623</v>
      </c>
      <c r="O133" s="590"/>
      <c r="P133" s="590">
        <f>SUM(P131:P132)</f>
        <v>3317</v>
      </c>
      <c r="Q133" s="590"/>
      <c r="R133" s="590" t="s">
        <v>1708</v>
      </c>
      <c r="S133" s="590"/>
      <c r="T133" s="590">
        <f>SUM(T131:T132)</f>
        <v>0</v>
      </c>
      <c r="U133" s="590"/>
      <c r="V133" s="590" t="s">
        <v>1708</v>
      </c>
      <c r="W133" s="590"/>
      <c r="X133" s="590" t="s">
        <v>1708</v>
      </c>
      <c r="Y133" s="590"/>
      <c r="Z133" s="590" t="s">
        <v>1708</v>
      </c>
      <c r="AA133" s="590"/>
      <c r="AB133" s="590" t="s">
        <v>1708</v>
      </c>
      <c r="AC133" s="590"/>
      <c r="AD133" s="590" t="s">
        <v>1708</v>
      </c>
      <c r="AE133" s="590"/>
      <c r="AF133" s="590" t="s">
        <v>1708</v>
      </c>
      <c r="AG133" s="590"/>
      <c r="AH133" s="590" t="s">
        <v>1708</v>
      </c>
      <c r="AI133" s="590" t="s">
        <v>1708</v>
      </c>
      <c r="AJ133" s="590" t="s">
        <v>1708</v>
      </c>
      <c r="AK133" s="590" t="s">
        <v>1708</v>
      </c>
      <c r="AL133" s="590" t="s">
        <v>1708</v>
      </c>
      <c r="AM133" s="590" t="s">
        <v>1708</v>
      </c>
      <c r="AN133" s="590" t="s">
        <v>1708</v>
      </c>
      <c r="AO133" s="593">
        <f>SUM(AO131:AO132)</f>
        <v>4924</v>
      </c>
      <c r="AP133" s="590"/>
      <c r="AQ133" s="590"/>
      <c r="AR133" s="590"/>
      <c r="AS133" s="590"/>
      <c r="AT133" s="590"/>
      <c r="AU133" s="590"/>
      <c r="AV133" s="590"/>
      <c r="AW133" s="590"/>
      <c r="AX133" s="590"/>
      <c r="AY133" s="590"/>
      <c r="AZ133" s="590"/>
    </row>
    <row r="134" spans="2:52" s="597" customFormat="1" ht="16.5" customHeight="1">
      <c r="B134" s="1414" t="s">
        <v>1399</v>
      </c>
      <c r="C134" s="596"/>
      <c r="D134" s="594"/>
      <c r="E134" s="189"/>
      <c r="F134" s="577" t="s">
        <v>1709</v>
      </c>
      <c r="G134" s="598"/>
      <c r="H134" s="590">
        <v>4</v>
      </c>
      <c r="I134" s="588"/>
      <c r="J134" s="590">
        <v>62</v>
      </c>
      <c r="K134" s="588"/>
      <c r="L134" s="590">
        <v>780</v>
      </c>
      <c r="M134" s="588"/>
      <c r="N134" s="590">
        <v>1827</v>
      </c>
      <c r="O134" s="590"/>
      <c r="P134" s="590">
        <v>8688</v>
      </c>
      <c r="Q134" s="590"/>
      <c r="R134" s="590">
        <v>203</v>
      </c>
      <c r="S134" s="590"/>
      <c r="T134" s="590">
        <v>0</v>
      </c>
      <c r="U134" s="590"/>
      <c r="V134" s="590">
        <v>779</v>
      </c>
      <c r="W134" s="590"/>
      <c r="X134" s="590">
        <v>1122</v>
      </c>
      <c r="Y134" s="590"/>
      <c r="Z134" s="590">
        <v>809</v>
      </c>
      <c r="AA134" s="590"/>
      <c r="AB134" s="590">
        <v>578</v>
      </c>
      <c r="AC134" s="590"/>
      <c r="AD134" s="590">
        <v>166</v>
      </c>
      <c r="AE134" s="590"/>
      <c r="AF134" s="590">
        <v>134</v>
      </c>
      <c r="AG134" s="590"/>
      <c r="AH134" s="590">
        <v>1579</v>
      </c>
      <c r="AI134" s="590">
        <v>703</v>
      </c>
      <c r="AJ134" s="590">
        <v>0</v>
      </c>
      <c r="AK134" s="590">
        <v>182</v>
      </c>
      <c r="AL134" s="590">
        <v>282</v>
      </c>
      <c r="AM134" s="590">
        <v>0</v>
      </c>
      <c r="AN134" s="590">
        <v>0</v>
      </c>
      <c r="AO134" s="593">
        <v>14677</v>
      </c>
      <c r="AP134" s="590"/>
      <c r="AQ134" s="590"/>
      <c r="AR134" s="590"/>
      <c r="AS134" s="590"/>
      <c r="AT134" s="590"/>
      <c r="AU134" s="590"/>
      <c r="AV134" s="590"/>
      <c r="AW134" s="590"/>
      <c r="AX134" s="590"/>
      <c r="AY134" s="590"/>
      <c r="AZ134" s="590"/>
    </row>
    <row r="135" spans="2:52" s="553" customFormat="1" ht="16.5" customHeight="1">
      <c r="B135" s="1414"/>
      <c r="C135" s="596"/>
      <c r="D135" s="594"/>
      <c r="E135" s="599"/>
      <c r="F135" s="577" t="s">
        <v>1710</v>
      </c>
      <c r="G135" s="556"/>
      <c r="H135" s="590">
        <v>2</v>
      </c>
      <c r="I135" s="590"/>
      <c r="J135" s="590" t="s">
        <v>1319</v>
      </c>
      <c r="K135" s="590"/>
      <c r="L135" s="590" t="s">
        <v>1319</v>
      </c>
      <c r="M135" s="590"/>
      <c r="N135" s="590" t="s">
        <v>1319</v>
      </c>
      <c r="O135" s="590"/>
      <c r="P135" s="590" t="s">
        <v>1319</v>
      </c>
      <c r="Q135" s="590"/>
      <c r="R135" s="590" t="s">
        <v>1319</v>
      </c>
      <c r="S135" s="590"/>
      <c r="T135" s="590">
        <v>0</v>
      </c>
      <c r="U135" s="590"/>
      <c r="V135" s="590" t="s">
        <v>1319</v>
      </c>
      <c r="W135" s="590"/>
      <c r="X135" s="590" t="s">
        <v>1319</v>
      </c>
      <c r="Y135" s="590"/>
      <c r="Z135" s="590" t="s">
        <v>1319</v>
      </c>
      <c r="AA135" s="590"/>
      <c r="AB135" s="590" t="s">
        <v>1319</v>
      </c>
      <c r="AC135" s="590"/>
      <c r="AD135" s="590" t="s">
        <v>1319</v>
      </c>
      <c r="AE135" s="590"/>
      <c r="AF135" s="590" t="s">
        <v>1319</v>
      </c>
      <c r="AG135" s="590"/>
      <c r="AH135" s="590" t="s">
        <v>1319</v>
      </c>
      <c r="AI135" s="590" t="s">
        <v>1319</v>
      </c>
      <c r="AJ135" s="590">
        <v>0</v>
      </c>
      <c r="AK135" s="590" t="s">
        <v>1319</v>
      </c>
      <c r="AL135" s="590" t="s">
        <v>1319</v>
      </c>
      <c r="AM135" s="590">
        <v>0</v>
      </c>
      <c r="AN135" s="590">
        <v>0</v>
      </c>
      <c r="AO135" s="593" t="s">
        <v>1319</v>
      </c>
      <c r="AP135" s="590"/>
      <c r="AQ135" s="590"/>
      <c r="AR135" s="590"/>
      <c r="AS135" s="590"/>
      <c r="AT135" s="590"/>
      <c r="AU135" s="590"/>
      <c r="AV135" s="590"/>
      <c r="AW135" s="590"/>
      <c r="AX135" s="590"/>
      <c r="AY135" s="590"/>
      <c r="AZ135" s="590"/>
    </row>
    <row r="136" spans="2:52" s="553" customFormat="1" ht="16.5" customHeight="1">
      <c r="B136" s="1414"/>
      <c r="C136" s="596"/>
      <c r="D136" s="596"/>
      <c r="E136" s="189"/>
      <c r="F136" s="577" t="s">
        <v>1711</v>
      </c>
      <c r="G136" s="556"/>
      <c r="H136" s="590">
        <v>2</v>
      </c>
      <c r="I136" s="590"/>
      <c r="J136" s="590" t="s">
        <v>1319</v>
      </c>
      <c r="K136" s="590"/>
      <c r="L136" s="590" t="s">
        <v>1319</v>
      </c>
      <c r="M136" s="590"/>
      <c r="N136" s="590" t="s">
        <v>1319</v>
      </c>
      <c r="O136" s="590"/>
      <c r="P136" s="590" t="s">
        <v>1319</v>
      </c>
      <c r="Q136" s="590"/>
      <c r="R136" s="590" t="s">
        <v>1319</v>
      </c>
      <c r="S136" s="590"/>
      <c r="T136" s="590">
        <v>0</v>
      </c>
      <c r="U136" s="590"/>
      <c r="V136" s="590" t="s">
        <v>1319</v>
      </c>
      <c r="W136" s="590"/>
      <c r="X136" s="590" t="s">
        <v>1319</v>
      </c>
      <c r="Y136" s="590"/>
      <c r="Z136" s="590" t="s">
        <v>1319</v>
      </c>
      <c r="AA136" s="590"/>
      <c r="AB136" s="590" t="s">
        <v>1319</v>
      </c>
      <c r="AC136" s="590"/>
      <c r="AD136" s="590" t="s">
        <v>1319</v>
      </c>
      <c r="AE136" s="590"/>
      <c r="AF136" s="590" t="s">
        <v>1319</v>
      </c>
      <c r="AG136" s="590"/>
      <c r="AH136" s="590" t="s">
        <v>1319</v>
      </c>
      <c r="AI136" s="590" t="s">
        <v>1319</v>
      </c>
      <c r="AJ136" s="590" t="s">
        <v>1319</v>
      </c>
      <c r="AK136" s="590" t="s">
        <v>1319</v>
      </c>
      <c r="AL136" s="590" t="s">
        <v>1319</v>
      </c>
      <c r="AM136" s="590">
        <v>0</v>
      </c>
      <c r="AN136" s="590">
        <v>0</v>
      </c>
      <c r="AO136" s="593" t="s">
        <v>1319</v>
      </c>
      <c r="AP136" s="590"/>
      <c r="AQ136" s="590"/>
      <c r="AR136" s="590"/>
      <c r="AS136" s="590"/>
      <c r="AT136" s="590"/>
      <c r="AU136" s="590"/>
      <c r="AV136" s="590"/>
      <c r="AW136" s="590"/>
      <c r="AX136" s="590"/>
      <c r="AY136" s="590"/>
      <c r="AZ136" s="590"/>
    </row>
    <row r="137" spans="2:52" s="553" customFormat="1" ht="16.5" customHeight="1">
      <c r="B137" s="1414"/>
      <c r="C137" s="596"/>
      <c r="D137" s="592">
        <v>10</v>
      </c>
      <c r="E137" s="600"/>
      <c r="F137" s="577" t="s">
        <v>1712</v>
      </c>
      <c r="G137" s="556"/>
      <c r="H137" s="590">
        <v>4</v>
      </c>
      <c r="I137" s="590"/>
      <c r="J137" s="590">
        <v>263</v>
      </c>
      <c r="K137" s="590"/>
      <c r="L137" s="590">
        <v>3010</v>
      </c>
      <c r="M137" s="590"/>
      <c r="N137" s="590">
        <v>6535</v>
      </c>
      <c r="O137" s="590"/>
      <c r="P137" s="590">
        <v>44912</v>
      </c>
      <c r="Q137" s="590"/>
      <c r="R137" s="590">
        <v>1150</v>
      </c>
      <c r="S137" s="590"/>
      <c r="T137" s="590">
        <v>0</v>
      </c>
      <c r="U137" s="590"/>
      <c r="V137" s="590">
        <v>4212</v>
      </c>
      <c r="W137" s="590"/>
      <c r="X137" s="590">
        <v>4473</v>
      </c>
      <c r="Y137" s="590"/>
      <c r="Z137" s="590">
        <v>21730</v>
      </c>
      <c r="AA137" s="590"/>
      <c r="AB137" s="590">
        <v>2750</v>
      </c>
      <c r="AC137" s="590"/>
      <c r="AD137" s="590">
        <v>647</v>
      </c>
      <c r="AE137" s="590"/>
      <c r="AF137" s="590">
        <v>1107</v>
      </c>
      <c r="AG137" s="590"/>
      <c r="AH137" s="590">
        <v>19024</v>
      </c>
      <c r="AI137" s="590">
        <v>4021</v>
      </c>
      <c r="AJ137" s="590">
        <v>288</v>
      </c>
      <c r="AK137" s="590">
        <v>733</v>
      </c>
      <c r="AL137" s="590">
        <v>2882</v>
      </c>
      <c r="AM137" s="590">
        <v>570</v>
      </c>
      <c r="AN137" s="590">
        <v>594</v>
      </c>
      <c r="AO137" s="593">
        <v>77791</v>
      </c>
      <c r="AP137" s="590"/>
      <c r="AQ137" s="590"/>
      <c r="AR137" s="590"/>
      <c r="AS137" s="590"/>
      <c r="AT137" s="590"/>
      <c r="AU137" s="590"/>
      <c r="AV137" s="590"/>
      <c r="AW137" s="590"/>
      <c r="AX137" s="590"/>
      <c r="AY137" s="590"/>
      <c r="AZ137" s="590"/>
    </row>
    <row r="138" spans="2:52" s="553" customFormat="1" ht="16.5" customHeight="1">
      <c r="B138" s="1414"/>
      <c r="C138" s="596"/>
      <c r="D138" s="1413" t="s">
        <v>1713</v>
      </c>
      <c r="E138" s="600"/>
      <c r="F138" s="577" t="s">
        <v>1714</v>
      </c>
      <c r="G138" s="556"/>
      <c r="H138" s="590">
        <v>2</v>
      </c>
      <c r="I138" s="590"/>
      <c r="J138" s="590" t="s">
        <v>1319</v>
      </c>
      <c r="K138" s="590"/>
      <c r="L138" s="590" t="s">
        <v>1319</v>
      </c>
      <c r="M138" s="590"/>
      <c r="N138" s="590" t="s">
        <v>1319</v>
      </c>
      <c r="O138" s="590"/>
      <c r="P138" s="590" t="s">
        <v>1319</v>
      </c>
      <c r="Q138" s="590"/>
      <c r="R138" s="590" t="s">
        <v>1319</v>
      </c>
      <c r="S138" s="590"/>
      <c r="T138" s="590">
        <v>0</v>
      </c>
      <c r="U138" s="590"/>
      <c r="V138" s="590" t="s">
        <v>1319</v>
      </c>
      <c r="W138" s="590"/>
      <c r="X138" s="590" t="s">
        <v>1319</v>
      </c>
      <c r="Y138" s="590"/>
      <c r="Z138" s="590" t="s">
        <v>1319</v>
      </c>
      <c r="AA138" s="590"/>
      <c r="AB138" s="590" t="s">
        <v>1319</v>
      </c>
      <c r="AC138" s="590"/>
      <c r="AD138" s="590" t="s">
        <v>1319</v>
      </c>
      <c r="AE138" s="590"/>
      <c r="AF138" s="590" t="s">
        <v>1319</v>
      </c>
      <c r="AG138" s="590"/>
      <c r="AH138" s="590" t="s">
        <v>1319</v>
      </c>
      <c r="AI138" s="590" t="s">
        <v>1319</v>
      </c>
      <c r="AJ138" s="590">
        <v>0</v>
      </c>
      <c r="AK138" s="590" t="s">
        <v>1319</v>
      </c>
      <c r="AL138" s="590" t="s">
        <v>1319</v>
      </c>
      <c r="AM138" s="590">
        <v>0</v>
      </c>
      <c r="AN138" s="590">
        <v>0</v>
      </c>
      <c r="AO138" s="593" t="s">
        <v>1319</v>
      </c>
      <c r="AP138" s="590"/>
      <c r="AQ138" s="590"/>
      <c r="AR138" s="590"/>
      <c r="AS138" s="590"/>
      <c r="AT138" s="590"/>
      <c r="AU138" s="590"/>
      <c r="AV138" s="590"/>
      <c r="AW138" s="590"/>
      <c r="AX138" s="590"/>
      <c r="AY138" s="590"/>
      <c r="AZ138" s="590"/>
    </row>
    <row r="139" spans="2:52" s="553" customFormat="1" ht="16.5" customHeight="1">
      <c r="B139" s="1414"/>
      <c r="C139" s="596"/>
      <c r="D139" s="1413"/>
      <c r="E139" s="600"/>
      <c r="F139" s="577" t="s">
        <v>1715</v>
      </c>
      <c r="G139" s="556"/>
      <c r="H139" s="590">
        <v>1</v>
      </c>
      <c r="I139" s="590"/>
      <c r="J139" s="590" t="s">
        <v>1319</v>
      </c>
      <c r="K139" s="590"/>
      <c r="L139" s="590" t="s">
        <v>1319</v>
      </c>
      <c r="M139" s="590"/>
      <c r="N139" s="590" t="s">
        <v>1319</v>
      </c>
      <c r="O139" s="590"/>
      <c r="P139" s="590" t="s">
        <v>1319</v>
      </c>
      <c r="Q139" s="590"/>
      <c r="R139" s="590" t="s">
        <v>1319</v>
      </c>
      <c r="S139" s="590"/>
      <c r="T139" s="590">
        <v>0</v>
      </c>
      <c r="U139" s="590"/>
      <c r="V139" s="590" t="s">
        <v>1319</v>
      </c>
      <c r="W139" s="590"/>
      <c r="X139" s="590" t="s">
        <v>1319</v>
      </c>
      <c r="Y139" s="590"/>
      <c r="Z139" s="590" t="s">
        <v>1319</v>
      </c>
      <c r="AA139" s="590"/>
      <c r="AB139" s="590" t="s">
        <v>1319</v>
      </c>
      <c r="AC139" s="590"/>
      <c r="AD139" s="590" t="s">
        <v>1319</v>
      </c>
      <c r="AE139" s="590"/>
      <c r="AF139" s="590" t="s">
        <v>1319</v>
      </c>
      <c r="AG139" s="590"/>
      <c r="AH139" s="590" t="s">
        <v>1319</v>
      </c>
      <c r="AI139" s="590" t="s">
        <v>1319</v>
      </c>
      <c r="AJ139" s="590" t="s">
        <v>1319</v>
      </c>
      <c r="AK139" s="590" t="s">
        <v>1319</v>
      </c>
      <c r="AL139" s="590">
        <v>0</v>
      </c>
      <c r="AM139" s="590">
        <v>0</v>
      </c>
      <c r="AN139" s="590">
        <v>0</v>
      </c>
      <c r="AO139" s="593" t="s">
        <v>1319</v>
      </c>
      <c r="AP139" s="590"/>
      <c r="AQ139" s="590"/>
      <c r="AR139" s="590"/>
      <c r="AS139" s="590"/>
      <c r="AT139" s="590"/>
      <c r="AU139" s="590"/>
      <c r="AV139" s="590"/>
      <c r="AW139" s="590"/>
      <c r="AX139" s="590"/>
      <c r="AY139" s="590"/>
      <c r="AZ139" s="590"/>
    </row>
    <row r="140" spans="2:52" s="553" customFormat="1" ht="16.5" customHeight="1">
      <c r="B140" s="1414"/>
      <c r="C140" s="583"/>
      <c r="D140" s="583"/>
      <c r="E140" s="600"/>
      <c r="F140" s="577" t="s">
        <v>1716</v>
      </c>
      <c r="G140" s="556"/>
      <c r="H140" s="590">
        <v>1</v>
      </c>
      <c r="I140" s="590"/>
      <c r="J140" s="590" t="s">
        <v>1319</v>
      </c>
      <c r="K140" s="590"/>
      <c r="L140" s="590" t="s">
        <v>1319</v>
      </c>
      <c r="M140" s="601"/>
      <c r="N140" s="590" t="s">
        <v>1319</v>
      </c>
      <c r="O140" s="590"/>
      <c r="P140" s="590" t="s">
        <v>1319</v>
      </c>
      <c r="Q140" s="590"/>
      <c r="R140" s="590" t="s">
        <v>1319</v>
      </c>
      <c r="S140" s="590"/>
      <c r="T140" s="590">
        <v>0</v>
      </c>
      <c r="U140" s="590"/>
      <c r="V140" s="590" t="s">
        <v>1319</v>
      </c>
      <c r="W140" s="590"/>
      <c r="X140" s="590" t="s">
        <v>1319</v>
      </c>
      <c r="Y140" s="590"/>
      <c r="Z140" s="590" t="s">
        <v>1319</v>
      </c>
      <c r="AA140" s="590"/>
      <c r="AB140" s="590" t="s">
        <v>1319</v>
      </c>
      <c r="AC140" s="590"/>
      <c r="AD140" s="590" t="s">
        <v>1319</v>
      </c>
      <c r="AE140" s="590"/>
      <c r="AF140" s="590" t="s">
        <v>1319</v>
      </c>
      <c r="AG140" s="590"/>
      <c r="AH140" s="590" t="s">
        <v>1319</v>
      </c>
      <c r="AI140" s="590" t="s">
        <v>1319</v>
      </c>
      <c r="AJ140" s="590">
        <v>0</v>
      </c>
      <c r="AK140" s="590" t="s">
        <v>1319</v>
      </c>
      <c r="AL140" s="590" t="s">
        <v>1319</v>
      </c>
      <c r="AM140" s="590" t="s">
        <v>1319</v>
      </c>
      <c r="AN140" s="590" t="s">
        <v>1319</v>
      </c>
      <c r="AO140" s="593" t="s">
        <v>1319</v>
      </c>
      <c r="AP140" s="590"/>
      <c r="AQ140" s="590"/>
      <c r="AR140" s="590"/>
      <c r="AS140" s="590"/>
      <c r="AT140" s="590"/>
      <c r="AU140" s="590"/>
      <c r="AV140" s="590"/>
      <c r="AW140" s="590"/>
      <c r="AX140" s="590"/>
      <c r="AY140" s="590"/>
      <c r="AZ140" s="590"/>
    </row>
    <row r="141" spans="2:52" s="553" customFormat="1" ht="16.5" customHeight="1">
      <c r="B141" s="1414"/>
      <c r="C141" s="583"/>
      <c r="D141" s="583"/>
      <c r="E141" s="600"/>
      <c r="F141" s="577" t="s">
        <v>1717</v>
      </c>
      <c r="G141" s="556"/>
      <c r="H141" s="590">
        <v>0</v>
      </c>
      <c r="I141" s="590"/>
      <c r="J141" s="590">
        <v>0</v>
      </c>
      <c r="K141" s="590"/>
      <c r="L141" s="590">
        <v>0</v>
      </c>
      <c r="M141" s="590"/>
      <c r="N141" s="590">
        <v>0</v>
      </c>
      <c r="O141" s="590"/>
      <c r="P141" s="590">
        <v>0</v>
      </c>
      <c r="Q141" s="590"/>
      <c r="R141" s="590">
        <v>0</v>
      </c>
      <c r="S141" s="590"/>
      <c r="T141" s="590">
        <v>0</v>
      </c>
      <c r="U141" s="590"/>
      <c r="V141" s="590">
        <v>0</v>
      </c>
      <c r="W141" s="590"/>
      <c r="X141" s="590">
        <v>0</v>
      </c>
      <c r="Y141" s="590"/>
      <c r="Z141" s="590">
        <v>0</v>
      </c>
      <c r="AA141" s="590"/>
      <c r="AB141" s="590">
        <v>0</v>
      </c>
      <c r="AC141" s="590"/>
      <c r="AD141" s="590">
        <v>0</v>
      </c>
      <c r="AE141" s="590"/>
      <c r="AF141" s="590">
        <v>0</v>
      </c>
      <c r="AG141" s="590"/>
      <c r="AH141" s="590">
        <v>0</v>
      </c>
      <c r="AI141" s="590">
        <v>0</v>
      </c>
      <c r="AJ141" s="590">
        <v>0</v>
      </c>
      <c r="AK141" s="590">
        <v>0</v>
      </c>
      <c r="AL141" s="590">
        <v>0</v>
      </c>
      <c r="AM141" s="590">
        <v>0</v>
      </c>
      <c r="AN141" s="590">
        <v>0</v>
      </c>
      <c r="AO141" s="593">
        <v>0</v>
      </c>
      <c r="AP141" s="590"/>
      <c r="AQ141" s="590"/>
      <c r="AR141" s="590"/>
      <c r="AS141" s="590"/>
      <c r="AT141" s="590"/>
      <c r="AU141" s="590"/>
      <c r="AV141" s="590"/>
      <c r="AW141" s="590"/>
      <c r="AX141" s="590"/>
      <c r="AY141" s="590"/>
      <c r="AZ141" s="590"/>
    </row>
    <row r="142" spans="2:52" ht="12">
      <c r="B142" s="1414"/>
      <c r="C142" s="583"/>
      <c r="D142" s="583"/>
      <c r="E142" s="600"/>
      <c r="F142" s="577" t="s">
        <v>1718</v>
      </c>
      <c r="G142" s="602"/>
      <c r="H142" s="590">
        <v>1</v>
      </c>
      <c r="I142" s="590"/>
      <c r="J142" s="590" t="s">
        <v>1354</v>
      </c>
      <c r="K142" s="590"/>
      <c r="L142" s="590" t="s">
        <v>1354</v>
      </c>
      <c r="M142" s="590"/>
      <c r="N142" s="590" t="s">
        <v>1354</v>
      </c>
      <c r="O142" s="590"/>
      <c r="P142" s="590" t="s">
        <v>1354</v>
      </c>
      <c r="Q142" s="590"/>
      <c r="R142" s="590" t="s">
        <v>1354</v>
      </c>
      <c r="S142" s="590"/>
      <c r="T142" s="590">
        <v>0</v>
      </c>
      <c r="U142" s="590"/>
      <c r="V142" s="590" t="s">
        <v>1354</v>
      </c>
      <c r="W142" s="590"/>
      <c r="X142" s="590" t="s">
        <v>1354</v>
      </c>
      <c r="Y142" s="590"/>
      <c r="Z142" s="590" t="s">
        <v>1354</v>
      </c>
      <c r="AA142" s="590"/>
      <c r="AB142" s="590" t="s">
        <v>1354</v>
      </c>
      <c r="AC142" s="590"/>
      <c r="AD142" s="590" t="s">
        <v>1354</v>
      </c>
      <c r="AE142" s="590"/>
      <c r="AF142" s="590" t="s">
        <v>1354</v>
      </c>
      <c r="AG142" s="590"/>
      <c r="AH142" s="590" t="s">
        <v>1354</v>
      </c>
      <c r="AI142" s="590" t="s">
        <v>1354</v>
      </c>
      <c r="AJ142" s="590">
        <v>0</v>
      </c>
      <c r="AK142" s="590" t="s">
        <v>1354</v>
      </c>
      <c r="AL142" s="590" t="s">
        <v>1354</v>
      </c>
      <c r="AM142" s="590" t="s">
        <v>1354</v>
      </c>
      <c r="AN142" s="590" t="s">
        <v>1354</v>
      </c>
      <c r="AO142" s="593" t="s">
        <v>1354</v>
      </c>
      <c r="AP142" s="590"/>
      <c r="AQ142" s="590"/>
      <c r="AR142" s="590"/>
      <c r="AS142" s="590"/>
      <c r="AT142" s="590"/>
      <c r="AU142" s="590"/>
      <c r="AV142" s="590"/>
      <c r="AW142" s="590"/>
      <c r="AX142" s="590"/>
      <c r="AY142" s="590"/>
      <c r="AZ142" s="590"/>
    </row>
    <row r="143" spans="2:52" s="597" customFormat="1" ht="16.5" customHeight="1">
      <c r="B143" s="556"/>
      <c r="C143" s="583"/>
      <c r="D143" s="583"/>
      <c r="E143" s="600"/>
      <c r="F143" s="577" t="s">
        <v>1707</v>
      </c>
      <c r="G143" s="598"/>
      <c r="H143" s="590">
        <f>SUM(H134:H142)</f>
        <v>17</v>
      </c>
      <c r="I143" s="603"/>
      <c r="J143" s="590">
        <v>2762</v>
      </c>
      <c r="K143" s="603"/>
      <c r="L143" s="590">
        <v>33382</v>
      </c>
      <c r="M143" s="603"/>
      <c r="N143" s="590">
        <v>108889</v>
      </c>
      <c r="O143" s="590"/>
      <c r="P143" s="590">
        <v>605407</v>
      </c>
      <c r="Q143" s="590"/>
      <c r="R143" s="590">
        <v>412171</v>
      </c>
      <c r="S143" s="590"/>
      <c r="T143" s="590">
        <f>SUM(T134:T142)</f>
        <v>0</v>
      </c>
      <c r="U143" s="590"/>
      <c r="V143" s="590">
        <v>67876</v>
      </c>
      <c r="W143" s="590"/>
      <c r="X143" s="590">
        <v>52829</v>
      </c>
      <c r="Y143" s="590"/>
      <c r="Z143" s="590">
        <v>82693</v>
      </c>
      <c r="AA143" s="590"/>
      <c r="AB143" s="590">
        <v>85058</v>
      </c>
      <c r="AC143" s="590"/>
      <c r="AD143" s="590">
        <v>37966</v>
      </c>
      <c r="AE143" s="590"/>
      <c r="AF143" s="590">
        <v>30377</v>
      </c>
      <c r="AG143" s="590"/>
      <c r="AH143" s="587">
        <v>316465</v>
      </c>
      <c r="AI143" s="590">
        <v>43106</v>
      </c>
      <c r="AJ143" s="590">
        <v>1135</v>
      </c>
      <c r="AK143" s="590">
        <v>5268</v>
      </c>
      <c r="AL143" s="590">
        <v>51778</v>
      </c>
      <c r="AM143" s="590">
        <v>10762</v>
      </c>
      <c r="AN143" s="590">
        <v>9645</v>
      </c>
      <c r="AO143" s="593">
        <v>947077</v>
      </c>
      <c r="AP143" s="590"/>
      <c r="AQ143" s="590"/>
      <c r="AR143" s="590"/>
      <c r="AS143" s="590"/>
      <c r="AT143" s="590"/>
      <c r="AU143" s="590"/>
      <c r="AV143" s="590"/>
      <c r="AW143" s="590"/>
      <c r="AX143" s="590"/>
      <c r="AY143" s="590"/>
      <c r="AZ143" s="590"/>
    </row>
    <row r="144" spans="2:52" s="597" customFormat="1" ht="16.5" customHeight="1">
      <c r="B144" s="556"/>
      <c r="C144" s="583"/>
      <c r="D144" s="583"/>
      <c r="E144" s="600"/>
      <c r="F144" s="577"/>
      <c r="G144" s="598"/>
      <c r="H144" s="590"/>
      <c r="I144" s="603"/>
      <c r="J144" s="590"/>
      <c r="K144" s="603"/>
      <c r="L144" s="590"/>
      <c r="M144" s="603"/>
      <c r="N144" s="590"/>
      <c r="O144" s="590"/>
      <c r="P144" s="590"/>
      <c r="Q144" s="590"/>
      <c r="R144" s="590"/>
      <c r="S144" s="590"/>
      <c r="T144" s="590"/>
      <c r="U144" s="590"/>
      <c r="V144" s="590"/>
      <c r="W144" s="590"/>
      <c r="X144" s="590"/>
      <c r="Y144" s="590"/>
      <c r="Z144" s="590"/>
      <c r="AA144" s="590"/>
      <c r="AB144" s="590"/>
      <c r="AC144" s="590"/>
      <c r="AD144" s="590"/>
      <c r="AE144" s="590"/>
      <c r="AF144" s="590"/>
      <c r="AG144" s="590"/>
      <c r="AH144" s="590"/>
      <c r="AI144" s="590"/>
      <c r="AJ144" s="590"/>
      <c r="AK144" s="590"/>
      <c r="AL144" s="590"/>
      <c r="AM144" s="590"/>
      <c r="AN144" s="590"/>
      <c r="AO144" s="593"/>
      <c r="AP144" s="590"/>
      <c r="AQ144" s="590"/>
      <c r="AR144" s="590"/>
      <c r="AS144" s="590"/>
      <c r="AT144" s="590"/>
      <c r="AU144" s="590"/>
      <c r="AV144" s="590"/>
      <c r="AW144" s="590"/>
      <c r="AX144" s="590"/>
      <c r="AY144" s="590"/>
      <c r="AZ144" s="590"/>
    </row>
    <row r="145" spans="2:41" s="582" customFormat="1" ht="12.75">
      <c r="B145" s="556"/>
      <c r="C145" s="583"/>
      <c r="D145" s="583"/>
      <c r="E145" s="584"/>
      <c r="F145" s="585" t="s">
        <v>519</v>
      </c>
      <c r="G145" s="586"/>
      <c r="H145" s="587">
        <f>SUM(H148,H158)</f>
        <v>5</v>
      </c>
      <c r="I145" s="587"/>
      <c r="J145" s="587">
        <v>125</v>
      </c>
      <c r="K145" s="587"/>
      <c r="L145" s="588" t="s">
        <v>1719</v>
      </c>
      <c r="M145" s="587"/>
      <c r="N145" s="587">
        <v>4097</v>
      </c>
      <c r="O145" s="587"/>
      <c r="P145" s="587">
        <v>52699</v>
      </c>
      <c r="Q145" s="589"/>
      <c r="R145" s="590" t="s">
        <v>1719</v>
      </c>
      <c r="S145" s="589"/>
      <c r="T145" s="587">
        <v>2245</v>
      </c>
      <c r="U145" s="587"/>
      <c r="V145" s="588" t="s">
        <v>1719</v>
      </c>
      <c r="W145" s="587"/>
      <c r="X145" s="588" t="s">
        <v>1719</v>
      </c>
      <c r="Y145" s="587"/>
      <c r="Z145" s="588" t="s">
        <v>1719</v>
      </c>
      <c r="AA145" s="587"/>
      <c r="AB145" s="588" t="s">
        <v>1719</v>
      </c>
      <c r="AC145" s="587"/>
      <c r="AD145" s="588" t="s">
        <v>1719</v>
      </c>
      <c r="AE145" s="587"/>
      <c r="AF145" s="588" t="s">
        <v>1719</v>
      </c>
      <c r="AG145" s="587"/>
      <c r="AH145" s="588" t="s">
        <v>1719</v>
      </c>
      <c r="AI145" s="588" t="s">
        <v>1719</v>
      </c>
      <c r="AJ145" s="588" t="s">
        <v>1719</v>
      </c>
      <c r="AK145" s="588" t="s">
        <v>1719</v>
      </c>
      <c r="AL145" s="588" t="s">
        <v>1719</v>
      </c>
      <c r="AM145" s="588" t="s">
        <v>1719</v>
      </c>
      <c r="AN145" s="588" t="s">
        <v>1719</v>
      </c>
      <c r="AO145" s="591">
        <v>73338</v>
      </c>
    </row>
    <row r="146" spans="2:52" s="553" customFormat="1" ht="16.5" customHeight="1">
      <c r="B146" s="556"/>
      <c r="C146" s="583"/>
      <c r="D146" s="592">
        <v>9</v>
      </c>
      <c r="E146" s="584"/>
      <c r="F146" s="577" t="s">
        <v>1702</v>
      </c>
      <c r="G146" s="556"/>
      <c r="H146" s="590">
        <v>0</v>
      </c>
      <c r="I146" s="590"/>
      <c r="J146" s="590">
        <v>0</v>
      </c>
      <c r="K146" s="590"/>
      <c r="L146" s="590" t="s">
        <v>1703</v>
      </c>
      <c r="M146" s="590"/>
      <c r="N146" s="590">
        <v>0</v>
      </c>
      <c r="O146" s="590"/>
      <c r="P146" s="590">
        <v>0</v>
      </c>
      <c r="Q146" s="590"/>
      <c r="R146" s="590" t="s">
        <v>1703</v>
      </c>
      <c r="S146" s="590"/>
      <c r="T146" s="590">
        <v>0</v>
      </c>
      <c r="U146" s="590"/>
      <c r="V146" s="590" t="s">
        <v>1703</v>
      </c>
      <c r="W146" s="590"/>
      <c r="X146" s="590" t="s">
        <v>1703</v>
      </c>
      <c r="Y146" s="590"/>
      <c r="Z146" s="590" t="s">
        <v>1703</v>
      </c>
      <c r="AA146" s="590"/>
      <c r="AB146" s="590" t="s">
        <v>1703</v>
      </c>
      <c r="AC146" s="590"/>
      <c r="AD146" s="590" t="s">
        <v>1703</v>
      </c>
      <c r="AE146" s="590"/>
      <c r="AF146" s="590" t="s">
        <v>1703</v>
      </c>
      <c r="AG146" s="590"/>
      <c r="AH146" s="590" t="s">
        <v>1703</v>
      </c>
      <c r="AI146" s="590" t="s">
        <v>1703</v>
      </c>
      <c r="AJ146" s="590" t="s">
        <v>1703</v>
      </c>
      <c r="AK146" s="590" t="s">
        <v>1703</v>
      </c>
      <c r="AL146" s="590" t="s">
        <v>1703</v>
      </c>
      <c r="AM146" s="590" t="s">
        <v>1703</v>
      </c>
      <c r="AN146" s="590" t="s">
        <v>1703</v>
      </c>
      <c r="AO146" s="593">
        <v>0</v>
      </c>
      <c r="AP146" s="590"/>
      <c r="AQ146" s="590"/>
      <c r="AR146" s="590"/>
      <c r="AS146" s="590"/>
      <c r="AT146" s="590"/>
      <c r="AU146" s="590"/>
      <c r="AV146" s="590"/>
      <c r="AW146" s="590"/>
      <c r="AX146" s="590"/>
      <c r="AY146" s="590"/>
      <c r="AZ146" s="590"/>
    </row>
    <row r="147" spans="2:52" s="553" customFormat="1" ht="16.5" customHeight="1">
      <c r="B147" s="556"/>
      <c r="C147" s="583"/>
      <c r="D147" s="1413" t="s">
        <v>1704</v>
      </c>
      <c r="E147" s="189"/>
      <c r="F147" s="577" t="s">
        <v>1705</v>
      </c>
      <c r="G147" s="556"/>
      <c r="H147" s="590">
        <v>1</v>
      </c>
      <c r="I147" s="590"/>
      <c r="J147" s="590" t="s">
        <v>1319</v>
      </c>
      <c r="K147" s="590"/>
      <c r="L147" s="590" t="s">
        <v>1706</v>
      </c>
      <c r="M147" s="590"/>
      <c r="N147" s="590" t="s">
        <v>1319</v>
      </c>
      <c r="O147" s="590"/>
      <c r="P147" s="590" t="s">
        <v>1319</v>
      </c>
      <c r="Q147" s="590"/>
      <c r="R147" s="590" t="s">
        <v>1706</v>
      </c>
      <c r="S147" s="590"/>
      <c r="T147" s="590">
        <v>0</v>
      </c>
      <c r="U147" s="590"/>
      <c r="V147" s="590" t="s">
        <v>1706</v>
      </c>
      <c r="W147" s="590"/>
      <c r="X147" s="590" t="s">
        <v>1706</v>
      </c>
      <c r="Y147" s="590"/>
      <c r="Z147" s="590" t="s">
        <v>1706</v>
      </c>
      <c r="AA147" s="590"/>
      <c r="AB147" s="590" t="s">
        <v>1706</v>
      </c>
      <c r="AC147" s="590"/>
      <c r="AD147" s="590" t="s">
        <v>1706</v>
      </c>
      <c r="AE147" s="590"/>
      <c r="AF147" s="590" t="s">
        <v>1706</v>
      </c>
      <c r="AG147" s="590"/>
      <c r="AH147" s="590" t="s">
        <v>1706</v>
      </c>
      <c r="AI147" s="590" t="s">
        <v>1706</v>
      </c>
      <c r="AJ147" s="590" t="s">
        <v>1706</v>
      </c>
      <c r="AK147" s="590" t="s">
        <v>1706</v>
      </c>
      <c r="AL147" s="590" t="s">
        <v>1706</v>
      </c>
      <c r="AM147" s="590" t="s">
        <v>1706</v>
      </c>
      <c r="AN147" s="590" t="s">
        <v>1706</v>
      </c>
      <c r="AO147" s="593" t="s">
        <v>1319</v>
      </c>
      <c r="AP147" s="590"/>
      <c r="AQ147" s="590"/>
      <c r="AR147" s="590"/>
      <c r="AS147" s="590"/>
      <c r="AT147" s="590"/>
      <c r="AU147" s="590"/>
      <c r="AV147" s="590"/>
      <c r="AW147" s="590"/>
      <c r="AX147" s="590"/>
      <c r="AY147" s="590"/>
      <c r="AZ147" s="590"/>
    </row>
    <row r="148" spans="2:52" s="553" customFormat="1" ht="16.5" customHeight="1">
      <c r="B148" s="556">
        <v>27</v>
      </c>
      <c r="C148" s="596"/>
      <c r="D148" s="1413"/>
      <c r="E148" s="189"/>
      <c r="F148" s="577" t="s">
        <v>1707</v>
      </c>
      <c r="G148" s="556"/>
      <c r="H148" s="590">
        <f>SUM(H146:H147)</f>
        <v>1</v>
      </c>
      <c r="I148" s="590"/>
      <c r="J148" s="590" t="s">
        <v>1720</v>
      </c>
      <c r="K148" s="590"/>
      <c r="L148" s="590" t="s">
        <v>1708</v>
      </c>
      <c r="M148" s="590"/>
      <c r="N148" s="590" t="s">
        <v>1720</v>
      </c>
      <c r="O148" s="590"/>
      <c r="P148" s="590" t="s">
        <v>1720</v>
      </c>
      <c r="Q148" s="590"/>
      <c r="R148" s="590" t="s">
        <v>1708</v>
      </c>
      <c r="S148" s="590"/>
      <c r="T148" s="590">
        <f>SUM(T146:T147)</f>
        <v>0</v>
      </c>
      <c r="U148" s="590"/>
      <c r="V148" s="590" t="s">
        <v>1708</v>
      </c>
      <c r="W148" s="590"/>
      <c r="X148" s="590" t="s">
        <v>1708</v>
      </c>
      <c r="Y148" s="590"/>
      <c r="Z148" s="590" t="s">
        <v>1708</v>
      </c>
      <c r="AA148" s="590"/>
      <c r="AB148" s="590" t="s">
        <v>1708</v>
      </c>
      <c r="AC148" s="590"/>
      <c r="AD148" s="590" t="s">
        <v>1708</v>
      </c>
      <c r="AE148" s="590"/>
      <c r="AF148" s="590" t="s">
        <v>1708</v>
      </c>
      <c r="AG148" s="590"/>
      <c r="AH148" s="590" t="s">
        <v>1708</v>
      </c>
      <c r="AI148" s="590" t="s">
        <v>1708</v>
      </c>
      <c r="AJ148" s="590" t="s">
        <v>1708</v>
      </c>
      <c r="AK148" s="590" t="s">
        <v>1708</v>
      </c>
      <c r="AL148" s="590" t="s">
        <v>1708</v>
      </c>
      <c r="AM148" s="590" t="s">
        <v>1708</v>
      </c>
      <c r="AN148" s="590" t="s">
        <v>1708</v>
      </c>
      <c r="AO148" s="593" t="s">
        <v>1720</v>
      </c>
      <c r="AP148" s="590"/>
      <c r="AQ148" s="590"/>
      <c r="AR148" s="590"/>
      <c r="AS148" s="590"/>
      <c r="AT148" s="590"/>
      <c r="AU148" s="590"/>
      <c r="AV148" s="590"/>
      <c r="AW148" s="590"/>
      <c r="AX148" s="590"/>
      <c r="AY148" s="590"/>
      <c r="AZ148" s="590"/>
    </row>
    <row r="149" spans="2:52" s="597" customFormat="1" ht="16.5" customHeight="1">
      <c r="B149" s="1414" t="s">
        <v>1662</v>
      </c>
      <c r="C149" s="596"/>
      <c r="D149" s="594"/>
      <c r="E149" s="189"/>
      <c r="F149" s="577" t="s">
        <v>1709</v>
      </c>
      <c r="G149" s="598"/>
      <c r="H149" s="590">
        <v>1</v>
      </c>
      <c r="I149" s="588"/>
      <c r="J149" s="590" t="s">
        <v>1319</v>
      </c>
      <c r="K149" s="588"/>
      <c r="L149" s="590" t="s">
        <v>1319</v>
      </c>
      <c r="M149" s="588"/>
      <c r="N149" s="590" t="s">
        <v>1319</v>
      </c>
      <c r="O149" s="590"/>
      <c r="P149" s="590" t="s">
        <v>1319</v>
      </c>
      <c r="Q149" s="590"/>
      <c r="R149" s="590" t="s">
        <v>1319</v>
      </c>
      <c r="S149" s="590"/>
      <c r="T149" s="590" t="s">
        <v>1319</v>
      </c>
      <c r="U149" s="590"/>
      <c r="V149" s="590" t="s">
        <v>1319</v>
      </c>
      <c r="W149" s="590"/>
      <c r="X149" s="590" t="s">
        <v>1319</v>
      </c>
      <c r="Y149" s="590"/>
      <c r="Z149" s="590" t="s">
        <v>1319</v>
      </c>
      <c r="AA149" s="590"/>
      <c r="AB149" s="590" t="s">
        <v>1319</v>
      </c>
      <c r="AC149" s="590"/>
      <c r="AD149" s="590">
        <v>0</v>
      </c>
      <c r="AE149" s="590"/>
      <c r="AF149" s="590" t="s">
        <v>1319</v>
      </c>
      <c r="AG149" s="590"/>
      <c r="AH149" s="590" t="s">
        <v>1319</v>
      </c>
      <c r="AI149" s="590" t="s">
        <v>1319</v>
      </c>
      <c r="AJ149" s="590">
        <v>0</v>
      </c>
      <c r="AK149" s="590" t="s">
        <v>1319</v>
      </c>
      <c r="AL149" s="590" t="s">
        <v>1319</v>
      </c>
      <c r="AM149" s="590" t="s">
        <v>1319</v>
      </c>
      <c r="AN149" s="590" t="s">
        <v>1319</v>
      </c>
      <c r="AO149" s="593" t="s">
        <v>1319</v>
      </c>
      <c r="AP149" s="590"/>
      <c r="AQ149" s="590"/>
      <c r="AR149" s="590"/>
      <c r="AS149" s="590"/>
      <c r="AT149" s="590"/>
      <c r="AU149" s="590"/>
      <c r="AV149" s="590"/>
      <c r="AW149" s="590"/>
      <c r="AX149" s="590"/>
      <c r="AY149" s="590"/>
      <c r="AZ149" s="590"/>
    </row>
    <row r="150" spans="2:52" s="553" customFormat="1" ht="16.5" customHeight="1">
      <c r="B150" s="1414"/>
      <c r="C150" s="596"/>
      <c r="D150" s="594"/>
      <c r="E150" s="599"/>
      <c r="F150" s="577" t="s">
        <v>1710</v>
      </c>
      <c r="G150" s="556"/>
      <c r="H150" s="590">
        <v>0</v>
      </c>
      <c r="I150" s="590"/>
      <c r="J150" s="590">
        <v>0</v>
      </c>
      <c r="K150" s="590"/>
      <c r="L150" s="590">
        <v>0</v>
      </c>
      <c r="M150" s="590"/>
      <c r="N150" s="590">
        <v>0</v>
      </c>
      <c r="O150" s="590"/>
      <c r="P150" s="590">
        <v>0</v>
      </c>
      <c r="Q150" s="590"/>
      <c r="R150" s="590">
        <v>0</v>
      </c>
      <c r="S150" s="590"/>
      <c r="T150" s="590">
        <v>0</v>
      </c>
      <c r="U150" s="590"/>
      <c r="V150" s="590">
        <v>0</v>
      </c>
      <c r="W150" s="590"/>
      <c r="X150" s="590">
        <v>0</v>
      </c>
      <c r="Y150" s="590"/>
      <c r="Z150" s="590">
        <v>0</v>
      </c>
      <c r="AA150" s="590"/>
      <c r="AB150" s="590">
        <v>0</v>
      </c>
      <c r="AC150" s="590"/>
      <c r="AD150" s="590">
        <v>0</v>
      </c>
      <c r="AE150" s="590"/>
      <c r="AF150" s="590">
        <v>0</v>
      </c>
      <c r="AG150" s="590"/>
      <c r="AH150" s="590">
        <v>0</v>
      </c>
      <c r="AI150" s="590">
        <v>0</v>
      </c>
      <c r="AJ150" s="590">
        <v>0</v>
      </c>
      <c r="AK150" s="590">
        <v>0</v>
      </c>
      <c r="AL150" s="590">
        <v>0</v>
      </c>
      <c r="AM150" s="590">
        <v>0</v>
      </c>
      <c r="AN150" s="590">
        <v>0</v>
      </c>
      <c r="AO150" s="593">
        <v>0</v>
      </c>
      <c r="AP150" s="590"/>
      <c r="AQ150" s="590"/>
      <c r="AR150" s="590"/>
      <c r="AS150" s="590"/>
      <c r="AT150" s="590"/>
      <c r="AU150" s="590"/>
      <c r="AV150" s="590"/>
      <c r="AW150" s="590"/>
      <c r="AX150" s="590"/>
      <c r="AY150" s="590"/>
      <c r="AZ150" s="590"/>
    </row>
    <row r="151" spans="2:52" s="553" customFormat="1" ht="16.5" customHeight="1">
      <c r="B151" s="1414"/>
      <c r="C151" s="596"/>
      <c r="D151" s="596"/>
      <c r="E151" s="189"/>
      <c r="F151" s="577" t="s">
        <v>1711</v>
      </c>
      <c r="G151" s="556"/>
      <c r="H151" s="590">
        <v>3</v>
      </c>
      <c r="I151" s="590"/>
      <c r="J151" s="590">
        <v>103</v>
      </c>
      <c r="K151" s="590"/>
      <c r="L151" s="590">
        <v>1311</v>
      </c>
      <c r="M151" s="590"/>
      <c r="N151" s="590">
        <v>3489</v>
      </c>
      <c r="O151" s="590"/>
      <c r="P151" s="590">
        <v>47872</v>
      </c>
      <c r="Q151" s="590"/>
      <c r="R151" s="590">
        <v>672</v>
      </c>
      <c r="S151" s="590"/>
      <c r="T151" s="590">
        <v>2162</v>
      </c>
      <c r="U151" s="590"/>
      <c r="V151" s="590">
        <v>623</v>
      </c>
      <c r="W151" s="590"/>
      <c r="X151" s="590">
        <v>4177</v>
      </c>
      <c r="Y151" s="590"/>
      <c r="Z151" s="590">
        <v>3554</v>
      </c>
      <c r="AA151" s="590"/>
      <c r="AB151" s="590">
        <v>4306</v>
      </c>
      <c r="AC151" s="590"/>
      <c r="AD151" s="590">
        <v>0</v>
      </c>
      <c r="AE151" s="590"/>
      <c r="AF151" s="590">
        <v>20</v>
      </c>
      <c r="AG151" s="590"/>
      <c r="AH151" s="590">
        <v>12886</v>
      </c>
      <c r="AI151" s="590">
        <v>4955</v>
      </c>
      <c r="AJ151" s="590">
        <v>0</v>
      </c>
      <c r="AK151" s="590">
        <v>2864</v>
      </c>
      <c r="AL151" s="590">
        <v>2973</v>
      </c>
      <c r="AM151" s="590">
        <v>138</v>
      </c>
      <c r="AN151" s="590">
        <v>165</v>
      </c>
      <c r="AO151" s="593">
        <v>66933</v>
      </c>
      <c r="AP151" s="590"/>
      <c r="AQ151" s="590"/>
      <c r="AR151" s="590"/>
      <c r="AS151" s="590"/>
      <c r="AT151" s="590"/>
      <c r="AU151" s="590"/>
      <c r="AV151" s="590"/>
      <c r="AW151" s="590"/>
      <c r="AX151" s="590"/>
      <c r="AY151" s="590"/>
      <c r="AZ151" s="590"/>
    </row>
    <row r="152" spans="2:52" s="553" customFormat="1" ht="16.5" customHeight="1">
      <c r="B152" s="1414"/>
      <c r="C152" s="596"/>
      <c r="D152" s="592">
        <v>10</v>
      </c>
      <c r="E152" s="600"/>
      <c r="F152" s="577" t="s">
        <v>1712</v>
      </c>
      <c r="G152" s="556"/>
      <c r="H152" s="590">
        <v>0</v>
      </c>
      <c r="I152" s="590"/>
      <c r="J152" s="590">
        <v>0</v>
      </c>
      <c r="K152" s="590"/>
      <c r="L152" s="590">
        <v>0</v>
      </c>
      <c r="M152" s="590"/>
      <c r="N152" s="590">
        <v>0</v>
      </c>
      <c r="O152" s="590"/>
      <c r="P152" s="590">
        <v>0</v>
      </c>
      <c r="Q152" s="590"/>
      <c r="R152" s="590">
        <v>0</v>
      </c>
      <c r="S152" s="590"/>
      <c r="T152" s="590">
        <v>0</v>
      </c>
      <c r="U152" s="590"/>
      <c r="V152" s="590">
        <v>0</v>
      </c>
      <c r="W152" s="590"/>
      <c r="X152" s="590">
        <v>0</v>
      </c>
      <c r="Y152" s="590"/>
      <c r="Z152" s="590">
        <v>0</v>
      </c>
      <c r="AA152" s="590"/>
      <c r="AB152" s="590">
        <v>0</v>
      </c>
      <c r="AC152" s="590"/>
      <c r="AD152" s="590">
        <v>0</v>
      </c>
      <c r="AE152" s="590"/>
      <c r="AF152" s="590">
        <v>0</v>
      </c>
      <c r="AG152" s="590"/>
      <c r="AH152" s="590">
        <v>0</v>
      </c>
      <c r="AI152" s="590">
        <v>0</v>
      </c>
      <c r="AJ152" s="590">
        <v>0</v>
      </c>
      <c r="AK152" s="590">
        <v>0</v>
      </c>
      <c r="AL152" s="590">
        <v>0</v>
      </c>
      <c r="AM152" s="590">
        <v>0</v>
      </c>
      <c r="AN152" s="590">
        <v>0</v>
      </c>
      <c r="AO152" s="593">
        <v>0</v>
      </c>
      <c r="AP152" s="590"/>
      <c r="AQ152" s="590"/>
      <c r="AR152" s="590"/>
      <c r="AS152" s="590"/>
      <c r="AT152" s="590"/>
      <c r="AU152" s="590"/>
      <c r="AV152" s="590"/>
      <c r="AW152" s="590"/>
      <c r="AX152" s="590"/>
      <c r="AY152" s="590"/>
      <c r="AZ152" s="590"/>
    </row>
    <row r="153" spans="2:52" s="553" customFormat="1" ht="16.5" customHeight="1">
      <c r="B153" s="1414"/>
      <c r="C153" s="596"/>
      <c r="D153" s="1413" t="s">
        <v>1713</v>
      </c>
      <c r="E153" s="600"/>
      <c r="F153" s="577" t="s">
        <v>1714</v>
      </c>
      <c r="G153" s="556"/>
      <c r="H153" s="590">
        <v>0</v>
      </c>
      <c r="I153" s="590"/>
      <c r="J153" s="590">
        <v>0</v>
      </c>
      <c r="K153" s="590"/>
      <c r="L153" s="590">
        <v>0</v>
      </c>
      <c r="M153" s="590"/>
      <c r="N153" s="590">
        <v>0</v>
      </c>
      <c r="O153" s="590"/>
      <c r="P153" s="590">
        <v>0</v>
      </c>
      <c r="Q153" s="590"/>
      <c r="R153" s="590">
        <v>0</v>
      </c>
      <c r="S153" s="590"/>
      <c r="T153" s="590">
        <v>0</v>
      </c>
      <c r="U153" s="590"/>
      <c r="V153" s="590">
        <v>0</v>
      </c>
      <c r="W153" s="590"/>
      <c r="X153" s="590">
        <v>0</v>
      </c>
      <c r="Y153" s="590"/>
      <c r="Z153" s="590">
        <v>0</v>
      </c>
      <c r="AA153" s="590"/>
      <c r="AB153" s="590">
        <v>0</v>
      </c>
      <c r="AC153" s="590"/>
      <c r="AD153" s="590">
        <v>0</v>
      </c>
      <c r="AE153" s="590"/>
      <c r="AF153" s="590">
        <v>0</v>
      </c>
      <c r="AG153" s="590"/>
      <c r="AH153" s="590">
        <v>0</v>
      </c>
      <c r="AI153" s="590">
        <v>0</v>
      </c>
      <c r="AJ153" s="590">
        <v>0</v>
      </c>
      <c r="AK153" s="590">
        <v>0</v>
      </c>
      <c r="AL153" s="590">
        <v>0</v>
      </c>
      <c r="AM153" s="590">
        <v>0</v>
      </c>
      <c r="AN153" s="590">
        <v>0</v>
      </c>
      <c r="AO153" s="593">
        <v>0</v>
      </c>
      <c r="AP153" s="590"/>
      <c r="AQ153" s="590"/>
      <c r="AR153" s="590"/>
      <c r="AS153" s="590"/>
      <c r="AT153" s="590"/>
      <c r="AU153" s="590"/>
      <c r="AV153" s="590"/>
      <c r="AW153" s="590"/>
      <c r="AX153" s="590"/>
      <c r="AY153" s="590"/>
      <c r="AZ153" s="590"/>
    </row>
    <row r="154" spans="2:52" s="553" customFormat="1" ht="16.5" customHeight="1">
      <c r="B154" s="1414"/>
      <c r="C154" s="596"/>
      <c r="D154" s="1413"/>
      <c r="E154" s="600"/>
      <c r="F154" s="577" t="s">
        <v>1715</v>
      </c>
      <c r="G154" s="556"/>
      <c r="H154" s="590">
        <v>0</v>
      </c>
      <c r="I154" s="590"/>
      <c r="J154" s="590">
        <v>0</v>
      </c>
      <c r="K154" s="590"/>
      <c r="L154" s="590">
        <v>0</v>
      </c>
      <c r="M154" s="590"/>
      <c r="N154" s="590">
        <v>0</v>
      </c>
      <c r="O154" s="590"/>
      <c r="P154" s="590">
        <v>0</v>
      </c>
      <c r="Q154" s="590"/>
      <c r="R154" s="590">
        <v>0</v>
      </c>
      <c r="S154" s="590"/>
      <c r="T154" s="590">
        <v>0</v>
      </c>
      <c r="U154" s="590"/>
      <c r="V154" s="590">
        <v>0</v>
      </c>
      <c r="W154" s="590"/>
      <c r="X154" s="590">
        <v>0</v>
      </c>
      <c r="Y154" s="590"/>
      <c r="Z154" s="590">
        <v>0</v>
      </c>
      <c r="AA154" s="590"/>
      <c r="AB154" s="590">
        <v>0</v>
      </c>
      <c r="AC154" s="590"/>
      <c r="AD154" s="590">
        <v>0</v>
      </c>
      <c r="AE154" s="590"/>
      <c r="AF154" s="590">
        <v>0</v>
      </c>
      <c r="AG154" s="590"/>
      <c r="AH154" s="590">
        <v>0</v>
      </c>
      <c r="AI154" s="590">
        <v>0</v>
      </c>
      <c r="AJ154" s="590">
        <v>0</v>
      </c>
      <c r="AK154" s="590">
        <v>0</v>
      </c>
      <c r="AL154" s="590">
        <v>0</v>
      </c>
      <c r="AM154" s="590">
        <v>0</v>
      </c>
      <c r="AN154" s="590">
        <v>0</v>
      </c>
      <c r="AO154" s="593">
        <v>0</v>
      </c>
      <c r="AP154" s="590"/>
      <c r="AQ154" s="590"/>
      <c r="AR154" s="590"/>
      <c r="AS154" s="590"/>
      <c r="AT154" s="590"/>
      <c r="AU154" s="590"/>
      <c r="AV154" s="590"/>
      <c r="AW154" s="590"/>
      <c r="AX154" s="590"/>
      <c r="AY154" s="590"/>
      <c r="AZ154" s="590"/>
    </row>
    <row r="155" spans="2:52" s="553" customFormat="1" ht="16.5" customHeight="1">
      <c r="B155" s="1414"/>
      <c r="C155" s="583"/>
      <c r="D155" s="583"/>
      <c r="E155" s="600"/>
      <c r="F155" s="577" t="s">
        <v>1716</v>
      </c>
      <c r="G155" s="556"/>
      <c r="H155" s="590">
        <v>0</v>
      </c>
      <c r="I155" s="590"/>
      <c r="J155" s="590">
        <v>0</v>
      </c>
      <c r="K155" s="590"/>
      <c r="L155" s="590">
        <v>0</v>
      </c>
      <c r="M155" s="601"/>
      <c r="N155" s="590">
        <v>0</v>
      </c>
      <c r="O155" s="590"/>
      <c r="P155" s="590">
        <v>0</v>
      </c>
      <c r="Q155" s="590"/>
      <c r="R155" s="590">
        <v>0</v>
      </c>
      <c r="S155" s="590"/>
      <c r="T155" s="590">
        <v>0</v>
      </c>
      <c r="U155" s="590"/>
      <c r="V155" s="590">
        <v>0</v>
      </c>
      <c r="W155" s="590"/>
      <c r="X155" s="590">
        <v>0</v>
      </c>
      <c r="Y155" s="590"/>
      <c r="Z155" s="590">
        <v>0</v>
      </c>
      <c r="AA155" s="590"/>
      <c r="AB155" s="590">
        <v>0</v>
      </c>
      <c r="AC155" s="590"/>
      <c r="AD155" s="590">
        <v>0</v>
      </c>
      <c r="AE155" s="590"/>
      <c r="AF155" s="590">
        <v>0</v>
      </c>
      <c r="AG155" s="590"/>
      <c r="AH155" s="590">
        <v>0</v>
      </c>
      <c r="AI155" s="590">
        <v>0</v>
      </c>
      <c r="AJ155" s="590">
        <v>0</v>
      </c>
      <c r="AK155" s="590">
        <v>0</v>
      </c>
      <c r="AL155" s="590">
        <v>0</v>
      </c>
      <c r="AM155" s="590">
        <v>0</v>
      </c>
      <c r="AN155" s="590">
        <v>0</v>
      </c>
      <c r="AO155" s="593">
        <v>0</v>
      </c>
      <c r="AP155" s="590"/>
      <c r="AQ155" s="590"/>
      <c r="AR155" s="590"/>
      <c r="AS155" s="590"/>
      <c r="AT155" s="590"/>
      <c r="AU155" s="590"/>
      <c r="AV155" s="590"/>
      <c r="AW155" s="590"/>
      <c r="AX155" s="590"/>
      <c r="AY155" s="590"/>
      <c r="AZ155" s="590"/>
    </row>
    <row r="156" spans="2:52" s="553" customFormat="1" ht="16.5" customHeight="1">
      <c r="B156" s="1414"/>
      <c r="C156" s="583"/>
      <c r="D156" s="583"/>
      <c r="E156" s="600"/>
      <c r="F156" s="577" t="s">
        <v>1717</v>
      </c>
      <c r="G156" s="556"/>
      <c r="H156" s="590">
        <v>0</v>
      </c>
      <c r="I156" s="590"/>
      <c r="J156" s="590">
        <v>0</v>
      </c>
      <c r="K156" s="590"/>
      <c r="L156" s="590">
        <v>0</v>
      </c>
      <c r="M156" s="590"/>
      <c r="N156" s="590">
        <v>0</v>
      </c>
      <c r="O156" s="590"/>
      <c r="P156" s="590">
        <v>0</v>
      </c>
      <c r="Q156" s="590"/>
      <c r="R156" s="590">
        <v>0</v>
      </c>
      <c r="S156" s="590"/>
      <c r="T156" s="590">
        <v>0</v>
      </c>
      <c r="U156" s="590"/>
      <c r="V156" s="590">
        <v>0</v>
      </c>
      <c r="W156" s="590"/>
      <c r="X156" s="590">
        <v>0</v>
      </c>
      <c r="Y156" s="590"/>
      <c r="Z156" s="590">
        <v>0</v>
      </c>
      <c r="AA156" s="590"/>
      <c r="AB156" s="590">
        <v>0</v>
      </c>
      <c r="AC156" s="590"/>
      <c r="AD156" s="590">
        <v>0</v>
      </c>
      <c r="AE156" s="590"/>
      <c r="AF156" s="590">
        <v>0</v>
      </c>
      <c r="AG156" s="590"/>
      <c r="AH156" s="590">
        <v>0</v>
      </c>
      <c r="AI156" s="590">
        <v>0</v>
      </c>
      <c r="AJ156" s="590">
        <v>0</v>
      </c>
      <c r="AK156" s="590">
        <v>0</v>
      </c>
      <c r="AL156" s="590">
        <v>0</v>
      </c>
      <c r="AM156" s="590">
        <v>0</v>
      </c>
      <c r="AN156" s="590">
        <v>0</v>
      </c>
      <c r="AO156" s="593">
        <v>0</v>
      </c>
      <c r="AP156" s="590"/>
      <c r="AQ156" s="590"/>
      <c r="AR156" s="590"/>
      <c r="AS156" s="590"/>
      <c r="AT156" s="590"/>
      <c r="AU156" s="590"/>
      <c r="AV156" s="590"/>
      <c r="AW156" s="590"/>
      <c r="AX156" s="590"/>
      <c r="AY156" s="590"/>
      <c r="AZ156" s="590"/>
    </row>
    <row r="157" spans="2:52" ht="12">
      <c r="B157" s="1414"/>
      <c r="C157" s="583"/>
      <c r="D157" s="583"/>
      <c r="E157" s="600"/>
      <c r="F157" s="577" t="s">
        <v>1718</v>
      </c>
      <c r="G157" s="602"/>
      <c r="H157" s="590">
        <v>0</v>
      </c>
      <c r="I157" s="590"/>
      <c r="J157" s="590">
        <v>0</v>
      </c>
      <c r="K157" s="590"/>
      <c r="L157" s="590">
        <v>0</v>
      </c>
      <c r="M157" s="590"/>
      <c r="N157" s="590">
        <v>0</v>
      </c>
      <c r="O157" s="590"/>
      <c r="P157" s="590">
        <v>0</v>
      </c>
      <c r="Q157" s="590"/>
      <c r="R157" s="590">
        <v>0</v>
      </c>
      <c r="S157" s="590"/>
      <c r="T157" s="590">
        <v>0</v>
      </c>
      <c r="U157" s="590"/>
      <c r="V157" s="590">
        <v>0</v>
      </c>
      <c r="W157" s="590"/>
      <c r="X157" s="590">
        <v>0</v>
      </c>
      <c r="Y157" s="590"/>
      <c r="Z157" s="590">
        <v>0</v>
      </c>
      <c r="AA157" s="590"/>
      <c r="AB157" s="590">
        <v>0</v>
      </c>
      <c r="AC157" s="590"/>
      <c r="AD157" s="590">
        <v>0</v>
      </c>
      <c r="AE157" s="590"/>
      <c r="AF157" s="590">
        <v>0</v>
      </c>
      <c r="AG157" s="590"/>
      <c r="AH157" s="590">
        <v>0</v>
      </c>
      <c r="AI157" s="590">
        <v>0</v>
      </c>
      <c r="AJ157" s="590">
        <v>0</v>
      </c>
      <c r="AK157" s="590">
        <v>0</v>
      </c>
      <c r="AL157" s="590">
        <v>0</v>
      </c>
      <c r="AM157" s="590">
        <v>0</v>
      </c>
      <c r="AN157" s="590">
        <v>0</v>
      </c>
      <c r="AO157" s="593">
        <v>0</v>
      </c>
      <c r="AP157" s="590"/>
      <c r="AQ157" s="590"/>
      <c r="AR157" s="590"/>
      <c r="AS157" s="590"/>
      <c r="AT157" s="590"/>
      <c r="AU157" s="590"/>
      <c r="AV157" s="590"/>
      <c r="AW157" s="590"/>
      <c r="AX157" s="590"/>
      <c r="AY157" s="590"/>
      <c r="AZ157" s="590"/>
    </row>
    <row r="158" spans="2:52" s="597" customFormat="1" ht="16.5" customHeight="1">
      <c r="B158" s="556"/>
      <c r="C158" s="583"/>
      <c r="D158" s="583"/>
      <c r="E158" s="600"/>
      <c r="F158" s="577" t="s">
        <v>1707</v>
      </c>
      <c r="G158" s="598"/>
      <c r="H158" s="590">
        <f>SUM(H149:H157)</f>
        <v>4</v>
      </c>
      <c r="I158" s="603"/>
      <c r="J158" s="590" t="s">
        <v>1720</v>
      </c>
      <c r="K158" s="603"/>
      <c r="L158" s="590" t="s">
        <v>1720</v>
      </c>
      <c r="M158" s="603"/>
      <c r="N158" s="590" t="s">
        <v>1720</v>
      </c>
      <c r="O158" s="590"/>
      <c r="P158" s="590" t="s">
        <v>1720</v>
      </c>
      <c r="Q158" s="590"/>
      <c r="R158" s="590" t="s">
        <v>1720</v>
      </c>
      <c r="S158" s="590"/>
      <c r="T158" s="590" t="s">
        <v>1720</v>
      </c>
      <c r="U158" s="590"/>
      <c r="V158" s="590" t="s">
        <v>1720</v>
      </c>
      <c r="W158" s="590"/>
      <c r="X158" s="590" t="s">
        <v>1720</v>
      </c>
      <c r="Y158" s="590"/>
      <c r="Z158" s="590" t="s">
        <v>1720</v>
      </c>
      <c r="AA158" s="590"/>
      <c r="AB158" s="590" t="s">
        <v>1720</v>
      </c>
      <c r="AC158" s="590"/>
      <c r="AD158" s="590">
        <f>SUM(AD149:AD157)</f>
        <v>0</v>
      </c>
      <c r="AE158" s="590"/>
      <c r="AF158" s="590" t="s">
        <v>1720</v>
      </c>
      <c r="AG158" s="590"/>
      <c r="AH158" s="590" t="s">
        <v>1720</v>
      </c>
      <c r="AI158" s="590" t="s">
        <v>1720</v>
      </c>
      <c r="AJ158" s="590">
        <f>SUM(AJ149:AJ157)</f>
        <v>0</v>
      </c>
      <c r="AK158" s="590" t="s">
        <v>1720</v>
      </c>
      <c r="AL158" s="590" t="s">
        <v>1720</v>
      </c>
      <c r="AM158" s="590" t="s">
        <v>1720</v>
      </c>
      <c r="AN158" s="590" t="s">
        <v>1720</v>
      </c>
      <c r="AO158" s="593" t="s">
        <v>1720</v>
      </c>
      <c r="AP158" s="590"/>
      <c r="AQ158" s="590"/>
      <c r="AR158" s="590"/>
      <c r="AS158" s="590"/>
      <c r="AT158" s="590"/>
      <c r="AU158" s="590"/>
      <c r="AV158" s="590"/>
      <c r="AW158" s="590"/>
      <c r="AX158" s="590"/>
      <c r="AY158" s="590"/>
      <c r="AZ158" s="590"/>
    </row>
    <row r="159" spans="2:52" s="597" customFormat="1" ht="16.5" customHeight="1">
      <c r="B159" s="556"/>
      <c r="C159" s="583"/>
      <c r="D159" s="583"/>
      <c r="E159" s="600"/>
      <c r="F159" s="577"/>
      <c r="G159" s="598"/>
      <c r="H159" s="590"/>
      <c r="I159" s="603"/>
      <c r="J159" s="590"/>
      <c r="K159" s="603"/>
      <c r="L159" s="590"/>
      <c r="M159" s="603"/>
      <c r="N159" s="590"/>
      <c r="O159" s="590"/>
      <c r="P159" s="590"/>
      <c r="Q159" s="590"/>
      <c r="R159" s="590"/>
      <c r="S159" s="590"/>
      <c r="T159" s="590"/>
      <c r="U159" s="590"/>
      <c r="V159" s="590"/>
      <c r="W159" s="590"/>
      <c r="X159" s="590"/>
      <c r="Y159" s="590"/>
      <c r="Z159" s="590"/>
      <c r="AA159" s="590"/>
      <c r="AB159" s="590"/>
      <c r="AC159" s="590"/>
      <c r="AD159" s="590"/>
      <c r="AE159" s="590"/>
      <c r="AF159" s="590"/>
      <c r="AG159" s="590"/>
      <c r="AH159" s="590"/>
      <c r="AI159" s="590"/>
      <c r="AJ159" s="590"/>
      <c r="AK159" s="590"/>
      <c r="AL159" s="590"/>
      <c r="AM159" s="590"/>
      <c r="AN159" s="590"/>
      <c r="AO159" s="593"/>
      <c r="AP159" s="590"/>
      <c r="AQ159" s="590"/>
      <c r="AR159" s="590"/>
      <c r="AS159" s="590"/>
      <c r="AT159" s="590"/>
      <c r="AU159" s="590"/>
      <c r="AV159" s="590"/>
      <c r="AW159" s="590"/>
      <c r="AX159" s="590"/>
      <c r="AY159" s="590"/>
      <c r="AZ159" s="590"/>
    </row>
    <row r="160" spans="2:41" s="582" customFormat="1" ht="12.75">
      <c r="B160" s="556">
        <v>28</v>
      </c>
      <c r="C160" s="583"/>
      <c r="D160" s="583"/>
      <c r="E160" s="584"/>
      <c r="F160" s="585" t="s">
        <v>519</v>
      </c>
      <c r="G160" s="586"/>
      <c r="H160" s="587">
        <f>SUM(H163)</f>
        <v>3</v>
      </c>
      <c r="I160" s="587"/>
      <c r="J160" s="587">
        <f>SUM(J163)</f>
        <v>15</v>
      </c>
      <c r="K160" s="587"/>
      <c r="L160" s="588" t="s">
        <v>1719</v>
      </c>
      <c r="M160" s="587"/>
      <c r="N160" s="587">
        <f>SUM(N163)</f>
        <v>172</v>
      </c>
      <c r="O160" s="587"/>
      <c r="P160" s="587">
        <f>SUM(P163)</f>
        <v>535</v>
      </c>
      <c r="Q160" s="589"/>
      <c r="R160" s="588" t="s">
        <v>1719</v>
      </c>
      <c r="S160" s="589"/>
      <c r="T160" s="587">
        <f>SUM(T163)</f>
        <v>0</v>
      </c>
      <c r="U160" s="587"/>
      <c r="V160" s="588" t="s">
        <v>1719</v>
      </c>
      <c r="W160" s="587"/>
      <c r="X160" s="588" t="s">
        <v>1719</v>
      </c>
      <c r="Y160" s="587"/>
      <c r="Z160" s="587">
        <f>SUM(Z163)</f>
        <v>0</v>
      </c>
      <c r="AA160" s="587"/>
      <c r="AB160" s="587">
        <f>SUM(AB163)</f>
        <v>0</v>
      </c>
      <c r="AC160" s="587"/>
      <c r="AD160" s="587">
        <f>SUM(AD163)</f>
        <v>0</v>
      </c>
      <c r="AE160" s="587"/>
      <c r="AF160" s="587">
        <f>SUM(AF163)</f>
        <v>0</v>
      </c>
      <c r="AG160" s="587"/>
      <c r="AH160" s="587">
        <f aca="true" t="shared" si="5" ref="AH160:AO160">SUM(AH163)</f>
        <v>0</v>
      </c>
      <c r="AI160" s="587">
        <f t="shared" si="5"/>
        <v>0</v>
      </c>
      <c r="AJ160" s="587">
        <f t="shared" si="5"/>
        <v>0</v>
      </c>
      <c r="AK160" s="587">
        <f t="shared" si="5"/>
        <v>0</v>
      </c>
      <c r="AL160" s="587">
        <f t="shared" si="5"/>
        <v>0</v>
      </c>
      <c r="AM160" s="587">
        <f t="shared" si="5"/>
        <v>0</v>
      </c>
      <c r="AN160" s="587">
        <f t="shared" si="5"/>
        <v>0</v>
      </c>
      <c r="AO160" s="591">
        <f t="shared" si="5"/>
        <v>716</v>
      </c>
    </row>
    <row r="161" spans="2:52" s="553" customFormat="1" ht="16.5" customHeight="1">
      <c r="B161" s="1415" t="s">
        <v>1663</v>
      </c>
      <c r="C161" s="583"/>
      <c r="D161" s="592">
        <v>9</v>
      </c>
      <c r="E161" s="584"/>
      <c r="F161" s="577" t="s">
        <v>1702</v>
      </c>
      <c r="G161" s="556"/>
      <c r="H161" s="590">
        <v>0</v>
      </c>
      <c r="I161" s="590"/>
      <c r="J161" s="590">
        <v>0</v>
      </c>
      <c r="K161" s="590"/>
      <c r="L161" s="590" t="s">
        <v>1703</v>
      </c>
      <c r="M161" s="590"/>
      <c r="N161" s="590">
        <v>0</v>
      </c>
      <c r="O161" s="590"/>
      <c r="P161" s="590">
        <v>0</v>
      </c>
      <c r="Q161" s="590"/>
      <c r="R161" s="588" t="s">
        <v>1703</v>
      </c>
      <c r="S161" s="590"/>
      <c r="T161" s="590">
        <v>0</v>
      </c>
      <c r="U161" s="590"/>
      <c r="V161" s="590" t="s">
        <v>1703</v>
      </c>
      <c r="W161" s="590"/>
      <c r="X161" s="590" t="s">
        <v>1703</v>
      </c>
      <c r="Y161" s="590"/>
      <c r="Z161" s="590">
        <v>0</v>
      </c>
      <c r="AA161" s="590"/>
      <c r="AB161" s="590">
        <v>0</v>
      </c>
      <c r="AC161" s="590"/>
      <c r="AD161" s="590">
        <v>0</v>
      </c>
      <c r="AE161" s="590"/>
      <c r="AF161" s="590">
        <v>0</v>
      </c>
      <c r="AG161" s="590"/>
      <c r="AH161" s="590">
        <v>0</v>
      </c>
      <c r="AI161" s="590">
        <v>0</v>
      </c>
      <c r="AJ161" s="590">
        <v>0</v>
      </c>
      <c r="AK161" s="590">
        <v>0</v>
      </c>
      <c r="AL161" s="590">
        <v>0</v>
      </c>
      <c r="AM161" s="590">
        <v>0</v>
      </c>
      <c r="AN161" s="590">
        <v>0</v>
      </c>
      <c r="AO161" s="593">
        <v>0</v>
      </c>
      <c r="AP161" s="590"/>
      <c r="AQ161" s="590"/>
      <c r="AR161" s="590"/>
      <c r="AS161" s="590"/>
      <c r="AT161" s="590"/>
      <c r="AU161" s="590"/>
      <c r="AV161" s="590"/>
      <c r="AW161" s="590"/>
      <c r="AX161" s="590"/>
      <c r="AY161" s="590"/>
      <c r="AZ161" s="590"/>
    </row>
    <row r="162" spans="2:52" s="553" customFormat="1" ht="16.5" customHeight="1">
      <c r="B162" s="1415"/>
      <c r="C162" s="583"/>
      <c r="D162" s="1413" t="s">
        <v>1704</v>
      </c>
      <c r="E162" s="189"/>
      <c r="F162" s="577" t="s">
        <v>1705</v>
      </c>
      <c r="G162" s="556"/>
      <c r="H162" s="590">
        <v>3</v>
      </c>
      <c r="I162" s="590"/>
      <c r="J162" s="590">
        <v>15</v>
      </c>
      <c r="K162" s="590"/>
      <c r="L162" s="590" t="s">
        <v>1706</v>
      </c>
      <c r="M162" s="590"/>
      <c r="N162" s="590">
        <v>172</v>
      </c>
      <c r="O162" s="590"/>
      <c r="P162" s="590">
        <v>535</v>
      </c>
      <c r="Q162" s="590"/>
      <c r="R162" s="588" t="s">
        <v>1706</v>
      </c>
      <c r="S162" s="590"/>
      <c r="T162" s="590">
        <v>0</v>
      </c>
      <c r="U162" s="590"/>
      <c r="V162" s="590" t="s">
        <v>1706</v>
      </c>
      <c r="W162" s="590"/>
      <c r="X162" s="590" t="s">
        <v>1706</v>
      </c>
      <c r="Y162" s="590"/>
      <c r="Z162" s="590">
        <v>0</v>
      </c>
      <c r="AA162" s="590"/>
      <c r="AB162" s="590">
        <v>0</v>
      </c>
      <c r="AC162" s="590"/>
      <c r="AD162" s="590">
        <v>0</v>
      </c>
      <c r="AE162" s="590"/>
      <c r="AF162" s="590">
        <v>0</v>
      </c>
      <c r="AG162" s="590"/>
      <c r="AH162" s="590">
        <v>0</v>
      </c>
      <c r="AI162" s="590">
        <v>0</v>
      </c>
      <c r="AJ162" s="590">
        <v>0</v>
      </c>
      <c r="AK162" s="590">
        <v>0</v>
      </c>
      <c r="AL162" s="590">
        <v>0</v>
      </c>
      <c r="AM162" s="590">
        <v>0</v>
      </c>
      <c r="AN162" s="590">
        <v>0</v>
      </c>
      <c r="AO162" s="593">
        <v>716</v>
      </c>
      <c r="AP162" s="590"/>
      <c r="AQ162" s="590"/>
      <c r="AR162" s="590"/>
      <c r="AS162" s="590"/>
      <c r="AT162" s="590"/>
      <c r="AU162" s="590"/>
      <c r="AV162" s="590"/>
      <c r="AW162" s="590"/>
      <c r="AX162" s="590"/>
      <c r="AY162" s="590"/>
      <c r="AZ162" s="590"/>
    </row>
    <row r="163" spans="2:52" s="553" customFormat="1" ht="16.5" customHeight="1">
      <c r="B163" s="1415"/>
      <c r="C163" s="596"/>
      <c r="D163" s="1413"/>
      <c r="E163" s="189"/>
      <c r="F163" s="577" t="s">
        <v>1707</v>
      </c>
      <c r="G163" s="556"/>
      <c r="H163" s="590">
        <f>SUM(H161:H162)</f>
        <v>3</v>
      </c>
      <c r="I163" s="590"/>
      <c r="J163" s="590">
        <f>SUM(J161:J162)</f>
        <v>15</v>
      </c>
      <c r="K163" s="590"/>
      <c r="L163" s="590" t="s">
        <v>1708</v>
      </c>
      <c r="M163" s="590"/>
      <c r="N163" s="590">
        <f>SUM(N161:N162)</f>
        <v>172</v>
      </c>
      <c r="O163" s="590"/>
      <c r="P163" s="590">
        <f>SUM(P161:P162)</f>
        <v>535</v>
      </c>
      <c r="Q163" s="590"/>
      <c r="R163" s="588" t="s">
        <v>1708</v>
      </c>
      <c r="S163" s="590"/>
      <c r="T163" s="590">
        <f>SUM(T161:T162)</f>
        <v>0</v>
      </c>
      <c r="U163" s="590"/>
      <c r="V163" s="590" t="s">
        <v>1708</v>
      </c>
      <c r="W163" s="590"/>
      <c r="X163" s="590" t="s">
        <v>1708</v>
      </c>
      <c r="Y163" s="590"/>
      <c r="Z163" s="590">
        <f>SUM(Z161:Z162)</f>
        <v>0</v>
      </c>
      <c r="AA163" s="590"/>
      <c r="AB163" s="590">
        <f>SUM(AB161:AB162)</f>
        <v>0</v>
      </c>
      <c r="AC163" s="590"/>
      <c r="AD163" s="590">
        <f>SUM(AD161:AD162)</f>
        <v>0</v>
      </c>
      <c r="AE163" s="590"/>
      <c r="AF163" s="590">
        <f>SUM(AF161:AF162)</f>
        <v>0</v>
      </c>
      <c r="AG163" s="590"/>
      <c r="AH163" s="590">
        <f aca="true" t="shared" si="6" ref="AH163:AO163">SUM(AH161:AH162)</f>
        <v>0</v>
      </c>
      <c r="AI163" s="590">
        <f t="shared" si="6"/>
        <v>0</v>
      </c>
      <c r="AJ163" s="590">
        <f t="shared" si="6"/>
        <v>0</v>
      </c>
      <c r="AK163" s="590">
        <f t="shared" si="6"/>
        <v>0</v>
      </c>
      <c r="AL163" s="590">
        <f t="shared" si="6"/>
        <v>0</v>
      </c>
      <c r="AM163" s="590">
        <f t="shared" si="6"/>
        <v>0</v>
      </c>
      <c r="AN163" s="590">
        <f t="shared" si="6"/>
        <v>0</v>
      </c>
      <c r="AO163" s="593">
        <f t="shared" si="6"/>
        <v>716</v>
      </c>
      <c r="AP163" s="590"/>
      <c r="AQ163" s="590"/>
      <c r="AR163" s="590"/>
      <c r="AS163" s="590"/>
      <c r="AT163" s="590"/>
      <c r="AU163" s="590"/>
      <c r="AV163" s="590"/>
      <c r="AW163" s="590"/>
      <c r="AX163" s="590"/>
      <c r="AY163" s="590"/>
      <c r="AZ163" s="590"/>
    </row>
    <row r="164" spans="2:52" s="597" customFormat="1" ht="16.5" customHeight="1">
      <c r="B164" s="556"/>
      <c r="C164" s="583"/>
      <c r="D164" s="583"/>
      <c r="E164" s="600"/>
      <c r="F164" s="577"/>
      <c r="G164" s="598"/>
      <c r="H164" s="590"/>
      <c r="I164" s="603"/>
      <c r="J164" s="590"/>
      <c r="K164" s="603"/>
      <c r="L164" s="590"/>
      <c r="M164" s="603"/>
      <c r="N164" s="590"/>
      <c r="O164" s="590"/>
      <c r="P164" s="590"/>
      <c r="Q164" s="590"/>
      <c r="R164" s="590"/>
      <c r="S164" s="590"/>
      <c r="T164" s="590"/>
      <c r="U164" s="590"/>
      <c r="V164" s="590"/>
      <c r="W164" s="590"/>
      <c r="X164" s="590"/>
      <c r="Y164" s="590"/>
      <c r="Z164" s="590"/>
      <c r="AA164" s="590"/>
      <c r="AB164" s="590"/>
      <c r="AC164" s="590"/>
      <c r="AD164" s="590"/>
      <c r="AE164" s="590"/>
      <c r="AF164" s="590"/>
      <c r="AG164" s="590"/>
      <c r="AH164" s="590"/>
      <c r="AI164" s="590"/>
      <c r="AJ164" s="590"/>
      <c r="AK164" s="590"/>
      <c r="AL164" s="590"/>
      <c r="AM164" s="590"/>
      <c r="AN164" s="590"/>
      <c r="AO164" s="593"/>
      <c r="AP164" s="590"/>
      <c r="AQ164" s="590"/>
      <c r="AR164" s="590"/>
      <c r="AS164" s="590"/>
      <c r="AT164" s="590"/>
      <c r="AU164" s="590"/>
      <c r="AV164" s="590"/>
      <c r="AW164" s="590"/>
      <c r="AX164" s="590"/>
      <c r="AY164" s="590"/>
      <c r="AZ164" s="590"/>
    </row>
    <row r="165" spans="2:41" s="582" customFormat="1" ht="12.75">
      <c r="B165" s="556"/>
      <c r="C165" s="583"/>
      <c r="D165" s="583"/>
      <c r="E165" s="584"/>
      <c r="F165" s="585" t="s">
        <v>519</v>
      </c>
      <c r="G165" s="586"/>
      <c r="H165" s="587">
        <f>SUM(H168,H178)</f>
        <v>19</v>
      </c>
      <c r="I165" s="587"/>
      <c r="J165" s="587">
        <f>SUM(J168,J178)</f>
        <v>396</v>
      </c>
      <c r="K165" s="587"/>
      <c r="L165" s="588">
        <v>0</v>
      </c>
      <c r="M165" s="587"/>
      <c r="N165" s="587">
        <f>SUM(N168,N178)</f>
        <v>7901</v>
      </c>
      <c r="O165" s="587"/>
      <c r="P165" s="587">
        <f>SUM(P168,P178)</f>
        <v>45600</v>
      </c>
      <c r="Q165" s="589"/>
      <c r="R165" s="587">
        <v>0</v>
      </c>
      <c r="S165" s="589"/>
      <c r="T165" s="587">
        <f>SUM(T168,T178)</f>
        <v>0</v>
      </c>
      <c r="U165" s="587"/>
      <c r="V165" s="588" t="s">
        <v>1719</v>
      </c>
      <c r="W165" s="587"/>
      <c r="X165" s="588" t="s">
        <v>1719</v>
      </c>
      <c r="Y165" s="587"/>
      <c r="Z165" s="588" t="s">
        <v>1719</v>
      </c>
      <c r="AA165" s="587"/>
      <c r="AB165" s="588" t="s">
        <v>1719</v>
      </c>
      <c r="AC165" s="587"/>
      <c r="AD165" s="588" t="s">
        <v>1719</v>
      </c>
      <c r="AE165" s="587"/>
      <c r="AF165" s="588" t="s">
        <v>1719</v>
      </c>
      <c r="AG165" s="587"/>
      <c r="AH165" s="588" t="s">
        <v>1719</v>
      </c>
      <c r="AI165" s="588" t="s">
        <v>1719</v>
      </c>
      <c r="AJ165" s="588" t="s">
        <v>1719</v>
      </c>
      <c r="AK165" s="588" t="s">
        <v>1719</v>
      </c>
      <c r="AL165" s="588" t="s">
        <v>1719</v>
      </c>
      <c r="AM165" s="588" t="s">
        <v>1719</v>
      </c>
      <c r="AN165" s="588" t="s">
        <v>1719</v>
      </c>
      <c r="AO165" s="591">
        <f>SUM(AO168,AO178)</f>
        <v>68462</v>
      </c>
    </row>
    <row r="166" spans="2:52" s="553" customFormat="1" ht="16.5" customHeight="1">
      <c r="B166" s="556"/>
      <c r="C166" s="583"/>
      <c r="D166" s="592">
        <v>9</v>
      </c>
      <c r="E166" s="584"/>
      <c r="F166" s="577" t="s">
        <v>1702</v>
      </c>
      <c r="G166" s="556"/>
      <c r="H166" s="590">
        <v>13</v>
      </c>
      <c r="I166" s="590"/>
      <c r="J166" s="590">
        <v>24</v>
      </c>
      <c r="K166" s="590"/>
      <c r="L166" s="590" t="s">
        <v>1703</v>
      </c>
      <c r="M166" s="590"/>
      <c r="N166" s="590">
        <v>71</v>
      </c>
      <c r="O166" s="590"/>
      <c r="P166" s="590">
        <v>576</v>
      </c>
      <c r="Q166" s="590"/>
      <c r="R166" s="590">
        <v>0</v>
      </c>
      <c r="S166" s="590"/>
      <c r="T166" s="590">
        <v>0</v>
      </c>
      <c r="U166" s="590"/>
      <c r="V166" s="590" t="s">
        <v>1703</v>
      </c>
      <c r="W166" s="590"/>
      <c r="X166" s="590" t="s">
        <v>1703</v>
      </c>
      <c r="Y166" s="590"/>
      <c r="Z166" s="590" t="s">
        <v>1703</v>
      </c>
      <c r="AA166" s="590"/>
      <c r="AB166" s="590" t="s">
        <v>1703</v>
      </c>
      <c r="AC166" s="590"/>
      <c r="AD166" s="590" t="s">
        <v>1703</v>
      </c>
      <c r="AE166" s="590"/>
      <c r="AF166" s="590" t="s">
        <v>1703</v>
      </c>
      <c r="AG166" s="590"/>
      <c r="AH166" s="590" t="s">
        <v>1703</v>
      </c>
      <c r="AI166" s="590" t="s">
        <v>1703</v>
      </c>
      <c r="AJ166" s="590" t="s">
        <v>1703</v>
      </c>
      <c r="AK166" s="590" t="s">
        <v>1703</v>
      </c>
      <c r="AL166" s="590" t="s">
        <v>1703</v>
      </c>
      <c r="AM166" s="590" t="s">
        <v>1703</v>
      </c>
      <c r="AN166" s="590" t="s">
        <v>1703</v>
      </c>
      <c r="AO166" s="593">
        <v>1006</v>
      </c>
      <c r="AP166" s="590"/>
      <c r="AQ166" s="590"/>
      <c r="AR166" s="590"/>
      <c r="AS166" s="590"/>
      <c r="AT166" s="590"/>
      <c r="AU166" s="590"/>
      <c r="AV166" s="590"/>
      <c r="AW166" s="590"/>
      <c r="AX166" s="590"/>
      <c r="AY166" s="590"/>
      <c r="AZ166" s="590"/>
    </row>
    <row r="167" spans="2:52" s="553" customFormat="1" ht="16.5" customHeight="1">
      <c r="B167" s="556"/>
      <c r="C167" s="583"/>
      <c r="D167" s="1413" t="s">
        <v>1704</v>
      </c>
      <c r="E167" s="189"/>
      <c r="F167" s="577" t="s">
        <v>1705</v>
      </c>
      <c r="G167" s="556"/>
      <c r="H167" s="590">
        <v>3</v>
      </c>
      <c r="I167" s="590"/>
      <c r="J167" s="590">
        <v>22</v>
      </c>
      <c r="K167" s="590"/>
      <c r="L167" s="590" t="s">
        <v>1706</v>
      </c>
      <c r="M167" s="590"/>
      <c r="N167" s="590">
        <v>334</v>
      </c>
      <c r="O167" s="590"/>
      <c r="P167" s="590">
        <v>706</v>
      </c>
      <c r="Q167" s="590"/>
      <c r="R167" s="590">
        <v>0</v>
      </c>
      <c r="S167" s="590"/>
      <c r="T167" s="590">
        <v>0</v>
      </c>
      <c r="U167" s="590"/>
      <c r="V167" s="590" t="s">
        <v>1706</v>
      </c>
      <c r="W167" s="590"/>
      <c r="X167" s="590" t="s">
        <v>1706</v>
      </c>
      <c r="Y167" s="590"/>
      <c r="Z167" s="590" t="s">
        <v>1706</v>
      </c>
      <c r="AA167" s="590"/>
      <c r="AB167" s="590" t="s">
        <v>1706</v>
      </c>
      <c r="AC167" s="590"/>
      <c r="AD167" s="590" t="s">
        <v>1706</v>
      </c>
      <c r="AE167" s="590"/>
      <c r="AF167" s="590" t="s">
        <v>1706</v>
      </c>
      <c r="AG167" s="590"/>
      <c r="AH167" s="590" t="s">
        <v>1706</v>
      </c>
      <c r="AI167" s="590" t="s">
        <v>1706</v>
      </c>
      <c r="AJ167" s="590" t="s">
        <v>1706</v>
      </c>
      <c r="AK167" s="590" t="s">
        <v>1706</v>
      </c>
      <c r="AL167" s="590" t="s">
        <v>1706</v>
      </c>
      <c r="AM167" s="590" t="s">
        <v>1706</v>
      </c>
      <c r="AN167" s="590" t="s">
        <v>1706</v>
      </c>
      <c r="AO167" s="593">
        <v>1240</v>
      </c>
      <c r="AP167" s="590"/>
      <c r="AQ167" s="590"/>
      <c r="AR167" s="590"/>
      <c r="AS167" s="590"/>
      <c r="AT167" s="590"/>
      <c r="AU167" s="590"/>
      <c r="AV167" s="590"/>
      <c r="AW167" s="590"/>
      <c r="AX167" s="590"/>
      <c r="AY167" s="590"/>
      <c r="AZ167" s="590"/>
    </row>
    <row r="168" spans="2:52" s="553" customFormat="1" ht="16.5" customHeight="1">
      <c r="B168" s="556">
        <v>29</v>
      </c>
      <c r="C168" s="596"/>
      <c r="D168" s="1413"/>
      <c r="E168" s="189"/>
      <c r="F168" s="577" t="s">
        <v>1707</v>
      </c>
      <c r="G168" s="556"/>
      <c r="H168" s="590">
        <f>SUM(H166:H167)</f>
        <v>16</v>
      </c>
      <c r="I168" s="590"/>
      <c r="J168" s="590">
        <f>SUM(J166:J167)</f>
        <v>46</v>
      </c>
      <c r="K168" s="590"/>
      <c r="L168" s="590" t="s">
        <v>1708</v>
      </c>
      <c r="M168" s="590"/>
      <c r="N168" s="590">
        <f>SUM(N166:N167)</f>
        <v>405</v>
      </c>
      <c r="O168" s="590"/>
      <c r="P168" s="590">
        <f>SUM(P166:P167)</f>
        <v>1282</v>
      </c>
      <c r="Q168" s="590"/>
      <c r="R168" s="590">
        <f>SUM(R166:R167)</f>
        <v>0</v>
      </c>
      <c r="S168" s="590"/>
      <c r="T168" s="590">
        <f>SUM(T166:T167)</f>
        <v>0</v>
      </c>
      <c r="U168" s="590"/>
      <c r="V168" s="590" t="s">
        <v>1708</v>
      </c>
      <c r="W168" s="590"/>
      <c r="X168" s="590" t="s">
        <v>1708</v>
      </c>
      <c r="Y168" s="590"/>
      <c r="Z168" s="590" t="s">
        <v>1708</v>
      </c>
      <c r="AA168" s="590"/>
      <c r="AB168" s="590" t="s">
        <v>1708</v>
      </c>
      <c r="AC168" s="590"/>
      <c r="AD168" s="590" t="s">
        <v>1708</v>
      </c>
      <c r="AE168" s="590"/>
      <c r="AF168" s="590" t="s">
        <v>1708</v>
      </c>
      <c r="AG168" s="590"/>
      <c r="AH168" s="590" t="s">
        <v>1708</v>
      </c>
      <c r="AI168" s="590" t="s">
        <v>1708</v>
      </c>
      <c r="AJ168" s="590" t="s">
        <v>1708</v>
      </c>
      <c r="AK168" s="590" t="s">
        <v>1708</v>
      </c>
      <c r="AL168" s="590" t="s">
        <v>1708</v>
      </c>
      <c r="AM168" s="590" t="s">
        <v>1708</v>
      </c>
      <c r="AN168" s="590" t="s">
        <v>1708</v>
      </c>
      <c r="AO168" s="593">
        <f>SUM(AO166:AO167)</f>
        <v>2246</v>
      </c>
      <c r="AP168" s="590"/>
      <c r="AQ168" s="590"/>
      <c r="AR168" s="590"/>
      <c r="AS168" s="590"/>
      <c r="AT168" s="590"/>
      <c r="AU168" s="590"/>
      <c r="AV168" s="590"/>
      <c r="AW168" s="590"/>
      <c r="AX168" s="590"/>
      <c r="AY168" s="590"/>
      <c r="AZ168" s="590"/>
    </row>
    <row r="169" spans="2:52" s="597" customFormat="1" ht="16.5" customHeight="1">
      <c r="B169" s="1414" t="s">
        <v>1664</v>
      </c>
      <c r="C169" s="596"/>
      <c r="D169" s="594"/>
      <c r="E169" s="189"/>
      <c r="F169" s="577" t="s">
        <v>1709</v>
      </c>
      <c r="G169" s="598"/>
      <c r="H169" s="590">
        <v>0</v>
      </c>
      <c r="I169" s="588"/>
      <c r="J169" s="590">
        <v>0</v>
      </c>
      <c r="K169" s="588"/>
      <c r="L169" s="604">
        <f>SUM(L172,L224)</f>
        <v>0</v>
      </c>
      <c r="M169" s="588"/>
      <c r="N169" s="590">
        <v>0</v>
      </c>
      <c r="O169" s="590"/>
      <c r="P169" s="590">
        <v>0</v>
      </c>
      <c r="Q169" s="590"/>
      <c r="R169" s="590">
        <v>0</v>
      </c>
      <c r="S169" s="590"/>
      <c r="T169" s="590">
        <v>0</v>
      </c>
      <c r="U169" s="590"/>
      <c r="V169" s="590">
        <v>0</v>
      </c>
      <c r="W169" s="590"/>
      <c r="X169" s="590">
        <v>0</v>
      </c>
      <c r="Y169" s="590"/>
      <c r="Z169" s="590">
        <v>0</v>
      </c>
      <c r="AA169" s="590"/>
      <c r="AB169" s="590">
        <v>0</v>
      </c>
      <c r="AC169" s="590"/>
      <c r="AD169" s="590">
        <v>0</v>
      </c>
      <c r="AE169" s="590"/>
      <c r="AF169" s="590">
        <v>0</v>
      </c>
      <c r="AG169" s="590"/>
      <c r="AH169" s="590">
        <v>0</v>
      </c>
      <c r="AI169" s="590">
        <v>0</v>
      </c>
      <c r="AJ169" s="590">
        <v>0</v>
      </c>
      <c r="AK169" s="590">
        <v>0</v>
      </c>
      <c r="AL169" s="590">
        <v>0</v>
      </c>
      <c r="AM169" s="590">
        <v>0</v>
      </c>
      <c r="AN169" s="590">
        <v>0</v>
      </c>
      <c r="AO169" s="593">
        <v>0</v>
      </c>
      <c r="AP169" s="590"/>
      <c r="AQ169" s="590"/>
      <c r="AR169" s="590"/>
      <c r="AS169" s="590"/>
      <c r="AT169" s="590"/>
      <c r="AU169" s="590"/>
      <c r="AV169" s="590"/>
      <c r="AW169" s="590"/>
      <c r="AX169" s="590"/>
      <c r="AY169" s="590"/>
      <c r="AZ169" s="590"/>
    </row>
    <row r="170" spans="2:52" s="553" customFormat="1" ht="16.5" customHeight="1">
      <c r="B170" s="1414"/>
      <c r="C170" s="596"/>
      <c r="D170" s="594"/>
      <c r="E170" s="599"/>
      <c r="F170" s="577" t="s">
        <v>1710</v>
      </c>
      <c r="G170" s="556"/>
      <c r="H170" s="590">
        <v>1</v>
      </c>
      <c r="I170" s="590"/>
      <c r="J170" s="590" t="s">
        <v>1319</v>
      </c>
      <c r="K170" s="590"/>
      <c r="L170" s="590" t="s">
        <v>1319</v>
      </c>
      <c r="M170" s="590"/>
      <c r="N170" s="590" t="s">
        <v>1319</v>
      </c>
      <c r="O170" s="590"/>
      <c r="P170" s="590" t="s">
        <v>1319</v>
      </c>
      <c r="Q170" s="590"/>
      <c r="R170" s="590" t="s">
        <v>1319</v>
      </c>
      <c r="S170" s="590"/>
      <c r="T170" s="590">
        <v>0</v>
      </c>
      <c r="U170" s="590"/>
      <c r="V170" s="590" t="s">
        <v>1319</v>
      </c>
      <c r="W170" s="590"/>
      <c r="X170" s="590" t="s">
        <v>1319</v>
      </c>
      <c r="Y170" s="590"/>
      <c r="Z170" s="590" t="s">
        <v>1319</v>
      </c>
      <c r="AA170" s="590"/>
      <c r="AB170" s="590" t="s">
        <v>1319</v>
      </c>
      <c r="AC170" s="590"/>
      <c r="AD170" s="590" t="s">
        <v>1319</v>
      </c>
      <c r="AE170" s="590"/>
      <c r="AF170" s="590" t="s">
        <v>1319</v>
      </c>
      <c r="AG170" s="590"/>
      <c r="AH170" s="590" t="s">
        <v>1319</v>
      </c>
      <c r="AI170" s="590" t="s">
        <v>1319</v>
      </c>
      <c r="AJ170" s="590" t="s">
        <v>1319</v>
      </c>
      <c r="AK170" s="590" t="s">
        <v>1319</v>
      </c>
      <c r="AL170" s="590" t="s">
        <v>1319</v>
      </c>
      <c r="AM170" s="590">
        <v>0</v>
      </c>
      <c r="AN170" s="590">
        <v>0</v>
      </c>
      <c r="AO170" s="593" t="s">
        <v>1319</v>
      </c>
      <c r="AP170" s="590"/>
      <c r="AQ170" s="590"/>
      <c r="AR170" s="590"/>
      <c r="AS170" s="590"/>
      <c r="AT170" s="590"/>
      <c r="AU170" s="590"/>
      <c r="AV170" s="590"/>
      <c r="AW170" s="590"/>
      <c r="AX170" s="590"/>
      <c r="AY170" s="590"/>
      <c r="AZ170" s="590"/>
    </row>
    <row r="171" spans="2:52" s="553" customFormat="1" ht="16.5" customHeight="1">
      <c r="B171" s="1414"/>
      <c r="C171" s="596"/>
      <c r="D171" s="596"/>
      <c r="E171" s="189"/>
      <c r="F171" s="577" t="s">
        <v>1711</v>
      </c>
      <c r="G171" s="556"/>
      <c r="H171" s="590">
        <v>0</v>
      </c>
      <c r="I171" s="590"/>
      <c r="J171" s="590">
        <v>0</v>
      </c>
      <c r="K171" s="590"/>
      <c r="L171" s="590">
        <v>0</v>
      </c>
      <c r="M171" s="590"/>
      <c r="N171" s="590">
        <v>0</v>
      </c>
      <c r="O171" s="590"/>
      <c r="P171" s="590">
        <v>0</v>
      </c>
      <c r="Q171" s="590"/>
      <c r="R171" s="590">
        <v>0</v>
      </c>
      <c r="S171" s="590"/>
      <c r="T171" s="590">
        <v>0</v>
      </c>
      <c r="U171" s="590"/>
      <c r="V171" s="590">
        <v>0</v>
      </c>
      <c r="W171" s="590"/>
      <c r="X171" s="590">
        <v>0</v>
      </c>
      <c r="Y171" s="590"/>
      <c r="Z171" s="590">
        <v>0</v>
      </c>
      <c r="AA171" s="590"/>
      <c r="AB171" s="590">
        <v>0</v>
      </c>
      <c r="AC171" s="590"/>
      <c r="AD171" s="590">
        <v>0</v>
      </c>
      <c r="AE171" s="590"/>
      <c r="AF171" s="590">
        <v>0</v>
      </c>
      <c r="AG171" s="590"/>
      <c r="AH171" s="590">
        <v>0</v>
      </c>
      <c r="AI171" s="590">
        <v>0</v>
      </c>
      <c r="AJ171" s="590">
        <v>0</v>
      </c>
      <c r="AK171" s="590">
        <v>0</v>
      </c>
      <c r="AL171" s="590">
        <v>0</v>
      </c>
      <c r="AM171" s="590">
        <v>0</v>
      </c>
      <c r="AN171" s="590">
        <v>0</v>
      </c>
      <c r="AO171" s="593">
        <v>0</v>
      </c>
      <c r="AP171" s="590"/>
      <c r="AQ171" s="590"/>
      <c r="AR171" s="590"/>
      <c r="AS171" s="590"/>
      <c r="AT171" s="590"/>
      <c r="AU171" s="590"/>
      <c r="AV171" s="590"/>
      <c r="AW171" s="590"/>
      <c r="AX171" s="590"/>
      <c r="AY171" s="590"/>
      <c r="AZ171" s="590"/>
    </row>
    <row r="172" spans="2:52" s="553" customFormat="1" ht="16.5" customHeight="1">
      <c r="B172" s="1414"/>
      <c r="C172" s="596"/>
      <c r="D172" s="592">
        <v>10</v>
      </c>
      <c r="E172" s="600"/>
      <c r="F172" s="577" t="s">
        <v>1712</v>
      </c>
      <c r="G172" s="556"/>
      <c r="H172" s="590">
        <v>0</v>
      </c>
      <c r="I172" s="590"/>
      <c r="J172" s="590">
        <v>0</v>
      </c>
      <c r="K172" s="590"/>
      <c r="L172" s="590">
        <v>0</v>
      </c>
      <c r="M172" s="590"/>
      <c r="N172" s="590">
        <v>0</v>
      </c>
      <c r="O172" s="590"/>
      <c r="P172" s="590">
        <v>0</v>
      </c>
      <c r="Q172" s="590"/>
      <c r="R172" s="590">
        <v>0</v>
      </c>
      <c r="S172" s="590"/>
      <c r="T172" s="590">
        <v>0</v>
      </c>
      <c r="U172" s="590"/>
      <c r="V172" s="590">
        <v>0</v>
      </c>
      <c r="W172" s="590"/>
      <c r="X172" s="590">
        <v>0</v>
      </c>
      <c r="Y172" s="590"/>
      <c r="Z172" s="590">
        <v>0</v>
      </c>
      <c r="AA172" s="590"/>
      <c r="AB172" s="590">
        <v>0</v>
      </c>
      <c r="AC172" s="590"/>
      <c r="AD172" s="590">
        <v>0</v>
      </c>
      <c r="AE172" s="590"/>
      <c r="AF172" s="590">
        <v>0</v>
      </c>
      <c r="AG172" s="590"/>
      <c r="AH172" s="590">
        <v>0</v>
      </c>
      <c r="AI172" s="590">
        <v>0</v>
      </c>
      <c r="AJ172" s="590">
        <v>0</v>
      </c>
      <c r="AK172" s="590">
        <v>0</v>
      </c>
      <c r="AL172" s="590">
        <v>0</v>
      </c>
      <c r="AM172" s="590">
        <v>0</v>
      </c>
      <c r="AN172" s="590">
        <v>0</v>
      </c>
      <c r="AO172" s="593">
        <v>0</v>
      </c>
      <c r="AP172" s="590"/>
      <c r="AQ172" s="590"/>
      <c r="AR172" s="590"/>
      <c r="AS172" s="590"/>
      <c r="AT172" s="590"/>
      <c r="AU172" s="590"/>
      <c r="AV172" s="590"/>
      <c r="AW172" s="590"/>
      <c r="AX172" s="590"/>
      <c r="AY172" s="590"/>
      <c r="AZ172" s="590"/>
    </row>
    <row r="173" spans="2:52" s="553" customFormat="1" ht="16.5" customHeight="1">
      <c r="B173" s="1414"/>
      <c r="C173" s="596"/>
      <c r="D173" s="1413" t="s">
        <v>1713</v>
      </c>
      <c r="E173" s="600"/>
      <c r="F173" s="577" t="s">
        <v>1714</v>
      </c>
      <c r="G173" s="556"/>
      <c r="H173" s="590">
        <v>1</v>
      </c>
      <c r="I173" s="590"/>
      <c r="J173" s="590" t="s">
        <v>1319</v>
      </c>
      <c r="K173" s="590"/>
      <c r="L173" s="590" t="s">
        <v>1319</v>
      </c>
      <c r="M173" s="590"/>
      <c r="N173" s="590" t="s">
        <v>1319</v>
      </c>
      <c r="O173" s="590"/>
      <c r="P173" s="590" t="s">
        <v>1319</v>
      </c>
      <c r="Q173" s="590"/>
      <c r="R173" s="590" t="s">
        <v>1319</v>
      </c>
      <c r="S173" s="590"/>
      <c r="T173" s="590">
        <v>0</v>
      </c>
      <c r="U173" s="590"/>
      <c r="V173" s="590" t="s">
        <v>1319</v>
      </c>
      <c r="W173" s="590"/>
      <c r="X173" s="590" t="s">
        <v>1319</v>
      </c>
      <c r="Y173" s="590"/>
      <c r="Z173" s="590" t="s">
        <v>1319</v>
      </c>
      <c r="AA173" s="590"/>
      <c r="AB173" s="590" t="s">
        <v>1319</v>
      </c>
      <c r="AC173" s="590"/>
      <c r="AD173" s="590" t="s">
        <v>1319</v>
      </c>
      <c r="AE173" s="590"/>
      <c r="AF173" s="590" t="s">
        <v>1319</v>
      </c>
      <c r="AG173" s="590"/>
      <c r="AH173" s="590" t="s">
        <v>1319</v>
      </c>
      <c r="AI173" s="590" t="s">
        <v>1319</v>
      </c>
      <c r="AJ173" s="590" t="s">
        <v>1319</v>
      </c>
      <c r="AK173" s="590" t="s">
        <v>1319</v>
      </c>
      <c r="AL173" s="590" t="s">
        <v>1319</v>
      </c>
      <c r="AM173" s="590">
        <v>0</v>
      </c>
      <c r="AN173" s="590" t="s">
        <v>1319</v>
      </c>
      <c r="AO173" s="593" t="s">
        <v>1319</v>
      </c>
      <c r="AP173" s="590"/>
      <c r="AQ173" s="590"/>
      <c r="AR173" s="590"/>
      <c r="AS173" s="590"/>
      <c r="AT173" s="590"/>
      <c r="AU173" s="590"/>
      <c r="AV173" s="590"/>
      <c r="AW173" s="590"/>
      <c r="AX173" s="590"/>
      <c r="AY173" s="590"/>
      <c r="AZ173" s="590"/>
    </row>
    <row r="174" spans="2:52" s="553" customFormat="1" ht="16.5" customHeight="1">
      <c r="B174" s="1414"/>
      <c r="C174" s="596"/>
      <c r="D174" s="1413"/>
      <c r="E174" s="600"/>
      <c r="F174" s="577" t="s">
        <v>1715</v>
      </c>
      <c r="G174" s="556"/>
      <c r="H174" s="590">
        <v>1</v>
      </c>
      <c r="I174" s="590"/>
      <c r="J174" s="590" t="s">
        <v>1319</v>
      </c>
      <c r="K174" s="590"/>
      <c r="L174" s="590" t="s">
        <v>1319</v>
      </c>
      <c r="M174" s="590"/>
      <c r="N174" s="590" t="s">
        <v>1319</v>
      </c>
      <c r="O174" s="590"/>
      <c r="P174" s="590" t="s">
        <v>1319</v>
      </c>
      <c r="Q174" s="590"/>
      <c r="R174" s="590" t="s">
        <v>1319</v>
      </c>
      <c r="S174" s="590"/>
      <c r="T174" s="590">
        <v>0</v>
      </c>
      <c r="U174" s="590"/>
      <c r="V174" s="590" t="s">
        <v>1319</v>
      </c>
      <c r="W174" s="590"/>
      <c r="X174" s="590" t="s">
        <v>1319</v>
      </c>
      <c r="Y174" s="590"/>
      <c r="Z174" s="590" t="s">
        <v>1319</v>
      </c>
      <c r="AA174" s="590"/>
      <c r="AB174" s="590" t="s">
        <v>1319</v>
      </c>
      <c r="AC174" s="590"/>
      <c r="AD174" s="590" t="s">
        <v>1319</v>
      </c>
      <c r="AE174" s="590"/>
      <c r="AF174" s="590" t="s">
        <v>1319</v>
      </c>
      <c r="AG174" s="590"/>
      <c r="AH174" s="590" t="s">
        <v>1319</v>
      </c>
      <c r="AI174" s="590" t="s">
        <v>1319</v>
      </c>
      <c r="AJ174" s="590" t="s">
        <v>1319</v>
      </c>
      <c r="AK174" s="590" t="s">
        <v>1319</v>
      </c>
      <c r="AL174" s="590" t="s">
        <v>1319</v>
      </c>
      <c r="AM174" s="590">
        <v>0</v>
      </c>
      <c r="AN174" s="590" t="s">
        <v>1319</v>
      </c>
      <c r="AO174" s="593" t="s">
        <v>1319</v>
      </c>
      <c r="AP174" s="590"/>
      <c r="AQ174" s="590"/>
      <c r="AR174" s="590"/>
      <c r="AS174" s="590"/>
      <c r="AT174" s="590"/>
      <c r="AU174" s="590"/>
      <c r="AV174" s="590"/>
      <c r="AW174" s="590"/>
      <c r="AX174" s="590"/>
      <c r="AY174" s="590"/>
      <c r="AZ174" s="590"/>
    </row>
    <row r="175" spans="2:52" s="553" customFormat="1" ht="16.5" customHeight="1">
      <c r="B175" s="1414"/>
      <c r="C175" s="583"/>
      <c r="D175" s="583"/>
      <c r="E175" s="600"/>
      <c r="F175" s="577" t="s">
        <v>1716</v>
      </c>
      <c r="G175" s="556"/>
      <c r="H175" s="590">
        <v>0</v>
      </c>
      <c r="I175" s="590"/>
      <c r="J175" s="590">
        <v>0</v>
      </c>
      <c r="K175" s="590"/>
      <c r="L175" s="590">
        <v>0</v>
      </c>
      <c r="M175" s="601"/>
      <c r="N175" s="590">
        <v>0</v>
      </c>
      <c r="O175" s="590"/>
      <c r="P175" s="590">
        <v>0</v>
      </c>
      <c r="Q175" s="590"/>
      <c r="R175" s="590">
        <v>0</v>
      </c>
      <c r="S175" s="590"/>
      <c r="T175" s="590">
        <v>0</v>
      </c>
      <c r="U175" s="590"/>
      <c r="V175" s="590">
        <v>0</v>
      </c>
      <c r="W175" s="590"/>
      <c r="X175" s="590">
        <v>0</v>
      </c>
      <c r="Y175" s="590"/>
      <c r="Z175" s="590">
        <v>0</v>
      </c>
      <c r="AA175" s="590"/>
      <c r="AB175" s="590">
        <v>0</v>
      </c>
      <c r="AC175" s="590"/>
      <c r="AD175" s="590">
        <v>0</v>
      </c>
      <c r="AE175" s="590"/>
      <c r="AF175" s="590">
        <v>0</v>
      </c>
      <c r="AG175" s="590"/>
      <c r="AH175" s="590">
        <v>0</v>
      </c>
      <c r="AI175" s="590">
        <v>0</v>
      </c>
      <c r="AJ175" s="590">
        <v>0</v>
      </c>
      <c r="AK175" s="590">
        <v>0</v>
      </c>
      <c r="AL175" s="590">
        <v>0</v>
      </c>
      <c r="AM175" s="590">
        <v>0</v>
      </c>
      <c r="AN175" s="590">
        <v>0</v>
      </c>
      <c r="AO175" s="593">
        <v>0</v>
      </c>
      <c r="AP175" s="590"/>
      <c r="AQ175" s="590"/>
      <c r="AR175" s="590"/>
      <c r="AS175" s="590"/>
      <c r="AT175" s="590"/>
      <c r="AU175" s="590"/>
      <c r="AV175" s="590"/>
      <c r="AW175" s="590"/>
      <c r="AX175" s="590"/>
      <c r="AY175" s="590"/>
      <c r="AZ175" s="590"/>
    </row>
    <row r="176" spans="2:52" s="553" customFormat="1" ht="16.5" customHeight="1">
      <c r="B176" s="1414"/>
      <c r="C176" s="583"/>
      <c r="D176" s="583"/>
      <c r="E176" s="600"/>
      <c r="F176" s="577" t="s">
        <v>1717</v>
      </c>
      <c r="G176" s="556"/>
      <c r="H176" s="590">
        <v>0</v>
      </c>
      <c r="I176" s="590"/>
      <c r="J176" s="590">
        <v>0</v>
      </c>
      <c r="K176" s="590"/>
      <c r="L176" s="590">
        <v>0</v>
      </c>
      <c r="M176" s="590"/>
      <c r="N176" s="590">
        <v>0</v>
      </c>
      <c r="O176" s="590"/>
      <c r="P176" s="590">
        <v>0</v>
      </c>
      <c r="Q176" s="590"/>
      <c r="R176" s="590">
        <v>0</v>
      </c>
      <c r="S176" s="590"/>
      <c r="T176" s="590">
        <v>0</v>
      </c>
      <c r="U176" s="590"/>
      <c r="V176" s="590">
        <v>0</v>
      </c>
      <c r="W176" s="590"/>
      <c r="X176" s="590">
        <v>0</v>
      </c>
      <c r="Y176" s="590"/>
      <c r="Z176" s="590">
        <v>0</v>
      </c>
      <c r="AA176" s="590"/>
      <c r="AB176" s="590">
        <v>0</v>
      </c>
      <c r="AC176" s="590"/>
      <c r="AD176" s="590">
        <v>0</v>
      </c>
      <c r="AE176" s="590"/>
      <c r="AF176" s="590">
        <v>0</v>
      </c>
      <c r="AG176" s="590"/>
      <c r="AH176" s="590">
        <v>0</v>
      </c>
      <c r="AI176" s="590">
        <v>0</v>
      </c>
      <c r="AJ176" s="590">
        <v>0</v>
      </c>
      <c r="AK176" s="590">
        <v>0</v>
      </c>
      <c r="AL176" s="590">
        <v>0</v>
      </c>
      <c r="AM176" s="590">
        <v>0</v>
      </c>
      <c r="AN176" s="590">
        <v>0</v>
      </c>
      <c r="AO176" s="593">
        <v>0</v>
      </c>
      <c r="AP176" s="590"/>
      <c r="AQ176" s="590"/>
      <c r="AR176" s="590"/>
      <c r="AS176" s="590"/>
      <c r="AT176" s="590"/>
      <c r="AU176" s="590"/>
      <c r="AV176" s="590"/>
      <c r="AW176" s="590"/>
      <c r="AX176" s="590"/>
      <c r="AY176" s="590"/>
      <c r="AZ176" s="590"/>
    </row>
    <row r="177" spans="2:52" ht="12">
      <c r="B177" s="1414"/>
      <c r="C177" s="583"/>
      <c r="D177" s="583"/>
      <c r="E177" s="600"/>
      <c r="F177" s="577" t="s">
        <v>1718</v>
      </c>
      <c r="G177" s="602"/>
      <c r="H177" s="590">
        <v>0</v>
      </c>
      <c r="I177" s="590"/>
      <c r="J177" s="590">
        <v>0</v>
      </c>
      <c r="K177" s="590"/>
      <c r="L177" s="590">
        <v>0</v>
      </c>
      <c r="M177" s="590"/>
      <c r="N177" s="590">
        <v>0</v>
      </c>
      <c r="O177" s="590"/>
      <c r="P177" s="590">
        <v>0</v>
      </c>
      <c r="Q177" s="590"/>
      <c r="R177" s="590">
        <v>0</v>
      </c>
      <c r="S177" s="590"/>
      <c r="T177" s="590">
        <v>0</v>
      </c>
      <c r="U177" s="590"/>
      <c r="V177" s="590">
        <v>0</v>
      </c>
      <c r="W177" s="590"/>
      <c r="X177" s="590">
        <v>0</v>
      </c>
      <c r="Y177" s="590"/>
      <c r="Z177" s="590">
        <v>0</v>
      </c>
      <c r="AA177" s="590"/>
      <c r="AB177" s="590">
        <v>0</v>
      </c>
      <c r="AC177" s="590"/>
      <c r="AD177" s="590">
        <v>0</v>
      </c>
      <c r="AE177" s="590"/>
      <c r="AF177" s="590">
        <v>0</v>
      </c>
      <c r="AG177" s="590"/>
      <c r="AH177" s="590">
        <v>0</v>
      </c>
      <c r="AI177" s="590">
        <v>0</v>
      </c>
      <c r="AJ177" s="590">
        <v>0</v>
      </c>
      <c r="AK177" s="590">
        <v>0</v>
      </c>
      <c r="AL177" s="590">
        <v>0</v>
      </c>
      <c r="AM177" s="590">
        <v>0</v>
      </c>
      <c r="AN177" s="590">
        <v>0</v>
      </c>
      <c r="AO177" s="593">
        <v>0</v>
      </c>
      <c r="AP177" s="590"/>
      <c r="AQ177" s="590"/>
      <c r="AR177" s="590"/>
      <c r="AS177" s="590"/>
      <c r="AT177" s="590"/>
      <c r="AU177" s="590"/>
      <c r="AV177" s="590"/>
      <c r="AW177" s="590"/>
      <c r="AX177" s="590"/>
      <c r="AY177" s="590"/>
      <c r="AZ177" s="590"/>
    </row>
    <row r="178" spans="2:52" s="597" customFormat="1" ht="16.5" customHeight="1">
      <c r="B178" s="556"/>
      <c r="C178" s="583"/>
      <c r="D178" s="583"/>
      <c r="E178" s="600"/>
      <c r="F178" s="577" t="s">
        <v>1707</v>
      </c>
      <c r="G178" s="598"/>
      <c r="H178" s="590">
        <f>SUM(H169:H177)</f>
        <v>3</v>
      </c>
      <c r="I178" s="603"/>
      <c r="J178" s="590">
        <v>350</v>
      </c>
      <c r="K178" s="603"/>
      <c r="L178" s="590">
        <v>4021</v>
      </c>
      <c r="M178" s="603"/>
      <c r="N178" s="590">
        <v>7496</v>
      </c>
      <c r="O178" s="590"/>
      <c r="P178" s="590">
        <v>44318</v>
      </c>
      <c r="Q178" s="590"/>
      <c r="R178" s="590">
        <v>621</v>
      </c>
      <c r="S178" s="590"/>
      <c r="T178" s="590">
        <f>SUM(T169:T177)</f>
        <v>0</v>
      </c>
      <c r="U178" s="590"/>
      <c r="V178" s="590">
        <v>1102</v>
      </c>
      <c r="W178" s="590"/>
      <c r="X178" s="590">
        <v>852</v>
      </c>
      <c r="Y178" s="590"/>
      <c r="Z178" s="590">
        <v>3970</v>
      </c>
      <c r="AA178" s="590"/>
      <c r="AB178" s="590">
        <v>2943</v>
      </c>
      <c r="AC178" s="590"/>
      <c r="AD178" s="590">
        <v>1783</v>
      </c>
      <c r="AE178" s="590"/>
      <c r="AF178" s="590">
        <v>1345</v>
      </c>
      <c r="AG178" s="590"/>
      <c r="AH178" s="590">
        <v>10943</v>
      </c>
      <c r="AI178" s="590">
        <v>4730</v>
      </c>
      <c r="AJ178" s="590">
        <v>196</v>
      </c>
      <c r="AK178" s="590">
        <v>42</v>
      </c>
      <c r="AL178" s="590">
        <v>2245</v>
      </c>
      <c r="AM178" s="590">
        <f>SUM(AM169:AM177)</f>
        <v>0</v>
      </c>
      <c r="AN178" s="590">
        <v>393</v>
      </c>
      <c r="AO178" s="593">
        <v>66216</v>
      </c>
      <c r="AP178" s="590"/>
      <c r="AQ178" s="590"/>
      <c r="AR178" s="590"/>
      <c r="AS178" s="590"/>
      <c r="AT178" s="590"/>
      <c r="AU178" s="590"/>
      <c r="AV178" s="590"/>
      <c r="AW178" s="590"/>
      <c r="AX178" s="590"/>
      <c r="AY178" s="590"/>
      <c r="AZ178" s="590"/>
    </row>
    <row r="179" spans="2:52" s="597" customFormat="1" ht="16.5" customHeight="1">
      <c r="B179" s="556"/>
      <c r="C179" s="583"/>
      <c r="D179" s="583"/>
      <c r="E179" s="600"/>
      <c r="F179" s="577"/>
      <c r="G179" s="598"/>
      <c r="H179" s="590"/>
      <c r="I179" s="603"/>
      <c r="J179" s="590"/>
      <c r="K179" s="603"/>
      <c r="L179" s="590"/>
      <c r="M179" s="603"/>
      <c r="N179" s="590"/>
      <c r="O179" s="590"/>
      <c r="P179" s="590"/>
      <c r="Q179" s="590"/>
      <c r="R179" s="590"/>
      <c r="S179" s="590"/>
      <c r="T179" s="590"/>
      <c r="U179" s="590"/>
      <c r="V179" s="590"/>
      <c r="W179" s="590"/>
      <c r="X179" s="590"/>
      <c r="Y179" s="590"/>
      <c r="Z179" s="590"/>
      <c r="AA179" s="590"/>
      <c r="AB179" s="590"/>
      <c r="AC179" s="590"/>
      <c r="AD179" s="590"/>
      <c r="AE179" s="590"/>
      <c r="AF179" s="590"/>
      <c r="AG179" s="590"/>
      <c r="AH179" s="590"/>
      <c r="AI179" s="590"/>
      <c r="AJ179" s="590"/>
      <c r="AK179" s="590"/>
      <c r="AL179" s="590"/>
      <c r="AM179" s="590"/>
      <c r="AN179" s="590"/>
      <c r="AO179" s="593"/>
      <c r="AP179" s="590"/>
      <c r="AQ179" s="590"/>
      <c r="AR179" s="590"/>
      <c r="AS179" s="590"/>
      <c r="AT179" s="590"/>
      <c r="AU179" s="590"/>
      <c r="AV179" s="590"/>
      <c r="AW179" s="590"/>
      <c r="AX179" s="590"/>
      <c r="AY179" s="590"/>
      <c r="AZ179" s="590"/>
    </row>
    <row r="180" spans="2:41" s="582" customFormat="1" ht="12.75">
      <c r="B180" s="556"/>
      <c r="C180" s="583"/>
      <c r="D180" s="583"/>
      <c r="E180" s="584"/>
      <c r="F180" s="585" t="s">
        <v>519</v>
      </c>
      <c r="G180" s="586"/>
      <c r="H180" s="587">
        <f>SUM(H183,H193)</f>
        <v>175</v>
      </c>
      <c r="I180" s="587"/>
      <c r="J180" s="587">
        <f>SUM(J183,J193)</f>
        <v>3228</v>
      </c>
      <c r="K180" s="587"/>
      <c r="L180" s="588" t="s">
        <v>1719</v>
      </c>
      <c r="M180" s="587"/>
      <c r="N180" s="587">
        <f>SUM(N183,N193)</f>
        <v>62254</v>
      </c>
      <c r="O180" s="587"/>
      <c r="P180" s="587">
        <f>SUM(P183,P193)</f>
        <v>130073</v>
      </c>
      <c r="Q180" s="589"/>
      <c r="R180" s="590" t="s">
        <v>1719</v>
      </c>
      <c r="S180" s="589"/>
      <c r="T180" s="587">
        <f>SUM(T183,T193)</f>
        <v>0</v>
      </c>
      <c r="U180" s="587"/>
      <c r="V180" s="588" t="s">
        <v>1719</v>
      </c>
      <c r="W180" s="587"/>
      <c r="X180" s="588" t="s">
        <v>1719</v>
      </c>
      <c r="Y180" s="587"/>
      <c r="Z180" s="588" t="s">
        <v>1719</v>
      </c>
      <c r="AA180" s="587"/>
      <c r="AB180" s="588" t="s">
        <v>1719</v>
      </c>
      <c r="AC180" s="587"/>
      <c r="AD180" s="588" t="s">
        <v>1719</v>
      </c>
      <c r="AE180" s="587"/>
      <c r="AF180" s="588" t="s">
        <v>1719</v>
      </c>
      <c r="AG180" s="587"/>
      <c r="AH180" s="588" t="s">
        <v>1719</v>
      </c>
      <c r="AI180" s="588" t="s">
        <v>1719</v>
      </c>
      <c r="AJ180" s="588" t="s">
        <v>1719</v>
      </c>
      <c r="AK180" s="588" t="s">
        <v>1719</v>
      </c>
      <c r="AL180" s="588" t="s">
        <v>1719</v>
      </c>
      <c r="AM180" s="588" t="s">
        <v>1719</v>
      </c>
      <c r="AN180" s="588" t="s">
        <v>1719</v>
      </c>
      <c r="AO180" s="591">
        <f>SUM(AO183,AO193)</f>
        <v>296098</v>
      </c>
    </row>
    <row r="181" spans="2:52" s="553" customFormat="1" ht="16.5" customHeight="1">
      <c r="B181" s="556"/>
      <c r="C181" s="583"/>
      <c r="D181" s="592">
        <v>9</v>
      </c>
      <c r="E181" s="584"/>
      <c r="F181" s="577" t="s">
        <v>1702</v>
      </c>
      <c r="G181" s="556"/>
      <c r="H181" s="590">
        <v>65</v>
      </c>
      <c r="I181" s="590"/>
      <c r="J181" s="590">
        <v>141</v>
      </c>
      <c r="K181" s="590"/>
      <c r="L181" s="590" t="s">
        <v>1703</v>
      </c>
      <c r="M181" s="590"/>
      <c r="N181" s="590">
        <v>909</v>
      </c>
      <c r="O181" s="590"/>
      <c r="P181" s="590">
        <v>1981</v>
      </c>
      <c r="Q181" s="590"/>
      <c r="R181" s="590" t="s">
        <v>1703</v>
      </c>
      <c r="S181" s="590"/>
      <c r="T181" s="590">
        <v>0</v>
      </c>
      <c r="U181" s="590"/>
      <c r="V181" s="590" t="s">
        <v>1703</v>
      </c>
      <c r="W181" s="590"/>
      <c r="X181" s="590" t="s">
        <v>1703</v>
      </c>
      <c r="Y181" s="590"/>
      <c r="Z181" s="590" t="s">
        <v>1703</v>
      </c>
      <c r="AA181" s="590"/>
      <c r="AB181" s="590" t="s">
        <v>1703</v>
      </c>
      <c r="AC181" s="590"/>
      <c r="AD181" s="590" t="s">
        <v>1703</v>
      </c>
      <c r="AE181" s="590"/>
      <c r="AF181" s="590" t="s">
        <v>1703</v>
      </c>
      <c r="AG181" s="590"/>
      <c r="AH181" s="590" t="s">
        <v>1703</v>
      </c>
      <c r="AI181" s="590" t="s">
        <v>1703</v>
      </c>
      <c r="AJ181" s="590" t="s">
        <v>1703</v>
      </c>
      <c r="AK181" s="590" t="s">
        <v>1703</v>
      </c>
      <c r="AL181" s="590" t="s">
        <v>1703</v>
      </c>
      <c r="AM181" s="590" t="s">
        <v>1703</v>
      </c>
      <c r="AN181" s="590" t="s">
        <v>1703</v>
      </c>
      <c r="AO181" s="593">
        <v>4550</v>
      </c>
      <c r="AP181" s="590"/>
      <c r="AQ181" s="590"/>
      <c r="AR181" s="590"/>
      <c r="AS181" s="590"/>
      <c r="AT181" s="590"/>
      <c r="AU181" s="590"/>
      <c r="AV181" s="590"/>
      <c r="AW181" s="590"/>
      <c r="AX181" s="590"/>
      <c r="AY181" s="590"/>
      <c r="AZ181" s="590"/>
    </row>
    <row r="182" spans="2:52" s="553" customFormat="1" ht="16.5" customHeight="1">
      <c r="B182" s="556"/>
      <c r="C182" s="583"/>
      <c r="D182" s="1413" t="s">
        <v>1704</v>
      </c>
      <c r="E182" s="189"/>
      <c r="F182" s="577" t="s">
        <v>1705</v>
      </c>
      <c r="G182" s="556"/>
      <c r="H182" s="590">
        <v>60</v>
      </c>
      <c r="I182" s="590"/>
      <c r="J182" s="590">
        <v>392</v>
      </c>
      <c r="K182" s="590"/>
      <c r="L182" s="590" t="s">
        <v>1706</v>
      </c>
      <c r="M182" s="590"/>
      <c r="N182" s="590">
        <v>4261</v>
      </c>
      <c r="O182" s="590"/>
      <c r="P182" s="590">
        <v>6868</v>
      </c>
      <c r="Q182" s="590"/>
      <c r="R182" s="590" t="s">
        <v>1706</v>
      </c>
      <c r="S182" s="590"/>
      <c r="T182" s="590">
        <v>0</v>
      </c>
      <c r="U182" s="590"/>
      <c r="V182" s="590" t="s">
        <v>1706</v>
      </c>
      <c r="W182" s="590"/>
      <c r="X182" s="590" t="s">
        <v>1706</v>
      </c>
      <c r="Y182" s="590"/>
      <c r="Z182" s="590" t="s">
        <v>1706</v>
      </c>
      <c r="AA182" s="590"/>
      <c r="AB182" s="590" t="s">
        <v>1706</v>
      </c>
      <c r="AC182" s="590"/>
      <c r="AD182" s="590" t="s">
        <v>1706</v>
      </c>
      <c r="AE182" s="590"/>
      <c r="AF182" s="590" t="s">
        <v>1706</v>
      </c>
      <c r="AG182" s="590"/>
      <c r="AH182" s="590" t="s">
        <v>1706</v>
      </c>
      <c r="AI182" s="590" t="s">
        <v>1706</v>
      </c>
      <c r="AJ182" s="590" t="s">
        <v>1706</v>
      </c>
      <c r="AK182" s="590" t="s">
        <v>1706</v>
      </c>
      <c r="AL182" s="590" t="s">
        <v>1706</v>
      </c>
      <c r="AM182" s="590" t="s">
        <v>1706</v>
      </c>
      <c r="AN182" s="590" t="s">
        <v>1706</v>
      </c>
      <c r="AO182" s="593">
        <v>16145</v>
      </c>
      <c r="AP182" s="590"/>
      <c r="AQ182" s="590"/>
      <c r="AR182" s="590"/>
      <c r="AS182" s="590"/>
      <c r="AT182" s="590"/>
      <c r="AU182" s="590"/>
      <c r="AV182" s="590"/>
      <c r="AW182" s="590"/>
      <c r="AX182" s="590"/>
      <c r="AY182" s="590"/>
      <c r="AZ182" s="590"/>
    </row>
    <row r="183" spans="2:52" s="553" customFormat="1" ht="16.5" customHeight="1">
      <c r="B183" s="556">
        <v>30</v>
      </c>
      <c r="C183" s="596"/>
      <c r="D183" s="1413"/>
      <c r="E183" s="189"/>
      <c r="F183" s="577" t="s">
        <v>1707</v>
      </c>
      <c r="G183" s="556"/>
      <c r="H183" s="590">
        <f>SUM(H181:H182)</f>
        <v>125</v>
      </c>
      <c r="I183" s="590"/>
      <c r="J183" s="590">
        <f>SUM(J181:J182)</f>
        <v>533</v>
      </c>
      <c r="K183" s="590"/>
      <c r="L183" s="590" t="s">
        <v>1708</v>
      </c>
      <c r="M183" s="590"/>
      <c r="N183" s="590">
        <f>SUM(N181:N182)</f>
        <v>5170</v>
      </c>
      <c r="O183" s="590"/>
      <c r="P183" s="590">
        <f>SUM(P181:P182)</f>
        <v>8849</v>
      </c>
      <c r="Q183" s="590"/>
      <c r="R183" s="590" t="s">
        <v>1708</v>
      </c>
      <c r="S183" s="590"/>
      <c r="T183" s="590">
        <f>SUM(T181:T182)</f>
        <v>0</v>
      </c>
      <c r="U183" s="590"/>
      <c r="V183" s="590" t="s">
        <v>1708</v>
      </c>
      <c r="W183" s="590"/>
      <c r="X183" s="590" t="s">
        <v>1708</v>
      </c>
      <c r="Y183" s="590"/>
      <c r="Z183" s="590" t="s">
        <v>1708</v>
      </c>
      <c r="AA183" s="590"/>
      <c r="AB183" s="590" t="s">
        <v>1708</v>
      </c>
      <c r="AC183" s="590"/>
      <c r="AD183" s="590" t="s">
        <v>1708</v>
      </c>
      <c r="AE183" s="590"/>
      <c r="AF183" s="590" t="s">
        <v>1708</v>
      </c>
      <c r="AG183" s="590"/>
      <c r="AH183" s="590" t="s">
        <v>1708</v>
      </c>
      <c r="AI183" s="590" t="s">
        <v>1708</v>
      </c>
      <c r="AJ183" s="590" t="s">
        <v>1708</v>
      </c>
      <c r="AK183" s="590" t="s">
        <v>1708</v>
      </c>
      <c r="AL183" s="590" t="s">
        <v>1708</v>
      </c>
      <c r="AM183" s="590" t="s">
        <v>1708</v>
      </c>
      <c r="AN183" s="590" t="s">
        <v>1708</v>
      </c>
      <c r="AO183" s="593">
        <f>SUM(AO181:AO182)</f>
        <v>20695</v>
      </c>
      <c r="AP183" s="590"/>
      <c r="AQ183" s="590"/>
      <c r="AR183" s="590"/>
      <c r="AS183" s="590"/>
      <c r="AT183" s="590"/>
      <c r="AU183" s="590"/>
      <c r="AV183" s="590"/>
      <c r="AW183" s="590"/>
      <c r="AX183" s="590"/>
      <c r="AY183" s="590"/>
      <c r="AZ183" s="590"/>
    </row>
    <row r="184" spans="2:52" s="597" customFormat="1" ht="16.5" customHeight="1">
      <c r="B184" s="1414" t="s">
        <v>1665</v>
      </c>
      <c r="C184" s="596"/>
      <c r="D184" s="594"/>
      <c r="E184" s="189"/>
      <c r="F184" s="577" t="s">
        <v>1709</v>
      </c>
      <c r="G184" s="598"/>
      <c r="H184" s="590">
        <v>28</v>
      </c>
      <c r="I184" s="588"/>
      <c r="J184" s="590">
        <v>366</v>
      </c>
      <c r="K184" s="588"/>
      <c r="L184" s="590">
        <v>3661</v>
      </c>
      <c r="M184" s="588"/>
      <c r="N184" s="590">
        <v>5261</v>
      </c>
      <c r="O184" s="590"/>
      <c r="P184" s="590">
        <v>7500</v>
      </c>
      <c r="Q184" s="590"/>
      <c r="R184" s="590">
        <v>253</v>
      </c>
      <c r="S184" s="590"/>
      <c r="T184" s="590">
        <v>0</v>
      </c>
      <c r="U184" s="590"/>
      <c r="V184" s="590">
        <v>1423</v>
      </c>
      <c r="W184" s="590"/>
      <c r="X184" s="590">
        <v>1523</v>
      </c>
      <c r="Y184" s="590"/>
      <c r="Z184" s="590">
        <v>445</v>
      </c>
      <c r="AA184" s="590"/>
      <c r="AB184" s="590">
        <v>441</v>
      </c>
      <c r="AC184" s="590"/>
      <c r="AD184" s="590">
        <v>167</v>
      </c>
      <c r="AE184" s="590"/>
      <c r="AF184" s="590">
        <v>225</v>
      </c>
      <c r="AG184" s="590"/>
      <c r="AH184" s="590">
        <v>7924</v>
      </c>
      <c r="AI184" s="590">
        <v>666</v>
      </c>
      <c r="AJ184" s="590">
        <v>303</v>
      </c>
      <c r="AK184" s="590">
        <v>55</v>
      </c>
      <c r="AL184" s="590">
        <v>795</v>
      </c>
      <c r="AM184" s="590">
        <v>0</v>
      </c>
      <c r="AN184" s="590">
        <v>0</v>
      </c>
      <c r="AO184" s="593">
        <v>17279</v>
      </c>
      <c r="AP184" s="590"/>
      <c r="AQ184" s="590"/>
      <c r="AR184" s="590"/>
      <c r="AS184" s="590"/>
      <c r="AT184" s="590"/>
      <c r="AU184" s="590"/>
      <c r="AV184" s="590"/>
      <c r="AW184" s="590"/>
      <c r="AX184" s="590"/>
      <c r="AY184" s="590"/>
      <c r="AZ184" s="590"/>
    </row>
    <row r="185" spans="2:52" s="553" customFormat="1" ht="16.5" customHeight="1">
      <c r="B185" s="1414"/>
      <c r="C185" s="596"/>
      <c r="D185" s="594"/>
      <c r="E185" s="599"/>
      <c r="F185" s="577" t="s">
        <v>1710</v>
      </c>
      <c r="G185" s="556"/>
      <c r="H185" s="590">
        <v>5</v>
      </c>
      <c r="I185" s="590"/>
      <c r="J185" s="590">
        <v>122</v>
      </c>
      <c r="K185" s="590"/>
      <c r="L185" s="590">
        <v>1231</v>
      </c>
      <c r="M185" s="590"/>
      <c r="N185" s="590">
        <v>2225</v>
      </c>
      <c r="O185" s="590"/>
      <c r="P185" s="590">
        <v>9733</v>
      </c>
      <c r="Q185" s="590"/>
      <c r="R185" s="590">
        <v>97</v>
      </c>
      <c r="S185" s="590"/>
      <c r="T185" s="590">
        <v>0</v>
      </c>
      <c r="U185" s="590"/>
      <c r="V185" s="590">
        <v>97</v>
      </c>
      <c r="W185" s="590"/>
      <c r="X185" s="590">
        <v>117</v>
      </c>
      <c r="Y185" s="590"/>
      <c r="Z185" s="590">
        <v>79</v>
      </c>
      <c r="AA185" s="590"/>
      <c r="AB185" s="590">
        <v>267</v>
      </c>
      <c r="AC185" s="590"/>
      <c r="AD185" s="590">
        <v>76</v>
      </c>
      <c r="AE185" s="590"/>
      <c r="AF185" s="590">
        <v>78</v>
      </c>
      <c r="AG185" s="590"/>
      <c r="AH185" s="590">
        <v>487</v>
      </c>
      <c r="AI185" s="590">
        <v>6200</v>
      </c>
      <c r="AJ185" s="590">
        <v>0</v>
      </c>
      <c r="AK185" s="590">
        <v>29</v>
      </c>
      <c r="AL185" s="590">
        <v>56</v>
      </c>
      <c r="AM185" s="590">
        <v>1646</v>
      </c>
      <c r="AN185" s="590">
        <v>1646</v>
      </c>
      <c r="AO185" s="593">
        <v>12216</v>
      </c>
      <c r="AP185" s="590"/>
      <c r="AQ185" s="590"/>
      <c r="AR185" s="590"/>
      <c r="AS185" s="590"/>
      <c r="AT185" s="590"/>
      <c r="AU185" s="590"/>
      <c r="AV185" s="590"/>
      <c r="AW185" s="590"/>
      <c r="AX185" s="590"/>
      <c r="AY185" s="590"/>
      <c r="AZ185" s="590"/>
    </row>
    <row r="186" spans="2:52" s="553" customFormat="1" ht="16.5" customHeight="1">
      <c r="B186" s="1414"/>
      <c r="C186" s="596"/>
      <c r="D186" s="596"/>
      <c r="E186" s="189"/>
      <c r="F186" s="577" t="s">
        <v>1711</v>
      </c>
      <c r="G186" s="556"/>
      <c r="H186" s="590">
        <v>5</v>
      </c>
      <c r="I186" s="590"/>
      <c r="J186" s="590">
        <v>197</v>
      </c>
      <c r="K186" s="590"/>
      <c r="L186" s="590">
        <v>2090</v>
      </c>
      <c r="M186" s="590"/>
      <c r="N186" s="590">
        <v>3339</v>
      </c>
      <c r="O186" s="590"/>
      <c r="P186" s="590">
        <v>5833</v>
      </c>
      <c r="Q186" s="590"/>
      <c r="R186" s="590">
        <v>102</v>
      </c>
      <c r="S186" s="590"/>
      <c r="T186" s="590">
        <v>0</v>
      </c>
      <c r="U186" s="590"/>
      <c r="V186" s="590">
        <v>963</v>
      </c>
      <c r="W186" s="590"/>
      <c r="X186" s="590">
        <v>448</v>
      </c>
      <c r="Y186" s="590"/>
      <c r="Z186" s="590">
        <v>246</v>
      </c>
      <c r="AA186" s="590"/>
      <c r="AB186" s="590">
        <v>259</v>
      </c>
      <c r="AC186" s="590"/>
      <c r="AD186" s="590">
        <v>12</v>
      </c>
      <c r="AE186" s="590"/>
      <c r="AF186" s="590">
        <v>7</v>
      </c>
      <c r="AG186" s="590"/>
      <c r="AH186" s="590">
        <v>3436</v>
      </c>
      <c r="AI186" s="590">
        <v>1732</v>
      </c>
      <c r="AJ186" s="590">
        <v>508</v>
      </c>
      <c r="AK186" s="590">
        <v>464</v>
      </c>
      <c r="AL186" s="590">
        <v>208</v>
      </c>
      <c r="AM186" s="590">
        <v>378</v>
      </c>
      <c r="AN186" s="590">
        <v>378</v>
      </c>
      <c r="AO186" s="593">
        <v>14150</v>
      </c>
      <c r="AP186" s="590"/>
      <c r="AQ186" s="590"/>
      <c r="AR186" s="590"/>
      <c r="AS186" s="590"/>
      <c r="AT186" s="590"/>
      <c r="AU186" s="590"/>
      <c r="AV186" s="590"/>
      <c r="AW186" s="590"/>
      <c r="AX186" s="590"/>
      <c r="AY186" s="590"/>
      <c r="AZ186" s="590"/>
    </row>
    <row r="187" spans="2:52" s="553" customFormat="1" ht="16.5" customHeight="1">
      <c r="B187" s="1414"/>
      <c r="C187" s="596"/>
      <c r="D187" s="592">
        <v>10</v>
      </c>
      <c r="E187" s="600"/>
      <c r="F187" s="577" t="s">
        <v>1712</v>
      </c>
      <c r="G187" s="556"/>
      <c r="H187" s="590">
        <v>5</v>
      </c>
      <c r="I187" s="590"/>
      <c r="J187" s="590">
        <v>340</v>
      </c>
      <c r="K187" s="590"/>
      <c r="L187" s="590">
        <v>4158</v>
      </c>
      <c r="M187" s="590"/>
      <c r="N187" s="590">
        <v>8393</v>
      </c>
      <c r="O187" s="590"/>
      <c r="P187" s="590">
        <v>11865</v>
      </c>
      <c r="Q187" s="590"/>
      <c r="R187" s="590">
        <v>658</v>
      </c>
      <c r="S187" s="590"/>
      <c r="T187" s="590">
        <v>0</v>
      </c>
      <c r="U187" s="590"/>
      <c r="V187" s="590">
        <v>1970</v>
      </c>
      <c r="W187" s="590"/>
      <c r="X187" s="590">
        <v>2415</v>
      </c>
      <c r="Y187" s="590"/>
      <c r="Z187" s="590">
        <v>8878</v>
      </c>
      <c r="AA187" s="590"/>
      <c r="AB187" s="590">
        <v>1384</v>
      </c>
      <c r="AC187" s="590"/>
      <c r="AD187" s="590">
        <v>842</v>
      </c>
      <c r="AE187" s="590"/>
      <c r="AF187" s="590">
        <v>606</v>
      </c>
      <c r="AG187" s="590"/>
      <c r="AH187" s="590">
        <v>23830</v>
      </c>
      <c r="AI187" s="590">
        <v>9059</v>
      </c>
      <c r="AJ187" s="590">
        <v>0</v>
      </c>
      <c r="AK187" s="590">
        <v>156</v>
      </c>
      <c r="AL187" s="590">
        <v>1330</v>
      </c>
      <c r="AM187" s="590">
        <v>503</v>
      </c>
      <c r="AN187" s="590">
        <v>2046</v>
      </c>
      <c r="AO187" s="593">
        <v>24704</v>
      </c>
      <c r="AP187" s="590"/>
      <c r="AQ187" s="590"/>
      <c r="AR187" s="590"/>
      <c r="AS187" s="590"/>
      <c r="AT187" s="590"/>
      <c r="AU187" s="590"/>
      <c r="AV187" s="590"/>
      <c r="AW187" s="590"/>
      <c r="AX187" s="590"/>
      <c r="AY187" s="590"/>
      <c r="AZ187" s="590"/>
    </row>
    <row r="188" spans="2:52" s="553" customFormat="1" ht="16.5" customHeight="1">
      <c r="B188" s="1414"/>
      <c r="C188" s="596"/>
      <c r="D188" s="1413" t="s">
        <v>1713</v>
      </c>
      <c r="E188" s="600"/>
      <c r="F188" s="577" t="s">
        <v>1714</v>
      </c>
      <c r="G188" s="556"/>
      <c r="H188" s="590">
        <v>5</v>
      </c>
      <c r="I188" s="590"/>
      <c r="J188" s="590">
        <v>625</v>
      </c>
      <c r="K188" s="590"/>
      <c r="L188" s="590">
        <v>6038</v>
      </c>
      <c r="M188" s="590"/>
      <c r="N188" s="590">
        <v>12001</v>
      </c>
      <c r="O188" s="590"/>
      <c r="P188" s="590">
        <v>37455</v>
      </c>
      <c r="Q188" s="590"/>
      <c r="R188" s="590">
        <v>8311</v>
      </c>
      <c r="S188" s="590"/>
      <c r="T188" s="590">
        <v>0</v>
      </c>
      <c r="U188" s="590"/>
      <c r="V188" s="590">
        <v>1614</v>
      </c>
      <c r="W188" s="590"/>
      <c r="X188" s="590">
        <v>3927</v>
      </c>
      <c r="Y188" s="590"/>
      <c r="Z188" s="590">
        <v>2551</v>
      </c>
      <c r="AA188" s="590"/>
      <c r="AB188" s="590">
        <v>3845</v>
      </c>
      <c r="AC188" s="590"/>
      <c r="AD188" s="590">
        <v>803</v>
      </c>
      <c r="AE188" s="590"/>
      <c r="AF188" s="590">
        <v>1370</v>
      </c>
      <c r="AG188" s="590"/>
      <c r="AH188" s="590">
        <v>23787</v>
      </c>
      <c r="AI188" s="590">
        <v>17850</v>
      </c>
      <c r="AJ188" s="590">
        <v>1633</v>
      </c>
      <c r="AK188" s="590">
        <v>840</v>
      </c>
      <c r="AL188" s="590">
        <v>2979</v>
      </c>
      <c r="AM188" s="590">
        <v>2771</v>
      </c>
      <c r="AN188" s="590">
        <v>2412</v>
      </c>
      <c r="AO188" s="593">
        <v>60860</v>
      </c>
      <c r="AP188" s="590"/>
      <c r="AQ188" s="590"/>
      <c r="AR188" s="590"/>
      <c r="AS188" s="590"/>
      <c r="AT188" s="590"/>
      <c r="AU188" s="590"/>
      <c r="AV188" s="590"/>
      <c r="AW188" s="590"/>
      <c r="AX188" s="590"/>
      <c r="AY188" s="590"/>
      <c r="AZ188" s="590"/>
    </row>
    <row r="189" spans="2:52" s="553" customFormat="1" ht="16.5" customHeight="1">
      <c r="B189" s="1414"/>
      <c r="C189" s="596"/>
      <c r="D189" s="1413"/>
      <c r="E189" s="600"/>
      <c r="F189" s="577" t="s">
        <v>1715</v>
      </c>
      <c r="G189" s="556"/>
      <c r="H189" s="590">
        <v>1</v>
      </c>
      <c r="I189" s="590"/>
      <c r="J189" s="590" t="s">
        <v>1319</v>
      </c>
      <c r="K189" s="590"/>
      <c r="L189" s="590" t="s">
        <v>1319</v>
      </c>
      <c r="M189" s="590"/>
      <c r="N189" s="590" t="s">
        <v>1319</v>
      </c>
      <c r="O189" s="590"/>
      <c r="P189" s="590" t="s">
        <v>1319</v>
      </c>
      <c r="Q189" s="590"/>
      <c r="R189" s="590" t="s">
        <v>1319</v>
      </c>
      <c r="S189" s="590"/>
      <c r="T189" s="590">
        <v>0</v>
      </c>
      <c r="U189" s="590"/>
      <c r="V189" s="590" t="s">
        <v>1319</v>
      </c>
      <c r="W189" s="590"/>
      <c r="X189" s="590" t="s">
        <v>1319</v>
      </c>
      <c r="Y189" s="590"/>
      <c r="Z189" s="590" t="s">
        <v>1319</v>
      </c>
      <c r="AA189" s="590"/>
      <c r="AB189" s="590" t="s">
        <v>1319</v>
      </c>
      <c r="AC189" s="590"/>
      <c r="AD189" s="590" t="s">
        <v>1319</v>
      </c>
      <c r="AE189" s="590"/>
      <c r="AF189" s="590" t="s">
        <v>1319</v>
      </c>
      <c r="AG189" s="590"/>
      <c r="AH189" s="590" t="s">
        <v>1319</v>
      </c>
      <c r="AI189" s="590" t="s">
        <v>1319</v>
      </c>
      <c r="AJ189" s="590" t="s">
        <v>1319</v>
      </c>
      <c r="AK189" s="590" t="s">
        <v>1319</v>
      </c>
      <c r="AL189" s="590" t="s">
        <v>1319</v>
      </c>
      <c r="AM189" s="590" t="s">
        <v>1319</v>
      </c>
      <c r="AN189" s="590" t="s">
        <v>1319</v>
      </c>
      <c r="AO189" s="593" t="s">
        <v>1319</v>
      </c>
      <c r="AP189" s="590"/>
      <c r="AQ189" s="590"/>
      <c r="AR189" s="590"/>
      <c r="AS189" s="590"/>
      <c r="AT189" s="590"/>
      <c r="AU189" s="590"/>
      <c r="AV189" s="590"/>
      <c r="AW189" s="590"/>
      <c r="AX189" s="590"/>
      <c r="AY189" s="590"/>
      <c r="AZ189" s="590"/>
    </row>
    <row r="190" spans="2:52" s="553" customFormat="1" ht="16.5" customHeight="1">
      <c r="B190" s="1414"/>
      <c r="C190" s="583"/>
      <c r="D190" s="583"/>
      <c r="E190" s="600"/>
      <c r="F190" s="577" t="s">
        <v>1716</v>
      </c>
      <c r="G190" s="556"/>
      <c r="H190" s="590">
        <v>0</v>
      </c>
      <c r="I190" s="590"/>
      <c r="J190" s="590">
        <v>0</v>
      </c>
      <c r="K190" s="590"/>
      <c r="L190" s="590">
        <v>0</v>
      </c>
      <c r="M190" s="601"/>
      <c r="N190" s="590">
        <v>0</v>
      </c>
      <c r="O190" s="590"/>
      <c r="P190" s="590">
        <v>0</v>
      </c>
      <c r="Q190" s="590"/>
      <c r="R190" s="590">
        <v>0</v>
      </c>
      <c r="S190" s="590"/>
      <c r="T190" s="590">
        <v>0</v>
      </c>
      <c r="U190" s="590"/>
      <c r="V190" s="590">
        <v>0</v>
      </c>
      <c r="W190" s="590"/>
      <c r="X190" s="590">
        <v>0</v>
      </c>
      <c r="Y190" s="590"/>
      <c r="Z190" s="590">
        <v>0</v>
      </c>
      <c r="AA190" s="590"/>
      <c r="AB190" s="590">
        <v>0</v>
      </c>
      <c r="AC190" s="590"/>
      <c r="AD190" s="590">
        <v>0</v>
      </c>
      <c r="AE190" s="590"/>
      <c r="AF190" s="590">
        <v>0</v>
      </c>
      <c r="AG190" s="590"/>
      <c r="AH190" s="590">
        <v>0</v>
      </c>
      <c r="AI190" s="590">
        <v>0</v>
      </c>
      <c r="AJ190" s="590">
        <v>0</v>
      </c>
      <c r="AK190" s="590">
        <v>0</v>
      </c>
      <c r="AL190" s="590">
        <v>0</v>
      </c>
      <c r="AM190" s="590">
        <v>0</v>
      </c>
      <c r="AN190" s="590">
        <v>0</v>
      </c>
      <c r="AO190" s="593">
        <v>0</v>
      </c>
      <c r="AP190" s="590"/>
      <c r="AQ190" s="590"/>
      <c r="AR190" s="590"/>
      <c r="AS190" s="590"/>
      <c r="AT190" s="590"/>
      <c r="AU190" s="590"/>
      <c r="AV190" s="590"/>
      <c r="AW190" s="590"/>
      <c r="AX190" s="590"/>
      <c r="AY190" s="590"/>
      <c r="AZ190" s="590"/>
    </row>
    <row r="191" spans="2:52" s="553" customFormat="1" ht="16.5" customHeight="1">
      <c r="B191" s="1414"/>
      <c r="C191" s="583"/>
      <c r="D191" s="583"/>
      <c r="E191" s="600"/>
      <c r="F191" s="577" t="s">
        <v>1717</v>
      </c>
      <c r="G191" s="556"/>
      <c r="H191" s="590">
        <v>1</v>
      </c>
      <c r="I191" s="590"/>
      <c r="J191" s="590" t="s">
        <v>1319</v>
      </c>
      <c r="K191" s="590"/>
      <c r="L191" s="590" t="s">
        <v>1319</v>
      </c>
      <c r="M191" s="590"/>
      <c r="N191" s="590" t="s">
        <v>1319</v>
      </c>
      <c r="O191" s="590"/>
      <c r="P191" s="590" t="s">
        <v>1319</v>
      </c>
      <c r="Q191" s="590"/>
      <c r="R191" s="590" t="s">
        <v>1319</v>
      </c>
      <c r="S191" s="590"/>
      <c r="T191" s="590">
        <v>0</v>
      </c>
      <c r="U191" s="590"/>
      <c r="V191" s="590" t="s">
        <v>1319</v>
      </c>
      <c r="W191" s="590"/>
      <c r="X191" s="590" t="s">
        <v>1319</v>
      </c>
      <c r="Y191" s="590"/>
      <c r="Z191" s="590" t="s">
        <v>1319</v>
      </c>
      <c r="AA191" s="590"/>
      <c r="AB191" s="590" t="s">
        <v>1319</v>
      </c>
      <c r="AC191" s="590"/>
      <c r="AD191" s="590" t="s">
        <v>1319</v>
      </c>
      <c r="AE191" s="590"/>
      <c r="AF191" s="590" t="s">
        <v>1319</v>
      </c>
      <c r="AG191" s="590"/>
      <c r="AH191" s="590" t="s">
        <v>1319</v>
      </c>
      <c r="AI191" s="590" t="s">
        <v>1319</v>
      </c>
      <c r="AJ191" s="590" t="s">
        <v>1319</v>
      </c>
      <c r="AK191" s="590" t="s">
        <v>1319</v>
      </c>
      <c r="AL191" s="590" t="s">
        <v>1319</v>
      </c>
      <c r="AM191" s="590" t="s">
        <v>1319</v>
      </c>
      <c r="AN191" s="590" t="s">
        <v>1319</v>
      </c>
      <c r="AO191" s="593" t="s">
        <v>1319</v>
      </c>
      <c r="AP191" s="590"/>
      <c r="AQ191" s="590"/>
      <c r="AR191" s="590"/>
      <c r="AS191" s="590"/>
      <c r="AT191" s="590"/>
      <c r="AU191" s="590"/>
      <c r="AV191" s="590"/>
      <c r="AW191" s="590"/>
      <c r="AX191" s="590"/>
      <c r="AY191" s="590"/>
      <c r="AZ191" s="590"/>
    </row>
    <row r="192" spans="2:52" ht="12">
      <c r="B192" s="1414"/>
      <c r="C192" s="583"/>
      <c r="D192" s="583"/>
      <c r="E192" s="600"/>
      <c r="F192" s="577" t="s">
        <v>1718</v>
      </c>
      <c r="G192" s="602"/>
      <c r="H192" s="590">
        <v>0</v>
      </c>
      <c r="I192" s="590"/>
      <c r="J192" s="590">
        <v>0</v>
      </c>
      <c r="K192" s="590"/>
      <c r="L192" s="590">
        <v>0</v>
      </c>
      <c r="M192" s="590"/>
      <c r="N192" s="590">
        <v>0</v>
      </c>
      <c r="O192" s="590"/>
      <c r="P192" s="590">
        <v>0</v>
      </c>
      <c r="Q192" s="590"/>
      <c r="R192" s="590">
        <v>0</v>
      </c>
      <c r="S192" s="590"/>
      <c r="T192" s="590">
        <v>0</v>
      </c>
      <c r="U192" s="590"/>
      <c r="V192" s="590">
        <v>0</v>
      </c>
      <c r="W192" s="590"/>
      <c r="X192" s="590">
        <v>0</v>
      </c>
      <c r="Y192" s="590"/>
      <c r="Z192" s="590">
        <v>0</v>
      </c>
      <c r="AA192" s="590"/>
      <c r="AB192" s="590">
        <v>0</v>
      </c>
      <c r="AC192" s="590"/>
      <c r="AD192" s="590">
        <v>0</v>
      </c>
      <c r="AE192" s="590"/>
      <c r="AF192" s="590">
        <v>0</v>
      </c>
      <c r="AG192" s="590"/>
      <c r="AH192" s="590">
        <v>0</v>
      </c>
      <c r="AI192" s="590">
        <v>0</v>
      </c>
      <c r="AJ192" s="590">
        <v>0</v>
      </c>
      <c r="AK192" s="590">
        <v>0</v>
      </c>
      <c r="AL192" s="590">
        <v>0</v>
      </c>
      <c r="AM192" s="590">
        <v>0</v>
      </c>
      <c r="AN192" s="590">
        <v>0</v>
      </c>
      <c r="AO192" s="593">
        <v>0</v>
      </c>
      <c r="AP192" s="590"/>
      <c r="AQ192" s="590"/>
      <c r="AR192" s="590"/>
      <c r="AS192" s="590"/>
      <c r="AT192" s="590"/>
      <c r="AU192" s="590"/>
      <c r="AV192" s="590"/>
      <c r="AW192" s="590"/>
      <c r="AX192" s="590"/>
      <c r="AY192" s="590"/>
      <c r="AZ192" s="590"/>
    </row>
    <row r="193" spans="2:52" s="597" customFormat="1" ht="16.5" customHeight="1">
      <c r="B193" s="556"/>
      <c r="C193" s="583"/>
      <c r="D193" s="583"/>
      <c r="E193" s="600"/>
      <c r="F193" s="577" t="s">
        <v>1707</v>
      </c>
      <c r="G193" s="598"/>
      <c r="H193" s="590">
        <f>SUM(H184:H192)</f>
        <v>50</v>
      </c>
      <c r="I193" s="603"/>
      <c r="J193" s="590">
        <v>2695</v>
      </c>
      <c r="K193" s="603"/>
      <c r="L193" s="590">
        <v>29554</v>
      </c>
      <c r="M193" s="603"/>
      <c r="N193" s="590">
        <v>57084</v>
      </c>
      <c r="O193" s="590"/>
      <c r="P193" s="590">
        <v>121224</v>
      </c>
      <c r="Q193" s="590"/>
      <c r="R193" s="590">
        <v>12126</v>
      </c>
      <c r="S193" s="590"/>
      <c r="T193" s="590">
        <f>SUM(T184:T192)</f>
        <v>0</v>
      </c>
      <c r="U193" s="590"/>
      <c r="V193" s="590">
        <v>13167</v>
      </c>
      <c r="W193" s="590"/>
      <c r="X193" s="590">
        <v>13196</v>
      </c>
      <c r="Y193" s="590"/>
      <c r="Z193" s="590">
        <v>9349</v>
      </c>
      <c r="AA193" s="590"/>
      <c r="AB193" s="590">
        <v>11345</v>
      </c>
      <c r="AC193" s="590"/>
      <c r="AD193" s="590">
        <v>1945</v>
      </c>
      <c r="AE193" s="590"/>
      <c r="AF193" s="590">
        <v>2333</v>
      </c>
      <c r="AG193" s="590"/>
      <c r="AH193" s="590">
        <v>106356</v>
      </c>
      <c r="AI193" s="590">
        <v>47266</v>
      </c>
      <c r="AJ193" s="590">
        <v>4755</v>
      </c>
      <c r="AK193" s="590">
        <v>2434</v>
      </c>
      <c r="AL193" s="590">
        <v>11896</v>
      </c>
      <c r="AM193" s="590">
        <v>15287</v>
      </c>
      <c r="AN193" s="590">
        <v>11457</v>
      </c>
      <c r="AO193" s="593">
        <v>275403</v>
      </c>
      <c r="AP193" s="590"/>
      <c r="AQ193" s="590"/>
      <c r="AR193" s="590"/>
      <c r="AS193" s="590"/>
      <c r="AT193" s="590"/>
      <c r="AU193" s="590"/>
      <c r="AV193" s="590"/>
      <c r="AW193" s="590"/>
      <c r="AX193" s="590"/>
      <c r="AY193" s="590"/>
      <c r="AZ193" s="590"/>
    </row>
    <row r="194" spans="2:52" s="597" customFormat="1" ht="16.5" customHeight="1">
      <c r="B194" s="556"/>
      <c r="C194" s="583"/>
      <c r="D194" s="583"/>
      <c r="E194" s="600"/>
      <c r="F194" s="577"/>
      <c r="G194" s="598"/>
      <c r="H194" s="590"/>
      <c r="I194" s="603"/>
      <c r="J194" s="590"/>
      <c r="K194" s="603"/>
      <c r="L194" s="590"/>
      <c r="M194" s="603"/>
      <c r="N194" s="590"/>
      <c r="O194" s="590"/>
      <c r="P194" s="590"/>
      <c r="Q194" s="590"/>
      <c r="R194" s="590"/>
      <c r="S194" s="590"/>
      <c r="T194" s="590"/>
      <c r="U194" s="590"/>
      <c r="V194" s="590"/>
      <c r="W194" s="590"/>
      <c r="X194" s="590"/>
      <c r="Y194" s="590"/>
      <c r="Z194" s="590"/>
      <c r="AA194" s="590"/>
      <c r="AB194" s="590"/>
      <c r="AC194" s="590"/>
      <c r="AD194" s="590"/>
      <c r="AE194" s="590"/>
      <c r="AF194" s="590"/>
      <c r="AG194" s="590"/>
      <c r="AH194" s="590"/>
      <c r="AI194" s="590"/>
      <c r="AJ194" s="590"/>
      <c r="AK194" s="590"/>
      <c r="AL194" s="590"/>
      <c r="AM194" s="590"/>
      <c r="AN194" s="590"/>
      <c r="AO194" s="593"/>
      <c r="AP194" s="590"/>
      <c r="AQ194" s="590"/>
      <c r="AR194" s="590"/>
      <c r="AS194" s="590"/>
      <c r="AT194" s="590"/>
      <c r="AU194" s="590"/>
      <c r="AV194" s="590"/>
      <c r="AW194" s="590"/>
      <c r="AX194" s="590"/>
      <c r="AY194" s="590"/>
      <c r="AZ194" s="590"/>
    </row>
    <row r="195" spans="2:41" s="582" customFormat="1" ht="12.75">
      <c r="B195" s="556"/>
      <c r="C195" s="583"/>
      <c r="D195" s="583"/>
      <c r="E195" s="584"/>
      <c r="F195" s="585" t="s">
        <v>519</v>
      </c>
      <c r="G195" s="586"/>
      <c r="H195" s="587">
        <f>SUM(H198,H208)</f>
        <v>68</v>
      </c>
      <c r="I195" s="587"/>
      <c r="J195" s="587">
        <f>SUM(J198,J208)</f>
        <v>3178</v>
      </c>
      <c r="K195" s="587"/>
      <c r="L195" s="588" t="s">
        <v>1719</v>
      </c>
      <c r="M195" s="587"/>
      <c r="N195" s="587">
        <f>SUM(N198,N208)</f>
        <v>94186</v>
      </c>
      <c r="O195" s="587"/>
      <c r="P195" s="587">
        <f>SUM(P198,P208)</f>
        <v>285653</v>
      </c>
      <c r="Q195" s="589"/>
      <c r="R195" s="590" t="s">
        <v>1719</v>
      </c>
      <c r="S195" s="589"/>
      <c r="T195" s="587">
        <f>SUM(T198,T208)</f>
        <v>8</v>
      </c>
      <c r="U195" s="587"/>
      <c r="V195" s="588" t="s">
        <v>1719</v>
      </c>
      <c r="W195" s="587"/>
      <c r="X195" s="588" t="s">
        <v>1719</v>
      </c>
      <c r="Y195" s="587"/>
      <c r="Z195" s="588" t="s">
        <v>1719</v>
      </c>
      <c r="AA195" s="587"/>
      <c r="AB195" s="588" t="s">
        <v>1719</v>
      </c>
      <c r="AC195" s="587"/>
      <c r="AD195" s="588" t="s">
        <v>1719</v>
      </c>
      <c r="AE195" s="587"/>
      <c r="AF195" s="588" t="s">
        <v>1719</v>
      </c>
      <c r="AG195" s="587"/>
      <c r="AH195" s="588" t="s">
        <v>1719</v>
      </c>
      <c r="AI195" s="588" t="s">
        <v>1719</v>
      </c>
      <c r="AJ195" s="588" t="s">
        <v>1719</v>
      </c>
      <c r="AK195" s="588" t="s">
        <v>1719</v>
      </c>
      <c r="AL195" s="588" t="s">
        <v>1719</v>
      </c>
      <c r="AM195" s="588" t="s">
        <v>1719</v>
      </c>
      <c r="AN195" s="588" t="s">
        <v>1719</v>
      </c>
      <c r="AO195" s="591">
        <f>SUM(AO198,AO208)</f>
        <v>530834</v>
      </c>
    </row>
    <row r="196" spans="2:52" s="553" customFormat="1" ht="16.5" customHeight="1">
      <c r="B196" s="556"/>
      <c r="C196" s="583"/>
      <c r="D196" s="592">
        <v>9</v>
      </c>
      <c r="E196" s="584"/>
      <c r="F196" s="577" t="s">
        <v>1702</v>
      </c>
      <c r="G196" s="556"/>
      <c r="H196" s="590">
        <v>18</v>
      </c>
      <c r="I196" s="590"/>
      <c r="J196" s="590">
        <v>38</v>
      </c>
      <c r="K196" s="590"/>
      <c r="L196" s="590" t="s">
        <v>1703</v>
      </c>
      <c r="M196" s="590"/>
      <c r="N196" s="590">
        <v>87</v>
      </c>
      <c r="O196" s="590"/>
      <c r="P196" s="590">
        <v>401</v>
      </c>
      <c r="Q196" s="590"/>
      <c r="R196" s="590" t="s">
        <v>1703</v>
      </c>
      <c r="S196" s="590"/>
      <c r="T196" s="590">
        <v>0</v>
      </c>
      <c r="U196" s="590"/>
      <c r="V196" s="590" t="s">
        <v>1703</v>
      </c>
      <c r="W196" s="590"/>
      <c r="X196" s="590" t="s">
        <v>1703</v>
      </c>
      <c r="Y196" s="590"/>
      <c r="Z196" s="590" t="s">
        <v>1703</v>
      </c>
      <c r="AA196" s="590"/>
      <c r="AB196" s="590" t="s">
        <v>1703</v>
      </c>
      <c r="AC196" s="590"/>
      <c r="AD196" s="590" t="s">
        <v>1703</v>
      </c>
      <c r="AE196" s="590"/>
      <c r="AF196" s="590" t="s">
        <v>1703</v>
      </c>
      <c r="AG196" s="590"/>
      <c r="AH196" s="590" t="s">
        <v>1703</v>
      </c>
      <c r="AI196" s="590" t="s">
        <v>1703</v>
      </c>
      <c r="AJ196" s="590" t="s">
        <v>1703</v>
      </c>
      <c r="AK196" s="590" t="s">
        <v>1703</v>
      </c>
      <c r="AL196" s="590" t="s">
        <v>1703</v>
      </c>
      <c r="AM196" s="590" t="s">
        <v>1703</v>
      </c>
      <c r="AN196" s="590" t="s">
        <v>1703</v>
      </c>
      <c r="AO196" s="593">
        <v>1064</v>
      </c>
      <c r="AP196" s="590"/>
      <c r="AQ196" s="590"/>
      <c r="AR196" s="590"/>
      <c r="AS196" s="590"/>
      <c r="AT196" s="590"/>
      <c r="AU196" s="590"/>
      <c r="AV196" s="590"/>
      <c r="AW196" s="590"/>
      <c r="AX196" s="590"/>
      <c r="AY196" s="590"/>
      <c r="AZ196" s="590"/>
    </row>
    <row r="197" spans="2:52" s="553" customFormat="1" ht="16.5" customHeight="1">
      <c r="B197" s="556"/>
      <c r="C197" s="583"/>
      <c r="D197" s="1413" t="s">
        <v>1704</v>
      </c>
      <c r="E197" s="189"/>
      <c r="F197" s="577" t="s">
        <v>1705</v>
      </c>
      <c r="G197" s="556"/>
      <c r="H197" s="590">
        <v>16</v>
      </c>
      <c r="I197" s="590"/>
      <c r="J197" s="590">
        <v>105</v>
      </c>
      <c r="K197" s="590"/>
      <c r="L197" s="590" t="s">
        <v>1706</v>
      </c>
      <c r="M197" s="590"/>
      <c r="N197" s="590">
        <v>1548</v>
      </c>
      <c r="O197" s="590"/>
      <c r="P197" s="590">
        <v>2858</v>
      </c>
      <c r="Q197" s="590"/>
      <c r="R197" s="590" t="s">
        <v>1706</v>
      </c>
      <c r="S197" s="590"/>
      <c r="T197" s="590">
        <v>0</v>
      </c>
      <c r="U197" s="590"/>
      <c r="V197" s="590" t="s">
        <v>1706</v>
      </c>
      <c r="W197" s="590"/>
      <c r="X197" s="590" t="s">
        <v>1706</v>
      </c>
      <c r="Y197" s="590"/>
      <c r="Z197" s="590" t="s">
        <v>1706</v>
      </c>
      <c r="AA197" s="590"/>
      <c r="AB197" s="590" t="s">
        <v>1706</v>
      </c>
      <c r="AC197" s="590"/>
      <c r="AD197" s="590" t="s">
        <v>1706</v>
      </c>
      <c r="AE197" s="590"/>
      <c r="AF197" s="590" t="s">
        <v>1706</v>
      </c>
      <c r="AG197" s="590"/>
      <c r="AH197" s="590" t="s">
        <v>1706</v>
      </c>
      <c r="AI197" s="590" t="s">
        <v>1706</v>
      </c>
      <c r="AJ197" s="590" t="s">
        <v>1706</v>
      </c>
      <c r="AK197" s="590" t="s">
        <v>1706</v>
      </c>
      <c r="AL197" s="590" t="s">
        <v>1706</v>
      </c>
      <c r="AM197" s="590" t="s">
        <v>1706</v>
      </c>
      <c r="AN197" s="590" t="s">
        <v>1706</v>
      </c>
      <c r="AO197" s="593">
        <v>6498</v>
      </c>
      <c r="AP197" s="590"/>
      <c r="AQ197" s="590"/>
      <c r="AR197" s="590"/>
      <c r="AS197" s="590"/>
      <c r="AT197" s="590"/>
      <c r="AU197" s="590"/>
      <c r="AV197" s="590"/>
      <c r="AW197" s="590"/>
      <c r="AX197" s="590"/>
      <c r="AY197" s="590"/>
      <c r="AZ197" s="590"/>
    </row>
    <row r="198" spans="2:52" s="553" customFormat="1" ht="16.5" customHeight="1">
      <c r="B198" s="556">
        <v>31</v>
      </c>
      <c r="C198" s="596"/>
      <c r="D198" s="1413"/>
      <c r="E198" s="189"/>
      <c r="F198" s="577" t="s">
        <v>1707</v>
      </c>
      <c r="G198" s="556"/>
      <c r="H198" s="590">
        <f>SUM(H196:H197)</f>
        <v>34</v>
      </c>
      <c r="I198" s="590"/>
      <c r="J198" s="590">
        <f>SUM(J196:J197)</f>
        <v>143</v>
      </c>
      <c r="K198" s="590"/>
      <c r="L198" s="590" t="s">
        <v>1708</v>
      </c>
      <c r="M198" s="590"/>
      <c r="N198" s="590">
        <f>SUM(N196:N197)</f>
        <v>1635</v>
      </c>
      <c r="O198" s="590"/>
      <c r="P198" s="590">
        <f>SUM(P196:P197)</f>
        <v>3259</v>
      </c>
      <c r="Q198" s="590"/>
      <c r="R198" s="590" t="s">
        <v>1708</v>
      </c>
      <c r="S198" s="590"/>
      <c r="T198" s="590">
        <f>SUM(T196:T197)</f>
        <v>0</v>
      </c>
      <c r="U198" s="590"/>
      <c r="V198" s="590" t="s">
        <v>1708</v>
      </c>
      <c r="W198" s="590"/>
      <c r="X198" s="590" t="s">
        <v>1708</v>
      </c>
      <c r="Y198" s="590"/>
      <c r="Z198" s="590" t="s">
        <v>1708</v>
      </c>
      <c r="AA198" s="590"/>
      <c r="AB198" s="590" t="s">
        <v>1708</v>
      </c>
      <c r="AC198" s="590"/>
      <c r="AD198" s="590" t="s">
        <v>1708</v>
      </c>
      <c r="AE198" s="590"/>
      <c r="AF198" s="590" t="s">
        <v>1708</v>
      </c>
      <c r="AG198" s="590"/>
      <c r="AH198" s="590" t="s">
        <v>1708</v>
      </c>
      <c r="AI198" s="590" t="s">
        <v>1708</v>
      </c>
      <c r="AJ198" s="590" t="s">
        <v>1708</v>
      </c>
      <c r="AK198" s="590" t="s">
        <v>1708</v>
      </c>
      <c r="AL198" s="590" t="s">
        <v>1708</v>
      </c>
      <c r="AM198" s="590" t="s">
        <v>1708</v>
      </c>
      <c r="AN198" s="590" t="s">
        <v>1708</v>
      </c>
      <c r="AO198" s="593">
        <f>SUM(AO196:AO197)</f>
        <v>7562</v>
      </c>
      <c r="AP198" s="590"/>
      <c r="AQ198" s="590"/>
      <c r="AR198" s="590"/>
      <c r="AS198" s="590"/>
      <c r="AT198" s="590"/>
      <c r="AU198" s="590"/>
      <c r="AV198" s="590"/>
      <c r="AW198" s="590"/>
      <c r="AX198" s="590"/>
      <c r="AY198" s="590"/>
      <c r="AZ198" s="590"/>
    </row>
    <row r="199" spans="2:52" s="597" customFormat="1" ht="16.5" customHeight="1">
      <c r="B199" s="1414" t="s">
        <v>1666</v>
      </c>
      <c r="C199" s="596"/>
      <c r="D199" s="594"/>
      <c r="E199" s="189"/>
      <c r="F199" s="577" t="s">
        <v>1709</v>
      </c>
      <c r="G199" s="598"/>
      <c r="H199" s="590">
        <v>12</v>
      </c>
      <c r="I199" s="588"/>
      <c r="J199" s="590">
        <v>176</v>
      </c>
      <c r="K199" s="588"/>
      <c r="L199" s="590">
        <v>1615</v>
      </c>
      <c r="M199" s="588"/>
      <c r="N199" s="590">
        <v>2776</v>
      </c>
      <c r="O199" s="590"/>
      <c r="P199" s="590">
        <v>6668</v>
      </c>
      <c r="Q199" s="590"/>
      <c r="R199" s="590">
        <v>121</v>
      </c>
      <c r="S199" s="590"/>
      <c r="T199" s="590">
        <v>0</v>
      </c>
      <c r="U199" s="590"/>
      <c r="V199" s="590">
        <v>395</v>
      </c>
      <c r="W199" s="590"/>
      <c r="X199" s="590">
        <v>240</v>
      </c>
      <c r="Y199" s="590"/>
      <c r="Z199" s="590">
        <v>348</v>
      </c>
      <c r="AA199" s="590"/>
      <c r="AB199" s="590">
        <v>346</v>
      </c>
      <c r="AC199" s="590"/>
      <c r="AD199" s="590">
        <v>22</v>
      </c>
      <c r="AE199" s="590"/>
      <c r="AF199" s="590">
        <v>39</v>
      </c>
      <c r="AG199" s="590"/>
      <c r="AH199" s="590">
        <v>3725</v>
      </c>
      <c r="AI199" s="590">
        <v>481</v>
      </c>
      <c r="AJ199" s="590">
        <v>780</v>
      </c>
      <c r="AK199" s="590">
        <v>7</v>
      </c>
      <c r="AL199" s="590">
        <v>156</v>
      </c>
      <c r="AM199" s="590">
        <v>19</v>
      </c>
      <c r="AN199" s="590">
        <v>0</v>
      </c>
      <c r="AO199" s="593">
        <v>12072</v>
      </c>
      <c r="AP199" s="590"/>
      <c r="AQ199" s="590"/>
      <c r="AR199" s="590"/>
      <c r="AS199" s="590"/>
      <c r="AT199" s="590"/>
      <c r="AU199" s="590"/>
      <c r="AV199" s="590"/>
      <c r="AW199" s="590"/>
      <c r="AX199" s="590"/>
      <c r="AY199" s="590"/>
      <c r="AZ199" s="590"/>
    </row>
    <row r="200" spans="2:52" s="553" customFormat="1" ht="16.5" customHeight="1">
      <c r="B200" s="1414"/>
      <c r="C200" s="596"/>
      <c r="D200" s="594"/>
      <c r="E200" s="599"/>
      <c r="F200" s="577" t="s">
        <v>1710</v>
      </c>
      <c r="G200" s="556"/>
      <c r="H200" s="590">
        <v>7</v>
      </c>
      <c r="I200" s="590"/>
      <c r="J200" s="590">
        <v>172</v>
      </c>
      <c r="K200" s="590"/>
      <c r="L200" s="590">
        <v>1770</v>
      </c>
      <c r="M200" s="590"/>
      <c r="N200" s="590">
        <v>3621</v>
      </c>
      <c r="O200" s="590"/>
      <c r="P200" s="590">
        <v>6955</v>
      </c>
      <c r="Q200" s="590"/>
      <c r="R200" s="590">
        <v>116</v>
      </c>
      <c r="S200" s="590"/>
      <c r="T200" s="590">
        <v>0</v>
      </c>
      <c r="U200" s="590"/>
      <c r="V200" s="590">
        <v>273</v>
      </c>
      <c r="W200" s="590"/>
      <c r="X200" s="590">
        <v>358</v>
      </c>
      <c r="Y200" s="590"/>
      <c r="Z200" s="590">
        <v>183</v>
      </c>
      <c r="AA200" s="590"/>
      <c r="AB200" s="590">
        <v>275</v>
      </c>
      <c r="AC200" s="590"/>
      <c r="AD200" s="590">
        <v>81</v>
      </c>
      <c r="AE200" s="590"/>
      <c r="AF200" s="590">
        <v>152</v>
      </c>
      <c r="AG200" s="590"/>
      <c r="AH200" s="590">
        <v>4135</v>
      </c>
      <c r="AI200" s="590">
        <v>712</v>
      </c>
      <c r="AJ200" s="590">
        <v>247</v>
      </c>
      <c r="AK200" s="590">
        <v>27</v>
      </c>
      <c r="AL200" s="590">
        <v>1235</v>
      </c>
      <c r="AM200" s="590">
        <v>0</v>
      </c>
      <c r="AN200" s="590">
        <v>0</v>
      </c>
      <c r="AO200" s="593">
        <v>14043</v>
      </c>
      <c r="AP200" s="590"/>
      <c r="AQ200" s="590"/>
      <c r="AR200" s="590"/>
      <c r="AS200" s="590"/>
      <c r="AT200" s="590"/>
      <c r="AU200" s="590"/>
      <c r="AV200" s="590"/>
      <c r="AW200" s="590"/>
      <c r="AX200" s="590"/>
      <c r="AY200" s="590"/>
      <c r="AZ200" s="590"/>
    </row>
    <row r="201" spans="2:52" s="553" customFormat="1" ht="16.5" customHeight="1">
      <c r="B201" s="1414"/>
      <c r="C201" s="596"/>
      <c r="D201" s="596"/>
      <c r="E201" s="189"/>
      <c r="F201" s="577" t="s">
        <v>1711</v>
      </c>
      <c r="G201" s="556"/>
      <c r="H201" s="590">
        <v>8</v>
      </c>
      <c r="I201" s="590"/>
      <c r="J201" s="590">
        <v>319</v>
      </c>
      <c r="K201" s="590"/>
      <c r="L201" s="590">
        <v>3425</v>
      </c>
      <c r="M201" s="590"/>
      <c r="N201" s="590">
        <v>7426</v>
      </c>
      <c r="O201" s="590"/>
      <c r="P201" s="590">
        <v>17929</v>
      </c>
      <c r="Q201" s="590"/>
      <c r="R201" s="590">
        <v>275</v>
      </c>
      <c r="S201" s="590"/>
      <c r="T201" s="590">
        <v>8</v>
      </c>
      <c r="U201" s="590"/>
      <c r="V201" s="590">
        <v>908</v>
      </c>
      <c r="W201" s="590"/>
      <c r="X201" s="590">
        <v>852</v>
      </c>
      <c r="Y201" s="590"/>
      <c r="Z201" s="590">
        <v>683</v>
      </c>
      <c r="AA201" s="590"/>
      <c r="AB201" s="590">
        <v>945</v>
      </c>
      <c r="AC201" s="590"/>
      <c r="AD201" s="590">
        <v>141</v>
      </c>
      <c r="AE201" s="590"/>
      <c r="AF201" s="590">
        <v>243</v>
      </c>
      <c r="AG201" s="590"/>
      <c r="AH201" s="590">
        <v>6141</v>
      </c>
      <c r="AI201" s="590">
        <v>716</v>
      </c>
      <c r="AJ201" s="590">
        <v>878</v>
      </c>
      <c r="AK201" s="590">
        <v>90</v>
      </c>
      <c r="AL201" s="590">
        <v>629</v>
      </c>
      <c r="AM201" s="590">
        <v>39</v>
      </c>
      <c r="AN201" s="590">
        <v>0</v>
      </c>
      <c r="AO201" s="593">
        <v>33379</v>
      </c>
      <c r="AP201" s="590"/>
      <c r="AQ201" s="590"/>
      <c r="AR201" s="590"/>
      <c r="AS201" s="590"/>
      <c r="AT201" s="590"/>
      <c r="AU201" s="590"/>
      <c r="AV201" s="590"/>
      <c r="AW201" s="590"/>
      <c r="AX201" s="590"/>
      <c r="AY201" s="590"/>
      <c r="AZ201" s="590"/>
    </row>
    <row r="202" spans="2:52" s="553" customFormat="1" ht="16.5" customHeight="1">
      <c r="B202" s="1414"/>
      <c r="C202" s="596"/>
      <c r="D202" s="592">
        <v>10</v>
      </c>
      <c r="E202" s="600"/>
      <c r="F202" s="577" t="s">
        <v>1712</v>
      </c>
      <c r="G202" s="556"/>
      <c r="H202" s="590">
        <v>3</v>
      </c>
      <c r="I202" s="590"/>
      <c r="J202" s="590">
        <v>252</v>
      </c>
      <c r="K202" s="590"/>
      <c r="L202" s="590">
        <v>2570</v>
      </c>
      <c r="M202" s="590"/>
      <c r="N202" s="590">
        <v>6246</v>
      </c>
      <c r="O202" s="590"/>
      <c r="P202" s="590">
        <v>16877</v>
      </c>
      <c r="Q202" s="590"/>
      <c r="R202" s="590">
        <v>377</v>
      </c>
      <c r="S202" s="590"/>
      <c r="T202" s="590">
        <v>0</v>
      </c>
      <c r="U202" s="590"/>
      <c r="V202" s="590">
        <v>1172</v>
      </c>
      <c r="W202" s="590"/>
      <c r="X202" s="590">
        <v>1379</v>
      </c>
      <c r="Y202" s="590"/>
      <c r="Z202" s="590">
        <v>802</v>
      </c>
      <c r="AA202" s="590"/>
      <c r="AB202" s="590">
        <v>1033</v>
      </c>
      <c r="AC202" s="590"/>
      <c r="AD202" s="590">
        <v>556</v>
      </c>
      <c r="AE202" s="590"/>
      <c r="AF202" s="590">
        <v>475</v>
      </c>
      <c r="AG202" s="590"/>
      <c r="AH202" s="590">
        <v>8539</v>
      </c>
      <c r="AI202" s="590">
        <v>1612</v>
      </c>
      <c r="AJ202" s="590">
        <v>78</v>
      </c>
      <c r="AK202" s="590">
        <v>75</v>
      </c>
      <c r="AL202" s="590">
        <v>1349</v>
      </c>
      <c r="AM202" s="590">
        <v>0</v>
      </c>
      <c r="AN202" s="590">
        <v>0</v>
      </c>
      <c r="AO202" s="593">
        <v>30265</v>
      </c>
      <c r="AP202" s="590"/>
      <c r="AQ202" s="590"/>
      <c r="AR202" s="590"/>
      <c r="AS202" s="590"/>
      <c r="AT202" s="590"/>
      <c r="AU202" s="590"/>
      <c r="AV202" s="590"/>
      <c r="AW202" s="590"/>
      <c r="AX202" s="590"/>
      <c r="AY202" s="590"/>
      <c r="AZ202" s="590"/>
    </row>
    <row r="203" spans="2:52" s="553" customFormat="1" ht="16.5" customHeight="1">
      <c r="B203" s="1414"/>
      <c r="C203" s="596"/>
      <c r="D203" s="1413" t="s">
        <v>1713</v>
      </c>
      <c r="E203" s="600"/>
      <c r="F203" s="577" t="s">
        <v>1714</v>
      </c>
      <c r="G203" s="556"/>
      <c r="H203" s="590">
        <v>2</v>
      </c>
      <c r="I203" s="590"/>
      <c r="J203" s="590" t="s">
        <v>1319</v>
      </c>
      <c r="K203" s="590"/>
      <c r="L203" s="590" t="s">
        <v>1319</v>
      </c>
      <c r="M203" s="590"/>
      <c r="N203" s="590" t="s">
        <v>1319</v>
      </c>
      <c r="O203" s="590"/>
      <c r="P203" s="590" t="s">
        <v>1319</v>
      </c>
      <c r="Q203" s="590"/>
      <c r="R203" s="590" t="s">
        <v>1319</v>
      </c>
      <c r="S203" s="590"/>
      <c r="T203" s="590">
        <v>0</v>
      </c>
      <c r="U203" s="590"/>
      <c r="V203" s="590" t="s">
        <v>1319</v>
      </c>
      <c r="W203" s="590"/>
      <c r="X203" s="590" t="s">
        <v>1319</v>
      </c>
      <c r="Y203" s="590"/>
      <c r="Z203" s="590" t="s">
        <v>1319</v>
      </c>
      <c r="AA203" s="590"/>
      <c r="AB203" s="590" t="s">
        <v>1319</v>
      </c>
      <c r="AC203" s="590"/>
      <c r="AD203" s="590" t="s">
        <v>1319</v>
      </c>
      <c r="AE203" s="590"/>
      <c r="AF203" s="590" t="s">
        <v>1319</v>
      </c>
      <c r="AG203" s="590"/>
      <c r="AH203" s="590" t="s">
        <v>1319</v>
      </c>
      <c r="AI203" s="590" t="s">
        <v>1319</v>
      </c>
      <c r="AJ203" s="590" t="s">
        <v>1319</v>
      </c>
      <c r="AK203" s="590" t="s">
        <v>1319</v>
      </c>
      <c r="AL203" s="590" t="s">
        <v>1319</v>
      </c>
      <c r="AM203" s="590" t="s">
        <v>1319</v>
      </c>
      <c r="AN203" s="590" t="s">
        <v>1319</v>
      </c>
      <c r="AO203" s="593" t="s">
        <v>1319</v>
      </c>
      <c r="AP203" s="590"/>
      <c r="AQ203" s="590"/>
      <c r="AR203" s="590"/>
      <c r="AS203" s="590"/>
      <c r="AT203" s="590"/>
      <c r="AU203" s="590"/>
      <c r="AV203" s="590"/>
      <c r="AW203" s="590"/>
      <c r="AX203" s="590"/>
      <c r="AY203" s="590"/>
      <c r="AZ203" s="590"/>
    </row>
    <row r="204" spans="2:52" s="553" customFormat="1" ht="16.5" customHeight="1">
      <c r="B204" s="1414"/>
      <c r="C204" s="596"/>
      <c r="D204" s="1413"/>
      <c r="E204" s="600"/>
      <c r="F204" s="577" t="s">
        <v>1715</v>
      </c>
      <c r="G204" s="556"/>
      <c r="H204" s="590">
        <v>0</v>
      </c>
      <c r="I204" s="590"/>
      <c r="J204" s="590">
        <v>0</v>
      </c>
      <c r="K204" s="590"/>
      <c r="L204" s="590">
        <v>0</v>
      </c>
      <c r="M204" s="590"/>
      <c r="N204" s="590">
        <v>0</v>
      </c>
      <c r="O204" s="590"/>
      <c r="P204" s="590">
        <v>0</v>
      </c>
      <c r="Q204" s="590"/>
      <c r="R204" s="590">
        <v>0</v>
      </c>
      <c r="S204" s="590"/>
      <c r="T204" s="590">
        <v>0</v>
      </c>
      <c r="U204" s="590"/>
      <c r="V204" s="590">
        <v>0</v>
      </c>
      <c r="W204" s="590"/>
      <c r="X204" s="590">
        <v>0</v>
      </c>
      <c r="Y204" s="590"/>
      <c r="Z204" s="590">
        <v>0</v>
      </c>
      <c r="AA204" s="590"/>
      <c r="AB204" s="590">
        <v>0</v>
      </c>
      <c r="AC204" s="590"/>
      <c r="AD204" s="590">
        <v>0</v>
      </c>
      <c r="AE204" s="590"/>
      <c r="AF204" s="590">
        <v>0</v>
      </c>
      <c r="AG204" s="590"/>
      <c r="AH204" s="590">
        <v>0</v>
      </c>
      <c r="AI204" s="590">
        <v>0</v>
      </c>
      <c r="AJ204" s="590">
        <v>0</v>
      </c>
      <c r="AK204" s="590">
        <v>0</v>
      </c>
      <c r="AL204" s="590">
        <v>0</v>
      </c>
      <c r="AM204" s="590">
        <v>0</v>
      </c>
      <c r="AN204" s="590">
        <v>0</v>
      </c>
      <c r="AO204" s="593">
        <v>0</v>
      </c>
      <c r="AP204" s="590"/>
      <c r="AQ204" s="590"/>
      <c r="AR204" s="590"/>
      <c r="AS204" s="590"/>
      <c r="AT204" s="590"/>
      <c r="AU204" s="590"/>
      <c r="AV204" s="590"/>
      <c r="AW204" s="590"/>
      <c r="AX204" s="590"/>
      <c r="AY204" s="590"/>
      <c r="AZ204" s="590"/>
    </row>
    <row r="205" spans="2:52" s="553" customFormat="1" ht="16.5" customHeight="1">
      <c r="B205" s="1414"/>
      <c r="C205" s="583"/>
      <c r="D205" s="583"/>
      <c r="E205" s="600"/>
      <c r="F205" s="577" t="s">
        <v>1716</v>
      </c>
      <c r="G205" s="556"/>
      <c r="H205" s="590">
        <v>1</v>
      </c>
      <c r="I205" s="590"/>
      <c r="J205" s="590" t="s">
        <v>1319</v>
      </c>
      <c r="K205" s="590"/>
      <c r="L205" s="590" t="s">
        <v>1319</v>
      </c>
      <c r="M205" s="601"/>
      <c r="N205" s="590" t="s">
        <v>1319</v>
      </c>
      <c r="O205" s="590"/>
      <c r="P205" s="590" t="s">
        <v>1319</v>
      </c>
      <c r="Q205" s="590"/>
      <c r="R205" s="590" t="s">
        <v>1319</v>
      </c>
      <c r="S205" s="590"/>
      <c r="T205" s="590">
        <v>0</v>
      </c>
      <c r="U205" s="590"/>
      <c r="V205" s="590" t="s">
        <v>1319</v>
      </c>
      <c r="W205" s="590"/>
      <c r="X205" s="590" t="s">
        <v>1319</v>
      </c>
      <c r="Y205" s="590"/>
      <c r="Z205" s="590" t="s">
        <v>1319</v>
      </c>
      <c r="AA205" s="590"/>
      <c r="AB205" s="590" t="s">
        <v>1319</v>
      </c>
      <c r="AC205" s="590"/>
      <c r="AD205" s="590" t="s">
        <v>1319</v>
      </c>
      <c r="AE205" s="590"/>
      <c r="AF205" s="590" t="s">
        <v>1319</v>
      </c>
      <c r="AG205" s="590"/>
      <c r="AH205" s="590" t="s">
        <v>1319</v>
      </c>
      <c r="AI205" s="590" t="s">
        <v>1319</v>
      </c>
      <c r="AJ205" s="590">
        <v>0</v>
      </c>
      <c r="AK205" s="590" t="s">
        <v>1319</v>
      </c>
      <c r="AL205" s="590" t="s">
        <v>1319</v>
      </c>
      <c r="AM205" s="590" t="s">
        <v>1319</v>
      </c>
      <c r="AN205" s="590" t="s">
        <v>1319</v>
      </c>
      <c r="AO205" s="593" t="s">
        <v>1319</v>
      </c>
      <c r="AP205" s="590"/>
      <c r="AQ205" s="590"/>
      <c r="AR205" s="590"/>
      <c r="AS205" s="590"/>
      <c r="AT205" s="590"/>
      <c r="AU205" s="590"/>
      <c r="AV205" s="590"/>
      <c r="AW205" s="590"/>
      <c r="AX205" s="590"/>
      <c r="AY205" s="590"/>
      <c r="AZ205" s="590"/>
    </row>
    <row r="206" spans="2:52" s="553" customFormat="1" ht="16.5" customHeight="1">
      <c r="B206" s="1414"/>
      <c r="C206" s="583"/>
      <c r="D206" s="583"/>
      <c r="E206" s="600"/>
      <c r="F206" s="577" t="s">
        <v>1717</v>
      </c>
      <c r="G206" s="556"/>
      <c r="H206" s="590">
        <v>0</v>
      </c>
      <c r="I206" s="590"/>
      <c r="J206" s="590">
        <v>0</v>
      </c>
      <c r="K206" s="590"/>
      <c r="L206" s="590">
        <v>0</v>
      </c>
      <c r="M206" s="590"/>
      <c r="N206" s="590">
        <v>0</v>
      </c>
      <c r="O206" s="590"/>
      <c r="P206" s="590">
        <v>0</v>
      </c>
      <c r="Q206" s="590"/>
      <c r="R206" s="590">
        <v>0</v>
      </c>
      <c r="S206" s="590"/>
      <c r="T206" s="590">
        <v>0</v>
      </c>
      <c r="U206" s="590"/>
      <c r="V206" s="590">
        <v>0</v>
      </c>
      <c r="W206" s="590"/>
      <c r="X206" s="590">
        <v>0</v>
      </c>
      <c r="Y206" s="590"/>
      <c r="Z206" s="590">
        <v>0</v>
      </c>
      <c r="AA206" s="590"/>
      <c r="AB206" s="590">
        <v>0</v>
      </c>
      <c r="AC206" s="590"/>
      <c r="AD206" s="590">
        <v>0</v>
      </c>
      <c r="AE206" s="590"/>
      <c r="AF206" s="590">
        <v>0</v>
      </c>
      <c r="AG206" s="590"/>
      <c r="AH206" s="590">
        <v>0</v>
      </c>
      <c r="AI206" s="590">
        <v>0</v>
      </c>
      <c r="AJ206" s="590">
        <v>0</v>
      </c>
      <c r="AK206" s="590">
        <v>0</v>
      </c>
      <c r="AL206" s="590">
        <v>0</v>
      </c>
      <c r="AM206" s="590">
        <v>0</v>
      </c>
      <c r="AN206" s="590">
        <v>0</v>
      </c>
      <c r="AO206" s="593">
        <v>0</v>
      </c>
      <c r="AP206" s="590"/>
      <c r="AQ206" s="590"/>
      <c r="AR206" s="590"/>
      <c r="AS206" s="590"/>
      <c r="AT206" s="590"/>
      <c r="AU206" s="590"/>
      <c r="AV206" s="590"/>
      <c r="AW206" s="590"/>
      <c r="AX206" s="590"/>
      <c r="AY206" s="590"/>
      <c r="AZ206" s="590"/>
    </row>
    <row r="207" spans="2:52" ht="12">
      <c r="B207" s="1414"/>
      <c r="C207" s="583"/>
      <c r="D207" s="583"/>
      <c r="E207" s="600"/>
      <c r="F207" s="577" t="s">
        <v>1718</v>
      </c>
      <c r="G207" s="602"/>
      <c r="H207" s="590">
        <v>1</v>
      </c>
      <c r="I207" s="590"/>
      <c r="J207" s="590" t="s">
        <v>1354</v>
      </c>
      <c r="K207" s="590"/>
      <c r="L207" s="590" t="s">
        <v>1354</v>
      </c>
      <c r="M207" s="590"/>
      <c r="N207" s="590" t="s">
        <v>1354</v>
      </c>
      <c r="O207" s="590"/>
      <c r="P207" s="590" t="s">
        <v>1354</v>
      </c>
      <c r="Q207" s="590"/>
      <c r="R207" s="590" t="s">
        <v>1354</v>
      </c>
      <c r="S207" s="590"/>
      <c r="T207" s="590">
        <v>0</v>
      </c>
      <c r="U207" s="590"/>
      <c r="V207" s="590" t="s">
        <v>1354</v>
      </c>
      <c r="W207" s="590"/>
      <c r="X207" s="590" t="s">
        <v>1354</v>
      </c>
      <c r="Y207" s="590"/>
      <c r="Z207" s="590" t="s">
        <v>1354</v>
      </c>
      <c r="AA207" s="590"/>
      <c r="AB207" s="590" t="s">
        <v>1354</v>
      </c>
      <c r="AC207" s="590"/>
      <c r="AD207" s="590" t="s">
        <v>1354</v>
      </c>
      <c r="AE207" s="590"/>
      <c r="AF207" s="590" t="s">
        <v>1354</v>
      </c>
      <c r="AG207" s="590"/>
      <c r="AH207" s="590" t="s">
        <v>1354</v>
      </c>
      <c r="AI207" s="590" t="s">
        <v>1354</v>
      </c>
      <c r="AJ207" s="590" t="s">
        <v>1354</v>
      </c>
      <c r="AK207" s="590" t="s">
        <v>1354</v>
      </c>
      <c r="AL207" s="590" t="s">
        <v>1354</v>
      </c>
      <c r="AM207" s="590" t="s">
        <v>1354</v>
      </c>
      <c r="AN207" s="590" t="s">
        <v>1354</v>
      </c>
      <c r="AO207" s="593" t="s">
        <v>1354</v>
      </c>
      <c r="AP207" s="590"/>
      <c r="AQ207" s="590"/>
      <c r="AR207" s="590"/>
      <c r="AS207" s="590"/>
      <c r="AT207" s="590"/>
      <c r="AU207" s="590"/>
      <c r="AV207" s="590"/>
      <c r="AW207" s="590"/>
      <c r="AX207" s="590"/>
      <c r="AY207" s="590"/>
      <c r="AZ207" s="590"/>
    </row>
    <row r="208" spans="2:52" s="597" customFormat="1" ht="16.5" customHeight="1">
      <c r="B208" s="556"/>
      <c r="C208" s="583"/>
      <c r="D208" s="583"/>
      <c r="E208" s="600"/>
      <c r="F208" s="577" t="s">
        <v>1707</v>
      </c>
      <c r="G208" s="598"/>
      <c r="H208" s="590">
        <f>SUM(H199:H207)</f>
        <v>34</v>
      </c>
      <c r="I208" s="603"/>
      <c r="J208" s="590">
        <v>3035</v>
      </c>
      <c r="K208" s="603"/>
      <c r="L208" s="590">
        <v>33583</v>
      </c>
      <c r="M208" s="603"/>
      <c r="N208" s="590">
        <v>92551</v>
      </c>
      <c r="O208" s="590"/>
      <c r="P208" s="590">
        <v>282394</v>
      </c>
      <c r="Q208" s="590"/>
      <c r="R208" s="590">
        <v>122518</v>
      </c>
      <c r="S208" s="590"/>
      <c r="T208" s="590">
        <f>SUM(T199:T207)</f>
        <v>8</v>
      </c>
      <c r="U208" s="590"/>
      <c r="V208" s="590">
        <v>43623</v>
      </c>
      <c r="W208" s="590"/>
      <c r="X208" s="590">
        <v>41036</v>
      </c>
      <c r="Y208" s="590"/>
      <c r="Z208" s="590">
        <v>44971</v>
      </c>
      <c r="AA208" s="590"/>
      <c r="AB208" s="590">
        <v>43905</v>
      </c>
      <c r="AC208" s="590"/>
      <c r="AD208" s="590">
        <v>20987</v>
      </c>
      <c r="AE208" s="590"/>
      <c r="AF208" s="590">
        <v>31385</v>
      </c>
      <c r="AG208" s="590"/>
      <c r="AH208" s="590">
        <v>216004</v>
      </c>
      <c r="AI208" s="590">
        <v>33329</v>
      </c>
      <c r="AJ208" s="590">
        <v>2117</v>
      </c>
      <c r="AK208" s="590">
        <v>1329</v>
      </c>
      <c r="AL208" s="590">
        <v>25189</v>
      </c>
      <c r="AM208" s="590">
        <v>22876</v>
      </c>
      <c r="AN208" s="590">
        <v>28459</v>
      </c>
      <c r="AO208" s="593">
        <v>523272</v>
      </c>
      <c r="AP208" s="590"/>
      <c r="AQ208" s="590"/>
      <c r="AR208" s="590"/>
      <c r="AS208" s="590"/>
      <c r="AT208" s="590"/>
      <c r="AU208" s="590"/>
      <c r="AV208" s="590"/>
      <c r="AW208" s="590"/>
      <c r="AX208" s="590"/>
      <c r="AY208" s="590"/>
      <c r="AZ208" s="590"/>
    </row>
    <row r="209" spans="2:52" s="597" customFormat="1" ht="16.5" customHeight="1">
      <c r="B209" s="556"/>
      <c r="C209" s="583"/>
      <c r="D209" s="583"/>
      <c r="E209" s="600"/>
      <c r="F209" s="577"/>
      <c r="G209" s="598"/>
      <c r="H209" s="590"/>
      <c r="I209" s="603"/>
      <c r="J209" s="590"/>
      <c r="K209" s="603"/>
      <c r="L209" s="590"/>
      <c r="M209" s="603"/>
      <c r="N209" s="590"/>
      <c r="O209" s="590"/>
      <c r="P209" s="590"/>
      <c r="Q209" s="590"/>
      <c r="R209" s="590"/>
      <c r="S209" s="590"/>
      <c r="T209" s="590"/>
      <c r="U209" s="590"/>
      <c r="V209" s="590"/>
      <c r="W209" s="590"/>
      <c r="X209" s="590"/>
      <c r="Y209" s="590"/>
      <c r="Z209" s="590"/>
      <c r="AA209" s="590"/>
      <c r="AB209" s="590"/>
      <c r="AC209" s="590"/>
      <c r="AD209" s="590"/>
      <c r="AE209" s="590"/>
      <c r="AF209" s="590"/>
      <c r="AG209" s="590"/>
      <c r="AH209" s="590"/>
      <c r="AI209" s="590"/>
      <c r="AJ209" s="590"/>
      <c r="AK209" s="590"/>
      <c r="AL209" s="590"/>
      <c r="AM209" s="590"/>
      <c r="AN209" s="590"/>
      <c r="AO209" s="593"/>
      <c r="AP209" s="590"/>
      <c r="AQ209" s="590"/>
      <c r="AR209" s="590"/>
      <c r="AS209" s="590"/>
      <c r="AT209" s="590"/>
      <c r="AU209" s="590"/>
      <c r="AV209" s="590"/>
      <c r="AW209" s="590"/>
      <c r="AX209" s="590"/>
      <c r="AY209" s="590"/>
      <c r="AZ209" s="590"/>
    </row>
    <row r="210" spans="2:41" s="582" customFormat="1" ht="12.75">
      <c r="B210" s="556"/>
      <c r="C210" s="583"/>
      <c r="D210" s="583"/>
      <c r="E210" s="584"/>
      <c r="F210" s="585" t="s">
        <v>519</v>
      </c>
      <c r="G210" s="586"/>
      <c r="H210" s="587">
        <f>SUM(H213,H223)</f>
        <v>32</v>
      </c>
      <c r="I210" s="587"/>
      <c r="J210" s="587">
        <f>SUM(J213,J223)</f>
        <v>1324</v>
      </c>
      <c r="K210" s="587"/>
      <c r="L210" s="588" t="s">
        <v>1719</v>
      </c>
      <c r="M210" s="587"/>
      <c r="N210" s="587">
        <f>SUM(N213,N223)</f>
        <v>40391</v>
      </c>
      <c r="O210" s="587"/>
      <c r="P210" s="587">
        <f>SUM(P213,P223)</f>
        <v>130086</v>
      </c>
      <c r="Q210" s="589"/>
      <c r="R210" s="590" t="s">
        <v>1719</v>
      </c>
      <c r="S210" s="589"/>
      <c r="T210" s="587">
        <f>SUM(T213,T223)</f>
        <v>0</v>
      </c>
      <c r="U210" s="587"/>
      <c r="V210" s="588" t="s">
        <v>1719</v>
      </c>
      <c r="W210" s="587"/>
      <c r="X210" s="588" t="s">
        <v>1719</v>
      </c>
      <c r="Y210" s="587"/>
      <c r="Z210" s="588" t="s">
        <v>1719</v>
      </c>
      <c r="AA210" s="587"/>
      <c r="AB210" s="588" t="s">
        <v>1719</v>
      </c>
      <c r="AC210" s="587"/>
      <c r="AD210" s="588" t="s">
        <v>1719</v>
      </c>
      <c r="AE210" s="587"/>
      <c r="AF210" s="588" t="s">
        <v>1719</v>
      </c>
      <c r="AG210" s="587"/>
      <c r="AH210" s="588" t="s">
        <v>1719</v>
      </c>
      <c r="AI210" s="588" t="s">
        <v>1719</v>
      </c>
      <c r="AJ210" s="588" t="s">
        <v>1719</v>
      </c>
      <c r="AK210" s="588" t="s">
        <v>1719</v>
      </c>
      <c r="AL210" s="588" t="s">
        <v>1719</v>
      </c>
      <c r="AM210" s="588" t="s">
        <v>1719</v>
      </c>
      <c r="AN210" s="588" t="s">
        <v>1719</v>
      </c>
      <c r="AO210" s="591">
        <f>SUM(AO213,AO223)</f>
        <v>272685</v>
      </c>
    </row>
    <row r="211" spans="2:52" s="553" customFormat="1" ht="16.5" customHeight="1">
      <c r="B211" s="556"/>
      <c r="C211" s="583"/>
      <c r="D211" s="592">
        <v>9</v>
      </c>
      <c r="E211" s="584"/>
      <c r="F211" s="577" t="s">
        <v>1702</v>
      </c>
      <c r="G211" s="556"/>
      <c r="H211" s="590">
        <v>7</v>
      </c>
      <c r="I211" s="590"/>
      <c r="J211" s="590" t="s">
        <v>1721</v>
      </c>
      <c r="K211" s="590"/>
      <c r="L211" s="590" t="s">
        <v>1703</v>
      </c>
      <c r="M211" s="590"/>
      <c r="N211" s="590" t="s">
        <v>1721</v>
      </c>
      <c r="O211" s="590"/>
      <c r="P211" s="590" t="s">
        <v>1721</v>
      </c>
      <c r="Q211" s="590"/>
      <c r="R211" s="590" t="s">
        <v>1703</v>
      </c>
      <c r="S211" s="590"/>
      <c r="T211" s="590">
        <v>0</v>
      </c>
      <c r="U211" s="590"/>
      <c r="V211" s="590" t="s">
        <v>1703</v>
      </c>
      <c r="W211" s="590"/>
      <c r="X211" s="590" t="s">
        <v>1703</v>
      </c>
      <c r="Y211" s="590"/>
      <c r="Z211" s="590" t="s">
        <v>1703</v>
      </c>
      <c r="AA211" s="590"/>
      <c r="AB211" s="590" t="s">
        <v>1703</v>
      </c>
      <c r="AC211" s="590"/>
      <c r="AD211" s="590" t="s">
        <v>1703</v>
      </c>
      <c r="AE211" s="590"/>
      <c r="AF211" s="590" t="s">
        <v>1703</v>
      </c>
      <c r="AG211" s="590"/>
      <c r="AH211" s="590" t="s">
        <v>1703</v>
      </c>
      <c r="AI211" s="590" t="s">
        <v>1703</v>
      </c>
      <c r="AJ211" s="590" t="s">
        <v>1703</v>
      </c>
      <c r="AK211" s="590" t="s">
        <v>1703</v>
      </c>
      <c r="AL211" s="590" t="s">
        <v>1703</v>
      </c>
      <c r="AM211" s="590" t="s">
        <v>1703</v>
      </c>
      <c r="AN211" s="590" t="s">
        <v>1703</v>
      </c>
      <c r="AO211" s="593" t="s">
        <v>1721</v>
      </c>
      <c r="AP211" s="590"/>
      <c r="AQ211" s="590"/>
      <c r="AR211" s="590"/>
      <c r="AS211" s="590"/>
      <c r="AT211" s="590"/>
      <c r="AU211" s="590"/>
      <c r="AV211" s="590"/>
      <c r="AW211" s="590"/>
      <c r="AX211" s="590"/>
      <c r="AY211" s="590"/>
      <c r="AZ211" s="590"/>
    </row>
    <row r="212" spans="2:52" s="553" customFormat="1" ht="16.5" customHeight="1">
      <c r="B212" s="556"/>
      <c r="C212" s="583"/>
      <c r="D212" s="1413" t="s">
        <v>1704</v>
      </c>
      <c r="E212" s="189"/>
      <c r="F212" s="577" t="s">
        <v>1705</v>
      </c>
      <c r="G212" s="556"/>
      <c r="H212" s="590">
        <v>13</v>
      </c>
      <c r="I212" s="590"/>
      <c r="J212" s="590" t="s">
        <v>1319</v>
      </c>
      <c r="K212" s="590"/>
      <c r="L212" s="590" t="s">
        <v>1706</v>
      </c>
      <c r="M212" s="590"/>
      <c r="N212" s="590" t="s">
        <v>1319</v>
      </c>
      <c r="O212" s="590"/>
      <c r="P212" s="590" t="s">
        <v>1319</v>
      </c>
      <c r="Q212" s="590"/>
      <c r="R212" s="590" t="s">
        <v>1706</v>
      </c>
      <c r="S212" s="590"/>
      <c r="T212" s="590">
        <v>0</v>
      </c>
      <c r="U212" s="590"/>
      <c r="V212" s="590" t="s">
        <v>1706</v>
      </c>
      <c r="W212" s="590"/>
      <c r="X212" s="590" t="s">
        <v>1706</v>
      </c>
      <c r="Y212" s="590"/>
      <c r="Z212" s="590" t="s">
        <v>1706</v>
      </c>
      <c r="AA212" s="590"/>
      <c r="AB212" s="590" t="s">
        <v>1706</v>
      </c>
      <c r="AC212" s="590"/>
      <c r="AD212" s="590" t="s">
        <v>1706</v>
      </c>
      <c r="AE212" s="590"/>
      <c r="AF212" s="590" t="s">
        <v>1706</v>
      </c>
      <c r="AG212" s="590"/>
      <c r="AH212" s="590" t="s">
        <v>1706</v>
      </c>
      <c r="AI212" s="590" t="s">
        <v>1706</v>
      </c>
      <c r="AJ212" s="590" t="s">
        <v>1706</v>
      </c>
      <c r="AK212" s="590" t="s">
        <v>1706</v>
      </c>
      <c r="AL212" s="590" t="s">
        <v>1706</v>
      </c>
      <c r="AM212" s="590" t="s">
        <v>1706</v>
      </c>
      <c r="AN212" s="590" t="s">
        <v>1706</v>
      </c>
      <c r="AO212" s="593" t="s">
        <v>1319</v>
      </c>
      <c r="AP212" s="590"/>
      <c r="AQ212" s="590"/>
      <c r="AR212" s="590"/>
      <c r="AS212" s="590"/>
      <c r="AT212" s="590"/>
      <c r="AU212" s="590"/>
      <c r="AV212" s="590"/>
      <c r="AW212" s="590"/>
      <c r="AX212" s="590"/>
      <c r="AY212" s="590"/>
      <c r="AZ212" s="590"/>
    </row>
    <row r="213" spans="2:52" s="553" customFormat="1" ht="16.5" customHeight="1">
      <c r="B213" s="556">
        <v>32</v>
      </c>
      <c r="C213" s="596"/>
      <c r="D213" s="1413"/>
      <c r="E213" s="189"/>
      <c r="F213" s="577" t="s">
        <v>1707</v>
      </c>
      <c r="G213" s="556"/>
      <c r="H213" s="590">
        <f>SUM(H211:H212)</f>
        <v>20</v>
      </c>
      <c r="I213" s="590"/>
      <c r="J213" s="590">
        <v>76</v>
      </c>
      <c r="K213" s="590"/>
      <c r="L213" s="590" t="s">
        <v>1708</v>
      </c>
      <c r="M213" s="590"/>
      <c r="N213" s="590">
        <v>1111</v>
      </c>
      <c r="O213" s="590"/>
      <c r="P213" s="590">
        <v>9082</v>
      </c>
      <c r="Q213" s="590"/>
      <c r="R213" s="590" t="s">
        <v>1708</v>
      </c>
      <c r="S213" s="590"/>
      <c r="T213" s="590">
        <f>SUM(T211:T212)</f>
        <v>0</v>
      </c>
      <c r="U213" s="590"/>
      <c r="V213" s="590" t="s">
        <v>1708</v>
      </c>
      <c r="W213" s="590"/>
      <c r="X213" s="590" t="s">
        <v>1708</v>
      </c>
      <c r="Y213" s="590"/>
      <c r="Z213" s="590" t="s">
        <v>1708</v>
      </c>
      <c r="AA213" s="590"/>
      <c r="AB213" s="590" t="s">
        <v>1708</v>
      </c>
      <c r="AC213" s="590"/>
      <c r="AD213" s="590" t="s">
        <v>1708</v>
      </c>
      <c r="AE213" s="590"/>
      <c r="AF213" s="590" t="s">
        <v>1708</v>
      </c>
      <c r="AG213" s="590"/>
      <c r="AH213" s="590" t="s">
        <v>1708</v>
      </c>
      <c r="AI213" s="590" t="s">
        <v>1708</v>
      </c>
      <c r="AJ213" s="590" t="s">
        <v>1708</v>
      </c>
      <c r="AK213" s="590" t="s">
        <v>1708</v>
      </c>
      <c r="AL213" s="590" t="s">
        <v>1708</v>
      </c>
      <c r="AM213" s="590" t="s">
        <v>1708</v>
      </c>
      <c r="AN213" s="590" t="s">
        <v>1708</v>
      </c>
      <c r="AO213" s="593">
        <v>13151</v>
      </c>
      <c r="AP213" s="590"/>
      <c r="AQ213" s="590"/>
      <c r="AR213" s="590"/>
      <c r="AS213" s="590"/>
      <c r="AT213" s="590"/>
      <c r="AU213" s="590"/>
      <c r="AV213" s="590"/>
      <c r="AW213" s="590"/>
      <c r="AX213" s="590"/>
      <c r="AY213" s="590"/>
      <c r="AZ213" s="590"/>
    </row>
    <row r="214" spans="2:52" s="597" customFormat="1" ht="16.5" customHeight="1">
      <c r="B214" s="1414" t="s">
        <v>1667</v>
      </c>
      <c r="C214" s="596"/>
      <c r="D214" s="594"/>
      <c r="E214" s="189"/>
      <c r="F214" s="577" t="s">
        <v>1709</v>
      </c>
      <c r="G214" s="598"/>
      <c r="H214" s="590">
        <v>4</v>
      </c>
      <c r="I214" s="588"/>
      <c r="J214" s="590" t="s">
        <v>1319</v>
      </c>
      <c r="K214" s="588"/>
      <c r="L214" s="590" t="s">
        <v>1319</v>
      </c>
      <c r="M214" s="588"/>
      <c r="N214" s="590" t="s">
        <v>1319</v>
      </c>
      <c r="O214" s="590"/>
      <c r="P214" s="590" t="s">
        <v>1319</v>
      </c>
      <c r="Q214" s="590"/>
      <c r="R214" s="590" t="s">
        <v>1319</v>
      </c>
      <c r="S214" s="590"/>
      <c r="T214" s="590">
        <v>0</v>
      </c>
      <c r="U214" s="590"/>
      <c r="V214" s="590" t="s">
        <v>1319</v>
      </c>
      <c r="W214" s="590"/>
      <c r="X214" s="590" t="s">
        <v>1319</v>
      </c>
      <c r="Y214" s="590"/>
      <c r="Z214" s="590" t="s">
        <v>1319</v>
      </c>
      <c r="AA214" s="590"/>
      <c r="AB214" s="590" t="s">
        <v>1319</v>
      </c>
      <c r="AC214" s="590"/>
      <c r="AD214" s="590" t="s">
        <v>1319</v>
      </c>
      <c r="AE214" s="590"/>
      <c r="AF214" s="590" t="s">
        <v>1319</v>
      </c>
      <c r="AG214" s="590"/>
      <c r="AH214" s="590" t="s">
        <v>1319</v>
      </c>
      <c r="AI214" s="590" t="s">
        <v>1319</v>
      </c>
      <c r="AJ214" s="590" t="s">
        <v>1319</v>
      </c>
      <c r="AK214" s="590">
        <v>0</v>
      </c>
      <c r="AL214" s="590" t="s">
        <v>1319</v>
      </c>
      <c r="AM214" s="590">
        <v>0</v>
      </c>
      <c r="AN214" s="590">
        <v>0</v>
      </c>
      <c r="AO214" s="593" t="s">
        <v>1319</v>
      </c>
      <c r="AP214" s="590"/>
      <c r="AQ214" s="590"/>
      <c r="AR214" s="590"/>
      <c r="AS214" s="590"/>
      <c r="AT214" s="590"/>
      <c r="AU214" s="590"/>
      <c r="AV214" s="590"/>
      <c r="AW214" s="590"/>
      <c r="AX214" s="590"/>
      <c r="AY214" s="590"/>
      <c r="AZ214" s="590"/>
    </row>
    <row r="215" spans="2:52" s="553" customFormat="1" ht="16.5" customHeight="1">
      <c r="B215" s="1414"/>
      <c r="C215" s="596"/>
      <c r="D215" s="594"/>
      <c r="E215" s="599"/>
      <c r="F215" s="577" t="s">
        <v>1710</v>
      </c>
      <c r="G215" s="556"/>
      <c r="H215" s="590">
        <v>3</v>
      </c>
      <c r="I215" s="590"/>
      <c r="J215" s="590">
        <v>73</v>
      </c>
      <c r="K215" s="590"/>
      <c r="L215" s="590">
        <v>789</v>
      </c>
      <c r="M215" s="590"/>
      <c r="N215" s="590">
        <v>2036</v>
      </c>
      <c r="O215" s="590"/>
      <c r="P215" s="590">
        <v>5902</v>
      </c>
      <c r="Q215" s="590"/>
      <c r="R215" s="590">
        <v>444</v>
      </c>
      <c r="S215" s="590"/>
      <c r="T215" s="590">
        <v>0</v>
      </c>
      <c r="U215" s="590"/>
      <c r="V215" s="590">
        <v>148</v>
      </c>
      <c r="W215" s="590"/>
      <c r="X215" s="590">
        <v>39</v>
      </c>
      <c r="Y215" s="590"/>
      <c r="Z215" s="590">
        <v>1765</v>
      </c>
      <c r="AA215" s="590"/>
      <c r="AB215" s="590">
        <v>1588</v>
      </c>
      <c r="AC215" s="590"/>
      <c r="AD215" s="590">
        <v>1775</v>
      </c>
      <c r="AE215" s="590"/>
      <c r="AF215" s="590">
        <v>2314</v>
      </c>
      <c r="AG215" s="590"/>
      <c r="AH215" s="590">
        <v>817</v>
      </c>
      <c r="AI215" s="590">
        <v>146</v>
      </c>
      <c r="AJ215" s="590">
        <v>0</v>
      </c>
      <c r="AK215" s="590">
        <v>6</v>
      </c>
      <c r="AL215" s="590">
        <v>120</v>
      </c>
      <c r="AM215" s="590">
        <v>0</v>
      </c>
      <c r="AN215" s="590">
        <v>0</v>
      </c>
      <c r="AO215" s="593">
        <v>8959</v>
      </c>
      <c r="AP215" s="590"/>
      <c r="AQ215" s="590"/>
      <c r="AR215" s="590"/>
      <c r="AS215" s="590"/>
      <c r="AT215" s="590"/>
      <c r="AU215" s="590"/>
      <c r="AV215" s="590"/>
      <c r="AW215" s="590"/>
      <c r="AX215" s="590"/>
      <c r="AY215" s="590"/>
      <c r="AZ215" s="590"/>
    </row>
    <row r="216" spans="2:52" s="553" customFormat="1" ht="16.5" customHeight="1">
      <c r="B216" s="1414"/>
      <c r="C216" s="596"/>
      <c r="D216" s="596"/>
      <c r="E216" s="189"/>
      <c r="F216" s="577" t="s">
        <v>1711</v>
      </c>
      <c r="G216" s="556"/>
      <c r="H216" s="590">
        <v>1</v>
      </c>
      <c r="I216" s="590"/>
      <c r="J216" s="590" t="s">
        <v>1319</v>
      </c>
      <c r="K216" s="590"/>
      <c r="L216" s="590" t="s">
        <v>1319</v>
      </c>
      <c r="M216" s="590"/>
      <c r="N216" s="590" t="s">
        <v>1319</v>
      </c>
      <c r="O216" s="590"/>
      <c r="P216" s="590" t="s">
        <v>1319</v>
      </c>
      <c r="Q216" s="590"/>
      <c r="R216" s="590" t="s">
        <v>1319</v>
      </c>
      <c r="S216" s="590"/>
      <c r="T216" s="590">
        <v>0</v>
      </c>
      <c r="U216" s="590"/>
      <c r="V216" s="590" t="s">
        <v>1319</v>
      </c>
      <c r="W216" s="590"/>
      <c r="X216" s="590" t="s">
        <v>1319</v>
      </c>
      <c r="Y216" s="590"/>
      <c r="Z216" s="590" t="s">
        <v>1319</v>
      </c>
      <c r="AA216" s="590"/>
      <c r="AB216" s="590" t="s">
        <v>1319</v>
      </c>
      <c r="AC216" s="590"/>
      <c r="AD216" s="590" t="s">
        <v>1319</v>
      </c>
      <c r="AE216" s="590"/>
      <c r="AF216" s="590" t="s">
        <v>1319</v>
      </c>
      <c r="AG216" s="590"/>
      <c r="AH216" s="590" t="s">
        <v>1319</v>
      </c>
      <c r="AI216" s="590">
        <v>0</v>
      </c>
      <c r="AJ216" s="590">
        <v>0</v>
      </c>
      <c r="AK216" s="590">
        <v>0</v>
      </c>
      <c r="AL216" s="590">
        <v>0</v>
      </c>
      <c r="AM216" s="590">
        <v>0</v>
      </c>
      <c r="AN216" s="590">
        <v>0</v>
      </c>
      <c r="AO216" s="593" t="s">
        <v>1319</v>
      </c>
      <c r="AP216" s="590"/>
      <c r="AQ216" s="590"/>
      <c r="AR216" s="590"/>
      <c r="AS216" s="590"/>
      <c r="AT216" s="590"/>
      <c r="AU216" s="590"/>
      <c r="AV216" s="590"/>
      <c r="AW216" s="590"/>
      <c r="AX216" s="590"/>
      <c r="AY216" s="590"/>
      <c r="AZ216" s="590"/>
    </row>
    <row r="217" spans="2:52" s="553" customFormat="1" ht="16.5" customHeight="1">
      <c r="B217" s="1414"/>
      <c r="C217" s="596"/>
      <c r="D217" s="592">
        <v>10</v>
      </c>
      <c r="E217" s="600"/>
      <c r="F217" s="577" t="s">
        <v>1712</v>
      </c>
      <c r="G217" s="556"/>
      <c r="H217" s="590">
        <v>2</v>
      </c>
      <c r="I217" s="590"/>
      <c r="J217" s="590" t="s">
        <v>1319</v>
      </c>
      <c r="K217" s="590"/>
      <c r="L217" s="590" t="s">
        <v>1319</v>
      </c>
      <c r="M217" s="590"/>
      <c r="N217" s="590" t="s">
        <v>1319</v>
      </c>
      <c r="O217" s="590"/>
      <c r="P217" s="590" t="s">
        <v>1319</v>
      </c>
      <c r="Q217" s="590"/>
      <c r="R217" s="590" t="s">
        <v>1319</v>
      </c>
      <c r="S217" s="590"/>
      <c r="T217" s="590">
        <v>0</v>
      </c>
      <c r="U217" s="590"/>
      <c r="V217" s="590" t="s">
        <v>1319</v>
      </c>
      <c r="W217" s="590"/>
      <c r="X217" s="590" t="s">
        <v>1319</v>
      </c>
      <c r="Y217" s="590"/>
      <c r="Z217" s="590" t="s">
        <v>1319</v>
      </c>
      <c r="AA217" s="590"/>
      <c r="AB217" s="590" t="s">
        <v>1319</v>
      </c>
      <c r="AC217" s="590"/>
      <c r="AD217" s="590" t="s">
        <v>1319</v>
      </c>
      <c r="AE217" s="590"/>
      <c r="AF217" s="590" t="s">
        <v>1319</v>
      </c>
      <c r="AG217" s="590"/>
      <c r="AH217" s="590" t="s">
        <v>1319</v>
      </c>
      <c r="AI217" s="590" t="s">
        <v>1319</v>
      </c>
      <c r="AJ217" s="590">
        <v>0</v>
      </c>
      <c r="AK217" s="590" t="s">
        <v>1319</v>
      </c>
      <c r="AL217" s="590" t="s">
        <v>1319</v>
      </c>
      <c r="AM217" s="590">
        <v>0</v>
      </c>
      <c r="AN217" s="590">
        <v>0</v>
      </c>
      <c r="AO217" s="593" t="s">
        <v>1319</v>
      </c>
      <c r="AP217" s="590"/>
      <c r="AQ217" s="590"/>
      <c r="AR217" s="590"/>
      <c r="AS217" s="590"/>
      <c r="AT217" s="590"/>
      <c r="AU217" s="590"/>
      <c r="AV217" s="590"/>
      <c r="AW217" s="590"/>
      <c r="AX217" s="590"/>
      <c r="AY217" s="590"/>
      <c r="AZ217" s="590"/>
    </row>
    <row r="218" spans="2:52" s="553" customFormat="1" ht="16.5" customHeight="1">
      <c r="B218" s="1414"/>
      <c r="C218" s="596"/>
      <c r="D218" s="1413" t="s">
        <v>1713</v>
      </c>
      <c r="E218" s="600"/>
      <c r="F218" s="577" t="s">
        <v>1714</v>
      </c>
      <c r="G218" s="556"/>
      <c r="H218" s="590">
        <v>1</v>
      </c>
      <c r="I218" s="590"/>
      <c r="J218" s="590" t="s">
        <v>1319</v>
      </c>
      <c r="K218" s="590"/>
      <c r="L218" s="590" t="s">
        <v>1319</v>
      </c>
      <c r="M218" s="590"/>
      <c r="N218" s="590" t="s">
        <v>1319</v>
      </c>
      <c r="O218" s="590"/>
      <c r="P218" s="590" t="s">
        <v>1319</v>
      </c>
      <c r="Q218" s="590"/>
      <c r="R218" s="590" t="s">
        <v>1319</v>
      </c>
      <c r="S218" s="590"/>
      <c r="T218" s="590">
        <v>0</v>
      </c>
      <c r="U218" s="590"/>
      <c r="V218" s="590" t="s">
        <v>1319</v>
      </c>
      <c r="W218" s="590"/>
      <c r="X218" s="590" t="s">
        <v>1319</v>
      </c>
      <c r="Y218" s="590"/>
      <c r="Z218" s="590" t="s">
        <v>1319</v>
      </c>
      <c r="AA218" s="590"/>
      <c r="AB218" s="590" t="s">
        <v>1319</v>
      </c>
      <c r="AC218" s="590"/>
      <c r="AD218" s="590">
        <v>0</v>
      </c>
      <c r="AE218" s="590"/>
      <c r="AF218" s="590">
        <v>0</v>
      </c>
      <c r="AG218" s="590"/>
      <c r="AH218" s="590" t="s">
        <v>1319</v>
      </c>
      <c r="AI218" s="590" t="s">
        <v>1319</v>
      </c>
      <c r="AJ218" s="590">
        <v>0</v>
      </c>
      <c r="AK218" s="590">
        <v>0</v>
      </c>
      <c r="AL218" s="590" t="s">
        <v>1319</v>
      </c>
      <c r="AM218" s="590" t="s">
        <v>1319</v>
      </c>
      <c r="AN218" s="590" t="s">
        <v>1319</v>
      </c>
      <c r="AO218" s="593" t="s">
        <v>1319</v>
      </c>
      <c r="AP218" s="590"/>
      <c r="AQ218" s="590"/>
      <c r="AR218" s="590"/>
      <c r="AS218" s="590"/>
      <c r="AT218" s="590"/>
      <c r="AU218" s="590"/>
      <c r="AV218" s="590"/>
      <c r="AW218" s="590"/>
      <c r="AX218" s="590"/>
      <c r="AY218" s="590"/>
      <c r="AZ218" s="590"/>
    </row>
    <row r="219" spans="2:52" s="553" customFormat="1" ht="16.5" customHeight="1">
      <c r="B219" s="1414"/>
      <c r="C219" s="596"/>
      <c r="D219" s="1413"/>
      <c r="E219" s="600"/>
      <c r="F219" s="577" t="s">
        <v>1715</v>
      </c>
      <c r="G219" s="556"/>
      <c r="H219" s="590">
        <v>0</v>
      </c>
      <c r="I219" s="590"/>
      <c r="J219" s="590">
        <v>0</v>
      </c>
      <c r="K219" s="590"/>
      <c r="L219" s="590">
        <v>0</v>
      </c>
      <c r="M219" s="590"/>
      <c r="N219" s="590">
        <v>0</v>
      </c>
      <c r="O219" s="590"/>
      <c r="P219" s="590">
        <v>0</v>
      </c>
      <c r="Q219" s="590"/>
      <c r="R219" s="590">
        <v>0</v>
      </c>
      <c r="S219" s="590"/>
      <c r="T219" s="590">
        <v>0</v>
      </c>
      <c r="U219" s="590"/>
      <c r="V219" s="590">
        <v>0</v>
      </c>
      <c r="W219" s="590"/>
      <c r="X219" s="590">
        <v>0</v>
      </c>
      <c r="Y219" s="590"/>
      <c r="Z219" s="590">
        <v>0</v>
      </c>
      <c r="AA219" s="590"/>
      <c r="AB219" s="590">
        <v>0</v>
      </c>
      <c r="AC219" s="590"/>
      <c r="AD219" s="590">
        <v>0</v>
      </c>
      <c r="AE219" s="590"/>
      <c r="AF219" s="590">
        <v>0</v>
      </c>
      <c r="AG219" s="590"/>
      <c r="AH219" s="590">
        <v>0</v>
      </c>
      <c r="AI219" s="590">
        <v>0</v>
      </c>
      <c r="AJ219" s="590">
        <v>0</v>
      </c>
      <c r="AK219" s="590">
        <v>0</v>
      </c>
      <c r="AL219" s="590">
        <v>0</v>
      </c>
      <c r="AM219" s="590">
        <v>0</v>
      </c>
      <c r="AN219" s="590">
        <v>0</v>
      </c>
      <c r="AO219" s="593">
        <v>0</v>
      </c>
      <c r="AP219" s="590"/>
      <c r="AQ219" s="590"/>
      <c r="AR219" s="590"/>
      <c r="AS219" s="590"/>
      <c r="AT219" s="590"/>
      <c r="AU219" s="590"/>
      <c r="AV219" s="590"/>
      <c r="AW219" s="590"/>
      <c r="AX219" s="590"/>
      <c r="AY219" s="590"/>
      <c r="AZ219" s="590"/>
    </row>
    <row r="220" spans="2:52" s="553" customFormat="1" ht="16.5" customHeight="1">
      <c r="B220" s="1414"/>
      <c r="C220" s="583"/>
      <c r="D220" s="583"/>
      <c r="E220" s="600"/>
      <c r="F220" s="577" t="s">
        <v>1716</v>
      </c>
      <c r="G220" s="556"/>
      <c r="H220" s="590">
        <v>0</v>
      </c>
      <c r="I220" s="590"/>
      <c r="J220" s="590">
        <v>0</v>
      </c>
      <c r="K220" s="590"/>
      <c r="L220" s="590">
        <v>0</v>
      </c>
      <c r="M220" s="601"/>
      <c r="N220" s="590">
        <v>0</v>
      </c>
      <c r="O220" s="590"/>
      <c r="P220" s="590">
        <v>0</v>
      </c>
      <c r="Q220" s="590"/>
      <c r="R220" s="590">
        <v>0</v>
      </c>
      <c r="S220" s="590"/>
      <c r="T220" s="590">
        <v>0</v>
      </c>
      <c r="U220" s="590"/>
      <c r="V220" s="590">
        <v>0</v>
      </c>
      <c r="W220" s="590"/>
      <c r="X220" s="590">
        <v>0</v>
      </c>
      <c r="Y220" s="590"/>
      <c r="Z220" s="590">
        <v>0</v>
      </c>
      <c r="AA220" s="590"/>
      <c r="AB220" s="590">
        <v>0</v>
      </c>
      <c r="AC220" s="590"/>
      <c r="AD220" s="590">
        <v>0</v>
      </c>
      <c r="AE220" s="590"/>
      <c r="AF220" s="590">
        <v>0</v>
      </c>
      <c r="AG220" s="590"/>
      <c r="AH220" s="590">
        <v>0</v>
      </c>
      <c r="AI220" s="590">
        <v>0</v>
      </c>
      <c r="AJ220" s="590">
        <v>0</v>
      </c>
      <c r="AK220" s="590">
        <v>0</v>
      </c>
      <c r="AL220" s="590">
        <v>0</v>
      </c>
      <c r="AM220" s="590">
        <v>0</v>
      </c>
      <c r="AN220" s="590">
        <v>0</v>
      </c>
      <c r="AO220" s="593">
        <v>0</v>
      </c>
      <c r="AP220" s="590"/>
      <c r="AQ220" s="590"/>
      <c r="AR220" s="590"/>
      <c r="AS220" s="590"/>
      <c r="AT220" s="590"/>
      <c r="AU220" s="590"/>
      <c r="AV220" s="590"/>
      <c r="AW220" s="590"/>
      <c r="AX220" s="590"/>
      <c r="AY220" s="590"/>
      <c r="AZ220" s="590"/>
    </row>
    <row r="221" spans="2:52" s="553" customFormat="1" ht="16.5" customHeight="1">
      <c r="B221" s="1414"/>
      <c r="C221" s="583"/>
      <c r="D221" s="583"/>
      <c r="E221" s="600"/>
      <c r="F221" s="577" t="s">
        <v>1717</v>
      </c>
      <c r="G221" s="556"/>
      <c r="H221" s="590">
        <v>1</v>
      </c>
      <c r="I221" s="590"/>
      <c r="J221" s="590" t="s">
        <v>1319</v>
      </c>
      <c r="K221" s="590"/>
      <c r="L221" s="590" t="s">
        <v>1319</v>
      </c>
      <c r="M221" s="590"/>
      <c r="N221" s="590" t="s">
        <v>1319</v>
      </c>
      <c r="O221" s="590"/>
      <c r="P221" s="590" t="s">
        <v>1319</v>
      </c>
      <c r="Q221" s="590"/>
      <c r="R221" s="590" t="s">
        <v>1319</v>
      </c>
      <c r="S221" s="590"/>
      <c r="T221" s="590">
        <v>0</v>
      </c>
      <c r="U221" s="590"/>
      <c r="V221" s="590" t="s">
        <v>1319</v>
      </c>
      <c r="W221" s="590"/>
      <c r="X221" s="590" t="s">
        <v>1319</v>
      </c>
      <c r="Y221" s="590"/>
      <c r="Z221" s="590" t="s">
        <v>1319</v>
      </c>
      <c r="AA221" s="590"/>
      <c r="AB221" s="590" t="s">
        <v>1319</v>
      </c>
      <c r="AC221" s="590"/>
      <c r="AD221" s="590" t="s">
        <v>1319</v>
      </c>
      <c r="AE221" s="590"/>
      <c r="AF221" s="590" t="s">
        <v>1319</v>
      </c>
      <c r="AG221" s="590"/>
      <c r="AH221" s="590" t="s">
        <v>1319</v>
      </c>
      <c r="AI221" s="590" t="s">
        <v>1319</v>
      </c>
      <c r="AJ221" s="590" t="s">
        <v>1319</v>
      </c>
      <c r="AK221" s="590" t="s">
        <v>1319</v>
      </c>
      <c r="AL221" s="590" t="s">
        <v>1319</v>
      </c>
      <c r="AM221" s="590" t="s">
        <v>1319</v>
      </c>
      <c r="AN221" s="590" t="s">
        <v>1319</v>
      </c>
      <c r="AO221" s="593" t="s">
        <v>1319</v>
      </c>
      <c r="AP221" s="590"/>
      <c r="AQ221" s="590"/>
      <c r="AR221" s="590"/>
      <c r="AS221" s="590"/>
      <c r="AT221" s="590"/>
      <c r="AU221" s="590"/>
      <c r="AV221" s="590"/>
      <c r="AW221" s="590"/>
      <c r="AX221" s="590"/>
      <c r="AY221" s="590"/>
      <c r="AZ221" s="590"/>
    </row>
    <row r="222" spans="2:52" ht="12">
      <c r="B222" s="1414"/>
      <c r="C222" s="583"/>
      <c r="D222" s="583"/>
      <c r="E222" s="600"/>
      <c r="F222" s="577" t="s">
        <v>1718</v>
      </c>
      <c r="G222" s="602"/>
      <c r="H222" s="590">
        <v>0</v>
      </c>
      <c r="I222" s="590"/>
      <c r="J222" s="590">
        <v>0</v>
      </c>
      <c r="K222" s="590"/>
      <c r="L222" s="590">
        <v>0</v>
      </c>
      <c r="M222" s="590"/>
      <c r="N222" s="590">
        <v>0</v>
      </c>
      <c r="O222" s="590"/>
      <c r="P222" s="590">
        <v>0</v>
      </c>
      <c r="Q222" s="590"/>
      <c r="R222" s="590">
        <v>0</v>
      </c>
      <c r="S222" s="590"/>
      <c r="T222" s="590">
        <v>0</v>
      </c>
      <c r="U222" s="590"/>
      <c r="V222" s="590">
        <v>0</v>
      </c>
      <c r="W222" s="590"/>
      <c r="X222" s="590">
        <v>0</v>
      </c>
      <c r="Y222" s="590"/>
      <c r="Z222" s="590">
        <v>0</v>
      </c>
      <c r="AA222" s="590"/>
      <c r="AB222" s="590">
        <v>0</v>
      </c>
      <c r="AC222" s="590"/>
      <c r="AD222" s="590">
        <v>0</v>
      </c>
      <c r="AE222" s="590"/>
      <c r="AF222" s="590">
        <v>0</v>
      </c>
      <c r="AG222" s="590"/>
      <c r="AH222" s="590">
        <v>0</v>
      </c>
      <c r="AI222" s="590">
        <v>0</v>
      </c>
      <c r="AJ222" s="590">
        <v>0</v>
      </c>
      <c r="AK222" s="590">
        <v>0</v>
      </c>
      <c r="AL222" s="590">
        <v>0</v>
      </c>
      <c r="AM222" s="590">
        <v>0</v>
      </c>
      <c r="AN222" s="590">
        <v>0</v>
      </c>
      <c r="AO222" s="593">
        <v>0</v>
      </c>
      <c r="AP222" s="590"/>
      <c r="AQ222" s="590"/>
      <c r="AR222" s="590"/>
      <c r="AS222" s="590"/>
      <c r="AT222" s="590"/>
      <c r="AU222" s="590"/>
      <c r="AV222" s="590"/>
      <c r="AW222" s="590"/>
      <c r="AX222" s="590"/>
      <c r="AY222" s="590"/>
      <c r="AZ222" s="590"/>
    </row>
    <row r="223" spans="2:52" s="597" customFormat="1" ht="16.5" customHeight="1">
      <c r="B223" s="556"/>
      <c r="C223" s="583"/>
      <c r="D223" s="583"/>
      <c r="E223" s="600"/>
      <c r="F223" s="577" t="s">
        <v>1707</v>
      </c>
      <c r="G223" s="598"/>
      <c r="H223" s="590">
        <f>SUM(H214:H222)</f>
        <v>12</v>
      </c>
      <c r="I223" s="603"/>
      <c r="J223" s="590">
        <v>1248</v>
      </c>
      <c r="K223" s="603"/>
      <c r="L223" s="590">
        <v>14266</v>
      </c>
      <c r="M223" s="603"/>
      <c r="N223" s="590">
        <v>39280</v>
      </c>
      <c r="O223" s="590"/>
      <c r="P223" s="590">
        <v>121004</v>
      </c>
      <c r="Q223" s="590"/>
      <c r="R223" s="590">
        <v>87111</v>
      </c>
      <c r="S223" s="590"/>
      <c r="T223" s="590">
        <f>SUM(T214:T222)</f>
        <v>0</v>
      </c>
      <c r="U223" s="590"/>
      <c r="V223" s="590">
        <v>40461</v>
      </c>
      <c r="W223" s="590"/>
      <c r="X223" s="590">
        <v>14447</v>
      </c>
      <c r="Y223" s="590"/>
      <c r="Z223" s="590">
        <v>15347</v>
      </c>
      <c r="AA223" s="590"/>
      <c r="AB223" s="590">
        <v>12518</v>
      </c>
      <c r="AC223" s="590"/>
      <c r="AD223" s="590">
        <v>11487</v>
      </c>
      <c r="AE223" s="590"/>
      <c r="AF223" s="590">
        <v>7641</v>
      </c>
      <c r="AG223" s="590"/>
      <c r="AH223" s="590">
        <v>152218</v>
      </c>
      <c r="AI223" s="590">
        <v>9859</v>
      </c>
      <c r="AJ223" s="590">
        <v>572</v>
      </c>
      <c r="AK223" s="590">
        <v>2311</v>
      </c>
      <c r="AL223" s="590">
        <v>20029</v>
      </c>
      <c r="AM223" s="590">
        <v>6784</v>
      </c>
      <c r="AN223" s="590">
        <v>8906</v>
      </c>
      <c r="AO223" s="593">
        <v>259534</v>
      </c>
      <c r="AP223" s="590"/>
      <c r="AQ223" s="590"/>
      <c r="AR223" s="590"/>
      <c r="AS223" s="590"/>
      <c r="AT223" s="590"/>
      <c r="AU223" s="590"/>
      <c r="AV223" s="590"/>
      <c r="AW223" s="590"/>
      <c r="AX223" s="590"/>
      <c r="AY223" s="590"/>
      <c r="AZ223" s="590"/>
    </row>
    <row r="224" spans="2:52" s="597" customFormat="1" ht="16.5" customHeight="1">
      <c r="B224" s="556"/>
      <c r="C224" s="583"/>
      <c r="D224" s="583"/>
      <c r="E224" s="600"/>
      <c r="F224" s="577"/>
      <c r="G224" s="598"/>
      <c r="H224" s="590"/>
      <c r="I224" s="603"/>
      <c r="J224" s="590"/>
      <c r="K224" s="603"/>
      <c r="L224" s="590"/>
      <c r="M224" s="603"/>
      <c r="N224" s="590"/>
      <c r="O224" s="590"/>
      <c r="P224" s="590"/>
      <c r="Q224" s="590"/>
      <c r="R224" s="590"/>
      <c r="S224" s="590"/>
      <c r="T224" s="590"/>
      <c r="U224" s="590"/>
      <c r="V224" s="590"/>
      <c r="W224" s="590"/>
      <c r="X224" s="590"/>
      <c r="Y224" s="590"/>
      <c r="Z224" s="590"/>
      <c r="AA224" s="590"/>
      <c r="AB224" s="590"/>
      <c r="AC224" s="590"/>
      <c r="AD224" s="590"/>
      <c r="AE224" s="590"/>
      <c r="AF224" s="590"/>
      <c r="AG224" s="590"/>
      <c r="AH224" s="590"/>
      <c r="AI224" s="590"/>
      <c r="AJ224" s="590"/>
      <c r="AK224" s="590"/>
      <c r="AL224" s="590"/>
      <c r="AM224" s="590"/>
      <c r="AN224" s="590"/>
      <c r="AO224" s="593"/>
      <c r="AP224" s="590"/>
      <c r="AQ224" s="590"/>
      <c r="AR224" s="590"/>
      <c r="AS224" s="590"/>
      <c r="AT224" s="590"/>
      <c r="AU224" s="590"/>
      <c r="AV224" s="590"/>
      <c r="AW224" s="590"/>
      <c r="AX224" s="590"/>
      <c r="AY224" s="590"/>
      <c r="AZ224" s="590"/>
    </row>
    <row r="225" spans="2:41" s="582" customFormat="1" ht="12.75">
      <c r="B225" s="556"/>
      <c r="C225" s="583"/>
      <c r="D225" s="583"/>
      <c r="E225" s="584"/>
      <c r="F225" s="585" t="s">
        <v>519</v>
      </c>
      <c r="G225" s="586"/>
      <c r="H225" s="587">
        <f>SUM(H228,H238)</f>
        <v>297</v>
      </c>
      <c r="I225" s="587"/>
      <c r="J225" s="587">
        <f>SUM(J228,J238)</f>
        <v>2939</v>
      </c>
      <c r="K225" s="587"/>
      <c r="L225" s="588" t="s">
        <v>1719</v>
      </c>
      <c r="M225" s="587"/>
      <c r="N225" s="587">
        <f>SUM(N228,N238)</f>
        <v>52042</v>
      </c>
      <c r="O225" s="587"/>
      <c r="P225" s="587">
        <f>SUM(P228,P238)</f>
        <v>135094</v>
      </c>
      <c r="Q225" s="589"/>
      <c r="R225" s="590" t="s">
        <v>1719</v>
      </c>
      <c r="S225" s="589"/>
      <c r="T225" s="587">
        <f>SUM(T228,T238)</f>
        <v>0</v>
      </c>
      <c r="U225" s="587"/>
      <c r="V225" s="588" t="s">
        <v>1719</v>
      </c>
      <c r="W225" s="587"/>
      <c r="X225" s="588" t="s">
        <v>1719</v>
      </c>
      <c r="Y225" s="587"/>
      <c r="Z225" s="588" t="s">
        <v>1719</v>
      </c>
      <c r="AA225" s="587"/>
      <c r="AB225" s="588" t="s">
        <v>1719</v>
      </c>
      <c r="AC225" s="587"/>
      <c r="AD225" s="588" t="s">
        <v>1719</v>
      </c>
      <c r="AE225" s="587"/>
      <c r="AF225" s="588" t="s">
        <v>1719</v>
      </c>
      <c r="AG225" s="587"/>
      <c r="AH225" s="588" t="s">
        <v>1719</v>
      </c>
      <c r="AI225" s="588" t="s">
        <v>1719</v>
      </c>
      <c r="AJ225" s="588" t="s">
        <v>1719</v>
      </c>
      <c r="AK225" s="588" t="s">
        <v>1719</v>
      </c>
      <c r="AL225" s="588" t="s">
        <v>1719</v>
      </c>
      <c r="AM225" s="588" t="s">
        <v>1719</v>
      </c>
      <c r="AN225" s="588" t="s">
        <v>1719</v>
      </c>
      <c r="AO225" s="591">
        <f>SUM(AO228,AO238)</f>
        <v>253237</v>
      </c>
    </row>
    <row r="226" spans="2:52" s="553" customFormat="1" ht="16.5" customHeight="1">
      <c r="B226" s="556"/>
      <c r="C226" s="583"/>
      <c r="D226" s="592">
        <v>9</v>
      </c>
      <c r="E226" s="584"/>
      <c r="F226" s="577" t="s">
        <v>1702</v>
      </c>
      <c r="G226" s="556"/>
      <c r="H226" s="590">
        <v>155</v>
      </c>
      <c r="I226" s="590"/>
      <c r="J226" s="590">
        <v>298</v>
      </c>
      <c r="K226" s="590"/>
      <c r="L226" s="590" t="s">
        <v>1703</v>
      </c>
      <c r="M226" s="590"/>
      <c r="N226" s="590">
        <v>996</v>
      </c>
      <c r="O226" s="590"/>
      <c r="P226" s="590">
        <v>4792</v>
      </c>
      <c r="Q226" s="590"/>
      <c r="R226" s="590" t="s">
        <v>1703</v>
      </c>
      <c r="S226" s="590"/>
      <c r="T226" s="590">
        <v>0</v>
      </c>
      <c r="U226" s="590"/>
      <c r="V226" s="590" t="s">
        <v>1703</v>
      </c>
      <c r="W226" s="590"/>
      <c r="X226" s="590" t="s">
        <v>1703</v>
      </c>
      <c r="Y226" s="590"/>
      <c r="Z226" s="590" t="s">
        <v>1703</v>
      </c>
      <c r="AA226" s="590"/>
      <c r="AB226" s="590" t="s">
        <v>1703</v>
      </c>
      <c r="AC226" s="590"/>
      <c r="AD226" s="590" t="s">
        <v>1703</v>
      </c>
      <c r="AE226" s="590"/>
      <c r="AF226" s="590" t="s">
        <v>1703</v>
      </c>
      <c r="AG226" s="590"/>
      <c r="AH226" s="590" t="s">
        <v>1703</v>
      </c>
      <c r="AI226" s="590" t="s">
        <v>1703</v>
      </c>
      <c r="AJ226" s="590" t="s">
        <v>1703</v>
      </c>
      <c r="AK226" s="590" t="s">
        <v>1703</v>
      </c>
      <c r="AL226" s="590" t="s">
        <v>1703</v>
      </c>
      <c r="AM226" s="590" t="s">
        <v>1703</v>
      </c>
      <c r="AN226" s="590" t="s">
        <v>1703</v>
      </c>
      <c r="AO226" s="593">
        <v>11562</v>
      </c>
      <c r="AP226" s="590"/>
      <c r="AQ226" s="590"/>
      <c r="AR226" s="590"/>
      <c r="AS226" s="590"/>
      <c r="AT226" s="590"/>
      <c r="AU226" s="590"/>
      <c r="AV226" s="590"/>
      <c r="AW226" s="590"/>
      <c r="AX226" s="590"/>
      <c r="AY226" s="590"/>
      <c r="AZ226" s="590"/>
    </row>
    <row r="227" spans="2:52" s="553" customFormat="1" ht="16.5" customHeight="1">
      <c r="B227" s="556"/>
      <c r="C227" s="583"/>
      <c r="D227" s="1413" t="s">
        <v>1704</v>
      </c>
      <c r="E227" s="189"/>
      <c r="F227" s="577" t="s">
        <v>1705</v>
      </c>
      <c r="G227" s="556"/>
      <c r="H227" s="590">
        <v>81</v>
      </c>
      <c r="I227" s="590"/>
      <c r="J227" s="590">
        <v>509</v>
      </c>
      <c r="K227" s="590"/>
      <c r="L227" s="590" t="s">
        <v>1706</v>
      </c>
      <c r="M227" s="590"/>
      <c r="N227" s="590">
        <v>6536</v>
      </c>
      <c r="O227" s="590"/>
      <c r="P227" s="590">
        <v>13651</v>
      </c>
      <c r="Q227" s="590"/>
      <c r="R227" s="590" t="s">
        <v>1706</v>
      </c>
      <c r="S227" s="590"/>
      <c r="T227" s="590">
        <v>0</v>
      </c>
      <c r="U227" s="590"/>
      <c r="V227" s="590" t="s">
        <v>1706</v>
      </c>
      <c r="W227" s="590"/>
      <c r="X227" s="590" t="s">
        <v>1706</v>
      </c>
      <c r="Y227" s="590"/>
      <c r="Z227" s="590" t="s">
        <v>1706</v>
      </c>
      <c r="AA227" s="590"/>
      <c r="AB227" s="590" t="s">
        <v>1706</v>
      </c>
      <c r="AC227" s="590"/>
      <c r="AD227" s="590" t="s">
        <v>1706</v>
      </c>
      <c r="AE227" s="590"/>
      <c r="AF227" s="590" t="s">
        <v>1706</v>
      </c>
      <c r="AG227" s="590"/>
      <c r="AH227" s="590" t="s">
        <v>1706</v>
      </c>
      <c r="AI227" s="590" t="s">
        <v>1706</v>
      </c>
      <c r="AJ227" s="590" t="s">
        <v>1706</v>
      </c>
      <c r="AK227" s="590" t="s">
        <v>1706</v>
      </c>
      <c r="AL227" s="590" t="s">
        <v>1706</v>
      </c>
      <c r="AM227" s="590" t="s">
        <v>1706</v>
      </c>
      <c r="AN227" s="590" t="s">
        <v>1706</v>
      </c>
      <c r="AO227" s="593">
        <v>27870</v>
      </c>
      <c r="AP227" s="590"/>
      <c r="AQ227" s="590"/>
      <c r="AR227" s="590"/>
      <c r="AS227" s="590"/>
      <c r="AT227" s="590"/>
      <c r="AU227" s="590"/>
      <c r="AV227" s="590"/>
      <c r="AW227" s="590"/>
      <c r="AX227" s="590"/>
      <c r="AY227" s="590"/>
      <c r="AZ227" s="590"/>
    </row>
    <row r="228" spans="2:52" s="553" customFormat="1" ht="16.5" customHeight="1">
      <c r="B228" s="556">
        <v>33</v>
      </c>
      <c r="C228" s="596"/>
      <c r="D228" s="1413"/>
      <c r="E228" s="189"/>
      <c r="F228" s="577" t="s">
        <v>1707</v>
      </c>
      <c r="G228" s="556"/>
      <c r="H228" s="590">
        <f>SUM(H226:H227)</f>
        <v>236</v>
      </c>
      <c r="I228" s="590"/>
      <c r="J228" s="590">
        <f>SUM(J226:J227)</f>
        <v>807</v>
      </c>
      <c r="K228" s="590"/>
      <c r="L228" s="590" t="s">
        <v>1708</v>
      </c>
      <c r="M228" s="590"/>
      <c r="N228" s="590">
        <f>SUM(N226:N227)</f>
        <v>7532</v>
      </c>
      <c r="O228" s="590"/>
      <c r="P228" s="590">
        <f>SUM(P226:P227)</f>
        <v>18443</v>
      </c>
      <c r="Q228" s="590"/>
      <c r="R228" s="590" t="s">
        <v>1708</v>
      </c>
      <c r="S228" s="590"/>
      <c r="T228" s="590">
        <f>SUM(T226:T227)</f>
        <v>0</v>
      </c>
      <c r="U228" s="590"/>
      <c r="V228" s="590" t="s">
        <v>1708</v>
      </c>
      <c r="W228" s="590"/>
      <c r="X228" s="590" t="s">
        <v>1708</v>
      </c>
      <c r="Y228" s="590"/>
      <c r="Z228" s="590" t="s">
        <v>1708</v>
      </c>
      <c r="AA228" s="590"/>
      <c r="AB228" s="590" t="s">
        <v>1708</v>
      </c>
      <c r="AC228" s="590"/>
      <c r="AD228" s="590" t="s">
        <v>1708</v>
      </c>
      <c r="AE228" s="590"/>
      <c r="AF228" s="590" t="s">
        <v>1708</v>
      </c>
      <c r="AG228" s="590"/>
      <c r="AH228" s="590" t="s">
        <v>1708</v>
      </c>
      <c r="AI228" s="590" t="s">
        <v>1708</v>
      </c>
      <c r="AJ228" s="590" t="s">
        <v>1708</v>
      </c>
      <c r="AK228" s="590" t="s">
        <v>1708</v>
      </c>
      <c r="AL228" s="590" t="s">
        <v>1708</v>
      </c>
      <c r="AM228" s="590" t="s">
        <v>1708</v>
      </c>
      <c r="AN228" s="590" t="s">
        <v>1708</v>
      </c>
      <c r="AO228" s="593">
        <f>SUM(AO226:AO227)</f>
        <v>39432</v>
      </c>
      <c r="AP228" s="590"/>
      <c r="AQ228" s="590"/>
      <c r="AR228" s="590"/>
      <c r="AS228" s="590"/>
      <c r="AT228" s="590"/>
      <c r="AU228" s="590"/>
      <c r="AV228" s="590"/>
      <c r="AW228" s="590"/>
      <c r="AX228" s="590"/>
      <c r="AY228" s="590"/>
      <c r="AZ228" s="590"/>
    </row>
    <row r="229" spans="2:52" s="597" customFormat="1" ht="16.5" customHeight="1">
      <c r="B229" s="1414" t="s">
        <v>1668</v>
      </c>
      <c r="C229" s="596"/>
      <c r="D229" s="594"/>
      <c r="E229" s="189"/>
      <c r="F229" s="577" t="s">
        <v>1709</v>
      </c>
      <c r="G229" s="598"/>
      <c r="H229" s="590">
        <v>25</v>
      </c>
      <c r="I229" s="588"/>
      <c r="J229" s="590">
        <v>352</v>
      </c>
      <c r="K229" s="588"/>
      <c r="L229" s="590">
        <v>3716</v>
      </c>
      <c r="M229" s="588"/>
      <c r="N229" s="590">
        <v>7099</v>
      </c>
      <c r="O229" s="590"/>
      <c r="P229" s="590">
        <v>18249</v>
      </c>
      <c r="Q229" s="590"/>
      <c r="R229" s="590">
        <v>536</v>
      </c>
      <c r="S229" s="590"/>
      <c r="T229" s="590">
        <v>0</v>
      </c>
      <c r="U229" s="590"/>
      <c r="V229" s="590">
        <v>457</v>
      </c>
      <c r="W229" s="590"/>
      <c r="X229" s="590">
        <v>422</v>
      </c>
      <c r="Y229" s="590"/>
      <c r="Z229" s="590">
        <v>1161</v>
      </c>
      <c r="AA229" s="590"/>
      <c r="AB229" s="590">
        <v>1220</v>
      </c>
      <c r="AC229" s="590"/>
      <c r="AD229" s="590">
        <v>144</v>
      </c>
      <c r="AE229" s="590"/>
      <c r="AF229" s="590">
        <v>207</v>
      </c>
      <c r="AG229" s="590"/>
      <c r="AH229" s="590">
        <v>8250</v>
      </c>
      <c r="AI229" s="590">
        <v>2559</v>
      </c>
      <c r="AJ229" s="590">
        <v>100</v>
      </c>
      <c r="AK229" s="590">
        <v>101</v>
      </c>
      <c r="AL229" s="590">
        <v>790</v>
      </c>
      <c r="AM229" s="590">
        <v>367</v>
      </c>
      <c r="AN229" s="590">
        <v>367</v>
      </c>
      <c r="AO229" s="593">
        <v>31288</v>
      </c>
      <c r="AP229" s="590"/>
      <c r="AQ229" s="590"/>
      <c r="AR229" s="590"/>
      <c r="AS229" s="590"/>
      <c r="AT229" s="590"/>
      <c r="AU229" s="590"/>
      <c r="AV229" s="590"/>
      <c r="AW229" s="590"/>
      <c r="AX229" s="590"/>
      <c r="AY229" s="590"/>
      <c r="AZ229" s="590"/>
    </row>
    <row r="230" spans="2:52" s="553" customFormat="1" ht="16.5" customHeight="1">
      <c r="B230" s="1414"/>
      <c r="C230" s="596"/>
      <c r="D230" s="594"/>
      <c r="E230" s="599"/>
      <c r="F230" s="577" t="s">
        <v>1710</v>
      </c>
      <c r="G230" s="556"/>
      <c r="H230" s="590">
        <v>15</v>
      </c>
      <c r="I230" s="590"/>
      <c r="J230" s="590">
        <v>360</v>
      </c>
      <c r="K230" s="590"/>
      <c r="L230" s="590">
        <v>3837</v>
      </c>
      <c r="M230" s="590"/>
      <c r="N230" s="590">
        <v>6909</v>
      </c>
      <c r="O230" s="590"/>
      <c r="P230" s="590">
        <v>15345</v>
      </c>
      <c r="Q230" s="590"/>
      <c r="R230" s="590">
        <v>324</v>
      </c>
      <c r="S230" s="590"/>
      <c r="T230" s="590">
        <v>0</v>
      </c>
      <c r="U230" s="590"/>
      <c r="V230" s="590">
        <v>297</v>
      </c>
      <c r="W230" s="590"/>
      <c r="X230" s="590">
        <v>498</v>
      </c>
      <c r="Y230" s="590"/>
      <c r="Z230" s="590">
        <v>2261</v>
      </c>
      <c r="AA230" s="590"/>
      <c r="AB230" s="590">
        <v>1450</v>
      </c>
      <c r="AC230" s="590"/>
      <c r="AD230" s="590">
        <v>473</v>
      </c>
      <c r="AE230" s="590"/>
      <c r="AF230" s="590">
        <v>496</v>
      </c>
      <c r="AG230" s="590"/>
      <c r="AH230" s="590">
        <v>7930</v>
      </c>
      <c r="AI230" s="590">
        <v>3315</v>
      </c>
      <c r="AJ230" s="590">
        <v>161</v>
      </c>
      <c r="AK230" s="590">
        <v>218</v>
      </c>
      <c r="AL230" s="590">
        <v>665</v>
      </c>
      <c r="AM230" s="590">
        <v>331</v>
      </c>
      <c r="AN230" s="590">
        <v>331</v>
      </c>
      <c r="AO230" s="593">
        <v>29600</v>
      </c>
      <c r="AP230" s="590"/>
      <c r="AQ230" s="590"/>
      <c r="AR230" s="590"/>
      <c r="AS230" s="590"/>
      <c r="AT230" s="590"/>
      <c r="AU230" s="590"/>
      <c r="AV230" s="590"/>
      <c r="AW230" s="590"/>
      <c r="AX230" s="590"/>
      <c r="AY230" s="590"/>
      <c r="AZ230" s="590"/>
    </row>
    <row r="231" spans="2:52" s="553" customFormat="1" ht="16.5" customHeight="1">
      <c r="B231" s="1414"/>
      <c r="C231" s="596"/>
      <c r="D231" s="596"/>
      <c r="E231" s="189"/>
      <c r="F231" s="577" t="s">
        <v>1711</v>
      </c>
      <c r="G231" s="556"/>
      <c r="H231" s="590">
        <v>11</v>
      </c>
      <c r="I231" s="590"/>
      <c r="J231" s="590">
        <v>423</v>
      </c>
      <c r="K231" s="590"/>
      <c r="L231" s="590">
        <v>4478</v>
      </c>
      <c r="M231" s="590"/>
      <c r="N231" s="590">
        <v>8620</v>
      </c>
      <c r="O231" s="590"/>
      <c r="P231" s="590">
        <v>22558</v>
      </c>
      <c r="Q231" s="590"/>
      <c r="R231" s="590">
        <v>357</v>
      </c>
      <c r="S231" s="590"/>
      <c r="T231" s="590">
        <v>0</v>
      </c>
      <c r="U231" s="590"/>
      <c r="V231" s="590">
        <v>267</v>
      </c>
      <c r="W231" s="590"/>
      <c r="X231" s="590">
        <v>285</v>
      </c>
      <c r="Y231" s="590"/>
      <c r="Z231" s="590">
        <v>944</v>
      </c>
      <c r="AA231" s="590"/>
      <c r="AB231" s="590">
        <v>1653</v>
      </c>
      <c r="AC231" s="590"/>
      <c r="AD231" s="590">
        <v>582</v>
      </c>
      <c r="AE231" s="590"/>
      <c r="AF231" s="590">
        <v>893</v>
      </c>
      <c r="AG231" s="590"/>
      <c r="AH231" s="590">
        <v>12175</v>
      </c>
      <c r="AI231" s="590">
        <v>5270</v>
      </c>
      <c r="AJ231" s="590">
        <v>1068</v>
      </c>
      <c r="AK231" s="590">
        <v>290</v>
      </c>
      <c r="AL231" s="590">
        <v>1408</v>
      </c>
      <c r="AM231" s="590">
        <v>518</v>
      </c>
      <c r="AN231" s="590">
        <v>0</v>
      </c>
      <c r="AO231" s="593">
        <v>38591</v>
      </c>
      <c r="AP231" s="590"/>
      <c r="AQ231" s="590"/>
      <c r="AR231" s="590"/>
      <c r="AS231" s="590"/>
      <c r="AT231" s="590"/>
      <c r="AU231" s="590"/>
      <c r="AV231" s="590"/>
      <c r="AW231" s="590"/>
      <c r="AX231" s="590"/>
      <c r="AY231" s="590"/>
      <c r="AZ231" s="590"/>
    </row>
    <row r="232" spans="2:52" s="553" customFormat="1" ht="16.5" customHeight="1">
      <c r="B232" s="1414"/>
      <c r="C232" s="596"/>
      <c r="D232" s="592">
        <v>10</v>
      </c>
      <c r="E232" s="600"/>
      <c r="F232" s="577" t="s">
        <v>1712</v>
      </c>
      <c r="G232" s="556"/>
      <c r="H232" s="590">
        <v>7</v>
      </c>
      <c r="I232" s="590"/>
      <c r="J232" s="590">
        <v>488</v>
      </c>
      <c r="K232" s="590"/>
      <c r="L232" s="590">
        <v>5438</v>
      </c>
      <c r="M232" s="590"/>
      <c r="N232" s="590">
        <v>10743</v>
      </c>
      <c r="O232" s="590"/>
      <c r="P232" s="590">
        <v>20496</v>
      </c>
      <c r="Q232" s="590"/>
      <c r="R232" s="590">
        <v>365</v>
      </c>
      <c r="S232" s="590"/>
      <c r="T232" s="590">
        <v>0</v>
      </c>
      <c r="U232" s="590"/>
      <c r="V232" s="590">
        <v>250</v>
      </c>
      <c r="W232" s="590"/>
      <c r="X232" s="590">
        <v>690</v>
      </c>
      <c r="Y232" s="590"/>
      <c r="Z232" s="590">
        <v>903</v>
      </c>
      <c r="AA232" s="590"/>
      <c r="AB232" s="590">
        <v>961</v>
      </c>
      <c r="AC232" s="590"/>
      <c r="AD232" s="590">
        <v>1672</v>
      </c>
      <c r="AE232" s="590"/>
      <c r="AF232" s="590">
        <v>2672</v>
      </c>
      <c r="AG232" s="590"/>
      <c r="AH232" s="590">
        <v>8310</v>
      </c>
      <c r="AI232" s="590">
        <v>3312</v>
      </c>
      <c r="AJ232" s="590">
        <v>137</v>
      </c>
      <c r="AK232" s="590">
        <v>370</v>
      </c>
      <c r="AL232" s="590">
        <v>1035</v>
      </c>
      <c r="AM232" s="590">
        <v>18</v>
      </c>
      <c r="AN232" s="590">
        <v>345</v>
      </c>
      <c r="AO232" s="593">
        <v>43843</v>
      </c>
      <c r="AP232" s="590"/>
      <c r="AQ232" s="590"/>
      <c r="AR232" s="590"/>
      <c r="AS232" s="590"/>
      <c r="AT232" s="590"/>
      <c r="AU232" s="590"/>
      <c r="AV232" s="590"/>
      <c r="AW232" s="590"/>
      <c r="AX232" s="590"/>
      <c r="AY232" s="590"/>
      <c r="AZ232" s="590"/>
    </row>
    <row r="233" spans="2:52" s="553" customFormat="1" ht="16.5" customHeight="1">
      <c r="B233" s="1414"/>
      <c r="C233" s="596"/>
      <c r="D233" s="1413" t="s">
        <v>1713</v>
      </c>
      <c r="E233" s="600"/>
      <c r="F233" s="577" t="s">
        <v>1714</v>
      </c>
      <c r="G233" s="556"/>
      <c r="H233" s="590">
        <v>2</v>
      </c>
      <c r="I233" s="590"/>
      <c r="J233" s="590" t="s">
        <v>1319</v>
      </c>
      <c r="K233" s="590"/>
      <c r="L233" s="590" t="s">
        <v>1319</v>
      </c>
      <c r="M233" s="590"/>
      <c r="N233" s="590" t="s">
        <v>1319</v>
      </c>
      <c r="O233" s="590"/>
      <c r="P233" s="590" t="s">
        <v>1319</v>
      </c>
      <c r="Q233" s="590"/>
      <c r="R233" s="590" t="s">
        <v>1319</v>
      </c>
      <c r="S233" s="590"/>
      <c r="T233" s="590">
        <v>0</v>
      </c>
      <c r="U233" s="590"/>
      <c r="V233" s="590" t="s">
        <v>1319</v>
      </c>
      <c r="W233" s="590"/>
      <c r="X233" s="590" t="s">
        <v>1319</v>
      </c>
      <c r="Y233" s="590"/>
      <c r="Z233" s="590" t="s">
        <v>1319</v>
      </c>
      <c r="AA233" s="590"/>
      <c r="AB233" s="590" t="s">
        <v>1319</v>
      </c>
      <c r="AC233" s="590"/>
      <c r="AD233" s="590" t="s">
        <v>1319</v>
      </c>
      <c r="AE233" s="590"/>
      <c r="AF233" s="590" t="s">
        <v>1319</v>
      </c>
      <c r="AG233" s="590"/>
      <c r="AH233" s="590" t="s">
        <v>1319</v>
      </c>
      <c r="AI233" s="590" t="s">
        <v>1319</v>
      </c>
      <c r="AJ233" s="590" t="s">
        <v>1319</v>
      </c>
      <c r="AK233" s="590" t="s">
        <v>1319</v>
      </c>
      <c r="AL233" s="590" t="s">
        <v>1319</v>
      </c>
      <c r="AM233" s="590">
        <v>0</v>
      </c>
      <c r="AN233" s="590">
        <v>0</v>
      </c>
      <c r="AO233" s="593" t="s">
        <v>1319</v>
      </c>
      <c r="AP233" s="590"/>
      <c r="AQ233" s="590"/>
      <c r="AR233" s="590"/>
      <c r="AS233" s="590"/>
      <c r="AT233" s="590"/>
      <c r="AU233" s="590"/>
      <c r="AV233" s="590"/>
      <c r="AW233" s="590"/>
      <c r="AX233" s="590"/>
      <c r="AY233" s="590"/>
      <c r="AZ233" s="590"/>
    </row>
    <row r="234" spans="2:52" s="553" customFormat="1" ht="16.5" customHeight="1">
      <c r="B234" s="1414"/>
      <c r="C234" s="596"/>
      <c r="D234" s="1413"/>
      <c r="E234" s="600"/>
      <c r="F234" s="577" t="s">
        <v>1715</v>
      </c>
      <c r="G234" s="556"/>
      <c r="H234" s="590">
        <v>1</v>
      </c>
      <c r="I234" s="590"/>
      <c r="J234" s="590" t="s">
        <v>1319</v>
      </c>
      <c r="K234" s="590"/>
      <c r="L234" s="590" t="s">
        <v>1319</v>
      </c>
      <c r="M234" s="590"/>
      <c r="N234" s="590" t="s">
        <v>1319</v>
      </c>
      <c r="O234" s="590"/>
      <c r="P234" s="590" t="s">
        <v>1319</v>
      </c>
      <c r="Q234" s="590"/>
      <c r="R234" s="590" t="s">
        <v>1319</v>
      </c>
      <c r="S234" s="590"/>
      <c r="T234" s="590">
        <v>0</v>
      </c>
      <c r="U234" s="590"/>
      <c r="V234" s="590" t="s">
        <v>1319</v>
      </c>
      <c r="W234" s="590"/>
      <c r="X234" s="590" t="s">
        <v>1319</v>
      </c>
      <c r="Y234" s="590"/>
      <c r="Z234" s="590" t="s">
        <v>1319</v>
      </c>
      <c r="AA234" s="590"/>
      <c r="AB234" s="590" t="s">
        <v>1319</v>
      </c>
      <c r="AC234" s="590"/>
      <c r="AD234" s="590" t="s">
        <v>1319</v>
      </c>
      <c r="AE234" s="590"/>
      <c r="AF234" s="590" t="s">
        <v>1319</v>
      </c>
      <c r="AG234" s="590"/>
      <c r="AH234" s="590" t="s">
        <v>1319</v>
      </c>
      <c r="AI234" s="590" t="s">
        <v>1319</v>
      </c>
      <c r="AJ234" s="590" t="s">
        <v>1319</v>
      </c>
      <c r="AK234" s="590" t="s">
        <v>1319</v>
      </c>
      <c r="AL234" s="590" t="s">
        <v>1319</v>
      </c>
      <c r="AM234" s="590">
        <v>0</v>
      </c>
      <c r="AN234" s="590">
        <v>0</v>
      </c>
      <c r="AO234" s="593" t="s">
        <v>1319</v>
      </c>
      <c r="AP234" s="590"/>
      <c r="AQ234" s="590"/>
      <c r="AR234" s="590"/>
      <c r="AS234" s="590"/>
      <c r="AT234" s="590"/>
      <c r="AU234" s="590"/>
      <c r="AV234" s="590"/>
      <c r="AW234" s="590"/>
      <c r="AX234" s="590"/>
      <c r="AY234" s="590"/>
      <c r="AZ234" s="590"/>
    </row>
    <row r="235" spans="2:52" s="553" customFormat="1" ht="16.5" customHeight="1">
      <c r="B235" s="1414"/>
      <c r="C235" s="583"/>
      <c r="D235" s="583"/>
      <c r="E235" s="600"/>
      <c r="F235" s="577" t="s">
        <v>1716</v>
      </c>
      <c r="G235" s="556"/>
      <c r="H235" s="590">
        <v>0</v>
      </c>
      <c r="I235" s="590"/>
      <c r="J235" s="590">
        <v>0</v>
      </c>
      <c r="K235" s="590"/>
      <c r="L235" s="590">
        <v>0</v>
      </c>
      <c r="M235" s="601"/>
      <c r="N235" s="590">
        <v>0</v>
      </c>
      <c r="O235" s="590"/>
      <c r="P235" s="590">
        <v>0</v>
      </c>
      <c r="Q235" s="590"/>
      <c r="R235" s="590">
        <v>0</v>
      </c>
      <c r="S235" s="590"/>
      <c r="T235" s="590">
        <v>0</v>
      </c>
      <c r="U235" s="590"/>
      <c r="V235" s="590">
        <v>0</v>
      </c>
      <c r="W235" s="590"/>
      <c r="X235" s="590">
        <v>0</v>
      </c>
      <c r="Y235" s="590"/>
      <c r="Z235" s="590">
        <v>0</v>
      </c>
      <c r="AA235" s="590"/>
      <c r="AB235" s="590">
        <v>0</v>
      </c>
      <c r="AC235" s="590"/>
      <c r="AD235" s="590">
        <v>0</v>
      </c>
      <c r="AE235" s="590"/>
      <c r="AF235" s="590">
        <v>0</v>
      </c>
      <c r="AG235" s="590"/>
      <c r="AH235" s="590">
        <v>0</v>
      </c>
      <c r="AI235" s="590">
        <v>0</v>
      </c>
      <c r="AJ235" s="590">
        <v>0</v>
      </c>
      <c r="AK235" s="590">
        <v>0</v>
      </c>
      <c r="AL235" s="590">
        <v>0</v>
      </c>
      <c r="AM235" s="590">
        <v>0</v>
      </c>
      <c r="AN235" s="590">
        <v>0</v>
      </c>
      <c r="AO235" s="593">
        <v>0</v>
      </c>
      <c r="AP235" s="590"/>
      <c r="AQ235" s="590"/>
      <c r="AR235" s="590"/>
      <c r="AS235" s="590"/>
      <c r="AT235" s="590"/>
      <c r="AU235" s="590"/>
      <c r="AV235" s="590"/>
      <c r="AW235" s="590"/>
      <c r="AX235" s="590"/>
      <c r="AY235" s="590"/>
      <c r="AZ235" s="590"/>
    </row>
    <row r="236" spans="2:52" s="553" customFormat="1" ht="16.5" customHeight="1">
      <c r="B236" s="1414"/>
      <c r="C236" s="583"/>
      <c r="D236" s="583"/>
      <c r="E236" s="600"/>
      <c r="F236" s="577" t="s">
        <v>1717</v>
      </c>
      <c r="G236" s="556"/>
      <c r="H236" s="590">
        <v>0</v>
      </c>
      <c r="I236" s="590"/>
      <c r="J236" s="590">
        <v>0</v>
      </c>
      <c r="K236" s="590"/>
      <c r="L236" s="590">
        <v>0</v>
      </c>
      <c r="M236" s="590"/>
      <c r="N236" s="590">
        <v>0</v>
      </c>
      <c r="O236" s="590"/>
      <c r="P236" s="590">
        <v>0</v>
      </c>
      <c r="Q236" s="590"/>
      <c r="R236" s="590">
        <v>0</v>
      </c>
      <c r="S236" s="590"/>
      <c r="T236" s="590">
        <v>0</v>
      </c>
      <c r="U236" s="590"/>
      <c r="V236" s="590">
        <v>0</v>
      </c>
      <c r="W236" s="590"/>
      <c r="X236" s="590">
        <v>0</v>
      </c>
      <c r="Y236" s="590"/>
      <c r="Z236" s="590">
        <v>0</v>
      </c>
      <c r="AA236" s="590"/>
      <c r="AB236" s="590">
        <v>0</v>
      </c>
      <c r="AC236" s="590"/>
      <c r="AD236" s="590">
        <v>0</v>
      </c>
      <c r="AE236" s="590"/>
      <c r="AF236" s="590">
        <v>0</v>
      </c>
      <c r="AG236" s="590"/>
      <c r="AH236" s="590">
        <v>0</v>
      </c>
      <c r="AI236" s="590">
        <v>0</v>
      </c>
      <c r="AJ236" s="590">
        <v>0</v>
      </c>
      <c r="AK236" s="590">
        <v>0</v>
      </c>
      <c r="AL236" s="590">
        <v>0</v>
      </c>
      <c r="AM236" s="590">
        <v>0</v>
      </c>
      <c r="AN236" s="590">
        <v>0</v>
      </c>
      <c r="AO236" s="593">
        <v>0</v>
      </c>
      <c r="AP236" s="590"/>
      <c r="AQ236" s="590"/>
      <c r="AR236" s="590"/>
      <c r="AS236" s="590"/>
      <c r="AT236" s="590"/>
      <c r="AU236" s="590"/>
      <c r="AV236" s="590"/>
      <c r="AW236" s="590"/>
      <c r="AX236" s="590"/>
      <c r="AY236" s="590"/>
      <c r="AZ236" s="590"/>
    </row>
    <row r="237" spans="2:52" ht="12">
      <c r="B237" s="1414"/>
      <c r="C237" s="583"/>
      <c r="D237" s="583"/>
      <c r="E237" s="600"/>
      <c r="F237" s="577" t="s">
        <v>1718</v>
      </c>
      <c r="G237" s="602"/>
      <c r="H237" s="590">
        <v>0</v>
      </c>
      <c r="I237" s="590"/>
      <c r="J237" s="590">
        <v>0</v>
      </c>
      <c r="K237" s="590"/>
      <c r="L237" s="590">
        <v>0</v>
      </c>
      <c r="M237" s="590"/>
      <c r="N237" s="590">
        <v>0</v>
      </c>
      <c r="O237" s="590"/>
      <c r="P237" s="590">
        <v>0</v>
      </c>
      <c r="Q237" s="590"/>
      <c r="R237" s="590">
        <v>0</v>
      </c>
      <c r="S237" s="590"/>
      <c r="T237" s="590">
        <v>0</v>
      </c>
      <c r="U237" s="590"/>
      <c r="V237" s="590">
        <v>0</v>
      </c>
      <c r="W237" s="590"/>
      <c r="X237" s="590">
        <v>0</v>
      </c>
      <c r="Y237" s="590"/>
      <c r="Z237" s="590">
        <v>0</v>
      </c>
      <c r="AA237" s="590"/>
      <c r="AB237" s="590">
        <v>0</v>
      </c>
      <c r="AC237" s="590"/>
      <c r="AD237" s="590">
        <v>0</v>
      </c>
      <c r="AE237" s="590"/>
      <c r="AF237" s="590">
        <v>0</v>
      </c>
      <c r="AG237" s="590"/>
      <c r="AH237" s="590">
        <v>0</v>
      </c>
      <c r="AI237" s="590">
        <v>0</v>
      </c>
      <c r="AJ237" s="590">
        <v>0</v>
      </c>
      <c r="AK237" s="590">
        <v>0</v>
      </c>
      <c r="AL237" s="590">
        <v>0</v>
      </c>
      <c r="AM237" s="590">
        <v>0</v>
      </c>
      <c r="AN237" s="590">
        <v>0</v>
      </c>
      <c r="AO237" s="593">
        <v>0</v>
      </c>
      <c r="AP237" s="590"/>
      <c r="AQ237" s="590"/>
      <c r="AR237" s="590"/>
      <c r="AS237" s="590"/>
      <c r="AT237" s="590"/>
      <c r="AU237" s="590"/>
      <c r="AV237" s="590"/>
      <c r="AW237" s="590"/>
      <c r="AX237" s="590"/>
      <c r="AY237" s="590"/>
      <c r="AZ237" s="590"/>
    </row>
    <row r="238" spans="2:52" s="597" customFormat="1" ht="16.5" customHeight="1">
      <c r="B238" s="556"/>
      <c r="C238" s="583"/>
      <c r="D238" s="583"/>
      <c r="E238" s="600"/>
      <c r="F238" s="577" t="s">
        <v>1707</v>
      </c>
      <c r="G238" s="598"/>
      <c r="H238" s="590">
        <f>SUM(H229:H237)</f>
        <v>61</v>
      </c>
      <c r="I238" s="603"/>
      <c r="J238" s="590">
        <v>2132</v>
      </c>
      <c r="K238" s="603"/>
      <c r="L238" s="590">
        <v>23349</v>
      </c>
      <c r="M238" s="603"/>
      <c r="N238" s="590">
        <v>44510</v>
      </c>
      <c r="O238" s="590"/>
      <c r="P238" s="590">
        <v>116651</v>
      </c>
      <c r="Q238" s="590"/>
      <c r="R238" s="590">
        <v>2660</v>
      </c>
      <c r="S238" s="590"/>
      <c r="T238" s="590">
        <f>SUM(T229:T237)</f>
        <v>0</v>
      </c>
      <c r="U238" s="590"/>
      <c r="V238" s="590">
        <v>12132</v>
      </c>
      <c r="W238" s="590"/>
      <c r="X238" s="590">
        <v>7845</v>
      </c>
      <c r="Y238" s="590"/>
      <c r="Z238" s="590">
        <v>11471</v>
      </c>
      <c r="AA238" s="590"/>
      <c r="AB238" s="590">
        <v>11587</v>
      </c>
      <c r="AC238" s="590"/>
      <c r="AD238" s="590">
        <v>4805</v>
      </c>
      <c r="AE238" s="590"/>
      <c r="AF238" s="590">
        <v>5332</v>
      </c>
      <c r="AG238" s="590"/>
      <c r="AH238" s="590">
        <v>53951</v>
      </c>
      <c r="AI238" s="590">
        <v>20233</v>
      </c>
      <c r="AJ238" s="590">
        <v>1752</v>
      </c>
      <c r="AK238" s="590">
        <v>995</v>
      </c>
      <c r="AL238" s="590">
        <v>6430</v>
      </c>
      <c r="AM238" s="590">
        <f>SUM(AM229:AM237)</f>
        <v>1234</v>
      </c>
      <c r="AN238" s="590">
        <f>SUM(AN229:AN237)</f>
        <v>1043</v>
      </c>
      <c r="AO238" s="593">
        <v>213805</v>
      </c>
      <c r="AP238" s="590"/>
      <c r="AQ238" s="590"/>
      <c r="AR238" s="590"/>
      <c r="AS238" s="590"/>
      <c r="AT238" s="590"/>
      <c r="AU238" s="590"/>
      <c r="AV238" s="590"/>
      <c r="AW238" s="590"/>
      <c r="AX238" s="590"/>
      <c r="AY238" s="590"/>
      <c r="AZ238" s="590"/>
    </row>
    <row r="239" spans="2:52" s="597" customFormat="1" ht="16.5" customHeight="1">
      <c r="B239" s="556"/>
      <c r="C239" s="583"/>
      <c r="D239" s="583"/>
      <c r="E239" s="600"/>
      <c r="F239" s="577"/>
      <c r="G239" s="598"/>
      <c r="H239" s="590"/>
      <c r="I239" s="603"/>
      <c r="J239" s="590"/>
      <c r="K239" s="603"/>
      <c r="L239" s="590"/>
      <c r="M239" s="603"/>
      <c r="N239" s="590"/>
      <c r="O239" s="590"/>
      <c r="P239" s="590"/>
      <c r="Q239" s="590"/>
      <c r="R239" s="590"/>
      <c r="S239" s="590"/>
      <c r="T239" s="590"/>
      <c r="U239" s="590"/>
      <c r="V239" s="590"/>
      <c r="W239" s="590"/>
      <c r="X239" s="590"/>
      <c r="Y239" s="590"/>
      <c r="Z239" s="590"/>
      <c r="AA239" s="590"/>
      <c r="AB239" s="590"/>
      <c r="AC239" s="590"/>
      <c r="AD239" s="590"/>
      <c r="AE239" s="590"/>
      <c r="AF239" s="590"/>
      <c r="AG239" s="590"/>
      <c r="AH239" s="590"/>
      <c r="AI239" s="590"/>
      <c r="AJ239" s="590"/>
      <c r="AK239" s="590"/>
      <c r="AL239" s="590"/>
      <c r="AM239" s="590"/>
      <c r="AN239" s="590"/>
      <c r="AO239" s="593"/>
      <c r="AP239" s="590"/>
      <c r="AQ239" s="590"/>
      <c r="AR239" s="590"/>
      <c r="AS239" s="590"/>
      <c r="AT239" s="590"/>
      <c r="AU239" s="590"/>
      <c r="AV239" s="590"/>
      <c r="AW239" s="590"/>
      <c r="AX239" s="590"/>
      <c r="AY239" s="590"/>
      <c r="AZ239" s="590"/>
    </row>
    <row r="240" spans="2:41" s="582" customFormat="1" ht="12.75">
      <c r="B240" s="556"/>
      <c r="C240" s="583"/>
      <c r="D240" s="583"/>
      <c r="E240" s="584"/>
      <c r="F240" s="585" t="s">
        <v>519</v>
      </c>
      <c r="G240" s="586"/>
      <c r="H240" s="587">
        <f>SUM(H243,H253)</f>
        <v>235</v>
      </c>
      <c r="I240" s="587"/>
      <c r="J240" s="587">
        <f>SUM(J243,J253)</f>
        <v>7512</v>
      </c>
      <c r="K240" s="587"/>
      <c r="L240" s="588" t="s">
        <v>1719</v>
      </c>
      <c r="M240" s="587"/>
      <c r="N240" s="587">
        <f>SUM(N243,N253)</f>
        <v>177422</v>
      </c>
      <c r="O240" s="587"/>
      <c r="P240" s="587">
        <f>SUM(P243,P253)</f>
        <v>340359</v>
      </c>
      <c r="Q240" s="589"/>
      <c r="R240" s="590" t="s">
        <v>1719</v>
      </c>
      <c r="S240" s="589"/>
      <c r="T240" s="587">
        <f>SUM(T243,T253)</f>
        <v>0</v>
      </c>
      <c r="U240" s="587"/>
      <c r="V240" s="588" t="s">
        <v>1719</v>
      </c>
      <c r="W240" s="587"/>
      <c r="X240" s="588" t="s">
        <v>1719</v>
      </c>
      <c r="Y240" s="587"/>
      <c r="Z240" s="588" t="s">
        <v>1719</v>
      </c>
      <c r="AA240" s="587"/>
      <c r="AB240" s="588" t="s">
        <v>1719</v>
      </c>
      <c r="AC240" s="587"/>
      <c r="AD240" s="588" t="s">
        <v>1719</v>
      </c>
      <c r="AE240" s="587"/>
      <c r="AF240" s="588" t="s">
        <v>1719</v>
      </c>
      <c r="AG240" s="587"/>
      <c r="AH240" s="588" t="s">
        <v>1719</v>
      </c>
      <c r="AI240" s="588" t="s">
        <v>1719</v>
      </c>
      <c r="AJ240" s="588" t="s">
        <v>1719</v>
      </c>
      <c r="AK240" s="588" t="s">
        <v>1719</v>
      </c>
      <c r="AL240" s="588" t="s">
        <v>1719</v>
      </c>
      <c r="AM240" s="588" t="s">
        <v>1719</v>
      </c>
      <c r="AN240" s="588" t="s">
        <v>1719</v>
      </c>
      <c r="AO240" s="591">
        <f>SUM(AO243,AO253)</f>
        <v>753802</v>
      </c>
    </row>
    <row r="241" spans="2:52" s="553" customFormat="1" ht="16.5" customHeight="1">
      <c r="B241" s="556"/>
      <c r="C241" s="583"/>
      <c r="D241" s="592">
        <v>9</v>
      </c>
      <c r="E241" s="584"/>
      <c r="F241" s="577" t="s">
        <v>1702</v>
      </c>
      <c r="G241" s="556"/>
      <c r="H241" s="590">
        <v>51</v>
      </c>
      <c r="I241" s="590"/>
      <c r="J241" s="590">
        <v>113</v>
      </c>
      <c r="K241" s="590"/>
      <c r="L241" s="590" t="s">
        <v>1703</v>
      </c>
      <c r="M241" s="590"/>
      <c r="N241" s="590">
        <v>838</v>
      </c>
      <c r="O241" s="590"/>
      <c r="P241" s="590">
        <v>1248</v>
      </c>
      <c r="Q241" s="590"/>
      <c r="R241" s="590" t="s">
        <v>1703</v>
      </c>
      <c r="S241" s="590"/>
      <c r="T241" s="590">
        <v>0</v>
      </c>
      <c r="U241" s="590"/>
      <c r="V241" s="590" t="s">
        <v>1703</v>
      </c>
      <c r="W241" s="590"/>
      <c r="X241" s="590" t="s">
        <v>1703</v>
      </c>
      <c r="Y241" s="590"/>
      <c r="Z241" s="590" t="s">
        <v>1703</v>
      </c>
      <c r="AA241" s="590"/>
      <c r="AB241" s="590" t="s">
        <v>1703</v>
      </c>
      <c r="AC241" s="590"/>
      <c r="AD241" s="590" t="s">
        <v>1703</v>
      </c>
      <c r="AE241" s="590"/>
      <c r="AF241" s="590" t="s">
        <v>1703</v>
      </c>
      <c r="AG241" s="590"/>
      <c r="AH241" s="590" t="s">
        <v>1703</v>
      </c>
      <c r="AI241" s="590" t="s">
        <v>1703</v>
      </c>
      <c r="AJ241" s="590" t="s">
        <v>1703</v>
      </c>
      <c r="AK241" s="590" t="s">
        <v>1703</v>
      </c>
      <c r="AL241" s="590" t="s">
        <v>1703</v>
      </c>
      <c r="AM241" s="590" t="s">
        <v>1703</v>
      </c>
      <c r="AN241" s="590" t="s">
        <v>1703</v>
      </c>
      <c r="AO241" s="593">
        <v>4113</v>
      </c>
      <c r="AP241" s="590"/>
      <c r="AQ241" s="590"/>
      <c r="AR241" s="590"/>
      <c r="AS241" s="590"/>
      <c r="AT241" s="590"/>
      <c r="AU241" s="590"/>
      <c r="AV241" s="590"/>
      <c r="AW241" s="590"/>
      <c r="AX241" s="590"/>
      <c r="AY241" s="590"/>
      <c r="AZ241" s="590"/>
    </row>
    <row r="242" spans="2:52" s="553" customFormat="1" ht="16.5" customHeight="1">
      <c r="B242" s="556"/>
      <c r="C242" s="583"/>
      <c r="D242" s="1413" t="s">
        <v>1704</v>
      </c>
      <c r="E242" s="189"/>
      <c r="F242" s="577" t="s">
        <v>1705</v>
      </c>
      <c r="G242" s="556"/>
      <c r="H242" s="590">
        <v>77</v>
      </c>
      <c r="I242" s="590"/>
      <c r="J242" s="590">
        <v>524</v>
      </c>
      <c r="K242" s="590"/>
      <c r="L242" s="590" t="s">
        <v>1706</v>
      </c>
      <c r="M242" s="590"/>
      <c r="N242" s="590">
        <v>7736</v>
      </c>
      <c r="O242" s="590"/>
      <c r="P242" s="590">
        <v>17570</v>
      </c>
      <c r="Q242" s="590"/>
      <c r="R242" s="590" t="s">
        <v>1706</v>
      </c>
      <c r="S242" s="590"/>
      <c r="T242" s="590">
        <v>0</v>
      </c>
      <c r="U242" s="590"/>
      <c r="V242" s="590" t="s">
        <v>1706</v>
      </c>
      <c r="W242" s="590"/>
      <c r="X242" s="590" t="s">
        <v>1706</v>
      </c>
      <c r="Y242" s="590"/>
      <c r="Z242" s="590" t="s">
        <v>1706</v>
      </c>
      <c r="AA242" s="590"/>
      <c r="AB242" s="590" t="s">
        <v>1706</v>
      </c>
      <c r="AC242" s="590"/>
      <c r="AD242" s="590" t="s">
        <v>1706</v>
      </c>
      <c r="AE242" s="590"/>
      <c r="AF242" s="590" t="s">
        <v>1706</v>
      </c>
      <c r="AG242" s="590"/>
      <c r="AH242" s="590" t="s">
        <v>1706</v>
      </c>
      <c r="AI242" s="590" t="s">
        <v>1706</v>
      </c>
      <c r="AJ242" s="590" t="s">
        <v>1706</v>
      </c>
      <c r="AK242" s="590" t="s">
        <v>1706</v>
      </c>
      <c r="AL242" s="590" t="s">
        <v>1706</v>
      </c>
      <c r="AM242" s="590" t="s">
        <v>1706</v>
      </c>
      <c r="AN242" s="590" t="s">
        <v>1706</v>
      </c>
      <c r="AO242" s="593">
        <v>38832</v>
      </c>
      <c r="AP242" s="590"/>
      <c r="AQ242" s="590"/>
      <c r="AR242" s="590"/>
      <c r="AS242" s="590"/>
      <c r="AT242" s="590"/>
      <c r="AU242" s="590"/>
      <c r="AV242" s="590"/>
      <c r="AW242" s="590"/>
      <c r="AX242" s="590"/>
      <c r="AY242" s="590"/>
      <c r="AZ242" s="590"/>
    </row>
    <row r="243" spans="2:52" s="553" customFormat="1" ht="16.5" customHeight="1">
      <c r="B243" s="556">
        <v>34</v>
      </c>
      <c r="C243" s="596"/>
      <c r="D243" s="1413"/>
      <c r="E243" s="189"/>
      <c r="F243" s="577" t="s">
        <v>1707</v>
      </c>
      <c r="G243" s="556"/>
      <c r="H243" s="590">
        <f>SUM(H241:H242)</f>
        <v>128</v>
      </c>
      <c r="I243" s="590"/>
      <c r="J243" s="590">
        <f>SUM(J241:J242)</f>
        <v>637</v>
      </c>
      <c r="K243" s="590"/>
      <c r="L243" s="590" t="s">
        <v>1708</v>
      </c>
      <c r="M243" s="590"/>
      <c r="N243" s="590">
        <f>SUM(N241:N242)</f>
        <v>8574</v>
      </c>
      <c r="O243" s="590"/>
      <c r="P243" s="590">
        <f>SUM(P241:P242)</f>
        <v>18818</v>
      </c>
      <c r="Q243" s="590"/>
      <c r="R243" s="590" t="s">
        <v>1708</v>
      </c>
      <c r="S243" s="590"/>
      <c r="T243" s="590">
        <f>SUM(T241:T242)</f>
        <v>0</v>
      </c>
      <c r="U243" s="590"/>
      <c r="V243" s="590" t="s">
        <v>1708</v>
      </c>
      <c r="W243" s="590"/>
      <c r="X243" s="590" t="s">
        <v>1708</v>
      </c>
      <c r="Y243" s="590"/>
      <c r="Z243" s="590" t="s">
        <v>1708</v>
      </c>
      <c r="AA243" s="590"/>
      <c r="AB243" s="590" t="s">
        <v>1708</v>
      </c>
      <c r="AC243" s="590"/>
      <c r="AD243" s="590" t="s">
        <v>1708</v>
      </c>
      <c r="AE243" s="590"/>
      <c r="AF243" s="590" t="s">
        <v>1708</v>
      </c>
      <c r="AG243" s="590"/>
      <c r="AH243" s="590" t="s">
        <v>1708</v>
      </c>
      <c r="AI243" s="590" t="s">
        <v>1708</v>
      </c>
      <c r="AJ243" s="590" t="s">
        <v>1708</v>
      </c>
      <c r="AK243" s="590" t="s">
        <v>1708</v>
      </c>
      <c r="AL243" s="590" t="s">
        <v>1708</v>
      </c>
      <c r="AM243" s="590" t="s">
        <v>1708</v>
      </c>
      <c r="AN243" s="590" t="s">
        <v>1708</v>
      </c>
      <c r="AO243" s="593">
        <f>SUM(AO241:AO242)</f>
        <v>42945</v>
      </c>
      <c r="AP243" s="590"/>
      <c r="AQ243" s="590"/>
      <c r="AR243" s="590"/>
      <c r="AS243" s="590"/>
      <c r="AT243" s="590"/>
      <c r="AU243" s="590"/>
      <c r="AV243" s="590"/>
      <c r="AW243" s="590"/>
      <c r="AX243" s="590"/>
      <c r="AY243" s="590"/>
      <c r="AZ243" s="590"/>
    </row>
    <row r="244" spans="2:52" s="597" customFormat="1" ht="16.5" customHeight="1">
      <c r="B244" s="1414" t="s">
        <v>1669</v>
      </c>
      <c r="C244" s="596"/>
      <c r="D244" s="594"/>
      <c r="E244" s="189"/>
      <c r="F244" s="577" t="s">
        <v>1709</v>
      </c>
      <c r="G244" s="598"/>
      <c r="H244" s="590">
        <v>42</v>
      </c>
      <c r="I244" s="588"/>
      <c r="J244" s="590">
        <v>630</v>
      </c>
      <c r="K244" s="588"/>
      <c r="L244" s="590">
        <v>6479</v>
      </c>
      <c r="M244" s="588"/>
      <c r="N244" s="590">
        <v>11577</v>
      </c>
      <c r="O244" s="590"/>
      <c r="P244" s="590">
        <v>22898</v>
      </c>
      <c r="Q244" s="590"/>
      <c r="R244" s="590">
        <v>709</v>
      </c>
      <c r="S244" s="590"/>
      <c r="T244" s="590">
        <v>0</v>
      </c>
      <c r="U244" s="590"/>
      <c r="V244" s="590">
        <v>773</v>
      </c>
      <c r="W244" s="590"/>
      <c r="X244" s="590">
        <v>1218</v>
      </c>
      <c r="Y244" s="590"/>
      <c r="Z244" s="590">
        <v>597</v>
      </c>
      <c r="AA244" s="590"/>
      <c r="AB244" s="590">
        <v>956</v>
      </c>
      <c r="AC244" s="590"/>
      <c r="AD244" s="590">
        <v>1254</v>
      </c>
      <c r="AE244" s="590"/>
      <c r="AF244" s="590">
        <v>1048</v>
      </c>
      <c r="AG244" s="590"/>
      <c r="AH244" s="590">
        <v>12041</v>
      </c>
      <c r="AI244" s="590">
        <v>3496</v>
      </c>
      <c r="AJ244" s="590">
        <v>289</v>
      </c>
      <c r="AK244" s="590">
        <v>260</v>
      </c>
      <c r="AL244" s="590">
        <v>1135</v>
      </c>
      <c r="AM244" s="590">
        <v>243</v>
      </c>
      <c r="AN244" s="590">
        <v>12</v>
      </c>
      <c r="AO244" s="593">
        <v>45867</v>
      </c>
      <c r="AP244" s="590"/>
      <c r="AQ244" s="590"/>
      <c r="AR244" s="590"/>
      <c r="AS244" s="590"/>
      <c r="AT244" s="590"/>
      <c r="AU244" s="590"/>
      <c r="AV244" s="590"/>
      <c r="AW244" s="590"/>
      <c r="AX244" s="590"/>
      <c r="AY244" s="590"/>
      <c r="AZ244" s="590"/>
    </row>
    <row r="245" spans="2:52" s="553" customFormat="1" ht="16.5" customHeight="1">
      <c r="B245" s="1414"/>
      <c r="C245" s="596"/>
      <c r="D245" s="594"/>
      <c r="E245" s="599"/>
      <c r="F245" s="577" t="s">
        <v>1710</v>
      </c>
      <c r="G245" s="556"/>
      <c r="H245" s="590">
        <v>26</v>
      </c>
      <c r="I245" s="590"/>
      <c r="J245" s="590">
        <v>637</v>
      </c>
      <c r="K245" s="590"/>
      <c r="L245" s="590">
        <v>6966</v>
      </c>
      <c r="M245" s="590"/>
      <c r="N245" s="590">
        <v>12141</v>
      </c>
      <c r="O245" s="590"/>
      <c r="P245" s="590">
        <v>19041</v>
      </c>
      <c r="Q245" s="590"/>
      <c r="R245" s="590">
        <v>673</v>
      </c>
      <c r="S245" s="590"/>
      <c r="T245" s="590">
        <v>0</v>
      </c>
      <c r="U245" s="590"/>
      <c r="V245" s="590">
        <v>1497</v>
      </c>
      <c r="W245" s="590"/>
      <c r="X245" s="590">
        <v>1702</v>
      </c>
      <c r="Y245" s="590"/>
      <c r="Z245" s="590">
        <v>985</v>
      </c>
      <c r="AA245" s="590"/>
      <c r="AB245" s="590">
        <v>1368</v>
      </c>
      <c r="AC245" s="590"/>
      <c r="AD245" s="590">
        <v>1871</v>
      </c>
      <c r="AE245" s="590"/>
      <c r="AF245" s="590">
        <v>2038</v>
      </c>
      <c r="AG245" s="590"/>
      <c r="AH245" s="590">
        <v>15334</v>
      </c>
      <c r="AI245" s="590">
        <v>9435</v>
      </c>
      <c r="AJ245" s="590">
        <v>328</v>
      </c>
      <c r="AK245" s="590">
        <v>360</v>
      </c>
      <c r="AL245" s="590">
        <v>2180</v>
      </c>
      <c r="AM245" s="590">
        <v>34</v>
      </c>
      <c r="AN245" s="590">
        <v>34</v>
      </c>
      <c r="AO245" s="593">
        <v>45662</v>
      </c>
      <c r="AP245" s="590"/>
      <c r="AQ245" s="590"/>
      <c r="AR245" s="590"/>
      <c r="AS245" s="590"/>
      <c r="AT245" s="590"/>
      <c r="AU245" s="590"/>
      <c r="AV245" s="590"/>
      <c r="AW245" s="590"/>
      <c r="AX245" s="590"/>
      <c r="AY245" s="590"/>
      <c r="AZ245" s="590"/>
    </row>
    <row r="246" spans="2:52" s="553" customFormat="1" ht="16.5" customHeight="1">
      <c r="B246" s="1414"/>
      <c r="C246" s="596"/>
      <c r="D246" s="596"/>
      <c r="E246" s="189"/>
      <c r="F246" s="577" t="s">
        <v>1711</v>
      </c>
      <c r="G246" s="556"/>
      <c r="H246" s="590">
        <v>13</v>
      </c>
      <c r="I246" s="590"/>
      <c r="J246" s="590">
        <v>500</v>
      </c>
      <c r="K246" s="590"/>
      <c r="L246" s="590">
        <v>5356</v>
      </c>
      <c r="M246" s="590"/>
      <c r="N246" s="590">
        <v>9367</v>
      </c>
      <c r="O246" s="590"/>
      <c r="P246" s="590">
        <v>20308</v>
      </c>
      <c r="Q246" s="590"/>
      <c r="R246" s="590">
        <v>849</v>
      </c>
      <c r="S246" s="590"/>
      <c r="T246" s="590">
        <v>0</v>
      </c>
      <c r="U246" s="590"/>
      <c r="V246" s="590">
        <v>818</v>
      </c>
      <c r="W246" s="590"/>
      <c r="X246" s="590">
        <v>923</v>
      </c>
      <c r="Y246" s="590"/>
      <c r="Z246" s="590">
        <v>1646</v>
      </c>
      <c r="AA246" s="590"/>
      <c r="AB246" s="590">
        <v>2463</v>
      </c>
      <c r="AC246" s="590"/>
      <c r="AD246" s="590">
        <v>2002</v>
      </c>
      <c r="AE246" s="590"/>
      <c r="AF246" s="590">
        <v>2668</v>
      </c>
      <c r="AG246" s="590"/>
      <c r="AH246" s="590">
        <v>14383</v>
      </c>
      <c r="AI246" s="590">
        <v>2493</v>
      </c>
      <c r="AJ246" s="590">
        <v>26</v>
      </c>
      <c r="AK246" s="590">
        <v>279</v>
      </c>
      <c r="AL246" s="590">
        <v>1010</v>
      </c>
      <c r="AM246" s="590">
        <v>384</v>
      </c>
      <c r="AN246" s="590">
        <v>210</v>
      </c>
      <c r="AO246" s="593">
        <v>39202</v>
      </c>
      <c r="AP246" s="590"/>
      <c r="AQ246" s="590"/>
      <c r="AR246" s="590"/>
      <c r="AS246" s="590"/>
      <c r="AT246" s="590"/>
      <c r="AU246" s="590"/>
      <c r="AV246" s="590"/>
      <c r="AW246" s="590"/>
      <c r="AX246" s="590"/>
      <c r="AY246" s="590"/>
      <c r="AZ246" s="590"/>
    </row>
    <row r="247" spans="2:52" s="553" customFormat="1" ht="16.5" customHeight="1">
      <c r="B247" s="1414"/>
      <c r="C247" s="596"/>
      <c r="D247" s="592">
        <v>10</v>
      </c>
      <c r="E247" s="600"/>
      <c r="F247" s="577" t="s">
        <v>1712</v>
      </c>
      <c r="G247" s="556"/>
      <c r="H247" s="590">
        <v>11</v>
      </c>
      <c r="I247" s="590"/>
      <c r="J247" s="590">
        <v>724</v>
      </c>
      <c r="K247" s="590"/>
      <c r="L247" s="590">
        <v>7727</v>
      </c>
      <c r="M247" s="590"/>
      <c r="N247" s="590">
        <v>13779</v>
      </c>
      <c r="O247" s="590"/>
      <c r="P247" s="590">
        <v>33626</v>
      </c>
      <c r="Q247" s="590"/>
      <c r="R247" s="590">
        <v>594</v>
      </c>
      <c r="S247" s="590"/>
      <c r="T247" s="590">
        <v>0</v>
      </c>
      <c r="U247" s="590"/>
      <c r="V247" s="590">
        <v>2132</v>
      </c>
      <c r="W247" s="590"/>
      <c r="X247" s="590">
        <v>2419</v>
      </c>
      <c r="Y247" s="590"/>
      <c r="Z247" s="590">
        <v>3880</v>
      </c>
      <c r="AA247" s="590"/>
      <c r="AB247" s="590">
        <v>4494</v>
      </c>
      <c r="AC247" s="590"/>
      <c r="AD247" s="590">
        <v>1396</v>
      </c>
      <c r="AE247" s="590"/>
      <c r="AF247" s="590">
        <v>1197</v>
      </c>
      <c r="AG247" s="590"/>
      <c r="AH247" s="590">
        <v>16859</v>
      </c>
      <c r="AI247" s="590">
        <v>6659</v>
      </c>
      <c r="AJ247" s="590">
        <v>1939</v>
      </c>
      <c r="AK247" s="590">
        <v>544</v>
      </c>
      <c r="AL247" s="590">
        <v>1789</v>
      </c>
      <c r="AM247" s="590">
        <v>33</v>
      </c>
      <c r="AN247" s="590">
        <v>0</v>
      </c>
      <c r="AO247" s="593">
        <v>73341</v>
      </c>
      <c r="AP247" s="590"/>
      <c r="AQ247" s="590"/>
      <c r="AR247" s="590"/>
      <c r="AS247" s="590"/>
      <c r="AT247" s="590"/>
      <c r="AU247" s="590"/>
      <c r="AV247" s="590"/>
      <c r="AW247" s="590"/>
      <c r="AX247" s="590"/>
      <c r="AY247" s="590"/>
      <c r="AZ247" s="590"/>
    </row>
    <row r="248" spans="2:52" s="553" customFormat="1" ht="16.5" customHeight="1">
      <c r="B248" s="1414"/>
      <c r="C248" s="596"/>
      <c r="D248" s="1413" t="s">
        <v>1713</v>
      </c>
      <c r="E248" s="600"/>
      <c r="F248" s="577" t="s">
        <v>1714</v>
      </c>
      <c r="G248" s="556"/>
      <c r="H248" s="590">
        <v>6</v>
      </c>
      <c r="I248" s="590"/>
      <c r="J248" s="590">
        <v>777</v>
      </c>
      <c r="K248" s="590"/>
      <c r="L248" s="590">
        <v>8525</v>
      </c>
      <c r="M248" s="590"/>
      <c r="N248" s="590">
        <v>17268</v>
      </c>
      <c r="O248" s="590"/>
      <c r="P248" s="590">
        <v>25894</v>
      </c>
      <c r="Q248" s="590"/>
      <c r="R248" s="590">
        <v>863</v>
      </c>
      <c r="S248" s="590"/>
      <c r="T248" s="590">
        <v>0</v>
      </c>
      <c r="U248" s="590"/>
      <c r="V248" s="590">
        <v>387</v>
      </c>
      <c r="W248" s="590"/>
      <c r="X248" s="590">
        <v>1041</v>
      </c>
      <c r="Y248" s="590"/>
      <c r="Z248" s="590">
        <v>1181</v>
      </c>
      <c r="AA248" s="590"/>
      <c r="AB248" s="590">
        <v>1611</v>
      </c>
      <c r="AC248" s="590"/>
      <c r="AD248" s="590">
        <v>1023</v>
      </c>
      <c r="AE248" s="590"/>
      <c r="AF248" s="590">
        <v>2263</v>
      </c>
      <c r="AG248" s="590"/>
      <c r="AH248" s="590">
        <v>9339</v>
      </c>
      <c r="AI248" s="590">
        <v>11034</v>
      </c>
      <c r="AJ248" s="590">
        <v>1458</v>
      </c>
      <c r="AK248" s="590">
        <v>1752</v>
      </c>
      <c r="AL248" s="590">
        <v>1917</v>
      </c>
      <c r="AM248" s="590">
        <v>2110</v>
      </c>
      <c r="AN248" s="590">
        <v>1768</v>
      </c>
      <c r="AO248" s="593">
        <v>56929</v>
      </c>
      <c r="AP248" s="590"/>
      <c r="AQ248" s="590"/>
      <c r="AR248" s="590"/>
      <c r="AS248" s="590"/>
      <c r="AT248" s="590"/>
      <c r="AU248" s="590"/>
      <c r="AV248" s="590"/>
      <c r="AW248" s="590"/>
      <c r="AX248" s="590"/>
      <c r="AY248" s="590"/>
      <c r="AZ248" s="590"/>
    </row>
    <row r="249" spans="2:52" s="553" customFormat="1" ht="16.5" customHeight="1">
      <c r="B249" s="1414"/>
      <c r="C249" s="596"/>
      <c r="D249" s="1413"/>
      <c r="E249" s="600"/>
      <c r="F249" s="577" t="s">
        <v>1715</v>
      </c>
      <c r="G249" s="556"/>
      <c r="H249" s="590">
        <v>2</v>
      </c>
      <c r="I249" s="590"/>
      <c r="J249" s="590" t="s">
        <v>1319</v>
      </c>
      <c r="K249" s="590"/>
      <c r="L249" s="590" t="s">
        <v>1319</v>
      </c>
      <c r="M249" s="590"/>
      <c r="N249" s="590" t="s">
        <v>1319</v>
      </c>
      <c r="O249" s="590"/>
      <c r="P249" s="590" t="s">
        <v>1319</v>
      </c>
      <c r="Q249" s="590"/>
      <c r="R249" s="590" t="s">
        <v>1319</v>
      </c>
      <c r="S249" s="590"/>
      <c r="T249" s="590">
        <v>0</v>
      </c>
      <c r="U249" s="590"/>
      <c r="V249" s="590" t="s">
        <v>1319</v>
      </c>
      <c r="W249" s="590"/>
      <c r="X249" s="590" t="s">
        <v>1319</v>
      </c>
      <c r="Y249" s="590"/>
      <c r="Z249" s="590" t="s">
        <v>1319</v>
      </c>
      <c r="AA249" s="590"/>
      <c r="AB249" s="590" t="s">
        <v>1319</v>
      </c>
      <c r="AC249" s="590"/>
      <c r="AD249" s="590" t="s">
        <v>1319</v>
      </c>
      <c r="AE249" s="590"/>
      <c r="AF249" s="590" t="s">
        <v>1319</v>
      </c>
      <c r="AG249" s="590"/>
      <c r="AH249" s="590" t="s">
        <v>1319</v>
      </c>
      <c r="AI249" s="590" t="s">
        <v>1319</v>
      </c>
      <c r="AJ249" s="590" t="s">
        <v>1319</v>
      </c>
      <c r="AK249" s="590" t="s">
        <v>1319</v>
      </c>
      <c r="AL249" s="590" t="s">
        <v>1319</v>
      </c>
      <c r="AM249" s="590" t="s">
        <v>1319</v>
      </c>
      <c r="AN249" s="590" t="s">
        <v>1319</v>
      </c>
      <c r="AO249" s="593" t="s">
        <v>1319</v>
      </c>
      <c r="AP249" s="590"/>
      <c r="AQ249" s="590"/>
      <c r="AR249" s="590"/>
      <c r="AS249" s="590"/>
      <c r="AT249" s="590"/>
      <c r="AU249" s="590"/>
      <c r="AV249" s="590"/>
      <c r="AW249" s="590"/>
      <c r="AX249" s="590"/>
      <c r="AY249" s="590"/>
      <c r="AZ249" s="590"/>
    </row>
    <row r="250" spans="2:52" s="553" customFormat="1" ht="16.5" customHeight="1">
      <c r="B250" s="1414"/>
      <c r="C250" s="583"/>
      <c r="D250" s="583"/>
      <c r="E250" s="600"/>
      <c r="F250" s="577" t="s">
        <v>1716</v>
      </c>
      <c r="G250" s="556"/>
      <c r="H250" s="590">
        <v>5</v>
      </c>
      <c r="I250" s="590"/>
      <c r="J250" s="590">
        <v>1964</v>
      </c>
      <c r="K250" s="590"/>
      <c r="L250" s="590">
        <v>20841</v>
      </c>
      <c r="M250" s="601"/>
      <c r="N250" s="590">
        <v>56408</v>
      </c>
      <c r="O250" s="590"/>
      <c r="P250" s="590">
        <v>81775</v>
      </c>
      <c r="Q250" s="590"/>
      <c r="R250" s="590">
        <v>4305</v>
      </c>
      <c r="S250" s="590"/>
      <c r="T250" s="590">
        <v>0</v>
      </c>
      <c r="U250" s="590"/>
      <c r="V250" s="590">
        <v>3751</v>
      </c>
      <c r="W250" s="590"/>
      <c r="X250" s="590">
        <v>6183</v>
      </c>
      <c r="Y250" s="590"/>
      <c r="Z250" s="590">
        <v>9270</v>
      </c>
      <c r="AA250" s="590"/>
      <c r="AB250" s="590">
        <v>8286</v>
      </c>
      <c r="AC250" s="590"/>
      <c r="AD250" s="590">
        <v>5075</v>
      </c>
      <c r="AE250" s="590"/>
      <c r="AF250" s="590">
        <v>4808</v>
      </c>
      <c r="AG250" s="590"/>
      <c r="AH250" s="590">
        <v>49221</v>
      </c>
      <c r="AI250" s="590">
        <v>9758</v>
      </c>
      <c r="AJ250" s="590">
        <v>6011</v>
      </c>
      <c r="AK250" s="590">
        <v>260</v>
      </c>
      <c r="AL250" s="590">
        <v>8280</v>
      </c>
      <c r="AM250" s="590">
        <v>3747</v>
      </c>
      <c r="AN250" s="590">
        <v>0</v>
      </c>
      <c r="AO250" s="593">
        <v>184868</v>
      </c>
      <c r="AP250" s="590"/>
      <c r="AQ250" s="590"/>
      <c r="AR250" s="590"/>
      <c r="AS250" s="590"/>
      <c r="AT250" s="590"/>
      <c r="AU250" s="590"/>
      <c r="AV250" s="590"/>
      <c r="AW250" s="590"/>
      <c r="AX250" s="590"/>
      <c r="AY250" s="590"/>
      <c r="AZ250" s="590"/>
    </row>
    <row r="251" spans="2:52" s="553" customFormat="1" ht="16.5" customHeight="1">
      <c r="B251" s="1414"/>
      <c r="C251" s="583"/>
      <c r="D251" s="583"/>
      <c r="E251" s="600"/>
      <c r="F251" s="577" t="s">
        <v>1717</v>
      </c>
      <c r="G251" s="556"/>
      <c r="H251" s="590">
        <v>2</v>
      </c>
      <c r="I251" s="590"/>
      <c r="J251" s="590" t="s">
        <v>1319</v>
      </c>
      <c r="K251" s="590"/>
      <c r="L251" s="590" t="s">
        <v>1319</v>
      </c>
      <c r="M251" s="590"/>
      <c r="N251" s="590" t="s">
        <v>1319</v>
      </c>
      <c r="O251" s="590"/>
      <c r="P251" s="590" t="s">
        <v>1319</v>
      </c>
      <c r="Q251" s="590"/>
      <c r="R251" s="590" t="s">
        <v>1319</v>
      </c>
      <c r="S251" s="590"/>
      <c r="T251" s="590">
        <v>0</v>
      </c>
      <c r="U251" s="590"/>
      <c r="V251" s="590" t="s">
        <v>1319</v>
      </c>
      <c r="W251" s="590"/>
      <c r="X251" s="590" t="s">
        <v>1319</v>
      </c>
      <c r="Y251" s="590"/>
      <c r="Z251" s="590" t="s">
        <v>1319</v>
      </c>
      <c r="AA251" s="590"/>
      <c r="AB251" s="590" t="s">
        <v>1319</v>
      </c>
      <c r="AC251" s="590"/>
      <c r="AD251" s="590" t="s">
        <v>1319</v>
      </c>
      <c r="AE251" s="590"/>
      <c r="AF251" s="590" t="s">
        <v>1319</v>
      </c>
      <c r="AG251" s="590"/>
      <c r="AH251" s="590" t="s">
        <v>1319</v>
      </c>
      <c r="AI251" s="590" t="s">
        <v>1319</v>
      </c>
      <c r="AJ251" s="590" t="s">
        <v>1319</v>
      </c>
      <c r="AK251" s="590" t="s">
        <v>1319</v>
      </c>
      <c r="AL251" s="590" t="s">
        <v>1319</v>
      </c>
      <c r="AM251" s="590" t="s">
        <v>1319</v>
      </c>
      <c r="AN251" s="590" t="s">
        <v>1319</v>
      </c>
      <c r="AO251" s="593" t="s">
        <v>1319</v>
      </c>
      <c r="AP251" s="590"/>
      <c r="AQ251" s="590"/>
      <c r="AR251" s="590"/>
      <c r="AS251" s="590"/>
      <c r="AT251" s="590"/>
      <c r="AU251" s="590"/>
      <c r="AV251" s="590"/>
      <c r="AW251" s="590"/>
      <c r="AX251" s="590"/>
      <c r="AY251" s="590"/>
      <c r="AZ251" s="590"/>
    </row>
    <row r="252" spans="2:52" ht="12">
      <c r="B252" s="1414"/>
      <c r="C252" s="583"/>
      <c r="D252" s="583"/>
      <c r="E252" s="600"/>
      <c r="F252" s="577" t="s">
        <v>1718</v>
      </c>
      <c r="G252" s="602"/>
      <c r="H252" s="590">
        <v>0</v>
      </c>
      <c r="I252" s="590"/>
      <c r="J252" s="590">
        <v>0</v>
      </c>
      <c r="K252" s="590"/>
      <c r="L252" s="590">
        <v>0</v>
      </c>
      <c r="M252" s="590"/>
      <c r="N252" s="590">
        <v>0</v>
      </c>
      <c r="O252" s="590"/>
      <c r="P252" s="590">
        <v>0</v>
      </c>
      <c r="Q252" s="590"/>
      <c r="R252" s="590">
        <v>0</v>
      </c>
      <c r="S252" s="590"/>
      <c r="T252" s="590">
        <v>0</v>
      </c>
      <c r="U252" s="590"/>
      <c r="V252" s="590">
        <v>0</v>
      </c>
      <c r="W252" s="590"/>
      <c r="X252" s="590">
        <v>0</v>
      </c>
      <c r="Y252" s="590"/>
      <c r="Z252" s="590">
        <v>0</v>
      </c>
      <c r="AA252" s="590"/>
      <c r="AB252" s="590">
        <v>0</v>
      </c>
      <c r="AC252" s="590"/>
      <c r="AD252" s="590">
        <v>0</v>
      </c>
      <c r="AE252" s="590"/>
      <c r="AF252" s="590">
        <v>0</v>
      </c>
      <c r="AG252" s="590"/>
      <c r="AH252" s="590">
        <v>0</v>
      </c>
      <c r="AI252" s="590">
        <v>0</v>
      </c>
      <c r="AJ252" s="590">
        <v>0</v>
      </c>
      <c r="AK252" s="590">
        <v>0</v>
      </c>
      <c r="AL252" s="590">
        <v>0</v>
      </c>
      <c r="AM252" s="590">
        <v>0</v>
      </c>
      <c r="AN252" s="590">
        <v>0</v>
      </c>
      <c r="AO252" s="593">
        <v>0</v>
      </c>
      <c r="AP252" s="590"/>
      <c r="AQ252" s="590"/>
      <c r="AR252" s="590"/>
      <c r="AS252" s="590"/>
      <c r="AT252" s="590"/>
      <c r="AU252" s="590"/>
      <c r="AV252" s="590"/>
      <c r="AW252" s="590"/>
      <c r="AX252" s="590"/>
      <c r="AY252" s="590"/>
      <c r="AZ252" s="590"/>
    </row>
    <row r="253" spans="2:52" s="597" customFormat="1" ht="16.5" customHeight="1">
      <c r="B253" s="556"/>
      <c r="C253" s="583"/>
      <c r="D253" s="583"/>
      <c r="E253" s="600"/>
      <c r="F253" s="577" t="s">
        <v>1707</v>
      </c>
      <c r="G253" s="598"/>
      <c r="H253" s="590">
        <f>SUM(H244:H252)</f>
        <v>107</v>
      </c>
      <c r="I253" s="603"/>
      <c r="J253" s="590">
        <v>6875</v>
      </c>
      <c r="K253" s="603"/>
      <c r="L253" s="590">
        <v>74882</v>
      </c>
      <c r="M253" s="603"/>
      <c r="N253" s="590">
        <v>168848</v>
      </c>
      <c r="O253" s="590"/>
      <c r="P253" s="590">
        <v>321541</v>
      </c>
      <c r="Q253" s="590"/>
      <c r="R253" s="590">
        <v>11278</v>
      </c>
      <c r="S253" s="590"/>
      <c r="T253" s="590">
        <f>SUM(T244:T252)</f>
        <v>0</v>
      </c>
      <c r="U253" s="590"/>
      <c r="V253" s="590">
        <v>25353</v>
      </c>
      <c r="W253" s="590"/>
      <c r="X253" s="590">
        <v>27514</v>
      </c>
      <c r="Y253" s="590"/>
      <c r="Z253" s="590">
        <v>34283</v>
      </c>
      <c r="AA253" s="590"/>
      <c r="AB253" s="590">
        <v>40326</v>
      </c>
      <c r="AC253" s="590"/>
      <c r="AD253" s="590">
        <v>22266</v>
      </c>
      <c r="AE253" s="590"/>
      <c r="AF253" s="590">
        <v>27679</v>
      </c>
      <c r="AG253" s="590"/>
      <c r="AH253" s="590">
        <v>159076</v>
      </c>
      <c r="AI253" s="590">
        <v>55711</v>
      </c>
      <c r="AJ253" s="590">
        <v>10362</v>
      </c>
      <c r="AK253" s="590">
        <v>4282</v>
      </c>
      <c r="AL253" s="590">
        <v>24086</v>
      </c>
      <c r="AM253" s="590">
        <v>13961</v>
      </c>
      <c r="AN253" s="590">
        <v>7870</v>
      </c>
      <c r="AO253" s="593">
        <v>710857</v>
      </c>
      <c r="AP253" s="590"/>
      <c r="AQ253" s="590"/>
      <c r="AR253" s="590"/>
      <c r="AS253" s="590"/>
      <c r="AT253" s="590"/>
      <c r="AU253" s="590"/>
      <c r="AV253" s="590"/>
      <c r="AW253" s="590"/>
      <c r="AX253" s="590"/>
      <c r="AY253" s="590"/>
      <c r="AZ253" s="590"/>
    </row>
    <row r="254" spans="2:52" s="597" customFormat="1" ht="16.5" customHeight="1">
      <c r="B254" s="556"/>
      <c r="C254" s="583"/>
      <c r="D254" s="583"/>
      <c r="E254" s="600"/>
      <c r="F254" s="577"/>
      <c r="G254" s="598"/>
      <c r="H254" s="590"/>
      <c r="I254" s="603"/>
      <c r="J254" s="590"/>
      <c r="K254" s="603"/>
      <c r="L254" s="590"/>
      <c r="M254" s="603"/>
      <c r="N254" s="590"/>
      <c r="O254" s="590"/>
      <c r="P254" s="590"/>
      <c r="Q254" s="590"/>
      <c r="R254" s="590"/>
      <c r="S254" s="590"/>
      <c r="T254" s="590"/>
      <c r="U254" s="590"/>
      <c r="V254" s="590"/>
      <c r="W254" s="590"/>
      <c r="X254" s="590"/>
      <c r="Y254" s="590"/>
      <c r="Z254" s="590"/>
      <c r="AA254" s="590"/>
      <c r="AB254" s="590"/>
      <c r="AC254" s="590"/>
      <c r="AD254" s="590"/>
      <c r="AE254" s="590"/>
      <c r="AF254" s="590"/>
      <c r="AG254" s="590"/>
      <c r="AH254" s="590"/>
      <c r="AI254" s="590"/>
      <c r="AJ254" s="590"/>
      <c r="AK254" s="590"/>
      <c r="AL254" s="590"/>
      <c r="AM254" s="590"/>
      <c r="AN254" s="590"/>
      <c r="AO254" s="593"/>
      <c r="AP254" s="590"/>
      <c r="AQ254" s="590"/>
      <c r="AR254" s="590"/>
      <c r="AS254" s="590"/>
      <c r="AT254" s="590"/>
      <c r="AU254" s="590"/>
      <c r="AV254" s="590"/>
      <c r="AW254" s="590"/>
      <c r="AX254" s="590"/>
      <c r="AY254" s="590"/>
      <c r="AZ254" s="590"/>
    </row>
    <row r="255" spans="2:41" s="582" customFormat="1" ht="12.75">
      <c r="B255" s="556"/>
      <c r="C255" s="583"/>
      <c r="D255" s="583"/>
      <c r="E255" s="584"/>
      <c r="F255" s="585" t="s">
        <v>519</v>
      </c>
      <c r="G255" s="586"/>
      <c r="H255" s="587">
        <f>SUM(H258,H268)</f>
        <v>68</v>
      </c>
      <c r="I255" s="587"/>
      <c r="J255" s="587">
        <f>SUM(J258,J268)</f>
        <v>5462</v>
      </c>
      <c r="K255" s="587"/>
      <c r="L255" s="588" t="s">
        <v>1719</v>
      </c>
      <c r="M255" s="587"/>
      <c r="N255" s="587">
        <f>SUM(N258,N268)</f>
        <v>110283</v>
      </c>
      <c r="O255" s="587"/>
      <c r="P255" s="587">
        <f>SUM(P258,P268)</f>
        <v>311146</v>
      </c>
      <c r="Q255" s="589"/>
      <c r="R255" s="588" t="s">
        <v>1719</v>
      </c>
      <c r="S255" s="589"/>
      <c r="T255" s="587">
        <f>SUM(T258,T268)</f>
        <v>0</v>
      </c>
      <c r="U255" s="587"/>
      <c r="V255" s="588" t="s">
        <v>1719</v>
      </c>
      <c r="W255" s="587"/>
      <c r="X255" s="588" t="s">
        <v>1719</v>
      </c>
      <c r="Y255" s="587"/>
      <c r="Z255" s="588" t="s">
        <v>1719</v>
      </c>
      <c r="AA255" s="587"/>
      <c r="AB255" s="588" t="s">
        <v>1719</v>
      </c>
      <c r="AC255" s="587"/>
      <c r="AD255" s="588" t="s">
        <v>1719</v>
      </c>
      <c r="AE255" s="587"/>
      <c r="AF255" s="588" t="s">
        <v>1719</v>
      </c>
      <c r="AG255" s="587"/>
      <c r="AH255" s="588" t="s">
        <v>1719</v>
      </c>
      <c r="AI255" s="588" t="s">
        <v>1719</v>
      </c>
      <c r="AJ255" s="588" t="s">
        <v>1719</v>
      </c>
      <c r="AK255" s="588" t="s">
        <v>1719</v>
      </c>
      <c r="AL255" s="588" t="s">
        <v>1719</v>
      </c>
      <c r="AM255" s="588" t="s">
        <v>1719</v>
      </c>
      <c r="AN255" s="588" t="s">
        <v>1719</v>
      </c>
      <c r="AO255" s="591">
        <f>SUM(AO258,AO268)</f>
        <v>533811</v>
      </c>
    </row>
    <row r="256" spans="2:52" s="553" customFormat="1" ht="16.5" customHeight="1">
      <c r="B256" s="556"/>
      <c r="C256" s="583"/>
      <c r="D256" s="592">
        <v>9</v>
      </c>
      <c r="E256" s="584"/>
      <c r="F256" s="577" t="s">
        <v>1702</v>
      </c>
      <c r="G256" s="556"/>
      <c r="H256" s="590">
        <v>7</v>
      </c>
      <c r="I256" s="590"/>
      <c r="J256" s="590">
        <v>16</v>
      </c>
      <c r="K256" s="590"/>
      <c r="L256" s="590" t="s">
        <v>1703</v>
      </c>
      <c r="M256" s="590"/>
      <c r="N256" s="590">
        <v>52</v>
      </c>
      <c r="O256" s="590"/>
      <c r="P256" s="590">
        <v>74</v>
      </c>
      <c r="Q256" s="590"/>
      <c r="R256" s="588" t="s">
        <v>1703</v>
      </c>
      <c r="S256" s="590"/>
      <c r="T256" s="590">
        <v>0</v>
      </c>
      <c r="U256" s="590"/>
      <c r="V256" s="590" t="s">
        <v>1703</v>
      </c>
      <c r="W256" s="590"/>
      <c r="X256" s="590" t="s">
        <v>1703</v>
      </c>
      <c r="Y256" s="590"/>
      <c r="Z256" s="590" t="s">
        <v>1703</v>
      </c>
      <c r="AA256" s="590"/>
      <c r="AB256" s="590" t="s">
        <v>1703</v>
      </c>
      <c r="AC256" s="590"/>
      <c r="AD256" s="590" t="s">
        <v>1703</v>
      </c>
      <c r="AE256" s="590"/>
      <c r="AF256" s="590" t="s">
        <v>1703</v>
      </c>
      <c r="AG256" s="590"/>
      <c r="AH256" s="590" t="s">
        <v>1703</v>
      </c>
      <c r="AI256" s="590" t="s">
        <v>1703</v>
      </c>
      <c r="AJ256" s="590" t="s">
        <v>1703</v>
      </c>
      <c r="AK256" s="590" t="s">
        <v>1703</v>
      </c>
      <c r="AL256" s="590" t="s">
        <v>1703</v>
      </c>
      <c r="AM256" s="590" t="s">
        <v>1703</v>
      </c>
      <c r="AN256" s="590" t="s">
        <v>1703</v>
      </c>
      <c r="AO256" s="593">
        <v>468</v>
      </c>
      <c r="AP256" s="590"/>
      <c r="AQ256" s="590"/>
      <c r="AR256" s="590"/>
      <c r="AS256" s="590"/>
      <c r="AT256" s="590"/>
      <c r="AU256" s="590"/>
      <c r="AV256" s="590"/>
      <c r="AW256" s="590"/>
      <c r="AX256" s="590"/>
      <c r="AY256" s="590"/>
      <c r="AZ256" s="590"/>
    </row>
    <row r="257" spans="2:52" s="553" customFormat="1" ht="16.5" customHeight="1">
      <c r="B257" s="556"/>
      <c r="C257" s="583"/>
      <c r="D257" s="1413" t="s">
        <v>1704</v>
      </c>
      <c r="E257" s="189"/>
      <c r="F257" s="577" t="s">
        <v>1705</v>
      </c>
      <c r="G257" s="556"/>
      <c r="H257" s="590">
        <v>18</v>
      </c>
      <c r="I257" s="590"/>
      <c r="J257" s="590">
        <v>130</v>
      </c>
      <c r="K257" s="590"/>
      <c r="L257" s="590" t="s">
        <v>1706</v>
      </c>
      <c r="M257" s="590"/>
      <c r="N257" s="590">
        <v>1355</v>
      </c>
      <c r="O257" s="590"/>
      <c r="P257" s="590">
        <v>2835</v>
      </c>
      <c r="Q257" s="590"/>
      <c r="R257" s="588" t="s">
        <v>1706</v>
      </c>
      <c r="S257" s="590"/>
      <c r="T257" s="590">
        <v>0</v>
      </c>
      <c r="U257" s="590"/>
      <c r="V257" s="590" t="s">
        <v>1706</v>
      </c>
      <c r="W257" s="590"/>
      <c r="X257" s="590" t="s">
        <v>1706</v>
      </c>
      <c r="Y257" s="590"/>
      <c r="Z257" s="590" t="s">
        <v>1706</v>
      </c>
      <c r="AA257" s="590"/>
      <c r="AB257" s="590" t="s">
        <v>1706</v>
      </c>
      <c r="AC257" s="590"/>
      <c r="AD257" s="590" t="s">
        <v>1706</v>
      </c>
      <c r="AE257" s="590"/>
      <c r="AF257" s="590" t="s">
        <v>1706</v>
      </c>
      <c r="AG257" s="590"/>
      <c r="AH257" s="590" t="s">
        <v>1706</v>
      </c>
      <c r="AI257" s="590" t="s">
        <v>1706</v>
      </c>
      <c r="AJ257" s="590" t="s">
        <v>1706</v>
      </c>
      <c r="AK257" s="590" t="s">
        <v>1706</v>
      </c>
      <c r="AL257" s="590" t="s">
        <v>1706</v>
      </c>
      <c r="AM257" s="590" t="s">
        <v>1706</v>
      </c>
      <c r="AN257" s="590" t="s">
        <v>1706</v>
      </c>
      <c r="AO257" s="593">
        <v>5835</v>
      </c>
      <c r="AP257" s="590"/>
      <c r="AQ257" s="590"/>
      <c r="AR257" s="590"/>
      <c r="AS257" s="590"/>
      <c r="AT257" s="590"/>
      <c r="AU257" s="590"/>
      <c r="AV257" s="590"/>
      <c r="AW257" s="590"/>
      <c r="AX257" s="590"/>
      <c r="AY257" s="590"/>
      <c r="AZ257" s="590"/>
    </row>
    <row r="258" spans="2:52" s="553" customFormat="1" ht="16.5" customHeight="1">
      <c r="B258" s="556">
        <v>35</v>
      </c>
      <c r="C258" s="596"/>
      <c r="D258" s="1413"/>
      <c r="E258" s="189"/>
      <c r="F258" s="577" t="s">
        <v>1707</v>
      </c>
      <c r="G258" s="556"/>
      <c r="H258" s="590">
        <f>SUM(H256:H257)</f>
        <v>25</v>
      </c>
      <c r="I258" s="590"/>
      <c r="J258" s="590">
        <f>SUM(J256:J257)</f>
        <v>146</v>
      </c>
      <c r="K258" s="590"/>
      <c r="L258" s="590" t="s">
        <v>1708</v>
      </c>
      <c r="M258" s="590"/>
      <c r="N258" s="590">
        <f>SUM(N256:N257)</f>
        <v>1407</v>
      </c>
      <c r="O258" s="590"/>
      <c r="P258" s="590">
        <f>SUM(P256:P257)</f>
        <v>2909</v>
      </c>
      <c r="Q258" s="590"/>
      <c r="R258" s="588" t="s">
        <v>1708</v>
      </c>
      <c r="S258" s="590"/>
      <c r="T258" s="590">
        <f>SUM(T256:T257)</f>
        <v>0</v>
      </c>
      <c r="U258" s="590"/>
      <c r="V258" s="590" t="s">
        <v>1708</v>
      </c>
      <c r="W258" s="590"/>
      <c r="X258" s="590" t="s">
        <v>1708</v>
      </c>
      <c r="Y258" s="590"/>
      <c r="Z258" s="590" t="s">
        <v>1708</v>
      </c>
      <c r="AA258" s="590"/>
      <c r="AB258" s="590" t="s">
        <v>1708</v>
      </c>
      <c r="AC258" s="590"/>
      <c r="AD258" s="590" t="s">
        <v>1708</v>
      </c>
      <c r="AE258" s="590"/>
      <c r="AF258" s="590" t="s">
        <v>1708</v>
      </c>
      <c r="AG258" s="590"/>
      <c r="AH258" s="590" t="s">
        <v>1708</v>
      </c>
      <c r="AI258" s="590" t="s">
        <v>1708</v>
      </c>
      <c r="AJ258" s="590" t="s">
        <v>1708</v>
      </c>
      <c r="AK258" s="590" t="s">
        <v>1708</v>
      </c>
      <c r="AL258" s="590" t="s">
        <v>1708</v>
      </c>
      <c r="AM258" s="590" t="s">
        <v>1708</v>
      </c>
      <c r="AN258" s="590" t="s">
        <v>1708</v>
      </c>
      <c r="AO258" s="593">
        <f>SUM(AO256:AO257)</f>
        <v>6303</v>
      </c>
      <c r="AP258" s="590"/>
      <c r="AQ258" s="590"/>
      <c r="AR258" s="590"/>
      <c r="AS258" s="590"/>
      <c r="AT258" s="590"/>
      <c r="AU258" s="590"/>
      <c r="AV258" s="590"/>
      <c r="AW258" s="590"/>
      <c r="AX258" s="590"/>
      <c r="AY258" s="590"/>
      <c r="AZ258" s="590"/>
    </row>
    <row r="259" spans="2:52" s="597" customFormat="1" ht="16.5" customHeight="1">
      <c r="B259" s="1414" t="s">
        <v>1670</v>
      </c>
      <c r="C259" s="596"/>
      <c r="D259" s="594"/>
      <c r="E259" s="189"/>
      <c r="F259" s="577" t="s">
        <v>1709</v>
      </c>
      <c r="G259" s="598"/>
      <c r="H259" s="590">
        <v>7</v>
      </c>
      <c r="I259" s="588"/>
      <c r="J259" s="590">
        <v>108</v>
      </c>
      <c r="K259" s="588"/>
      <c r="L259" s="590">
        <v>1132</v>
      </c>
      <c r="M259" s="588"/>
      <c r="N259" s="590">
        <v>1433</v>
      </c>
      <c r="O259" s="590"/>
      <c r="P259" s="590">
        <v>3082</v>
      </c>
      <c r="Q259" s="590"/>
      <c r="R259" s="590">
        <v>377</v>
      </c>
      <c r="S259" s="590"/>
      <c r="T259" s="590">
        <v>0</v>
      </c>
      <c r="U259" s="590"/>
      <c r="V259" s="590">
        <v>184</v>
      </c>
      <c r="W259" s="590"/>
      <c r="X259" s="590">
        <v>208</v>
      </c>
      <c r="Y259" s="590"/>
      <c r="Z259" s="590">
        <v>142</v>
      </c>
      <c r="AA259" s="590"/>
      <c r="AB259" s="590">
        <v>645</v>
      </c>
      <c r="AC259" s="590"/>
      <c r="AD259" s="590">
        <v>37</v>
      </c>
      <c r="AE259" s="590"/>
      <c r="AF259" s="590">
        <v>35</v>
      </c>
      <c r="AG259" s="590"/>
      <c r="AH259" s="590">
        <v>1879</v>
      </c>
      <c r="AI259" s="590">
        <v>634</v>
      </c>
      <c r="AJ259" s="590">
        <v>0</v>
      </c>
      <c r="AK259" s="590">
        <v>169</v>
      </c>
      <c r="AL259" s="590">
        <v>238</v>
      </c>
      <c r="AM259" s="590">
        <v>0</v>
      </c>
      <c r="AN259" s="590">
        <v>0</v>
      </c>
      <c r="AO259" s="593">
        <v>6244</v>
      </c>
      <c r="AP259" s="590"/>
      <c r="AQ259" s="590"/>
      <c r="AR259" s="590"/>
      <c r="AS259" s="590"/>
      <c r="AT259" s="590"/>
      <c r="AU259" s="590"/>
      <c r="AV259" s="590"/>
      <c r="AW259" s="590"/>
      <c r="AX259" s="590"/>
      <c r="AY259" s="590"/>
      <c r="AZ259" s="590"/>
    </row>
    <row r="260" spans="2:52" s="553" customFormat="1" ht="16.5" customHeight="1">
      <c r="B260" s="1414"/>
      <c r="C260" s="596"/>
      <c r="D260" s="594"/>
      <c r="E260" s="599"/>
      <c r="F260" s="577" t="s">
        <v>1710</v>
      </c>
      <c r="G260" s="556"/>
      <c r="H260" s="590">
        <v>6</v>
      </c>
      <c r="I260" s="590"/>
      <c r="J260" s="590">
        <v>144</v>
      </c>
      <c r="K260" s="590"/>
      <c r="L260" s="590">
        <v>1493</v>
      </c>
      <c r="M260" s="590"/>
      <c r="N260" s="590">
        <v>2446</v>
      </c>
      <c r="O260" s="590"/>
      <c r="P260" s="590">
        <v>5954</v>
      </c>
      <c r="Q260" s="590"/>
      <c r="R260" s="590">
        <v>377</v>
      </c>
      <c r="S260" s="590"/>
      <c r="T260" s="590">
        <v>0</v>
      </c>
      <c r="U260" s="590"/>
      <c r="V260" s="590">
        <v>245</v>
      </c>
      <c r="W260" s="590"/>
      <c r="X260" s="590">
        <v>439</v>
      </c>
      <c r="Y260" s="590"/>
      <c r="Z260" s="590">
        <v>360</v>
      </c>
      <c r="AA260" s="590"/>
      <c r="AB260" s="590">
        <v>390</v>
      </c>
      <c r="AC260" s="590"/>
      <c r="AD260" s="590">
        <v>402</v>
      </c>
      <c r="AE260" s="590"/>
      <c r="AF260" s="590">
        <v>505</v>
      </c>
      <c r="AG260" s="590"/>
      <c r="AH260" s="590">
        <v>3359</v>
      </c>
      <c r="AI260" s="590">
        <v>588</v>
      </c>
      <c r="AJ260" s="590">
        <v>65</v>
      </c>
      <c r="AK260" s="590">
        <v>228</v>
      </c>
      <c r="AL260" s="590">
        <v>102</v>
      </c>
      <c r="AM260" s="590">
        <v>0</v>
      </c>
      <c r="AN260" s="590">
        <v>0</v>
      </c>
      <c r="AO260" s="593">
        <v>10986</v>
      </c>
      <c r="AP260" s="590"/>
      <c r="AQ260" s="590"/>
      <c r="AR260" s="590"/>
      <c r="AS260" s="590"/>
      <c r="AT260" s="590"/>
      <c r="AU260" s="590"/>
      <c r="AV260" s="590"/>
      <c r="AW260" s="590"/>
      <c r="AX260" s="590"/>
      <c r="AY260" s="590"/>
      <c r="AZ260" s="590"/>
    </row>
    <row r="261" spans="2:52" s="553" customFormat="1" ht="16.5" customHeight="1">
      <c r="B261" s="1414"/>
      <c r="C261" s="596"/>
      <c r="D261" s="596"/>
      <c r="E261" s="189"/>
      <c r="F261" s="577" t="s">
        <v>1711</v>
      </c>
      <c r="G261" s="556"/>
      <c r="H261" s="590">
        <v>8</v>
      </c>
      <c r="I261" s="590"/>
      <c r="J261" s="590">
        <v>304</v>
      </c>
      <c r="K261" s="590"/>
      <c r="L261" s="590">
        <v>3069</v>
      </c>
      <c r="M261" s="590"/>
      <c r="N261" s="590">
        <v>4541</v>
      </c>
      <c r="O261" s="590"/>
      <c r="P261" s="590">
        <v>7928</v>
      </c>
      <c r="Q261" s="590"/>
      <c r="R261" s="590">
        <v>199</v>
      </c>
      <c r="S261" s="590"/>
      <c r="T261" s="590">
        <v>0</v>
      </c>
      <c r="U261" s="590"/>
      <c r="V261" s="590">
        <v>69</v>
      </c>
      <c r="W261" s="590"/>
      <c r="X261" s="590">
        <v>325</v>
      </c>
      <c r="Y261" s="590"/>
      <c r="Z261" s="590">
        <v>195</v>
      </c>
      <c r="AA261" s="590"/>
      <c r="AB261" s="590">
        <v>446</v>
      </c>
      <c r="AC261" s="590"/>
      <c r="AD261" s="590">
        <v>23</v>
      </c>
      <c r="AE261" s="590"/>
      <c r="AF261" s="590">
        <v>84</v>
      </c>
      <c r="AG261" s="590"/>
      <c r="AH261" s="590">
        <v>4671</v>
      </c>
      <c r="AI261" s="590">
        <v>1057</v>
      </c>
      <c r="AJ261" s="590">
        <v>437</v>
      </c>
      <c r="AK261" s="590">
        <v>15</v>
      </c>
      <c r="AL261" s="590">
        <v>441</v>
      </c>
      <c r="AM261" s="590">
        <v>0</v>
      </c>
      <c r="AN261" s="590">
        <v>0</v>
      </c>
      <c r="AO261" s="593">
        <v>15701</v>
      </c>
      <c r="AP261" s="590"/>
      <c r="AQ261" s="590"/>
      <c r="AR261" s="590"/>
      <c r="AS261" s="590"/>
      <c r="AT261" s="590"/>
      <c r="AU261" s="590"/>
      <c r="AV261" s="590"/>
      <c r="AW261" s="590"/>
      <c r="AX261" s="590"/>
      <c r="AY261" s="590"/>
      <c r="AZ261" s="590"/>
    </row>
    <row r="262" spans="2:52" s="553" customFormat="1" ht="16.5" customHeight="1">
      <c r="B262" s="1414"/>
      <c r="C262" s="596"/>
      <c r="D262" s="592">
        <v>10</v>
      </c>
      <c r="E262" s="600"/>
      <c r="F262" s="577" t="s">
        <v>1712</v>
      </c>
      <c r="G262" s="556"/>
      <c r="H262" s="590">
        <v>13</v>
      </c>
      <c r="I262" s="590"/>
      <c r="J262" s="590">
        <v>914</v>
      </c>
      <c r="K262" s="590"/>
      <c r="L262" s="590">
        <v>9941</v>
      </c>
      <c r="M262" s="590"/>
      <c r="N262" s="590">
        <v>13789</v>
      </c>
      <c r="O262" s="590"/>
      <c r="P262" s="590">
        <v>43498</v>
      </c>
      <c r="Q262" s="590"/>
      <c r="R262" s="590">
        <v>999</v>
      </c>
      <c r="S262" s="590"/>
      <c r="T262" s="590">
        <v>0</v>
      </c>
      <c r="U262" s="590"/>
      <c r="V262" s="590">
        <v>1931</v>
      </c>
      <c r="W262" s="590"/>
      <c r="X262" s="590">
        <v>2333</v>
      </c>
      <c r="Y262" s="590"/>
      <c r="Z262" s="590">
        <v>1175</v>
      </c>
      <c r="AA262" s="590"/>
      <c r="AB262" s="590">
        <v>4949</v>
      </c>
      <c r="AC262" s="590"/>
      <c r="AD262" s="590">
        <v>456</v>
      </c>
      <c r="AE262" s="590"/>
      <c r="AF262" s="590">
        <v>1520</v>
      </c>
      <c r="AG262" s="590"/>
      <c r="AH262" s="590">
        <v>11679</v>
      </c>
      <c r="AI262" s="590">
        <v>8548</v>
      </c>
      <c r="AJ262" s="590">
        <v>240</v>
      </c>
      <c r="AK262" s="590">
        <v>256</v>
      </c>
      <c r="AL262" s="590">
        <v>2259</v>
      </c>
      <c r="AM262" s="590">
        <v>0</v>
      </c>
      <c r="AN262" s="590">
        <v>0</v>
      </c>
      <c r="AO262" s="593">
        <v>66014</v>
      </c>
      <c r="AP262" s="590"/>
      <c r="AQ262" s="590"/>
      <c r="AR262" s="590"/>
      <c r="AS262" s="590"/>
      <c r="AT262" s="590"/>
      <c r="AU262" s="590"/>
      <c r="AV262" s="590"/>
      <c r="AW262" s="590"/>
      <c r="AX262" s="590"/>
      <c r="AY262" s="590"/>
      <c r="AZ262" s="590"/>
    </row>
    <row r="263" spans="2:52" s="553" customFormat="1" ht="16.5" customHeight="1">
      <c r="B263" s="1414"/>
      <c r="C263" s="596"/>
      <c r="D263" s="1413" t="s">
        <v>1713</v>
      </c>
      <c r="E263" s="600"/>
      <c r="F263" s="577" t="s">
        <v>1714</v>
      </c>
      <c r="G263" s="556"/>
      <c r="H263" s="590">
        <v>2</v>
      </c>
      <c r="I263" s="590"/>
      <c r="J263" s="590" t="s">
        <v>1319</v>
      </c>
      <c r="K263" s="590"/>
      <c r="L263" s="590" t="s">
        <v>1319</v>
      </c>
      <c r="M263" s="590"/>
      <c r="N263" s="590" t="s">
        <v>1319</v>
      </c>
      <c r="O263" s="590"/>
      <c r="P263" s="590" t="s">
        <v>1319</v>
      </c>
      <c r="Q263" s="590"/>
      <c r="R263" s="590" t="s">
        <v>1319</v>
      </c>
      <c r="S263" s="590"/>
      <c r="T263" s="590">
        <v>0</v>
      </c>
      <c r="U263" s="590"/>
      <c r="V263" s="590" t="s">
        <v>1319</v>
      </c>
      <c r="W263" s="590"/>
      <c r="X263" s="590" t="s">
        <v>1319</v>
      </c>
      <c r="Y263" s="590"/>
      <c r="Z263" s="590" t="s">
        <v>1319</v>
      </c>
      <c r="AA263" s="590"/>
      <c r="AB263" s="590" t="s">
        <v>1319</v>
      </c>
      <c r="AC263" s="590"/>
      <c r="AD263" s="590" t="s">
        <v>1319</v>
      </c>
      <c r="AE263" s="590"/>
      <c r="AF263" s="590" t="s">
        <v>1319</v>
      </c>
      <c r="AG263" s="590"/>
      <c r="AH263" s="590" t="s">
        <v>1319</v>
      </c>
      <c r="AI263" s="590" t="s">
        <v>1319</v>
      </c>
      <c r="AJ263" s="590">
        <v>0</v>
      </c>
      <c r="AK263" s="590" t="s">
        <v>1319</v>
      </c>
      <c r="AL263" s="590" t="s">
        <v>1319</v>
      </c>
      <c r="AM263" s="590" t="s">
        <v>1319</v>
      </c>
      <c r="AN263" s="590" t="s">
        <v>1319</v>
      </c>
      <c r="AO263" s="593" t="s">
        <v>1319</v>
      </c>
      <c r="AP263" s="590"/>
      <c r="AQ263" s="590"/>
      <c r="AR263" s="590"/>
      <c r="AS263" s="590"/>
      <c r="AT263" s="590"/>
      <c r="AU263" s="590"/>
      <c r="AV263" s="590"/>
      <c r="AW263" s="590"/>
      <c r="AX263" s="590"/>
      <c r="AY263" s="590"/>
      <c r="AZ263" s="590"/>
    </row>
    <row r="264" spans="2:52" s="553" customFormat="1" ht="16.5" customHeight="1">
      <c r="B264" s="1414"/>
      <c r="C264" s="596"/>
      <c r="D264" s="1413"/>
      <c r="E264" s="600"/>
      <c r="F264" s="577" t="s">
        <v>1715</v>
      </c>
      <c r="G264" s="556"/>
      <c r="H264" s="590">
        <v>2</v>
      </c>
      <c r="I264" s="590"/>
      <c r="J264" s="590" t="s">
        <v>1319</v>
      </c>
      <c r="K264" s="590"/>
      <c r="L264" s="590" t="s">
        <v>1319</v>
      </c>
      <c r="M264" s="590"/>
      <c r="N264" s="590" t="s">
        <v>1319</v>
      </c>
      <c r="O264" s="590"/>
      <c r="P264" s="590" t="s">
        <v>1319</v>
      </c>
      <c r="Q264" s="590"/>
      <c r="R264" s="590" t="s">
        <v>1319</v>
      </c>
      <c r="S264" s="590"/>
      <c r="T264" s="590">
        <v>0</v>
      </c>
      <c r="U264" s="590"/>
      <c r="V264" s="590" t="s">
        <v>1319</v>
      </c>
      <c r="W264" s="590"/>
      <c r="X264" s="590" t="s">
        <v>1319</v>
      </c>
      <c r="Y264" s="590"/>
      <c r="Z264" s="590" t="s">
        <v>1319</v>
      </c>
      <c r="AA264" s="590"/>
      <c r="AB264" s="590" t="s">
        <v>1319</v>
      </c>
      <c r="AC264" s="590"/>
      <c r="AD264" s="590" t="s">
        <v>1319</v>
      </c>
      <c r="AE264" s="590"/>
      <c r="AF264" s="590" t="s">
        <v>1319</v>
      </c>
      <c r="AG264" s="590"/>
      <c r="AH264" s="590" t="s">
        <v>1319</v>
      </c>
      <c r="AI264" s="590" t="s">
        <v>1319</v>
      </c>
      <c r="AJ264" s="590" t="s">
        <v>1319</v>
      </c>
      <c r="AK264" s="590" t="s">
        <v>1319</v>
      </c>
      <c r="AL264" s="590" t="s">
        <v>1319</v>
      </c>
      <c r="AM264" s="590">
        <v>0</v>
      </c>
      <c r="AN264" s="590">
        <v>0</v>
      </c>
      <c r="AO264" s="593" t="s">
        <v>1319</v>
      </c>
      <c r="AP264" s="590"/>
      <c r="AQ264" s="590"/>
      <c r="AR264" s="590"/>
      <c r="AS264" s="590"/>
      <c r="AT264" s="590"/>
      <c r="AU264" s="590"/>
      <c r="AV264" s="590"/>
      <c r="AW264" s="590"/>
      <c r="AX264" s="590"/>
      <c r="AY264" s="590"/>
      <c r="AZ264" s="590"/>
    </row>
    <row r="265" spans="2:52" s="553" customFormat="1" ht="16.5" customHeight="1">
      <c r="B265" s="1414"/>
      <c r="C265" s="583"/>
      <c r="D265" s="583"/>
      <c r="E265" s="600"/>
      <c r="F265" s="577" t="s">
        <v>1716</v>
      </c>
      <c r="G265" s="556"/>
      <c r="H265" s="590">
        <v>3</v>
      </c>
      <c r="I265" s="590"/>
      <c r="J265" s="590">
        <v>1070</v>
      </c>
      <c r="K265" s="590"/>
      <c r="L265" s="590">
        <v>12335</v>
      </c>
      <c r="M265" s="601"/>
      <c r="N265" s="590">
        <v>26643</v>
      </c>
      <c r="O265" s="590"/>
      <c r="P265" s="590">
        <v>83784</v>
      </c>
      <c r="Q265" s="590"/>
      <c r="R265" s="590">
        <v>2106</v>
      </c>
      <c r="S265" s="590"/>
      <c r="T265" s="590">
        <v>0</v>
      </c>
      <c r="U265" s="590"/>
      <c r="V265" s="590">
        <v>2065</v>
      </c>
      <c r="W265" s="590"/>
      <c r="X265" s="590">
        <v>1793</v>
      </c>
      <c r="Y265" s="590"/>
      <c r="Z265" s="590">
        <v>4480</v>
      </c>
      <c r="AA265" s="590"/>
      <c r="AB265" s="590">
        <v>5490</v>
      </c>
      <c r="AC265" s="590"/>
      <c r="AD265" s="590">
        <v>8362</v>
      </c>
      <c r="AE265" s="590"/>
      <c r="AF265" s="590">
        <v>8461</v>
      </c>
      <c r="AG265" s="590"/>
      <c r="AH265" s="590">
        <v>19765</v>
      </c>
      <c r="AI265" s="590">
        <v>8811</v>
      </c>
      <c r="AJ265" s="590">
        <v>548</v>
      </c>
      <c r="AK265" s="590">
        <v>344</v>
      </c>
      <c r="AL265" s="590">
        <v>3891</v>
      </c>
      <c r="AM265" s="590">
        <v>0</v>
      </c>
      <c r="AN265" s="590">
        <v>0</v>
      </c>
      <c r="AO265" s="593">
        <v>132235</v>
      </c>
      <c r="AP265" s="590"/>
      <c r="AQ265" s="590"/>
      <c r="AR265" s="590"/>
      <c r="AS265" s="590"/>
      <c r="AT265" s="590"/>
      <c r="AU265" s="590"/>
      <c r="AV265" s="590"/>
      <c r="AW265" s="590"/>
      <c r="AX265" s="590"/>
      <c r="AY265" s="590"/>
      <c r="AZ265" s="590"/>
    </row>
    <row r="266" spans="2:52" s="553" customFormat="1" ht="16.5" customHeight="1">
      <c r="B266" s="1414"/>
      <c r="C266" s="583"/>
      <c r="D266" s="583"/>
      <c r="E266" s="600"/>
      <c r="F266" s="577" t="s">
        <v>1717</v>
      </c>
      <c r="G266" s="556"/>
      <c r="H266" s="590">
        <v>1</v>
      </c>
      <c r="I266" s="590"/>
      <c r="J266" s="590" t="s">
        <v>1319</v>
      </c>
      <c r="K266" s="590"/>
      <c r="L266" s="590" t="s">
        <v>1319</v>
      </c>
      <c r="M266" s="590"/>
      <c r="N266" s="590" t="s">
        <v>1319</v>
      </c>
      <c r="O266" s="590"/>
      <c r="P266" s="590" t="s">
        <v>1319</v>
      </c>
      <c r="Q266" s="590"/>
      <c r="R266" s="590" t="s">
        <v>1319</v>
      </c>
      <c r="S266" s="590"/>
      <c r="T266" s="590">
        <v>0</v>
      </c>
      <c r="U266" s="590"/>
      <c r="V266" s="590" t="s">
        <v>1319</v>
      </c>
      <c r="W266" s="590"/>
      <c r="X266" s="590" t="s">
        <v>1319</v>
      </c>
      <c r="Y266" s="590"/>
      <c r="Z266" s="590" t="s">
        <v>1319</v>
      </c>
      <c r="AA266" s="590"/>
      <c r="AB266" s="590" t="s">
        <v>1319</v>
      </c>
      <c r="AC266" s="590"/>
      <c r="AD266" s="590" t="s">
        <v>1319</v>
      </c>
      <c r="AE266" s="590"/>
      <c r="AF266" s="590" t="s">
        <v>1319</v>
      </c>
      <c r="AG266" s="590"/>
      <c r="AH266" s="590" t="s">
        <v>1319</v>
      </c>
      <c r="AI266" s="590" t="s">
        <v>1319</v>
      </c>
      <c r="AJ266" s="590" t="s">
        <v>1319</v>
      </c>
      <c r="AK266" s="590" t="s">
        <v>1319</v>
      </c>
      <c r="AL266" s="590" t="s">
        <v>1319</v>
      </c>
      <c r="AM266" s="590" t="s">
        <v>1319</v>
      </c>
      <c r="AN266" s="590">
        <v>0</v>
      </c>
      <c r="AO266" s="593" t="s">
        <v>1319</v>
      </c>
      <c r="AP266" s="590"/>
      <c r="AQ266" s="590"/>
      <c r="AR266" s="590"/>
      <c r="AS266" s="590"/>
      <c r="AT266" s="590"/>
      <c r="AU266" s="590"/>
      <c r="AV266" s="590"/>
      <c r="AW266" s="590"/>
      <c r="AX266" s="590"/>
      <c r="AY266" s="590"/>
      <c r="AZ266" s="590"/>
    </row>
    <row r="267" spans="2:52" ht="12">
      <c r="B267" s="1414"/>
      <c r="C267" s="583"/>
      <c r="D267" s="583"/>
      <c r="E267" s="600"/>
      <c r="F267" s="577" t="s">
        <v>1718</v>
      </c>
      <c r="G267" s="602"/>
      <c r="H267" s="590">
        <v>1</v>
      </c>
      <c r="I267" s="590"/>
      <c r="J267" s="590" t="s">
        <v>1354</v>
      </c>
      <c r="K267" s="590"/>
      <c r="L267" s="590" t="s">
        <v>1354</v>
      </c>
      <c r="M267" s="590"/>
      <c r="N267" s="590" t="s">
        <v>1354</v>
      </c>
      <c r="O267" s="590"/>
      <c r="P267" s="590" t="s">
        <v>1354</v>
      </c>
      <c r="Q267" s="590"/>
      <c r="R267" s="590" t="s">
        <v>1354</v>
      </c>
      <c r="S267" s="590"/>
      <c r="T267" s="590">
        <v>0</v>
      </c>
      <c r="U267" s="590"/>
      <c r="V267" s="590" t="s">
        <v>1354</v>
      </c>
      <c r="W267" s="590"/>
      <c r="X267" s="590" t="s">
        <v>1354</v>
      </c>
      <c r="Y267" s="590"/>
      <c r="Z267" s="590" t="s">
        <v>1354</v>
      </c>
      <c r="AA267" s="590"/>
      <c r="AB267" s="590" t="s">
        <v>1354</v>
      </c>
      <c r="AC267" s="590"/>
      <c r="AD267" s="590" t="s">
        <v>1354</v>
      </c>
      <c r="AE267" s="590"/>
      <c r="AF267" s="590" t="s">
        <v>1354</v>
      </c>
      <c r="AG267" s="590"/>
      <c r="AH267" s="590" t="s">
        <v>1354</v>
      </c>
      <c r="AI267" s="590" t="s">
        <v>1354</v>
      </c>
      <c r="AJ267" s="590">
        <v>0</v>
      </c>
      <c r="AK267" s="590" t="s">
        <v>1354</v>
      </c>
      <c r="AL267" s="590" t="s">
        <v>1354</v>
      </c>
      <c r="AM267" s="590" t="s">
        <v>1354</v>
      </c>
      <c r="AN267" s="590" t="s">
        <v>1354</v>
      </c>
      <c r="AO267" s="593" t="s">
        <v>1354</v>
      </c>
      <c r="AP267" s="590"/>
      <c r="AQ267" s="590"/>
      <c r="AR267" s="590"/>
      <c r="AS267" s="590"/>
      <c r="AT267" s="590"/>
      <c r="AU267" s="590"/>
      <c r="AV267" s="590"/>
      <c r="AW267" s="590"/>
      <c r="AX267" s="590"/>
      <c r="AY267" s="590"/>
      <c r="AZ267" s="590"/>
    </row>
    <row r="268" spans="2:52" s="597" customFormat="1" ht="16.5" customHeight="1">
      <c r="B268" s="556"/>
      <c r="C268" s="583"/>
      <c r="D268" s="583"/>
      <c r="E268" s="600"/>
      <c r="F268" s="577" t="s">
        <v>1707</v>
      </c>
      <c r="G268" s="598"/>
      <c r="H268" s="590">
        <f>SUM(H259:H267)</f>
        <v>43</v>
      </c>
      <c r="I268" s="603"/>
      <c r="J268" s="590">
        <v>5316</v>
      </c>
      <c r="K268" s="603"/>
      <c r="L268" s="590">
        <v>60327</v>
      </c>
      <c r="M268" s="603"/>
      <c r="N268" s="590">
        <v>108876</v>
      </c>
      <c r="O268" s="590"/>
      <c r="P268" s="590">
        <v>308237</v>
      </c>
      <c r="Q268" s="590"/>
      <c r="R268" s="590">
        <v>16657</v>
      </c>
      <c r="S268" s="590"/>
      <c r="T268" s="590">
        <f>SUM(T259:T267)</f>
        <v>0</v>
      </c>
      <c r="U268" s="590"/>
      <c r="V268" s="590">
        <v>24415</v>
      </c>
      <c r="W268" s="590"/>
      <c r="X268" s="590">
        <v>25271</v>
      </c>
      <c r="Y268" s="590"/>
      <c r="Z268" s="590">
        <v>19221</v>
      </c>
      <c r="AA268" s="590"/>
      <c r="AB268" s="590">
        <v>23403</v>
      </c>
      <c r="AC268" s="590"/>
      <c r="AD268" s="590">
        <v>18193</v>
      </c>
      <c r="AE268" s="590"/>
      <c r="AF268" s="590">
        <v>25137</v>
      </c>
      <c r="AG268" s="590"/>
      <c r="AH268" s="590">
        <v>125978</v>
      </c>
      <c r="AI268" s="590">
        <v>55221</v>
      </c>
      <c r="AJ268" s="590">
        <v>4334</v>
      </c>
      <c r="AK268" s="590">
        <v>2990</v>
      </c>
      <c r="AL268" s="590">
        <v>22505</v>
      </c>
      <c r="AM268" s="590">
        <v>15737</v>
      </c>
      <c r="AN268" s="590">
        <v>3276</v>
      </c>
      <c r="AO268" s="593">
        <v>527508</v>
      </c>
      <c r="AP268" s="590"/>
      <c r="AQ268" s="590"/>
      <c r="AR268" s="590"/>
      <c r="AS268" s="590"/>
      <c r="AT268" s="590"/>
      <c r="AU268" s="590"/>
      <c r="AV268" s="590"/>
      <c r="AW268" s="590"/>
      <c r="AX268" s="590"/>
      <c r="AY268" s="590"/>
      <c r="AZ268" s="590"/>
    </row>
    <row r="269" spans="2:52" s="597" customFormat="1" ht="16.5" customHeight="1">
      <c r="B269" s="556"/>
      <c r="C269" s="583"/>
      <c r="D269" s="583"/>
      <c r="E269" s="600"/>
      <c r="F269" s="577"/>
      <c r="G269" s="598"/>
      <c r="H269" s="590"/>
      <c r="I269" s="603"/>
      <c r="J269" s="590"/>
      <c r="K269" s="603"/>
      <c r="L269" s="590"/>
      <c r="M269" s="603"/>
      <c r="N269" s="590"/>
      <c r="O269" s="590"/>
      <c r="P269" s="590"/>
      <c r="Q269" s="590"/>
      <c r="R269" s="590"/>
      <c r="S269" s="590"/>
      <c r="T269" s="590"/>
      <c r="U269" s="590"/>
      <c r="V269" s="590"/>
      <c r="W269" s="590"/>
      <c r="X269" s="590"/>
      <c r="Y269" s="590"/>
      <c r="Z269" s="590"/>
      <c r="AA269" s="590"/>
      <c r="AB269" s="590"/>
      <c r="AC269" s="590"/>
      <c r="AD269" s="590"/>
      <c r="AE269" s="590"/>
      <c r="AF269" s="590"/>
      <c r="AG269" s="590"/>
      <c r="AH269" s="590"/>
      <c r="AI269" s="590"/>
      <c r="AJ269" s="590"/>
      <c r="AK269" s="590"/>
      <c r="AL269" s="590"/>
      <c r="AM269" s="590"/>
      <c r="AN269" s="590"/>
      <c r="AO269" s="593"/>
      <c r="AP269" s="590"/>
      <c r="AQ269" s="590"/>
      <c r="AR269" s="590"/>
      <c r="AS269" s="590"/>
      <c r="AT269" s="590"/>
      <c r="AU269" s="590"/>
      <c r="AV269" s="590"/>
      <c r="AW269" s="590"/>
      <c r="AX269" s="590"/>
      <c r="AY269" s="590"/>
      <c r="AZ269" s="590"/>
    </row>
    <row r="270" spans="2:41" s="582" customFormat="1" ht="12.75">
      <c r="B270" s="556"/>
      <c r="C270" s="583"/>
      <c r="D270" s="583"/>
      <c r="E270" s="584"/>
      <c r="F270" s="585" t="s">
        <v>519</v>
      </c>
      <c r="G270" s="586"/>
      <c r="H270" s="587">
        <f>SUM(H273,H283)</f>
        <v>65</v>
      </c>
      <c r="I270" s="587"/>
      <c r="J270" s="587">
        <f>SUM(J273,J283)</f>
        <v>1276</v>
      </c>
      <c r="K270" s="587"/>
      <c r="L270" s="588" t="s">
        <v>1719</v>
      </c>
      <c r="M270" s="587"/>
      <c r="N270" s="587">
        <f>SUM(N273,N283)</f>
        <v>27789</v>
      </c>
      <c r="O270" s="587"/>
      <c r="P270" s="587">
        <f>SUM(P273,P283)</f>
        <v>80201</v>
      </c>
      <c r="Q270" s="589"/>
      <c r="R270" s="588" t="s">
        <v>1719</v>
      </c>
      <c r="S270" s="589"/>
      <c r="T270" s="587">
        <f>SUM(T273,T283)</f>
        <v>0</v>
      </c>
      <c r="U270" s="587"/>
      <c r="V270" s="588" t="s">
        <v>1719</v>
      </c>
      <c r="W270" s="587"/>
      <c r="X270" s="588" t="s">
        <v>1719</v>
      </c>
      <c r="Y270" s="587"/>
      <c r="Z270" s="588" t="s">
        <v>1719</v>
      </c>
      <c r="AA270" s="587"/>
      <c r="AB270" s="588" t="s">
        <v>1719</v>
      </c>
      <c r="AC270" s="587"/>
      <c r="AD270" s="588" t="s">
        <v>1719</v>
      </c>
      <c r="AE270" s="587"/>
      <c r="AF270" s="588" t="s">
        <v>1719</v>
      </c>
      <c r="AG270" s="587"/>
      <c r="AH270" s="588" t="s">
        <v>1719</v>
      </c>
      <c r="AI270" s="588" t="s">
        <v>1719</v>
      </c>
      <c r="AJ270" s="588" t="s">
        <v>1719</v>
      </c>
      <c r="AK270" s="588" t="s">
        <v>1719</v>
      </c>
      <c r="AL270" s="588" t="s">
        <v>1719</v>
      </c>
      <c r="AM270" s="588" t="s">
        <v>1719</v>
      </c>
      <c r="AN270" s="588" t="s">
        <v>1719</v>
      </c>
      <c r="AO270" s="591">
        <f>SUM(AO273,AO283)</f>
        <v>141858</v>
      </c>
    </row>
    <row r="271" spans="2:52" s="553" customFormat="1" ht="16.5" customHeight="1">
      <c r="B271" s="556"/>
      <c r="C271" s="583"/>
      <c r="D271" s="592">
        <v>9</v>
      </c>
      <c r="E271" s="584"/>
      <c r="F271" s="577" t="s">
        <v>1702</v>
      </c>
      <c r="G271" s="556"/>
      <c r="H271" s="590">
        <v>20</v>
      </c>
      <c r="I271" s="590"/>
      <c r="J271" s="590">
        <v>37</v>
      </c>
      <c r="K271" s="590"/>
      <c r="L271" s="590" t="s">
        <v>1703</v>
      </c>
      <c r="M271" s="590"/>
      <c r="N271" s="590">
        <v>151</v>
      </c>
      <c r="O271" s="590"/>
      <c r="P271" s="590">
        <v>814</v>
      </c>
      <c r="Q271" s="590"/>
      <c r="R271" s="588" t="s">
        <v>1703</v>
      </c>
      <c r="S271" s="590"/>
      <c r="T271" s="590">
        <v>0</v>
      </c>
      <c r="U271" s="590"/>
      <c r="V271" s="590" t="s">
        <v>1703</v>
      </c>
      <c r="W271" s="590"/>
      <c r="X271" s="590" t="s">
        <v>1703</v>
      </c>
      <c r="Y271" s="590"/>
      <c r="Z271" s="590" t="s">
        <v>1703</v>
      </c>
      <c r="AA271" s="590"/>
      <c r="AB271" s="590" t="s">
        <v>1703</v>
      </c>
      <c r="AC271" s="590"/>
      <c r="AD271" s="590" t="s">
        <v>1703</v>
      </c>
      <c r="AE271" s="590"/>
      <c r="AF271" s="590" t="s">
        <v>1703</v>
      </c>
      <c r="AG271" s="590"/>
      <c r="AH271" s="590" t="s">
        <v>1703</v>
      </c>
      <c r="AI271" s="590" t="s">
        <v>1703</v>
      </c>
      <c r="AJ271" s="590" t="s">
        <v>1703</v>
      </c>
      <c r="AK271" s="590" t="s">
        <v>1703</v>
      </c>
      <c r="AL271" s="590" t="s">
        <v>1703</v>
      </c>
      <c r="AM271" s="590" t="s">
        <v>1703</v>
      </c>
      <c r="AN271" s="590" t="s">
        <v>1703</v>
      </c>
      <c r="AO271" s="593">
        <v>1622</v>
      </c>
      <c r="AP271" s="590"/>
      <c r="AQ271" s="590"/>
      <c r="AR271" s="590"/>
      <c r="AS271" s="590"/>
      <c r="AT271" s="590"/>
      <c r="AU271" s="590"/>
      <c r="AV271" s="590"/>
      <c r="AW271" s="590"/>
      <c r="AX271" s="590"/>
      <c r="AY271" s="590"/>
      <c r="AZ271" s="590"/>
    </row>
    <row r="272" spans="2:52" s="553" customFormat="1" ht="16.5" customHeight="1">
      <c r="B272" s="556"/>
      <c r="C272" s="583"/>
      <c r="D272" s="1413" t="s">
        <v>1704</v>
      </c>
      <c r="E272" s="189"/>
      <c r="F272" s="577" t="s">
        <v>1705</v>
      </c>
      <c r="G272" s="556"/>
      <c r="H272" s="590">
        <v>20</v>
      </c>
      <c r="I272" s="590"/>
      <c r="J272" s="590">
        <v>138</v>
      </c>
      <c r="K272" s="590"/>
      <c r="L272" s="590" t="s">
        <v>1706</v>
      </c>
      <c r="M272" s="590"/>
      <c r="N272" s="590">
        <v>2068</v>
      </c>
      <c r="O272" s="590"/>
      <c r="P272" s="590">
        <v>3092</v>
      </c>
      <c r="Q272" s="590"/>
      <c r="R272" s="588" t="s">
        <v>1706</v>
      </c>
      <c r="S272" s="590"/>
      <c r="T272" s="590">
        <v>0</v>
      </c>
      <c r="U272" s="590"/>
      <c r="V272" s="590" t="s">
        <v>1706</v>
      </c>
      <c r="W272" s="590"/>
      <c r="X272" s="590" t="s">
        <v>1706</v>
      </c>
      <c r="Y272" s="590"/>
      <c r="Z272" s="590" t="s">
        <v>1706</v>
      </c>
      <c r="AA272" s="590"/>
      <c r="AB272" s="590" t="s">
        <v>1706</v>
      </c>
      <c r="AC272" s="590"/>
      <c r="AD272" s="590" t="s">
        <v>1706</v>
      </c>
      <c r="AE272" s="590"/>
      <c r="AF272" s="590" t="s">
        <v>1706</v>
      </c>
      <c r="AG272" s="590"/>
      <c r="AH272" s="590" t="s">
        <v>1706</v>
      </c>
      <c r="AI272" s="590" t="s">
        <v>1706</v>
      </c>
      <c r="AJ272" s="590" t="s">
        <v>1706</v>
      </c>
      <c r="AK272" s="590" t="s">
        <v>1706</v>
      </c>
      <c r="AL272" s="590" t="s">
        <v>1706</v>
      </c>
      <c r="AM272" s="590" t="s">
        <v>1706</v>
      </c>
      <c r="AN272" s="590" t="s">
        <v>1706</v>
      </c>
      <c r="AO272" s="593">
        <v>7643</v>
      </c>
      <c r="AP272" s="590"/>
      <c r="AQ272" s="590"/>
      <c r="AR272" s="590"/>
      <c r="AS272" s="590"/>
      <c r="AT272" s="590"/>
      <c r="AU272" s="590"/>
      <c r="AV272" s="590"/>
      <c r="AW272" s="590"/>
      <c r="AX272" s="590"/>
      <c r="AY272" s="590"/>
      <c r="AZ272" s="590"/>
    </row>
    <row r="273" spans="2:52" s="553" customFormat="1" ht="16.5" customHeight="1">
      <c r="B273" s="556">
        <v>36</v>
      </c>
      <c r="C273" s="596"/>
      <c r="D273" s="1413"/>
      <c r="E273" s="189"/>
      <c r="F273" s="577" t="s">
        <v>1707</v>
      </c>
      <c r="G273" s="556"/>
      <c r="H273" s="590">
        <f>SUM(H271:H272)</f>
        <v>40</v>
      </c>
      <c r="I273" s="590"/>
      <c r="J273" s="590">
        <f>SUM(J271:J272)</f>
        <v>175</v>
      </c>
      <c r="K273" s="590"/>
      <c r="L273" s="590" t="s">
        <v>1708</v>
      </c>
      <c r="M273" s="590"/>
      <c r="N273" s="590">
        <f>SUM(N271:N272)</f>
        <v>2219</v>
      </c>
      <c r="O273" s="590"/>
      <c r="P273" s="590">
        <f>SUM(P271:P272)</f>
        <v>3906</v>
      </c>
      <c r="Q273" s="590"/>
      <c r="R273" s="588" t="s">
        <v>1708</v>
      </c>
      <c r="S273" s="590"/>
      <c r="T273" s="590">
        <f>SUM(T271:T272)</f>
        <v>0</v>
      </c>
      <c r="U273" s="590"/>
      <c r="V273" s="590" t="s">
        <v>1708</v>
      </c>
      <c r="W273" s="590"/>
      <c r="X273" s="590" t="s">
        <v>1708</v>
      </c>
      <c r="Y273" s="590"/>
      <c r="Z273" s="590" t="s">
        <v>1708</v>
      </c>
      <c r="AA273" s="590"/>
      <c r="AB273" s="590" t="s">
        <v>1708</v>
      </c>
      <c r="AC273" s="590"/>
      <c r="AD273" s="590" t="s">
        <v>1708</v>
      </c>
      <c r="AE273" s="590"/>
      <c r="AF273" s="590" t="s">
        <v>1708</v>
      </c>
      <c r="AG273" s="590"/>
      <c r="AH273" s="590" t="s">
        <v>1708</v>
      </c>
      <c r="AI273" s="590" t="s">
        <v>1708</v>
      </c>
      <c r="AJ273" s="590" t="s">
        <v>1708</v>
      </c>
      <c r="AK273" s="590" t="s">
        <v>1708</v>
      </c>
      <c r="AL273" s="590" t="s">
        <v>1708</v>
      </c>
      <c r="AM273" s="590" t="s">
        <v>1708</v>
      </c>
      <c r="AN273" s="590" t="s">
        <v>1708</v>
      </c>
      <c r="AO273" s="593">
        <f>SUM(AO271:AO272)</f>
        <v>9265</v>
      </c>
      <c r="AP273" s="590"/>
      <c r="AQ273" s="590"/>
      <c r="AR273" s="590"/>
      <c r="AS273" s="590"/>
      <c r="AT273" s="590"/>
      <c r="AU273" s="590"/>
      <c r="AV273" s="590"/>
      <c r="AW273" s="590"/>
      <c r="AX273" s="590"/>
      <c r="AY273" s="590"/>
      <c r="AZ273" s="590"/>
    </row>
    <row r="274" spans="2:52" s="597" customFormat="1" ht="16.5" customHeight="1">
      <c r="B274" s="1414" t="s">
        <v>1671</v>
      </c>
      <c r="C274" s="596"/>
      <c r="D274" s="594"/>
      <c r="E274" s="189"/>
      <c r="F274" s="577" t="s">
        <v>1709</v>
      </c>
      <c r="G274" s="598"/>
      <c r="H274" s="590">
        <v>9</v>
      </c>
      <c r="I274" s="588"/>
      <c r="J274" s="590">
        <v>120</v>
      </c>
      <c r="K274" s="588"/>
      <c r="L274" s="590">
        <v>1301</v>
      </c>
      <c r="M274" s="588"/>
      <c r="N274" s="590">
        <v>2543</v>
      </c>
      <c r="O274" s="590"/>
      <c r="P274" s="590">
        <v>3063</v>
      </c>
      <c r="Q274" s="590"/>
      <c r="R274" s="590">
        <v>119</v>
      </c>
      <c r="S274" s="590"/>
      <c r="T274" s="590">
        <v>0</v>
      </c>
      <c r="U274" s="590"/>
      <c r="V274" s="590">
        <v>0</v>
      </c>
      <c r="W274" s="590"/>
      <c r="X274" s="590">
        <v>15</v>
      </c>
      <c r="Y274" s="590"/>
      <c r="Z274" s="590">
        <v>524</v>
      </c>
      <c r="AA274" s="590"/>
      <c r="AB274" s="590">
        <v>482</v>
      </c>
      <c r="AC274" s="590"/>
      <c r="AD274" s="590">
        <v>265</v>
      </c>
      <c r="AE274" s="590"/>
      <c r="AF274" s="590">
        <v>579</v>
      </c>
      <c r="AG274" s="590"/>
      <c r="AH274" s="590">
        <v>2567</v>
      </c>
      <c r="AI274" s="590">
        <v>625</v>
      </c>
      <c r="AJ274" s="590">
        <v>338</v>
      </c>
      <c r="AK274" s="590">
        <v>111</v>
      </c>
      <c r="AL274" s="590">
        <v>245</v>
      </c>
      <c r="AM274" s="590">
        <v>0</v>
      </c>
      <c r="AN274" s="590">
        <v>0</v>
      </c>
      <c r="AO274" s="593">
        <v>7805</v>
      </c>
      <c r="AP274" s="590"/>
      <c r="AQ274" s="590"/>
      <c r="AR274" s="590"/>
      <c r="AS274" s="590"/>
      <c r="AT274" s="590"/>
      <c r="AU274" s="590"/>
      <c r="AV274" s="590"/>
      <c r="AW274" s="590"/>
      <c r="AX274" s="590"/>
      <c r="AY274" s="590"/>
      <c r="AZ274" s="590"/>
    </row>
    <row r="275" spans="2:52" s="553" customFormat="1" ht="16.5" customHeight="1">
      <c r="B275" s="1414"/>
      <c r="C275" s="596"/>
      <c r="D275" s="594"/>
      <c r="E275" s="599"/>
      <c r="F275" s="577" t="s">
        <v>1710</v>
      </c>
      <c r="G275" s="556"/>
      <c r="H275" s="590">
        <v>7</v>
      </c>
      <c r="I275" s="590"/>
      <c r="J275" s="590">
        <v>180</v>
      </c>
      <c r="K275" s="590"/>
      <c r="L275" s="590">
        <v>1874</v>
      </c>
      <c r="M275" s="590"/>
      <c r="N275" s="590">
        <v>3584</v>
      </c>
      <c r="O275" s="590"/>
      <c r="P275" s="590">
        <v>11375</v>
      </c>
      <c r="Q275" s="590"/>
      <c r="R275" s="590">
        <v>176</v>
      </c>
      <c r="S275" s="590"/>
      <c r="T275" s="590">
        <v>0</v>
      </c>
      <c r="U275" s="590"/>
      <c r="V275" s="590">
        <v>665</v>
      </c>
      <c r="W275" s="590"/>
      <c r="X275" s="590">
        <v>166</v>
      </c>
      <c r="Y275" s="590"/>
      <c r="Z275" s="590">
        <v>1223</v>
      </c>
      <c r="AA275" s="590"/>
      <c r="AB275" s="590">
        <v>1039</v>
      </c>
      <c r="AC275" s="590"/>
      <c r="AD275" s="590">
        <v>2022</v>
      </c>
      <c r="AE275" s="590"/>
      <c r="AF275" s="590">
        <v>394</v>
      </c>
      <c r="AG275" s="590"/>
      <c r="AH275" s="590">
        <v>4448</v>
      </c>
      <c r="AI275" s="590">
        <v>1012</v>
      </c>
      <c r="AJ275" s="590">
        <v>827</v>
      </c>
      <c r="AK275" s="590">
        <v>55</v>
      </c>
      <c r="AL275" s="590">
        <v>383</v>
      </c>
      <c r="AM275" s="590">
        <v>0</v>
      </c>
      <c r="AN275" s="590">
        <v>0</v>
      </c>
      <c r="AO275" s="593">
        <v>18401</v>
      </c>
      <c r="AP275" s="590"/>
      <c r="AQ275" s="590"/>
      <c r="AR275" s="590"/>
      <c r="AS275" s="590"/>
      <c r="AT275" s="590"/>
      <c r="AU275" s="590"/>
      <c r="AV275" s="590"/>
      <c r="AW275" s="590"/>
      <c r="AX275" s="590"/>
      <c r="AY275" s="590"/>
      <c r="AZ275" s="590"/>
    </row>
    <row r="276" spans="2:52" s="553" customFormat="1" ht="16.5" customHeight="1">
      <c r="B276" s="1414"/>
      <c r="C276" s="596"/>
      <c r="D276" s="596"/>
      <c r="E276" s="189"/>
      <c r="F276" s="577" t="s">
        <v>1711</v>
      </c>
      <c r="G276" s="556"/>
      <c r="H276" s="590">
        <v>6</v>
      </c>
      <c r="I276" s="590"/>
      <c r="J276" s="590">
        <v>240</v>
      </c>
      <c r="K276" s="590"/>
      <c r="L276" s="590">
        <v>2563</v>
      </c>
      <c r="M276" s="590"/>
      <c r="N276" s="590">
        <v>4472</v>
      </c>
      <c r="O276" s="590"/>
      <c r="P276" s="590">
        <v>4602</v>
      </c>
      <c r="Q276" s="590"/>
      <c r="R276" s="590">
        <v>313</v>
      </c>
      <c r="S276" s="590"/>
      <c r="T276" s="590">
        <v>0</v>
      </c>
      <c r="U276" s="590"/>
      <c r="V276" s="590">
        <v>30</v>
      </c>
      <c r="W276" s="590"/>
      <c r="X276" s="590">
        <v>81</v>
      </c>
      <c r="Y276" s="590"/>
      <c r="Z276" s="590">
        <v>305</v>
      </c>
      <c r="AA276" s="590"/>
      <c r="AB276" s="590">
        <v>1193</v>
      </c>
      <c r="AC276" s="590"/>
      <c r="AD276" s="590">
        <v>156</v>
      </c>
      <c r="AE276" s="590"/>
      <c r="AF276" s="590">
        <v>491</v>
      </c>
      <c r="AG276" s="590"/>
      <c r="AH276" s="590">
        <v>4973</v>
      </c>
      <c r="AI276" s="590">
        <v>1172</v>
      </c>
      <c r="AJ276" s="590">
        <v>10</v>
      </c>
      <c r="AK276" s="590">
        <v>24</v>
      </c>
      <c r="AL276" s="590">
        <v>473</v>
      </c>
      <c r="AM276" s="590">
        <v>0</v>
      </c>
      <c r="AN276" s="590">
        <v>0</v>
      </c>
      <c r="AO276" s="593">
        <v>12485</v>
      </c>
      <c r="AP276" s="590"/>
      <c r="AQ276" s="590"/>
      <c r="AR276" s="590"/>
      <c r="AS276" s="590"/>
      <c r="AT276" s="590"/>
      <c r="AU276" s="590"/>
      <c r="AV276" s="590"/>
      <c r="AW276" s="590"/>
      <c r="AX276" s="590"/>
      <c r="AY276" s="590"/>
      <c r="AZ276" s="590"/>
    </row>
    <row r="277" spans="2:52" s="553" customFormat="1" ht="16.5" customHeight="1">
      <c r="B277" s="1414"/>
      <c r="C277" s="596"/>
      <c r="D277" s="592">
        <v>10</v>
      </c>
      <c r="E277" s="600"/>
      <c r="F277" s="577" t="s">
        <v>1712</v>
      </c>
      <c r="G277" s="556"/>
      <c r="H277" s="590">
        <v>0</v>
      </c>
      <c r="I277" s="590"/>
      <c r="J277" s="590">
        <v>0</v>
      </c>
      <c r="K277" s="590"/>
      <c r="L277" s="590">
        <v>0</v>
      </c>
      <c r="M277" s="590"/>
      <c r="N277" s="590">
        <v>0</v>
      </c>
      <c r="O277" s="590"/>
      <c r="P277" s="590">
        <v>0</v>
      </c>
      <c r="Q277" s="590"/>
      <c r="R277" s="590">
        <v>0</v>
      </c>
      <c r="S277" s="590"/>
      <c r="T277" s="590">
        <v>0</v>
      </c>
      <c r="U277" s="590"/>
      <c r="V277" s="590">
        <v>0</v>
      </c>
      <c r="W277" s="590"/>
      <c r="X277" s="590">
        <v>0</v>
      </c>
      <c r="Y277" s="590"/>
      <c r="Z277" s="590">
        <v>0</v>
      </c>
      <c r="AA277" s="590"/>
      <c r="AB277" s="590">
        <v>0</v>
      </c>
      <c r="AC277" s="590"/>
      <c r="AD277" s="590">
        <v>0</v>
      </c>
      <c r="AE277" s="590"/>
      <c r="AF277" s="590">
        <v>0</v>
      </c>
      <c r="AG277" s="590"/>
      <c r="AH277" s="590">
        <v>0</v>
      </c>
      <c r="AI277" s="590">
        <v>0</v>
      </c>
      <c r="AJ277" s="590">
        <v>0</v>
      </c>
      <c r="AK277" s="590">
        <v>0</v>
      </c>
      <c r="AL277" s="590">
        <v>0</v>
      </c>
      <c r="AM277" s="590">
        <v>0</v>
      </c>
      <c r="AN277" s="590">
        <v>0</v>
      </c>
      <c r="AO277" s="593">
        <v>0</v>
      </c>
      <c r="AP277" s="590"/>
      <c r="AQ277" s="590"/>
      <c r="AR277" s="590"/>
      <c r="AS277" s="590"/>
      <c r="AT277" s="590"/>
      <c r="AU277" s="590"/>
      <c r="AV277" s="590"/>
      <c r="AW277" s="590"/>
      <c r="AX277" s="590"/>
      <c r="AY277" s="590"/>
      <c r="AZ277" s="590"/>
    </row>
    <row r="278" spans="2:52" s="553" customFormat="1" ht="16.5" customHeight="1">
      <c r="B278" s="1414"/>
      <c r="C278" s="596"/>
      <c r="D278" s="1413" t="s">
        <v>1713</v>
      </c>
      <c r="E278" s="600"/>
      <c r="F278" s="577" t="s">
        <v>1714</v>
      </c>
      <c r="G278" s="556"/>
      <c r="H278" s="590">
        <v>1</v>
      </c>
      <c r="I278" s="590"/>
      <c r="J278" s="590" t="s">
        <v>1319</v>
      </c>
      <c r="K278" s="590"/>
      <c r="L278" s="590" t="s">
        <v>1319</v>
      </c>
      <c r="M278" s="590"/>
      <c r="N278" s="590" t="s">
        <v>1319</v>
      </c>
      <c r="O278" s="590"/>
      <c r="P278" s="590" t="s">
        <v>1319</v>
      </c>
      <c r="Q278" s="590"/>
      <c r="R278" s="590" t="s">
        <v>1319</v>
      </c>
      <c r="S278" s="590"/>
      <c r="T278" s="590">
        <v>0</v>
      </c>
      <c r="U278" s="590"/>
      <c r="V278" s="590" t="s">
        <v>1319</v>
      </c>
      <c r="W278" s="590"/>
      <c r="X278" s="590" t="s">
        <v>1319</v>
      </c>
      <c r="Y278" s="590"/>
      <c r="Z278" s="590" t="s">
        <v>1319</v>
      </c>
      <c r="AA278" s="590"/>
      <c r="AB278" s="590" t="s">
        <v>1319</v>
      </c>
      <c r="AC278" s="590"/>
      <c r="AD278" s="590" t="s">
        <v>1319</v>
      </c>
      <c r="AE278" s="590"/>
      <c r="AF278" s="590" t="s">
        <v>1319</v>
      </c>
      <c r="AG278" s="590"/>
      <c r="AH278" s="590" t="s">
        <v>1319</v>
      </c>
      <c r="AI278" s="590" t="s">
        <v>1319</v>
      </c>
      <c r="AJ278" s="590" t="s">
        <v>1319</v>
      </c>
      <c r="AK278" s="590" t="s">
        <v>1319</v>
      </c>
      <c r="AL278" s="590" t="s">
        <v>1319</v>
      </c>
      <c r="AM278" s="590" t="s">
        <v>1319</v>
      </c>
      <c r="AN278" s="590" t="s">
        <v>1319</v>
      </c>
      <c r="AO278" s="593" t="s">
        <v>1319</v>
      </c>
      <c r="AP278" s="590"/>
      <c r="AQ278" s="590"/>
      <c r="AR278" s="590"/>
      <c r="AS278" s="590"/>
      <c r="AT278" s="590"/>
      <c r="AU278" s="590"/>
      <c r="AV278" s="590"/>
      <c r="AW278" s="590"/>
      <c r="AX278" s="590"/>
      <c r="AY278" s="590"/>
      <c r="AZ278" s="590"/>
    </row>
    <row r="279" spans="2:52" s="553" customFormat="1" ht="16.5" customHeight="1">
      <c r="B279" s="1414"/>
      <c r="C279" s="596"/>
      <c r="D279" s="1413"/>
      <c r="E279" s="600"/>
      <c r="F279" s="577" t="s">
        <v>1715</v>
      </c>
      <c r="G279" s="556"/>
      <c r="H279" s="590">
        <v>2</v>
      </c>
      <c r="I279" s="590"/>
      <c r="J279" s="590" t="s">
        <v>1319</v>
      </c>
      <c r="K279" s="590"/>
      <c r="L279" s="590" t="s">
        <v>1319</v>
      </c>
      <c r="M279" s="590"/>
      <c r="N279" s="590" t="s">
        <v>1319</v>
      </c>
      <c r="O279" s="590"/>
      <c r="P279" s="590" t="s">
        <v>1319</v>
      </c>
      <c r="Q279" s="590"/>
      <c r="R279" s="590" t="s">
        <v>1319</v>
      </c>
      <c r="S279" s="590"/>
      <c r="T279" s="590">
        <v>0</v>
      </c>
      <c r="U279" s="590"/>
      <c r="V279" s="590" t="s">
        <v>1319</v>
      </c>
      <c r="W279" s="590"/>
      <c r="X279" s="590" t="s">
        <v>1319</v>
      </c>
      <c r="Y279" s="590"/>
      <c r="Z279" s="590" t="s">
        <v>1319</v>
      </c>
      <c r="AA279" s="590"/>
      <c r="AB279" s="590" t="s">
        <v>1319</v>
      </c>
      <c r="AC279" s="590"/>
      <c r="AD279" s="590" t="s">
        <v>1319</v>
      </c>
      <c r="AE279" s="590"/>
      <c r="AF279" s="590" t="s">
        <v>1319</v>
      </c>
      <c r="AG279" s="590"/>
      <c r="AH279" s="590" t="s">
        <v>1319</v>
      </c>
      <c r="AI279" s="590" t="s">
        <v>1319</v>
      </c>
      <c r="AJ279" s="590" t="s">
        <v>1319</v>
      </c>
      <c r="AK279" s="590" t="s">
        <v>1319</v>
      </c>
      <c r="AL279" s="590" t="s">
        <v>1319</v>
      </c>
      <c r="AM279" s="590" t="s">
        <v>1319</v>
      </c>
      <c r="AN279" s="590" t="s">
        <v>1319</v>
      </c>
      <c r="AO279" s="593" t="s">
        <v>1319</v>
      </c>
      <c r="AP279" s="590"/>
      <c r="AQ279" s="590"/>
      <c r="AR279" s="590"/>
      <c r="AS279" s="590"/>
      <c r="AT279" s="590"/>
      <c r="AU279" s="590"/>
      <c r="AV279" s="590"/>
      <c r="AW279" s="590"/>
      <c r="AX279" s="590"/>
      <c r="AY279" s="590"/>
      <c r="AZ279" s="590"/>
    </row>
    <row r="280" spans="2:52" s="553" customFormat="1" ht="16.5" customHeight="1">
      <c r="B280" s="1414"/>
      <c r="C280" s="583"/>
      <c r="D280" s="583"/>
      <c r="E280" s="600"/>
      <c r="F280" s="577" t="s">
        <v>1716</v>
      </c>
      <c r="G280" s="556"/>
      <c r="H280" s="590">
        <v>0</v>
      </c>
      <c r="I280" s="590"/>
      <c r="J280" s="590">
        <v>0</v>
      </c>
      <c r="K280" s="590"/>
      <c r="L280" s="590">
        <v>0</v>
      </c>
      <c r="M280" s="601"/>
      <c r="N280" s="590">
        <v>0</v>
      </c>
      <c r="O280" s="590"/>
      <c r="P280" s="590">
        <v>0</v>
      </c>
      <c r="Q280" s="590"/>
      <c r="R280" s="590">
        <v>0</v>
      </c>
      <c r="S280" s="590"/>
      <c r="T280" s="590">
        <v>0</v>
      </c>
      <c r="U280" s="590"/>
      <c r="V280" s="590">
        <v>0</v>
      </c>
      <c r="W280" s="590"/>
      <c r="X280" s="590">
        <v>0</v>
      </c>
      <c r="Y280" s="590"/>
      <c r="Z280" s="590">
        <v>0</v>
      </c>
      <c r="AA280" s="590"/>
      <c r="AB280" s="590">
        <v>0</v>
      </c>
      <c r="AC280" s="590"/>
      <c r="AD280" s="590">
        <v>0</v>
      </c>
      <c r="AE280" s="590"/>
      <c r="AF280" s="590">
        <v>0</v>
      </c>
      <c r="AG280" s="590"/>
      <c r="AH280" s="590">
        <v>0</v>
      </c>
      <c r="AI280" s="590">
        <v>0</v>
      </c>
      <c r="AJ280" s="590">
        <v>0</v>
      </c>
      <c r="AK280" s="590">
        <v>0</v>
      </c>
      <c r="AL280" s="590">
        <v>0</v>
      </c>
      <c r="AM280" s="590">
        <v>0</v>
      </c>
      <c r="AN280" s="590">
        <v>0</v>
      </c>
      <c r="AO280" s="593">
        <v>0</v>
      </c>
      <c r="AP280" s="590"/>
      <c r="AQ280" s="590"/>
      <c r="AR280" s="590"/>
      <c r="AS280" s="590"/>
      <c r="AT280" s="590"/>
      <c r="AU280" s="590"/>
      <c r="AV280" s="590"/>
      <c r="AW280" s="590"/>
      <c r="AX280" s="590"/>
      <c r="AY280" s="590"/>
      <c r="AZ280" s="590"/>
    </row>
    <row r="281" spans="2:52" s="553" customFormat="1" ht="16.5" customHeight="1">
      <c r="B281" s="1414"/>
      <c r="C281" s="583"/>
      <c r="D281" s="583"/>
      <c r="E281" s="600"/>
      <c r="F281" s="577" t="s">
        <v>1717</v>
      </c>
      <c r="G281" s="556"/>
      <c r="H281" s="590">
        <v>0</v>
      </c>
      <c r="I281" s="590"/>
      <c r="J281" s="590">
        <v>0</v>
      </c>
      <c r="K281" s="590"/>
      <c r="L281" s="590">
        <v>0</v>
      </c>
      <c r="M281" s="590"/>
      <c r="N281" s="590">
        <v>0</v>
      </c>
      <c r="O281" s="590"/>
      <c r="P281" s="590">
        <v>0</v>
      </c>
      <c r="Q281" s="590"/>
      <c r="R281" s="590">
        <v>0</v>
      </c>
      <c r="S281" s="590"/>
      <c r="T281" s="590">
        <v>0</v>
      </c>
      <c r="U281" s="590"/>
      <c r="V281" s="590">
        <v>0</v>
      </c>
      <c r="W281" s="590"/>
      <c r="X281" s="590">
        <v>0</v>
      </c>
      <c r="Y281" s="590"/>
      <c r="Z281" s="590">
        <v>0</v>
      </c>
      <c r="AA281" s="590"/>
      <c r="AB281" s="590">
        <v>0</v>
      </c>
      <c r="AC281" s="590"/>
      <c r="AD281" s="590">
        <v>0</v>
      </c>
      <c r="AE281" s="590"/>
      <c r="AF281" s="590">
        <v>0</v>
      </c>
      <c r="AG281" s="590"/>
      <c r="AH281" s="590">
        <v>0</v>
      </c>
      <c r="AI281" s="590">
        <v>0</v>
      </c>
      <c r="AJ281" s="590">
        <v>0</v>
      </c>
      <c r="AK281" s="590">
        <v>0</v>
      </c>
      <c r="AL281" s="590">
        <v>0</v>
      </c>
      <c r="AM281" s="590">
        <v>0</v>
      </c>
      <c r="AN281" s="590">
        <v>0</v>
      </c>
      <c r="AO281" s="593">
        <v>0</v>
      </c>
      <c r="AP281" s="590"/>
      <c r="AQ281" s="590"/>
      <c r="AR281" s="590"/>
      <c r="AS281" s="590"/>
      <c r="AT281" s="590"/>
      <c r="AU281" s="590"/>
      <c r="AV281" s="590"/>
      <c r="AW281" s="590"/>
      <c r="AX281" s="590"/>
      <c r="AY281" s="590"/>
      <c r="AZ281" s="590"/>
    </row>
    <row r="282" spans="2:52" ht="12">
      <c r="B282" s="1414"/>
      <c r="C282" s="583"/>
      <c r="D282" s="583"/>
      <c r="E282" s="600"/>
      <c r="F282" s="577" t="s">
        <v>1718</v>
      </c>
      <c r="G282" s="602"/>
      <c r="H282" s="590">
        <v>0</v>
      </c>
      <c r="I282" s="590"/>
      <c r="J282" s="590">
        <v>0</v>
      </c>
      <c r="K282" s="590"/>
      <c r="L282" s="590">
        <v>0</v>
      </c>
      <c r="M282" s="590"/>
      <c r="N282" s="590">
        <v>0</v>
      </c>
      <c r="O282" s="590"/>
      <c r="P282" s="590">
        <v>0</v>
      </c>
      <c r="Q282" s="590"/>
      <c r="R282" s="590">
        <v>0</v>
      </c>
      <c r="S282" s="590"/>
      <c r="T282" s="590">
        <v>0</v>
      </c>
      <c r="U282" s="590"/>
      <c r="V282" s="590">
        <v>0</v>
      </c>
      <c r="W282" s="590"/>
      <c r="X282" s="590">
        <v>0</v>
      </c>
      <c r="Y282" s="590"/>
      <c r="Z282" s="590">
        <v>0</v>
      </c>
      <c r="AA282" s="590"/>
      <c r="AB282" s="590">
        <v>0</v>
      </c>
      <c r="AC282" s="590"/>
      <c r="AD282" s="590">
        <v>0</v>
      </c>
      <c r="AE282" s="590"/>
      <c r="AF282" s="590">
        <v>0</v>
      </c>
      <c r="AG282" s="590"/>
      <c r="AH282" s="590">
        <v>0</v>
      </c>
      <c r="AI282" s="590">
        <v>0</v>
      </c>
      <c r="AJ282" s="590">
        <v>0</v>
      </c>
      <c r="AK282" s="590">
        <v>0</v>
      </c>
      <c r="AL282" s="590">
        <v>0</v>
      </c>
      <c r="AM282" s="590">
        <v>0</v>
      </c>
      <c r="AN282" s="590">
        <v>0</v>
      </c>
      <c r="AO282" s="593">
        <v>0</v>
      </c>
      <c r="AP282" s="590"/>
      <c r="AQ282" s="590"/>
      <c r="AR282" s="590"/>
      <c r="AS282" s="590"/>
      <c r="AT282" s="590"/>
      <c r="AU282" s="590"/>
      <c r="AV282" s="590"/>
      <c r="AW282" s="590"/>
      <c r="AX282" s="590"/>
      <c r="AY282" s="590"/>
      <c r="AZ282" s="590"/>
    </row>
    <row r="283" spans="2:52" s="597" customFormat="1" ht="16.5" customHeight="1">
      <c r="B283" s="556"/>
      <c r="C283" s="583"/>
      <c r="D283" s="583"/>
      <c r="E283" s="600"/>
      <c r="F283" s="577" t="s">
        <v>1707</v>
      </c>
      <c r="G283" s="598"/>
      <c r="H283" s="590">
        <f>SUM(H274:H282)</f>
        <v>25</v>
      </c>
      <c r="I283" s="603"/>
      <c r="J283" s="590">
        <v>1101</v>
      </c>
      <c r="K283" s="603"/>
      <c r="L283" s="590">
        <v>12455</v>
      </c>
      <c r="M283" s="603"/>
      <c r="N283" s="590">
        <v>25570</v>
      </c>
      <c r="O283" s="590"/>
      <c r="P283" s="590">
        <v>76295</v>
      </c>
      <c r="Q283" s="590"/>
      <c r="R283" s="590">
        <v>2309</v>
      </c>
      <c r="S283" s="590"/>
      <c r="T283" s="590">
        <f>SUM(T274:T282)</f>
        <v>0</v>
      </c>
      <c r="U283" s="590"/>
      <c r="V283" s="590">
        <v>2415</v>
      </c>
      <c r="W283" s="590"/>
      <c r="X283" s="590">
        <v>3102</v>
      </c>
      <c r="Y283" s="590"/>
      <c r="Z283" s="590">
        <v>6269</v>
      </c>
      <c r="AA283" s="590"/>
      <c r="AB283" s="590">
        <v>7733</v>
      </c>
      <c r="AC283" s="590"/>
      <c r="AD283" s="590">
        <v>17933</v>
      </c>
      <c r="AE283" s="590"/>
      <c r="AF283" s="590">
        <v>16640</v>
      </c>
      <c r="AG283" s="590"/>
      <c r="AH283" s="590">
        <v>44236</v>
      </c>
      <c r="AI283" s="590">
        <v>8904</v>
      </c>
      <c r="AJ283" s="590">
        <v>1280</v>
      </c>
      <c r="AK283" s="590">
        <v>5487</v>
      </c>
      <c r="AL283" s="590">
        <v>4572</v>
      </c>
      <c r="AM283" s="590">
        <v>3656</v>
      </c>
      <c r="AN283" s="590">
        <v>1273</v>
      </c>
      <c r="AO283" s="593">
        <v>132593</v>
      </c>
      <c r="AP283" s="590"/>
      <c r="AQ283" s="590"/>
      <c r="AR283" s="590"/>
      <c r="AS283" s="590"/>
      <c r="AT283" s="590"/>
      <c r="AU283" s="590"/>
      <c r="AV283" s="590"/>
      <c r="AW283" s="590"/>
      <c r="AX283" s="590"/>
      <c r="AY283" s="590"/>
      <c r="AZ283" s="590"/>
    </row>
    <row r="284" spans="2:52" s="597" customFormat="1" ht="16.5" customHeight="1">
      <c r="B284" s="556"/>
      <c r="C284" s="583"/>
      <c r="D284" s="583"/>
      <c r="E284" s="600"/>
      <c r="F284" s="577"/>
      <c r="G284" s="598"/>
      <c r="H284" s="590"/>
      <c r="I284" s="603"/>
      <c r="J284" s="590"/>
      <c r="K284" s="603"/>
      <c r="L284" s="590"/>
      <c r="M284" s="603"/>
      <c r="N284" s="590"/>
      <c r="O284" s="590"/>
      <c r="P284" s="590"/>
      <c r="Q284" s="590"/>
      <c r="R284" s="590"/>
      <c r="S284" s="590"/>
      <c r="T284" s="590"/>
      <c r="U284" s="590"/>
      <c r="V284" s="590"/>
      <c r="W284" s="590"/>
      <c r="X284" s="590"/>
      <c r="Y284" s="590"/>
      <c r="Z284" s="590"/>
      <c r="AA284" s="590"/>
      <c r="AB284" s="590"/>
      <c r="AC284" s="590"/>
      <c r="AD284" s="590"/>
      <c r="AE284" s="590"/>
      <c r="AF284" s="590"/>
      <c r="AG284" s="590"/>
      <c r="AH284" s="590"/>
      <c r="AI284" s="590"/>
      <c r="AJ284" s="590"/>
      <c r="AK284" s="590"/>
      <c r="AL284" s="590"/>
      <c r="AM284" s="590"/>
      <c r="AN284" s="590"/>
      <c r="AO284" s="593"/>
      <c r="AP284" s="590"/>
      <c r="AQ284" s="590"/>
      <c r="AR284" s="590"/>
      <c r="AS284" s="590"/>
      <c r="AT284" s="590"/>
      <c r="AU284" s="590"/>
      <c r="AV284" s="590"/>
      <c r="AW284" s="590"/>
      <c r="AX284" s="590"/>
      <c r="AY284" s="590"/>
      <c r="AZ284" s="590"/>
    </row>
    <row r="285" spans="2:41" s="582" customFormat="1" ht="12.75">
      <c r="B285" s="556"/>
      <c r="C285" s="583"/>
      <c r="D285" s="583"/>
      <c r="E285" s="584"/>
      <c r="F285" s="585" t="s">
        <v>519</v>
      </c>
      <c r="G285" s="586"/>
      <c r="H285" s="587">
        <f>SUM(H288,H298)</f>
        <v>12</v>
      </c>
      <c r="I285" s="587"/>
      <c r="J285" s="587">
        <f>SUM(J288,J298)</f>
        <v>212</v>
      </c>
      <c r="K285" s="587"/>
      <c r="L285" s="588" t="s">
        <v>1719</v>
      </c>
      <c r="M285" s="587"/>
      <c r="N285" s="587">
        <f>SUM(N288,N298)</f>
        <v>3691</v>
      </c>
      <c r="O285" s="587"/>
      <c r="P285" s="587">
        <f>SUM(P288,P298)</f>
        <v>6620</v>
      </c>
      <c r="Q285" s="589"/>
      <c r="R285" s="590" t="s">
        <v>1719</v>
      </c>
      <c r="S285" s="589"/>
      <c r="T285" s="587">
        <f>SUM(T288,T298)</f>
        <v>0</v>
      </c>
      <c r="U285" s="587"/>
      <c r="V285" s="588" t="s">
        <v>1719</v>
      </c>
      <c r="W285" s="587"/>
      <c r="X285" s="588" t="s">
        <v>1719</v>
      </c>
      <c r="Y285" s="587"/>
      <c r="Z285" s="588" t="s">
        <v>1719</v>
      </c>
      <c r="AA285" s="587"/>
      <c r="AB285" s="588" t="s">
        <v>1719</v>
      </c>
      <c r="AC285" s="587"/>
      <c r="AD285" s="588" t="s">
        <v>1719</v>
      </c>
      <c r="AE285" s="587"/>
      <c r="AF285" s="588" t="s">
        <v>1719</v>
      </c>
      <c r="AG285" s="587"/>
      <c r="AH285" s="588" t="s">
        <v>1719</v>
      </c>
      <c r="AI285" s="588" t="s">
        <v>1719</v>
      </c>
      <c r="AJ285" s="588" t="s">
        <v>1719</v>
      </c>
      <c r="AK285" s="588" t="s">
        <v>1719</v>
      </c>
      <c r="AL285" s="588" t="s">
        <v>1719</v>
      </c>
      <c r="AM285" s="588" t="s">
        <v>1719</v>
      </c>
      <c r="AN285" s="588" t="s">
        <v>1719</v>
      </c>
      <c r="AO285" s="591">
        <f>SUM(AO288,AO298)</f>
        <v>13181</v>
      </c>
    </row>
    <row r="286" spans="2:52" s="553" customFormat="1" ht="16.5" customHeight="1">
      <c r="B286" s="556"/>
      <c r="C286" s="583"/>
      <c r="D286" s="592">
        <v>9</v>
      </c>
      <c r="E286" s="584"/>
      <c r="F286" s="577" t="s">
        <v>1702</v>
      </c>
      <c r="G286" s="556"/>
      <c r="H286" s="590">
        <v>2</v>
      </c>
      <c r="I286" s="590"/>
      <c r="J286" s="590" t="s">
        <v>1721</v>
      </c>
      <c r="K286" s="590"/>
      <c r="L286" s="590" t="s">
        <v>1703</v>
      </c>
      <c r="M286" s="590"/>
      <c r="N286" s="590" t="s">
        <v>1721</v>
      </c>
      <c r="O286" s="590"/>
      <c r="P286" s="590" t="s">
        <v>1721</v>
      </c>
      <c r="Q286" s="590"/>
      <c r="R286" s="590" t="s">
        <v>1703</v>
      </c>
      <c r="S286" s="590"/>
      <c r="T286" s="590">
        <v>0</v>
      </c>
      <c r="U286" s="590"/>
      <c r="V286" s="590" t="s">
        <v>1703</v>
      </c>
      <c r="W286" s="590"/>
      <c r="X286" s="590" t="s">
        <v>1703</v>
      </c>
      <c r="Y286" s="590"/>
      <c r="Z286" s="590" t="s">
        <v>1703</v>
      </c>
      <c r="AA286" s="590"/>
      <c r="AB286" s="590" t="s">
        <v>1703</v>
      </c>
      <c r="AC286" s="590"/>
      <c r="AD286" s="590" t="s">
        <v>1703</v>
      </c>
      <c r="AE286" s="590"/>
      <c r="AF286" s="590" t="s">
        <v>1703</v>
      </c>
      <c r="AG286" s="590"/>
      <c r="AH286" s="590" t="s">
        <v>1703</v>
      </c>
      <c r="AI286" s="590" t="s">
        <v>1703</v>
      </c>
      <c r="AJ286" s="590" t="s">
        <v>1703</v>
      </c>
      <c r="AK286" s="590" t="s">
        <v>1703</v>
      </c>
      <c r="AL286" s="590" t="s">
        <v>1703</v>
      </c>
      <c r="AM286" s="590" t="s">
        <v>1703</v>
      </c>
      <c r="AN286" s="590" t="s">
        <v>1703</v>
      </c>
      <c r="AO286" s="593" t="s">
        <v>1721</v>
      </c>
      <c r="AP286" s="590"/>
      <c r="AQ286" s="590"/>
      <c r="AR286" s="590"/>
      <c r="AS286" s="590"/>
      <c r="AT286" s="590"/>
      <c r="AU286" s="590"/>
      <c r="AV286" s="590"/>
      <c r="AW286" s="590"/>
      <c r="AX286" s="590"/>
      <c r="AY286" s="590"/>
      <c r="AZ286" s="590"/>
    </row>
    <row r="287" spans="2:52" s="553" customFormat="1" ht="16.5" customHeight="1">
      <c r="B287" s="556"/>
      <c r="C287" s="583"/>
      <c r="D287" s="1413" t="s">
        <v>1704</v>
      </c>
      <c r="E287" s="189"/>
      <c r="F287" s="577" t="s">
        <v>1705</v>
      </c>
      <c r="G287" s="556"/>
      <c r="H287" s="590">
        <v>2</v>
      </c>
      <c r="I287" s="590"/>
      <c r="J287" s="590" t="s">
        <v>1319</v>
      </c>
      <c r="K287" s="590"/>
      <c r="L287" s="590" t="s">
        <v>1706</v>
      </c>
      <c r="M287" s="590"/>
      <c r="N287" s="590" t="s">
        <v>1319</v>
      </c>
      <c r="O287" s="590"/>
      <c r="P287" s="590" t="s">
        <v>1319</v>
      </c>
      <c r="Q287" s="590"/>
      <c r="R287" s="590" t="s">
        <v>1706</v>
      </c>
      <c r="S287" s="590"/>
      <c r="T287" s="590">
        <v>0</v>
      </c>
      <c r="U287" s="590"/>
      <c r="V287" s="590" t="s">
        <v>1706</v>
      </c>
      <c r="W287" s="590"/>
      <c r="X287" s="590" t="s">
        <v>1706</v>
      </c>
      <c r="Y287" s="590"/>
      <c r="Z287" s="590" t="s">
        <v>1706</v>
      </c>
      <c r="AA287" s="590"/>
      <c r="AB287" s="590" t="s">
        <v>1706</v>
      </c>
      <c r="AC287" s="590"/>
      <c r="AD287" s="590" t="s">
        <v>1706</v>
      </c>
      <c r="AE287" s="590"/>
      <c r="AF287" s="590" t="s">
        <v>1706</v>
      </c>
      <c r="AG287" s="590"/>
      <c r="AH287" s="590" t="s">
        <v>1706</v>
      </c>
      <c r="AI287" s="590" t="s">
        <v>1706</v>
      </c>
      <c r="AJ287" s="590" t="s">
        <v>1706</v>
      </c>
      <c r="AK287" s="590" t="s">
        <v>1706</v>
      </c>
      <c r="AL287" s="590" t="s">
        <v>1706</v>
      </c>
      <c r="AM287" s="590" t="s">
        <v>1706</v>
      </c>
      <c r="AN287" s="590" t="s">
        <v>1706</v>
      </c>
      <c r="AO287" s="593" t="s">
        <v>1319</v>
      </c>
      <c r="AP287" s="590"/>
      <c r="AQ287" s="590"/>
      <c r="AR287" s="590"/>
      <c r="AS287" s="590"/>
      <c r="AT287" s="590"/>
      <c r="AU287" s="590"/>
      <c r="AV287" s="590"/>
      <c r="AW287" s="590"/>
      <c r="AX287" s="590"/>
      <c r="AY287" s="590"/>
      <c r="AZ287" s="590"/>
    </row>
    <row r="288" spans="2:52" s="553" customFormat="1" ht="16.5" customHeight="1">
      <c r="B288" s="556">
        <v>37</v>
      </c>
      <c r="C288" s="596"/>
      <c r="D288" s="1413"/>
      <c r="E288" s="189"/>
      <c r="F288" s="577" t="s">
        <v>1707</v>
      </c>
      <c r="G288" s="556"/>
      <c r="H288" s="590">
        <f>SUM(H286:H287)</f>
        <v>4</v>
      </c>
      <c r="I288" s="590"/>
      <c r="J288" s="590">
        <v>18</v>
      </c>
      <c r="K288" s="590"/>
      <c r="L288" s="590" t="s">
        <v>1708</v>
      </c>
      <c r="M288" s="590"/>
      <c r="N288" s="590">
        <v>129</v>
      </c>
      <c r="O288" s="590"/>
      <c r="P288" s="590">
        <v>390</v>
      </c>
      <c r="Q288" s="590"/>
      <c r="R288" s="590" t="s">
        <v>1708</v>
      </c>
      <c r="S288" s="590"/>
      <c r="T288" s="590">
        <f>SUM(T286:T287)</f>
        <v>0</v>
      </c>
      <c r="U288" s="590"/>
      <c r="V288" s="590" t="s">
        <v>1708</v>
      </c>
      <c r="W288" s="590"/>
      <c r="X288" s="590" t="s">
        <v>1708</v>
      </c>
      <c r="Y288" s="590"/>
      <c r="Z288" s="590" t="s">
        <v>1708</v>
      </c>
      <c r="AA288" s="590"/>
      <c r="AB288" s="590" t="s">
        <v>1708</v>
      </c>
      <c r="AC288" s="590"/>
      <c r="AD288" s="590" t="s">
        <v>1708</v>
      </c>
      <c r="AE288" s="590"/>
      <c r="AF288" s="590" t="s">
        <v>1708</v>
      </c>
      <c r="AG288" s="590"/>
      <c r="AH288" s="590" t="s">
        <v>1708</v>
      </c>
      <c r="AI288" s="590" t="s">
        <v>1708</v>
      </c>
      <c r="AJ288" s="590" t="s">
        <v>1708</v>
      </c>
      <c r="AK288" s="590" t="s">
        <v>1708</v>
      </c>
      <c r="AL288" s="590" t="s">
        <v>1708</v>
      </c>
      <c r="AM288" s="590" t="s">
        <v>1708</v>
      </c>
      <c r="AN288" s="590" t="s">
        <v>1708</v>
      </c>
      <c r="AO288" s="593">
        <v>768</v>
      </c>
      <c r="AP288" s="590"/>
      <c r="AQ288" s="590"/>
      <c r="AR288" s="590"/>
      <c r="AS288" s="590"/>
      <c r="AT288" s="590"/>
      <c r="AU288" s="590"/>
      <c r="AV288" s="590"/>
      <c r="AW288" s="590"/>
      <c r="AX288" s="590"/>
      <c r="AY288" s="590"/>
      <c r="AZ288" s="590"/>
    </row>
    <row r="289" spans="2:52" s="597" customFormat="1" ht="16.5" customHeight="1">
      <c r="B289" s="1414" t="s">
        <v>1672</v>
      </c>
      <c r="C289" s="596"/>
      <c r="D289" s="594"/>
      <c r="E289" s="189"/>
      <c r="F289" s="577" t="s">
        <v>1709</v>
      </c>
      <c r="G289" s="598"/>
      <c r="H289" s="590">
        <v>6</v>
      </c>
      <c r="I289" s="588"/>
      <c r="J289" s="590">
        <v>87</v>
      </c>
      <c r="K289" s="588"/>
      <c r="L289" s="590">
        <v>920</v>
      </c>
      <c r="M289" s="588"/>
      <c r="N289" s="590">
        <v>1303</v>
      </c>
      <c r="O289" s="590"/>
      <c r="P289" s="590">
        <v>867</v>
      </c>
      <c r="Q289" s="590"/>
      <c r="R289" s="590">
        <v>64</v>
      </c>
      <c r="S289" s="590"/>
      <c r="T289" s="590">
        <v>0</v>
      </c>
      <c r="U289" s="590"/>
      <c r="V289" s="590">
        <v>20</v>
      </c>
      <c r="W289" s="590"/>
      <c r="X289" s="590">
        <v>8</v>
      </c>
      <c r="Y289" s="590"/>
      <c r="Z289" s="590">
        <v>54</v>
      </c>
      <c r="AA289" s="590"/>
      <c r="AB289" s="590">
        <v>149</v>
      </c>
      <c r="AC289" s="590"/>
      <c r="AD289" s="590">
        <v>0</v>
      </c>
      <c r="AE289" s="590"/>
      <c r="AF289" s="590">
        <v>6</v>
      </c>
      <c r="AG289" s="590"/>
      <c r="AH289" s="590">
        <v>639</v>
      </c>
      <c r="AI289" s="590">
        <v>111</v>
      </c>
      <c r="AJ289" s="590">
        <v>0</v>
      </c>
      <c r="AK289" s="590">
        <v>0</v>
      </c>
      <c r="AL289" s="590">
        <v>24</v>
      </c>
      <c r="AM289" s="590">
        <v>0</v>
      </c>
      <c r="AN289" s="590">
        <v>0</v>
      </c>
      <c r="AO289" s="593">
        <v>2978</v>
      </c>
      <c r="AP289" s="590"/>
      <c r="AQ289" s="590"/>
      <c r="AR289" s="590"/>
      <c r="AS289" s="590"/>
      <c r="AT289" s="590"/>
      <c r="AU289" s="590"/>
      <c r="AV289" s="590"/>
      <c r="AW289" s="590"/>
      <c r="AX289" s="590"/>
      <c r="AY289" s="590"/>
      <c r="AZ289" s="590"/>
    </row>
    <row r="290" spans="2:52" s="553" customFormat="1" ht="16.5" customHeight="1">
      <c r="B290" s="1414"/>
      <c r="C290" s="596"/>
      <c r="D290" s="594"/>
      <c r="E290" s="599"/>
      <c r="F290" s="577" t="s">
        <v>1710</v>
      </c>
      <c r="G290" s="556"/>
      <c r="H290" s="590">
        <v>1</v>
      </c>
      <c r="I290" s="590"/>
      <c r="J290" s="590" t="s">
        <v>1319</v>
      </c>
      <c r="K290" s="590"/>
      <c r="L290" s="590" t="s">
        <v>1319</v>
      </c>
      <c r="M290" s="590"/>
      <c r="N290" s="590" t="s">
        <v>1319</v>
      </c>
      <c r="O290" s="590"/>
      <c r="P290" s="590" t="s">
        <v>1319</v>
      </c>
      <c r="Q290" s="590"/>
      <c r="R290" s="590" t="s">
        <v>1319</v>
      </c>
      <c r="S290" s="590"/>
      <c r="T290" s="590">
        <v>0</v>
      </c>
      <c r="U290" s="590"/>
      <c r="V290" s="590" t="s">
        <v>1319</v>
      </c>
      <c r="W290" s="590"/>
      <c r="X290" s="590" t="s">
        <v>1319</v>
      </c>
      <c r="Y290" s="590"/>
      <c r="Z290" s="590" t="s">
        <v>1319</v>
      </c>
      <c r="AA290" s="590"/>
      <c r="AB290" s="590" t="s">
        <v>1319</v>
      </c>
      <c r="AC290" s="590"/>
      <c r="AD290" s="590" t="s">
        <v>1319</v>
      </c>
      <c r="AE290" s="590"/>
      <c r="AF290" s="590" t="s">
        <v>1319</v>
      </c>
      <c r="AG290" s="590"/>
      <c r="AH290" s="590" t="s">
        <v>1319</v>
      </c>
      <c r="AI290" s="590" t="s">
        <v>1319</v>
      </c>
      <c r="AJ290" s="590" t="s">
        <v>1319</v>
      </c>
      <c r="AK290" s="590" t="s">
        <v>1319</v>
      </c>
      <c r="AL290" s="590" t="s">
        <v>1319</v>
      </c>
      <c r="AM290" s="590">
        <v>0</v>
      </c>
      <c r="AN290" s="590">
        <v>0</v>
      </c>
      <c r="AO290" s="593" t="s">
        <v>1319</v>
      </c>
      <c r="AP290" s="590"/>
      <c r="AQ290" s="590"/>
      <c r="AR290" s="590"/>
      <c r="AS290" s="590"/>
      <c r="AT290" s="590"/>
      <c r="AU290" s="590"/>
      <c r="AV290" s="590"/>
      <c r="AW290" s="590"/>
      <c r="AX290" s="590"/>
      <c r="AY290" s="590"/>
      <c r="AZ290" s="590"/>
    </row>
    <row r="291" spans="2:52" s="553" customFormat="1" ht="16.5" customHeight="1">
      <c r="B291" s="1414"/>
      <c r="C291" s="596"/>
      <c r="D291" s="596"/>
      <c r="E291" s="189"/>
      <c r="F291" s="577" t="s">
        <v>1711</v>
      </c>
      <c r="G291" s="556"/>
      <c r="H291" s="590">
        <v>0</v>
      </c>
      <c r="I291" s="590"/>
      <c r="J291" s="590">
        <v>0</v>
      </c>
      <c r="K291" s="590"/>
      <c r="L291" s="590">
        <v>0</v>
      </c>
      <c r="M291" s="590"/>
      <c r="N291" s="590">
        <v>0</v>
      </c>
      <c r="O291" s="590"/>
      <c r="P291" s="590">
        <v>0</v>
      </c>
      <c r="Q291" s="590"/>
      <c r="R291" s="590">
        <v>0</v>
      </c>
      <c r="S291" s="590"/>
      <c r="T291" s="590">
        <v>0</v>
      </c>
      <c r="U291" s="590"/>
      <c r="V291" s="590">
        <v>0</v>
      </c>
      <c r="W291" s="590"/>
      <c r="X291" s="590">
        <v>0</v>
      </c>
      <c r="Y291" s="590"/>
      <c r="Z291" s="590">
        <v>0</v>
      </c>
      <c r="AA291" s="590"/>
      <c r="AB291" s="590">
        <v>0</v>
      </c>
      <c r="AC291" s="590"/>
      <c r="AD291" s="590">
        <v>0</v>
      </c>
      <c r="AE291" s="590"/>
      <c r="AF291" s="590">
        <v>0</v>
      </c>
      <c r="AG291" s="590"/>
      <c r="AH291" s="590">
        <v>0</v>
      </c>
      <c r="AI291" s="590">
        <v>0</v>
      </c>
      <c r="AJ291" s="590">
        <v>0</v>
      </c>
      <c r="AK291" s="590">
        <v>0</v>
      </c>
      <c r="AL291" s="590">
        <v>0</v>
      </c>
      <c r="AM291" s="590">
        <v>0</v>
      </c>
      <c r="AN291" s="590">
        <v>0</v>
      </c>
      <c r="AO291" s="593">
        <v>0</v>
      </c>
      <c r="AP291" s="590"/>
      <c r="AQ291" s="590"/>
      <c r="AR291" s="590"/>
      <c r="AS291" s="590"/>
      <c r="AT291" s="590"/>
      <c r="AU291" s="590"/>
      <c r="AV291" s="590"/>
      <c r="AW291" s="590"/>
      <c r="AX291" s="590"/>
      <c r="AY291" s="590"/>
      <c r="AZ291" s="590"/>
    </row>
    <row r="292" spans="2:52" s="553" customFormat="1" ht="16.5" customHeight="1">
      <c r="B292" s="1414"/>
      <c r="C292" s="596"/>
      <c r="D292" s="592">
        <v>10</v>
      </c>
      <c r="E292" s="600"/>
      <c r="F292" s="577" t="s">
        <v>1712</v>
      </c>
      <c r="G292" s="556"/>
      <c r="H292" s="590">
        <v>1</v>
      </c>
      <c r="I292" s="590"/>
      <c r="J292" s="590" t="s">
        <v>1319</v>
      </c>
      <c r="K292" s="590"/>
      <c r="L292" s="590" t="s">
        <v>1319</v>
      </c>
      <c r="M292" s="590"/>
      <c r="N292" s="590" t="s">
        <v>1319</v>
      </c>
      <c r="O292" s="590"/>
      <c r="P292" s="590" t="s">
        <v>1319</v>
      </c>
      <c r="Q292" s="590"/>
      <c r="R292" s="590" t="s">
        <v>1319</v>
      </c>
      <c r="S292" s="590"/>
      <c r="T292" s="590">
        <v>0</v>
      </c>
      <c r="U292" s="590"/>
      <c r="V292" s="590" t="s">
        <v>1319</v>
      </c>
      <c r="W292" s="590"/>
      <c r="X292" s="590" t="s">
        <v>1319</v>
      </c>
      <c r="Y292" s="590"/>
      <c r="Z292" s="590" t="s">
        <v>1319</v>
      </c>
      <c r="AA292" s="590"/>
      <c r="AB292" s="590" t="s">
        <v>1319</v>
      </c>
      <c r="AC292" s="590"/>
      <c r="AD292" s="590" t="s">
        <v>1319</v>
      </c>
      <c r="AE292" s="590"/>
      <c r="AF292" s="590" t="s">
        <v>1319</v>
      </c>
      <c r="AG292" s="590"/>
      <c r="AH292" s="590" t="s">
        <v>1319</v>
      </c>
      <c r="AI292" s="590" t="s">
        <v>1319</v>
      </c>
      <c r="AJ292" s="590" t="s">
        <v>1319</v>
      </c>
      <c r="AK292" s="590" t="s">
        <v>1319</v>
      </c>
      <c r="AL292" s="590" t="s">
        <v>1319</v>
      </c>
      <c r="AM292" s="590">
        <v>0</v>
      </c>
      <c r="AN292" s="590">
        <v>0</v>
      </c>
      <c r="AO292" s="593" t="s">
        <v>1319</v>
      </c>
      <c r="AP292" s="590"/>
      <c r="AQ292" s="590"/>
      <c r="AR292" s="590"/>
      <c r="AS292" s="590"/>
      <c r="AT292" s="590"/>
      <c r="AU292" s="590"/>
      <c r="AV292" s="590"/>
      <c r="AW292" s="590"/>
      <c r="AX292" s="590"/>
      <c r="AY292" s="590"/>
      <c r="AZ292" s="590"/>
    </row>
    <row r="293" spans="2:52" s="553" customFormat="1" ht="16.5" customHeight="1">
      <c r="B293" s="1414"/>
      <c r="C293" s="596"/>
      <c r="D293" s="1413" t="s">
        <v>1713</v>
      </c>
      <c r="E293" s="600"/>
      <c r="F293" s="577" t="s">
        <v>1714</v>
      </c>
      <c r="G293" s="556"/>
      <c r="H293" s="590">
        <v>0</v>
      </c>
      <c r="I293" s="590"/>
      <c r="J293" s="590">
        <v>0</v>
      </c>
      <c r="K293" s="590"/>
      <c r="L293" s="590">
        <v>0</v>
      </c>
      <c r="M293" s="590"/>
      <c r="N293" s="590">
        <v>0</v>
      </c>
      <c r="O293" s="590"/>
      <c r="P293" s="590">
        <v>0</v>
      </c>
      <c r="Q293" s="590"/>
      <c r="R293" s="590">
        <v>0</v>
      </c>
      <c r="S293" s="590"/>
      <c r="T293" s="590">
        <v>0</v>
      </c>
      <c r="U293" s="590"/>
      <c r="V293" s="590">
        <v>0</v>
      </c>
      <c r="W293" s="590"/>
      <c r="X293" s="590">
        <v>0</v>
      </c>
      <c r="Y293" s="590"/>
      <c r="Z293" s="590">
        <v>0</v>
      </c>
      <c r="AA293" s="590"/>
      <c r="AB293" s="590">
        <v>0</v>
      </c>
      <c r="AC293" s="590"/>
      <c r="AD293" s="590">
        <v>0</v>
      </c>
      <c r="AE293" s="590"/>
      <c r="AF293" s="590">
        <v>0</v>
      </c>
      <c r="AG293" s="590"/>
      <c r="AH293" s="590">
        <v>0</v>
      </c>
      <c r="AI293" s="590">
        <v>0</v>
      </c>
      <c r="AJ293" s="590">
        <v>0</v>
      </c>
      <c r="AK293" s="590">
        <v>0</v>
      </c>
      <c r="AL293" s="590">
        <v>0</v>
      </c>
      <c r="AM293" s="590">
        <v>0</v>
      </c>
      <c r="AN293" s="590">
        <v>0</v>
      </c>
      <c r="AO293" s="593">
        <v>0</v>
      </c>
      <c r="AP293" s="590"/>
      <c r="AQ293" s="590"/>
      <c r="AR293" s="590"/>
      <c r="AS293" s="590"/>
      <c r="AT293" s="590"/>
      <c r="AU293" s="590"/>
      <c r="AV293" s="590"/>
      <c r="AW293" s="590"/>
      <c r="AX293" s="590"/>
      <c r="AY293" s="590"/>
      <c r="AZ293" s="590"/>
    </row>
    <row r="294" spans="2:52" s="553" customFormat="1" ht="16.5" customHeight="1">
      <c r="B294" s="1414"/>
      <c r="C294" s="596"/>
      <c r="D294" s="1413"/>
      <c r="E294" s="600"/>
      <c r="F294" s="577" t="s">
        <v>1715</v>
      </c>
      <c r="G294" s="556"/>
      <c r="H294" s="590">
        <v>0</v>
      </c>
      <c r="I294" s="590"/>
      <c r="J294" s="590">
        <v>0</v>
      </c>
      <c r="K294" s="590"/>
      <c r="L294" s="590">
        <v>0</v>
      </c>
      <c r="M294" s="590"/>
      <c r="N294" s="590">
        <v>0</v>
      </c>
      <c r="O294" s="590"/>
      <c r="P294" s="590">
        <v>0</v>
      </c>
      <c r="Q294" s="590"/>
      <c r="R294" s="590">
        <v>0</v>
      </c>
      <c r="S294" s="590"/>
      <c r="T294" s="590">
        <v>0</v>
      </c>
      <c r="U294" s="590"/>
      <c r="V294" s="590">
        <v>0</v>
      </c>
      <c r="W294" s="590"/>
      <c r="X294" s="590">
        <v>0</v>
      </c>
      <c r="Y294" s="590"/>
      <c r="Z294" s="590">
        <v>0</v>
      </c>
      <c r="AA294" s="590"/>
      <c r="AB294" s="590">
        <v>0</v>
      </c>
      <c r="AC294" s="590"/>
      <c r="AD294" s="590">
        <v>0</v>
      </c>
      <c r="AE294" s="590"/>
      <c r="AF294" s="590">
        <v>0</v>
      </c>
      <c r="AG294" s="590"/>
      <c r="AH294" s="590">
        <v>0</v>
      </c>
      <c r="AI294" s="590">
        <v>0</v>
      </c>
      <c r="AJ294" s="590">
        <v>0</v>
      </c>
      <c r="AK294" s="590">
        <v>0</v>
      </c>
      <c r="AL294" s="590">
        <v>0</v>
      </c>
      <c r="AM294" s="590">
        <v>0</v>
      </c>
      <c r="AN294" s="590">
        <v>0</v>
      </c>
      <c r="AO294" s="593">
        <v>0</v>
      </c>
      <c r="AP294" s="590"/>
      <c r="AQ294" s="590"/>
      <c r="AR294" s="590"/>
      <c r="AS294" s="590"/>
      <c r="AT294" s="590"/>
      <c r="AU294" s="590"/>
      <c r="AV294" s="590"/>
      <c r="AW294" s="590"/>
      <c r="AX294" s="590"/>
      <c r="AY294" s="590"/>
      <c r="AZ294" s="590"/>
    </row>
    <row r="295" spans="2:52" s="553" customFormat="1" ht="16.5" customHeight="1">
      <c r="B295" s="1414"/>
      <c r="C295" s="583"/>
      <c r="D295" s="583"/>
      <c r="E295" s="600"/>
      <c r="F295" s="577" t="s">
        <v>1716</v>
      </c>
      <c r="G295" s="556"/>
      <c r="H295" s="590">
        <v>0</v>
      </c>
      <c r="I295" s="590"/>
      <c r="J295" s="590">
        <v>0</v>
      </c>
      <c r="K295" s="590"/>
      <c r="L295" s="590">
        <v>0</v>
      </c>
      <c r="M295" s="601"/>
      <c r="N295" s="590">
        <v>0</v>
      </c>
      <c r="O295" s="590"/>
      <c r="P295" s="590">
        <v>0</v>
      </c>
      <c r="Q295" s="590"/>
      <c r="R295" s="590">
        <v>0</v>
      </c>
      <c r="S295" s="590"/>
      <c r="T295" s="590">
        <v>0</v>
      </c>
      <c r="U295" s="590"/>
      <c r="V295" s="590">
        <v>0</v>
      </c>
      <c r="W295" s="590"/>
      <c r="X295" s="590">
        <v>0</v>
      </c>
      <c r="Y295" s="590"/>
      <c r="Z295" s="590">
        <v>0</v>
      </c>
      <c r="AA295" s="590"/>
      <c r="AB295" s="590">
        <v>0</v>
      </c>
      <c r="AC295" s="590"/>
      <c r="AD295" s="590">
        <v>0</v>
      </c>
      <c r="AE295" s="590"/>
      <c r="AF295" s="590">
        <v>0</v>
      </c>
      <c r="AG295" s="590"/>
      <c r="AH295" s="590">
        <v>0</v>
      </c>
      <c r="AI295" s="590">
        <v>0</v>
      </c>
      <c r="AJ295" s="590">
        <v>0</v>
      </c>
      <c r="AK295" s="590">
        <v>0</v>
      </c>
      <c r="AL295" s="590">
        <v>0</v>
      </c>
      <c r="AM295" s="590">
        <v>0</v>
      </c>
      <c r="AN295" s="590">
        <v>0</v>
      </c>
      <c r="AO295" s="593">
        <v>0</v>
      </c>
      <c r="AP295" s="590"/>
      <c r="AQ295" s="590"/>
      <c r="AR295" s="590"/>
      <c r="AS295" s="590"/>
      <c r="AT295" s="590"/>
      <c r="AU295" s="590"/>
      <c r="AV295" s="590"/>
      <c r="AW295" s="590"/>
      <c r="AX295" s="590"/>
      <c r="AY295" s="590"/>
      <c r="AZ295" s="590"/>
    </row>
    <row r="296" spans="2:52" s="553" customFormat="1" ht="16.5" customHeight="1">
      <c r="B296" s="1414"/>
      <c r="C296" s="583"/>
      <c r="D296" s="583"/>
      <c r="E296" s="600"/>
      <c r="F296" s="577" t="s">
        <v>1717</v>
      </c>
      <c r="G296" s="556"/>
      <c r="H296" s="590">
        <v>0</v>
      </c>
      <c r="I296" s="590"/>
      <c r="J296" s="590">
        <v>0</v>
      </c>
      <c r="K296" s="590"/>
      <c r="L296" s="590">
        <v>0</v>
      </c>
      <c r="M296" s="590"/>
      <c r="N296" s="590">
        <v>0</v>
      </c>
      <c r="O296" s="590"/>
      <c r="P296" s="590">
        <v>0</v>
      </c>
      <c r="Q296" s="590"/>
      <c r="R296" s="590">
        <v>0</v>
      </c>
      <c r="S296" s="590"/>
      <c r="T296" s="590">
        <v>0</v>
      </c>
      <c r="U296" s="590"/>
      <c r="V296" s="590">
        <v>0</v>
      </c>
      <c r="W296" s="590"/>
      <c r="X296" s="590">
        <v>0</v>
      </c>
      <c r="Y296" s="590"/>
      <c r="Z296" s="590">
        <v>0</v>
      </c>
      <c r="AA296" s="590"/>
      <c r="AB296" s="590">
        <v>0</v>
      </c>
      <c r="AC296" s="590"/>
      <c r="AD296" s="590">
        <v>0</v>
      </c>
      <c r="AE296" s="590"/>
      <c r="AF296" s="590">
        <v>0</v>
      </c>
      <c r="AG296" s="590"/>
      <c r="AH296" s="590">
        <v>0</v>
      </c>
      <c r="AI296" s="590">
        <v>0</v>
      </c>
      <c r="AJ296" s="590">
        <v>0</v>
      </c>
      <c r="AK296" s="590">
        <v>0</v>
      </c>
      <c r="AL296" s="590">
        <v>0</v>
      </c>
      <c r="AM296" s="590">
        <v>0</v>
      </c>
      <c r="AN296" s="590">
        <v>0</v>
      </c>
      <c r="AO296" s="593">
        <v>0</v>
      </c>
      <c r="AP296" s="590"/>
      <c r="AQ296" s="590"/>
      <c r="AR296" s="590"/>
      <c r="AS296" s="590"/>
      <c r="AT296" s="590"/>
      <c r="AU296" s="590"/>
      <c r="AV296" s="590"/>
      <c r="AW296" s="590"/>
      <c r="AX296" s="590"/>
      <c r="AY296" s="590"/>
      <c r="AZ296" s="590"/>
    </row>
    <row r="297" spans="2:52" ht="12">
      <c r="B297" s="1414"/>
      <c r="C297" s="583"/>
      <c r="D297" s="583"/>
      <c r="E297" s="600"/>
      <c r="F297" s="577" t="s">
        <v>1718</v>
      </c>
      <c r="G297" s="602"/>
      <c r="H297" s="590">
        <v>0</v>
      </c>
      <c r="I297" s="590"/>
      <c r="J297" s="590">
        <v>0</v>
      </c>
      <c r="K297" s="590"/>
      <c r="L297" s="590">
        <v>0</v>
      </c>
      <c r="M297" s="590"/>
      <c r="N297" s="590">
        <v>0</v>
      </c>
      <c r="O297" s="590"/>
      <c r="P297" s="590">
        <v>0</v>
      </c>
      <c r="Q297" s="590"/>
      <c r="R297" s="590">
        <v>0</v>
      </c>
      <c r="S297" s="590"/>
      <c r="T297" s="590">
        <v>0</v>
      </c>
      <c r="U297" s="590"/>
      <c r="V297" s="590">
        <v>0</v>
      </c>
      <c r="W297" s="590"/>
      <c r="X297" s="590">
        <v>0</v>
      </c>
      <c r="Y297" s="590"/>
      <c r="Z297" s="590">
        <v>0</v>
      </c>
      <c r="AA297" s="590"/>
      <c r="AB297" s="590">
        <v>0</v>
      </c>
      <c r="AC297" s="590"/>
      <c r="AD297" s="590">
        <v>0</v>
      </c>
      <c r="AE297" s="590"/>
      <c r="AF297" s="590">
        <v>0</v>
      </c>
      <c r="AG297" s="590"/>
      <c r="AH297" s="590">
        <v>0</v>
      </c>
      <c r="AI297" s="590">
        <v>0</v>
      </c>
      <c r="AJ297" s="590">
        <v>0</v>
      </c>
      <c r="AK297" s="590">
        <v>0</v>
      </c>
      <c r="AL297" s="590">
        <v>0</v>
      </c>
      <c r="AM297" s="590">
        <v>0</v>
      </c>
      <c r="AN297" s="590">
        <v>0</v>
      </c>
      <c r="AO297" s="593">
        <v>0</v>
      </c>
      <c r="AP297" s="590"/>
      <c r="AQ297" s="590"/>
      <c r="AR297" s="590"/>
      <c r="AS297" s="590"/>
      <c r="AT297" s="590"/>
      <c r="AU297" s="590"/>
      <c r="AV297" s="590"/>
      <c r="AW297" s="590"/>
      <c r="AX297" s="590"/>
      <c r="AY297" s="590"/>
      <c r="AZ297" s="590"/>
    </row>
    <row r="298" spans="2:52" s="597" customFormat="1" ht="16.5" customHeight="1">
      <c r="B298" s="556"/>
      <c r="C298" s="583"/>
      <c r="D298" s="583"/>
      <c r="E298" s="600"/>
      <c r="F298" s="577" t="s">
        <v>1707</v>
      </c>
      <c r="G298" s="598"/>
      <c r="H298" s="590">
        <f>SUM(H289:H297)</f>
        <v>8</v>
      </c>
      <c r="I298" s="603"/>
      <c r="J298" s="590">
        <v>194</v>
      </c>
      <c r="K298" s="603"/>
      <c r="L298" s="590">
        <v>2066</v>
      </c>
      <c r="M298" s="603"/>
      <c r="N298" s="590">
        <v>3562</v>
      </c>
      <c r="O298" s="590"/>
      <c r="P298" s="590">
        <v>6230</v>
      </c>
      <c r="Q298" s="590"/>
      <c r="R298" s="590">
        <v>103</v>
      </c>
      <c r="S298" s="590"/>
      <c r="T298" s="590">
        <f>SUM(T289:T297)</f>
        <v>0</v>
      </c>
      <c r="U298" s="590"/>
      <c r="V298" s="590">
        <v>86</v>
      </c>
      <c r="W298" s="590"/>
      <c r="X298" s="590">
        <v>81</v>
      </c>
      <c r="Y298" s="590"/>
      <c r="Z298" s="590">
        <v>145</v>
      </c>
      <c r="AA298" s="590"/>
      <c r="AB298" s="590">
        <v>451</v>
      </c>
      <c r="AC298" s="590"/>
      <c r="AD298" s="590">
        <v>182</v>
      </c>
      <c r="AE298" s="590"/>
      <c r="AF298" s="590">
        <v>1213</v>
      </c>
      <c r="AG298" s="590"/>
      <c r="AH298" s="590">
        <v>2294</v>
      </c>
      <c r="AI298" s="590">
        <v>489</v>
      </c>
      <c r="AJ298" s="590">
        <v>55</v>
      </c>
      <c r="AK298" s="590">
        <v>17</v>
      </c>
      <c r="AL298" s="590">
        <v>242</v>
      </c>
      <c r="AM298" s="590">
        <f>SUM(AM289:AM297)</f>
        <v>0</v>
      </c>
      <c r="AN298" s="590">
        <f>SUM(AN289:AN297)</f>
        <v>0</v>
      </c>
      <c r="AO298" s="593">
        <v>12413</v>
      </c>
      <c r="AP298" s="590"/>
      <c r="AQ298" s="590"/>
      <c r="AR298" s="590"/>
      <c r="AS298" s="590"/>
      <c r="AT298" s="590"/>
      <c r="AU298" s="590"/>
      <c r="AV298" s="590"/>
      <c r="AW298" s="590"/>
      <c r="AX298" s="590"/>
      <c r="AY298" s="590"/>
      <c r="AZ298" s="590"/>
    </row>
    <row r="299" spans="2:52" s="597" customFormat="1" ht="16.5" customHeight="1">
      <c r="B299" s="556"/>
      <c r="C299" s="583"/>
      <c r="D299" s="583"/>
      <c r="E299" s="600"/>
      <c r="F299" s="577"/>
      <c r="G299" s="598"/>
      <c r="H299" s="590"/>
      <c r="I299" s="603"/>
      <c r="J299" s="590"/>
      <c r="K299" s="603"/>
      <c r="L299" s="590"/>
      <c r="M299" s="603"/>
      <c r="N299" s="590"/>
      <c r="O299" s="590"/>
      <c r="P299" s="590"/>
      <c r="Q299" s="590"/>
      <c r="R299" s="590"/>
      <c r="S299" s="590"/>
      <c r="T299" s="590"/>
      <c r="U299" s="590"/>
      <c r="V299" s="590"/>
      <c r="W299" s="590"/>
      <c r="X299" s="590"/>
      <c r="Y299" s="590"/>
      <c r="Z299" s="590"/>
      <c r="AA299" s="590"/>
      <c r="AB299" s="590"/>
      <c r="AC299" s="590"/>
      <c r="AD299" s="590"/>
      <c r="AE299" s="590"/>
      <c r="AF299" s="590"/>
      <c r="AG299" s="590"/>
      <c r="AH299" s="590"/>
      <c r="AI299" s="590"/>
      <c r="AJ299" s="590"/>
      <c r="AK299" s="590"/>
      <c r="AL299" s="590"/>
      <c r="AM299" s="590"/>
      <c r="AN299" s="590"/>
      <c r="AO299" s="593"/>
      <c r="AP299" s="590"/>
      <c r="AQ299" s="590"/>
      <c r="AR299" s="590"/>
      <c r="AS299" s="590"/>
      <c r="AT299" s="590"/>
      <c r="AU299" s="590"/>
      <c r="AV299" s="590"/>
      <c r="AW299" s="590"/>
      <c r="AX299" s="590"/>
      <c r="AY299" s="590"/>
      <c r="AZ299" s="590"/>
    </row>
    <row r="300" spans="2:41" s="582" customFormat="1" ht="12.75">
      <c r="B300" s="556"/>
      <c r="C300" s="583"/>
      <c r="D300" s="583"/>
      <c r="E300" s="584"/>
      <c r="F300" s="585" t="s">
        <v>519</v>
      </c>
      <c r="G300" s="586"/>
      <c r="H300" s="587">
        <f>SUM(H303,H313)</f>
        <v>425</v>
      </c>
      <c r="I300" s="587"/>
      <c r="J300" s="587">
        <f>SUM(J303,J313)</f>
        <v>2059</v>
      </c>
      <c r="K300" s="587"/>
      <c r="L300" s="588" t="s">
        <v>1719</v>
      </c>
      <c r="M300" s="587"/>
      <c r="N300" s="587">
        <f>SUM(N303,N313)</f>
        <v>20297</v>
      </c>
      <c r="O300" s="587"/>
      <c r="P300" s="587">
        <f>SUM(P303,P313)</f>
        <v>82010</v>
      </c>
      <c r="Q300" s="589"/>
      <c r="R300" s="590" t="s">
        <v>1719</v>
      </c>
      <c r="S300" s="589"/>
      <c r="T300" s="587">
        <f>SUM(T303,T313)</f>
        <v>0</v>
      </c>
      <c r="U300" s="587"/>
      <c r="V300" s="588" t="s">
        <v>1719</v>
      </c>
      <c r="W300" s="587"/>
      <c r="X300" s="588" t="s">
        <v>1719</v>
      </c>
      <c r="Y300" s="587"/>
      <c r="Z300" s="588" t="s">
        <v>1719</v>
      </c>
      <c r="AA300" s="587"/>
      <c r="AB300" s="588" t="s">
        <v>1719</v>
      </c>
      <c r="AC300" s="587"/>
      <c r="AD300" s="588" t="s">
        <v>1719</v>
      </c>
      <c r="AE300" s="587"/>
      <c r="AF300" s="588" t="s">
        <v>1719</v>
      </c>
      <c r="AG300" s="587"/>
      <c r="AH300" s="588" t="s">
        <v>1719</v>
      </c>
      <c r="AI300" s="588" t="s">
        <v>1719</v>
      </c>
      <c r="AJ300" s="588" t="s">
        <v>1719</v>
      </c>
      <c r="AK300" s="588" t="s">
        <v>1719</v>
      </c>
      <c r="AL300" s="588" t="s">
        <v>1719</v>
      </c>
      <c r="AM300" s="588" t="s">
        <v>1719</v>
      </c>
      <c r="AN300" s="588" t="s">
        <v>1719</v>
      </c>
      <c r="AO300" s="591">
        <f>SUM(AO303,AO313)</f>
        <v>148455</v>
      </c>
    </row>
    <row r="301" spans="2:52" s="553" customFormat="1" ht="16.5" customHeight="1">
      <c r="B301" s="556"/>
      <c r="C301" s="583"/>
      <c r="D301" s="592">
        <v>9</v>
      </c>
      <c r="E301" s="584"/>
      <c r="F301" s="577" t="s">
        <v>1702</v>
      </c>
      <c r="G301" s="556"/>
      <c r="H301" s="590">
        <v>259</v>
      </c>
      <c r="I301" s="590"/>
      <c r="J301" s="590">
        <v>502</v>
      </c>
      <c r="K301" s="590"/>
      <c r="L301" s="590" t="s">
        <v>1703</v>
      </c>
      <c r="M301" s="590"/>
      <c r="N301" s="590">
        <v>849</v>
      </c>
      <c r="O301" s="590"/>
      <c r="P301" s="590">
        <v>8363</v>
      </c>
      <c r="Q301" s="590"/>
      <c r="R301" s="590" t="s">
        <v>1703</v>
      </c>
      <c r="S301" s="590"/>
      <c r="T301" s="590">
        <v>0</v>
      </c>
      <c r="U301" s="590"/>
      <c r="V301" s="590" t="s">
        <v>1703</v>
      </c>
      <c r="W301" s="590"/>
      <c r="X301" s="590" t="s">
        <v>1703</v>
      </c>
      <c r="Y301" s="590"/>
      <c r="Z301" s="590" t="s">
        <v>1703</v>
      </c>
      <c r="AA301" s="590"/>
      <c r="AB301" s="590" t="s">
        <v>1703</v>
      </c>
      <c r="AC301" s="590"/>
      <c r="AD301" s="590" t="s">
        <v>1703</v>
      </c>
      <c r="AE301" s="590"/>
      <c r="AF301" s="590" t="s">
        <v>1703</v>
      </c>
      <c r="AG301" s="590"/>
      <c r="AH301" s="590" t="s">
        <v>1703</v>
      </c>
      <c r="AI301" s="590" t="s">
        <v>1703</v>
      </c>
      <c r="AJ301" s="590" t="s">
        <v>1703</v>
      </c>
      <c r="AK301" s="590" t="s">
        <v>1703</v>
      </c>
      <c r="AL301" s="590" t="s">
        <v>1703</v>
      </c>
      <c r="AM301" s="590" t="s">
        <v>1703</v>
      </c>
      <c r="AN301" s="590" t="s">
        <v>1703</v>
      </c>
      <c r="AO301" s="593">
        <v>16716</v>
      </c>
      <c r="AP301" s="590"/>
      <c r="AQ301" s="590"/>
      <c r="AR301" s="590"/>
      <c r="AS301" s="590"/>
      <c r="AT301" s="590"/>
      <c r="AU301" s="590"/>
      <c r="AV301" s="590"/>
      <c r="AW301" s="590"/>
      <c r="AX301" s="590"/>
      <c r="AY301" s="590"/>
      <c r="AZ301" s="590"/>
    </row>
    <row r="302" spans="2:52" s="553" customFormat="1" ht="16.5" customHeight="1">
      <c r="B302" s="556"/>
      <c r="C302" s="583"/>
      <c r="D302" s="1413" t="s">
        <v>1704</v>
      </c>
      <c r="E302" s="189"/>
      <c r="F302" s="577" t="s">
        <v>1705</v>
      </c>
      <c r="G302" s="556"/>
      <c r="H302" s="590">
        <v>135</v>
      </c>
      <c r="I302" s="590"/>
      <c r="J302" s="590">
        <v>785</v>
      </c>
      <c r="K302" s="590"/>
      <c r="L302" s="590" t="s">
        <v>1706</v>
      </c>
      <c r="M302" s="590"/>
      <c r="N302" s="590">
        <v>7309</v>
      </c>
      <c r="O302" s="590"/>
      <c r="P302" s="590">
        <v>21499</v>
      </c>
      <c r="Q302" s="590"/>
      <c r="R302" s="590" t="s">
        <v>1706</v>
      </c>
      <c r="S302" s="590"/>
      <c r="T302" s="590">
        <v>0</v>
      </c>
      <c r="U302" s="590"/>
      <c r="V302" s="590" t="s">
        <v>1706</v>
      </c>
      <c r="W302" s="590"/>
      <c r="X302" s="590" t="s">
        <v>1706</v>
      </c>
      <c r="Y302" s="590"/>
      <c r="Z302" s="590" t="s">
        <v>1706</v>
      </c>
      <c r="AA302" s="590"/>
      <c r="AB302" s="590" t="s">
        <v>1706</v>
      </c>
      <c r="AC302" s="590"/>
      <c r="AD302" s="590" t="s">
        <v>1706</v>
      </c>
      <c r="AE302" s="590"/>
      <c r="AF302" s="590" t="s">
        <v>1706</v>
      </c>
      <c r="AG302" s="590"/>
      <c r="AH302" s="590" t="s">
        <v>1706</v>
      </c>
      <c r="AI302" s="590" t="s">
        <v>1706</v>
      </c>
      <c r="AJ302" s="590" t="s">
        <v>1706</v>
      </c>
      <c r="AK302" s="590" t="s">
        <v>1706</v>
      </c>
      <c r="AL302" s="590" t="s">
        <v>1706</v>
      </c>
      <c r="AM302" s="590" t="s">
        <v>1706</v>
      </c>
      <c r="AN302" s="590" t="s">
        <v>1706</v>
      </c>
      <c r="AO302" s="593">
        <v>37398</v>
      </c>
      <c r="AP302" s="590"/>
      <c r="AQ302" s="590"/>
      <c r="AR302" s="590"/>
      <c r="AS302" s="590"/>
      <c r="AT302" s="590"/>
      <c r="AU302" s="590"/>
      <c r="AV302" s="590"/>
      <c r="AW302" s="590"/>
      <c r="AX302" s="590"/>
      <c r="AY302" s="590"/>
      <c r="AZ302" s="590"/>
    </row>
    <row r="303" spans="2:52" s="553" customFormat="1" ht="16.5" customHeight="1">
      <c r="B303" s="556">
        <v>39</v>
      </c>
      <c r="C303" s="596"/>
      <c r="D303" s="1413"/>
      <c r="E303" s="189"/>
      <c r="F303" s="577" t="s">
        <v>1707</v>
      </c>
      <c r="G303" s="556"/>
      <c r="H303" s="590">
        <f>SUM(H301:H302)</f>
        <v>394</v>
      </c>
      <c r="I303" s="590"/>
      <c r="J303" s="590">
        <f>SUM(J301:J302)</f>
        <v>1287</v>
      </c>
      <c r="K303" s="590"/>
      <c r="L303" s="590" t="s">
        <v>1708</v>
      </c>
      <c r="M303" s="590"/>
      <c r="N303" s="590">
        <f>SUM(N301:N302)</f>
        <v>8158</v>
      </c>
      <c r="O303" s="590"/>
      <c r="P303" s="590">
        <f>SUM(P301:P302)</f>
        <v>29862</v>
      </c>
      <c r="Q303" s="590"/>
      <c r="R303" s="590" t="s">
        <v>1708</v>
      </c>
      <c r="S303" s="590"/>
      <c r="T303" s="590">
        <f>SUM(T301:T302)</f>
        <v>0</v>
      </c>
      <c r="U303" s="590"/>
      <c r="V303" s="590" t="s">
        <v>1708</v>
      </c>
      <c r="W303" s="590"/>
      <c r="X303" s="590" t="s">
        <v>1708</v>
      </c>
      <c r="Y303" s="590"/>
      <c r="Z303" s="590" t="s">
        <v>1708</v>
      </c>
      <c r="AA303" s="590"/>
      <c r="AB303" s="590" t="s">
        <v>1708</v>
      </c>
      <c r="AC303" s="590"/>
      <c r="AD303" s="590" t="s">
        <v>1708</v>
      </c>
      <c r="AE303" s="590"/>
      <c r="AF303" s="590" t="s">
        <v>1708</v>
      </c>
      <c r="AG303" s="590"/>
      <c r="AH303" s="590" t="s">
        <v>1708</v>
      </c>
      <c r="AI303" s="590" t="s">
        <v>1708</v>
      </c>
      <c r="AJ303" s="590" t="s">
        <v>1708</v>
      </c>
      <c r="AK303" s="590" t="s">
        <v>1708</v>
      </c>
      <c r="AL303" s="590" t="s">
        <v>1708</v>
      </c>
      <c r="AM303" s="590" t="s">
        <v>1708</v>
      </c>
      <c r="AN303" s="590" t="s">
        <v>1708</v>
      </c>
      <c r="AO303" s="593">
        <f>SUM(AO301:AO302)</f>
        <v>54114</v>
      </c>
      <c r="AP303" s="590"/>
      <c r="AQ303" s="590"/>
      <c r="AR303" s="590"/>
      <c r="AS303" s="590"/>
      <c r="AT303" s="590"/>
      <c r="AU303" s="590"/>
      <c r="AV303" s="590"/>
      <c r="AW303" s="590"/>
      <c r="AX303" s="590"/>
      <c r="AY303" s="590"/>
      <c r="AZ303" s="590"/>
    </row>
    <row r="304" spans="2:52" s="597" customFormat="1" ht="16.5" customHeight="1">
      <c r="B304" s="1414" t="s">
        <v>1673</v>
      </c>
      <c r="C304" s="596"/>
      <c r="D304" s="594"/>
      <c r="E304" s="189"/>
      <c r="F304" s="577" t="s">
        <v>1709</v>
      </c>
      <c r="G304" s="598"/>
      <c r="H304" s="590">
        <v>19</v>
      </c>
      <c r="I304" s="588"/>
      <c r="J304" s="590">
        <v>256</v>
      </c>
      <c r="K304" s="588"/>
      <c r="L304" s="590">
        <v>2438</v>
      </c>
      <c r="M304" s="588"/>
      <c r="N304" s="590">
        <v>2771</v>
      </c>
      <c r="O304" s="590"/>
      <c r="P304" s="590">
        <v>9471</v>
      </c>
      <c r="Q304" s="590"/>
      <c r="R304" s="590">
        <v>108</v>
      </c>
      <c r="S304" s="590"/>
      <c r="T304" s="590">
        <v>0</v>
      </c>
      <c r="U304" s="590"/>
      <c r="V304" s="590">
        <v>1876</v>
      </c>
      <c r="W304" s="590"/>
      <c r="X304" s="590">
        <v>1877</v>
      </c>
      <c r="Y304" s="590"/>
      <c r="Z304" s="590">
        <v>612</v>
      </c>
      <c r="AA304" s="590"/>
      <c r="AB304" s="590">
        <v>597</v>
      </c>
      <c r="AC304" s="590"/>
      <c r="AD304" s="590">
        <v>193</v>
      </c>
      <c r="AE304" s="590"/>
      <c r="AF304" s="590">
        <v>292</v>
      </c>
      <c r="AG304" s="590"/>
      <c r="AH304" s="590">
        <v>2799</v>
      </c>
      <c r="AI304" s="590">
        <v>615</v>
      </c>
      <c r="AJ304" s="590">
        <v>0</v>
      </c>
      <c r="AK304" s="590">
        <v>101</v>
      </c>
      <c r="AL304" s="590">
        <v>302</v>
      </c>
      <c r="AM304" s="590">
        <v>0</v>
      </c>
      <c r="AN304" s="590">
        <v>0</v>
      </c>
      <c r="AO304" s="593">
        <v>14909</v>
      </c>
      <c r="AP304" s="590"/>
      <c r="AQ304" s="590"/>
      <c r="AR304" s="590"/>
      <c r="AS304" s="590"/>
      <c r="AT304" s="590"/>
      <c r="AU304" s="590"/>
      <c r="AV304" s="590"/>
      <c r="AW304" s="590"/>
      <c r="AX304" s="590"/>
      <c r="AY304" s="590"/>
      <c r="AZ304" s="590"/>
    </row>
    <row r="305" spans="2:52" s="553" customFormat="1" ht="16.5" customHeight="1">
      <c r="B305" s="1414"/>
      <c r="C305" s="596"/>
      <c r="D305" s="594"/>
      <c r="E305" s="599"/>
      <c r="F305" s="577" t="s">
        <v>1710</v>
      </c>
      <c r="G305" s="556"/>
      <c r="H305" s="590">
        <v>8</v>
      </c>
      <c r="I305" s="590"/>
      <c r="J305" s="590">
        <v>205</v>
      </c>
      <c r="K305" s="590"/>
      <c r="L305" s="590">
        <v>2284</v>
      </c>
      <c r="M305" s="590"/>
      <c r="N305" s="590">
        <v>2572</v>
      </c>
      <c r="O305" s="590"/>
      <c r="P305" s="590">
        <v>4554</v>
      </c>
      <c r="Q305" s="590"/>
      <c r="R305" s="590">
        <v>96</v>
      </c>
      <c r="S305" s="590"/>
      <c r="T305" s="590">
        <v>0</v>
      </c>
      <c r="U305" s="590"/>
      <c r="V305" s="590">
        <v>223</v>
      </c>
      <c r="W305" s="590"/>
      <c r="X305" s="590">
        <v>128</v>
      </c>
      <c r="Y305" s="590"/>
      <c r="Z305" s="590">
        <v>164</v>
      </c>
      <c r="AA305" s="590"/>
      <c r="AB305" s="590">
        <v>262</v>
      </c>
      <c r="AC305" s="590"/>
      <c r="AD305" s="590">
        <v>124</v>
      </c>
      <c r="AE305" s="590"/>
      <c r="AF305" s="590">
        <v>176</v>
      </c>
      <c r="AG305" s="590"/>
      <c r="AH305" s="590">
        <v>1748</v>
      </c>
      <c r="AI305" s="590">
        <v>277</v>
      </c>
      <c r="AJ305" s="590">
        <v>15</v>
      </c>
      <c r="AK305" s="590">
        <v>103</v>
      </c>
      <c r="AL305" s="590">
        <v>138</v>
      </c>
      <c r="AM305" s="590">
        <v>0</v>
      </c>
      <c r="AN305" s="590">
        <v>0</v>
      </c>
      <c r="AO305" s="593">
        <v>9053</v>
      </c>
      <c r="AP305" s="590"/>
      <c r="AQ305" s="590"/>
      <c r="AR305" s="590"/>
      <c r="AS305" s="590"/>
      <c r="AT305" s="590"/>
      <c r="AU305" s="590"/>
      <c r="AV305" s="590"/>
      <c r="AW305" s="590"/>
      <c r="AX305" s="590"/>
      <c r="AY305" s="590"/>
      <c r="AZ305" s="590"/>
    </row>
    <row r="306" spans="2:52" s="553" customFormat="1" ht="16.5" customHeight="1">
      <c r="B306" s="1414"/>
      <c r="C306" s="596"/>
      <c r="D306" s="596"/>
      <c r="E306" s="189"/>
      <c r="F306" s="577" t="s">
        <v>1711</v>
      </c>
      <c r="G306" s="556"/>
      <c r="H306" s="590">
        <v>1</v>
      </c>
      <c r="I306" s="590"/>
      <c r="J306" s="590" t="s">
        <v>1319</v>
      </c>
      <c r="K306" s="590"/>
      <c r="L306" s="590" t="s">
        <v>1319</v>
      </c>
      <c r="M306" s="590"/>
      <c r="N306" s="590" t="s">
        <v>1319</v>
      </c>
      <c r="O306" s="590"/>
      <c r="P306" s="590" t="s">
        <v>1319</v>
      </c>
      <c r="Q306" s="590"/>
      <c r="R306" s="590" t="s">
        <v>1319</v>
      </c>
      <c r="S306" s="590"/>
      <c r="T306" s="590">
        <v>0</v>
      </c>
      <c r="U306" s="590"/>
      <c r="V306" s="590" t="s">
        <v>1319</v>
      </c>
      <c r="W306" s="590"/>
      <c r="X306" s="590" t="s">
        <v>1319</v>
      </c>
      <c r="Y306" s="590"/>
      <c r="Z306" s="590" t="s">
        <v>1319</v>
      </c>
      <c r="AA306" s="590"/>
      <c r="AB306" s="590" t="s">
        <v>1319</v>
      </c>
      <c r="AC306" s="590"/>
      <c r="AD306" s="590" t="s">
        <v>1319</v>
      </c>
      <c r="AE306" s="590"/>
      <c r="AF306" s="590" t="s">
        <v>1319</v>
      </c>
      <c r="AG306" s="590"/>
      <c r="AH306" s="590" t="s">
        <v>1319</v>
      </c>
      <c r="AI306" s="590" t="s">
        <v>1319</v>
      </c>
      <c r="AJ306" s="590" t="s">
        <v>1319</v>
      </c>
      <c r="AK306" s="590">
        <v>0</v>
      </c>
      <c r="AL306" s="590" t="s">
        <v>1319</v>
      </c>
      <c r="AM306" s="590">
        <v>0</v>
      </c>
      <c r="AN306" s="590">
        <v>0</v>
      </c>
      <c r="AO306" s="593" t="s">
        <v>1319</v>
      </c>
      <c r="AP306" s="590"/>
      <c r="AQ306" s="590"/>
      <c r="AR306" s="590"/>
      <c r="AS306" s="590"/>
      <c r="AT306" s="590"/>
      <c r="AU306" s="590"/>
      <c r="AV306" s="590"/>
      <c r="AW306" s="590"/>
      <c r="AX306" s="590"/>
      <c r="AY306" s="590"/>
      <c r="AZ306" s="590"/>
    </row>
    <row r="307" spans="2:52" s="553" customFormat="1" ht="16.5" customHeight="1">
      <c r="B307" s="1414"/>
      <c r="C307" s="596"/>
      <c r="D307" s="592">
        <v>10</v>
      </c>
      <c r="E307" s="600"/>
      <c r="F307" s="577" t="s">
        <v>1712</v>
      </c>
      <c r="G307" s="556"/>
      <c r="H307" s="590">
        <v>2</v>
      </c>
      <c r="I307" s="590"/>
      <c r="J307" s="590" t="s">
        <v>1319</v>
      </c>
      <c r="K307" s="590"/>
      <c r="L307" s="590" t="s">
        <v>1319</v>
      </c>
      <c r="M307" s="590"/>
      <c r="N307" s="590" t="s">
        <v>1319</v>
      </c>
      <c r="O307" s="590"/>
      <c r="P307" s="590" t="s">
        <v>1319</v>
      </c>
      <c r="Q307" s="590"/>
      <c r="R307" s="590" t="s">
        <v>1319</v>
      </c>
      <c r="S307" s="590"/>
      <c r="T307" s="590">
        <v>0</v>
      </c>
      <c r="U307" s="590"/>
      <c r="V307" s="590" t="s">
        <v>1319</v>
      </c>
      <c r="W307" s="590"/>
      <c r="X307" s="590" t="s">
        <v>1319</v>
      </c>
      <c r="Y307" s="590"/>
      <c r="Z307" s="590" t="s">
        <v>1319</v>
      </c>
      <c r="AA307" s="590"/>
      <c r="AB307" s="590" t="s">
        <v>1319</v>
      </c>
      <c r="AC307" s="590"/>
      <c r="AD307" s="590" t="s">
        <v>1319</v>
      </c>
      <c r="AE307" s="590"/>
      <c r="AF307" s="590" t="s">
        <v>1319</v>
      </c>
      <c r="AG307" s="590"/>
      <c r="AH307" s="590" t="s">
        <v>1319</v>
      </c>
      <c r="AI307" s="590" t="s">
        <v>1319</v>
      </c>
      <c r="AJ307" s="590" t="s">
        <v>1319</v>
      </c>
      <c r="AK307" s="590" t="s">
        <v>1319</v>
      </c>
      <c r="AL307" s="590" t="s">
        <v>1319</v>
      </c>
      <c r="AM307" s="590" t="s">
        <v>1319</v>
      </c>
      <c r="AN307" s="590" t="s">
        <v>1319</v>
      </c>
      <c r="AO307" s="593" t="s">
        <v>1319</v>
      </c>
      <c r="AP307" s="590"/>
      <c r="AQ307" s="590"/>
      <c r="AR307" s="590"/>
      <c r="AS307" s="590"/>
      <c r="AT307" s="590"/>
      <c r="AU307" s="590"/>
      <c r="AV307" s="590"/>
      <c r="AW307" s="590"/>
      <c r="AX307" s="590"/>
      <c r="AY307" s="590"/>
      <c r="AZ307" s="590"/>
    </row>
    <row r="308" spans="2:52" s="553" customFormat="1" ht="16.5" customHeight="1">
      <c r="B308" s="1414"/>
      <c r="C308" s="596"/>
      <c r="D308" s="1413" t="s">
        <v>1713</v>
      </c>
      <c r="E308" s="600"/>
      <c r="F308" s="577" t="s">
        <v>1714</v>
      </c>
      <c r="G308" s="556"/>
      <c r="H308" s="590">
        <v>1</v>
      </c>
      <c r="I308" s="590"/>
      <c r="J308" s="590" t="s">
        <v>1319</v>
      </c>
      <c r="K308" s="590"/>
      <c r="L308" s="590" t="s">
        <v>1319</v>
      </c>
      <c r="M308" s="590"/>
      <c r="N308" s="590" t="s">
        <v>1319</v>
      </c>
      <c r="O308" s="590"/>
      <c r="P308" s="590" t="s">
        <v>1319</v>
      </c>
      <c r="Q308" s="590"/>
      <c r="R308" s="590" t="s">
        <v>1319</v>
      </c>
      <c r="S308" s="590"/>
      <c r="T308" s="590">
        <v>0</v>
      </c>
      <c r="U308" s="590"/>
      <c r="V308" s="590" t="s">
        <v>1319</v>
      </c>
      <c r="W308" s="590"/>
      <c r="X308" s="590" t="s">
        <v>1319</v>
      </c>
      <c r="Y308" s="590"/>
      <c r="Z308" s="590" t="s">
        <v>1319</v>
      </c>
      <c r="AA308" s="590"/>
      <c r="AB308" s="590" t="s">
        <v>1319</v>
      </c>
      <c r="AC308" s="590"/>
      <c r="AD308" s="590" t="s">
        <v>1319</v>
      </c>
      <c r="AE308" s="590"/>
      <c r="AF308" s="590" t="s">
        <v>1319</v>
      </c>
      <c r="AG308" s="590"/>
      <c r="AH308" s="590" t="s">
        <v>1319</v>
      </c>
      <c r="AI308" s="590" t="s">
        <v>1319</v>
      </c>
      <c r="AJ308" s="590" t="s">
        <v>1319</v>
      </c>
      <c r="AK308" s="590" t="s">
        <v>1319</v>
      </c>
      <c r="AL308" s="590" t="s">
        <v>1319</v>
      </c>
      <c r="AM308" s="590" t="s">
        <v>1319</v>
      </c>
      <c r="AN308" s="590" t="s">
        <v>1319</v>
      </c>
      <c r="AO308" s="593" t="s">
        <v>1319</v>
      </c>
      <c r="AP308" s="590"/>
      <c r="AQ308" s="590"/>
      <c r="AR308" s="590"/>
      <c r="AS308" s="590"/>
      <c r="AT308" s="590"/>
      <c r="AU308" s="590"/>
      <c r="AV308" s="590"/>
      <c r="AW308" s="590"/>
      <c r="AX308" s="590"/>
      <c r="AY308" s="590"/>
      <c r="AZ308" s="590"/>
    </row>
    <row r="309" spans="2:52" s="553" customFormat="1" ht="16.5" customHeight="1">
      <c r="B309" s="1414"/>
      <c r="C309" s="596"/>
      <c r="D309" s="1413"/>
      <c r="E309" s="600"/>
      <c r="F309" s="577" t="s">
        <v>1715</v>
      </c>
      <c r="G309" s="556"/>
      <c r="H309" s="590">
        <v>0</v>
      </c>
      <c r="I309" s="590"/>
      <c r="J309" s="590">
        <v>0</v>
      </c>
      <c r="K309" s="590"/>
      <c r="L309" s="590">
        <v>0</v>
      </c>
      <c r="M309" s="590"/>
      <c r="N309" s="590">
        <v>0</v>
      </c>
      <c r="O309" s="590"/>
      <c r="P309" s="590">
        <v>0</v>
      </c>
      <c r="Q309" s="590"/>
      <c r="R309" s="590">
        <v>0</v>
      </c>
      <c r="S309" s="590"/>
      <c r="T309" s="590">
        <v>0</v>
      </c>
      <c r="U309" s="590"/>
      <c r="V309" s="590">
        <v>0</v>
      </c>
      <c r="W309" s="590"/>
      <c r="X309" s="590">
        <v>0</v>
      </c>
      <c r="Y309" s="590"/>
      <c r="Z309" s="590">
        <v>0</v>
      </c>
      <c r="AA309" s="590"/>
      <c r="AB309" s="590">
        <v>0</v>
      </c>
      <c r="AC309" s="590"/>
      <c r="AD309" s="590">
        <v>0</v>
      </c>
      <c r="AE309" s="590"/>
      <c r="AF309" s="590">
        <v>0</v>
      </c>
      <c r="AG309" s="590"/>
      <c r="AH309" s="590">
        <v>0</v>
      </c>
      <c r="AI309" s="590">
        <v>0</v>
      </c>
      <c r="AJ309" s="590">
        <v>0</v>
      </c>
      <c r="AK309" s="590">
        <v>0</v>
      </c>
      <c r="AL309" s="590">
        <v>0</v>
      </c>
      <c r="AM309" s="590">
        <v>0</v>
      </c>
      <c r="AN309" s="590">
        <v>0</v>
      </c>
      <c r="AO309" s="593">
        <v>0</v>
      </c>
      <c r="AP309" s="590"/>
      <c r="AQ309" s="590"/>
      <c r="AR309" s="590"/>
      <c r="AS309" s="590"/>
      <c r="AT309" s="590"/>
      <c r="AU309" s="590"/>
      <c r="AV309" s="590"/>
      <c r="AW309" s="590"/>
      <c r="AX309" s="590"/>
      <c r="AY309" s="590"/>
      <c r="AZ309" s="590"/>
    </row>
    <row r="310" spans="2:52" s="553" customFormat="1" ht="16.5" customHeight="1">
      <c r="B310" s="1414"/>
      <c r="C310" s="583"/>
      <c r="D310" s="583"/>
      <c r="E310" s="600"/>
      <c r="F310" s="577" t="s">
        <v>1716</v>
      </c>
      <c r="G310" s="556"/>
      <c r="H310" s="590">
        <v>0</v>
      </c>
      <c r="I310" s="590"/>
      <c r="J310" s="590">
        <v>0</v>
      </c>
      <c r="K310" s="590"/>
      <c r="L310" s="590">
        <v>0</v>
      </c>
      <c r="M310" s="601"/>
      <c r="N310" s="590">
        <v>0</v>
      </c>
      <c r="O310" s="590"/>
      <c r="P310" s="590">
        <v>0</v>
      </c>
      <c r="Q310" s="590"/>
      <c r="R310" s="590">
        <v>0</v>
      </c>
      <c r="S310" s="590"/>
      <c r="T310" s="590">
        <v>0</v>
      </c>
      <c r="U310" s="590"/>
      <c r="V310" s="590">
        <v>0</v>
      </c>
      <c r="W310" s="590"/>
      <c r="X310" s="590">
        <v>0</v>
      </c>
      <c r="Y310" s="590"/>
      <c r="Z310" s="590">
        <v>0</v>
      </c>
      <c r="AA310" s="590"/>
      <c r="AB310" s="590">
        <v>0</v>
      </c>
      <c r="AC310" s="590"/>
      <c r="AD310" s="590">
        <v>0</v>
      </c>
      <c r="AE310" s="590"/>
      <c r="AF310" s="590">
        <v>0</v>
      </c>
      <c r="AG310" s="590"/>
      <c r="AH310" s="590">
        <v>0</v>
      </c>
      <c r="AI310" s="590">
        <v>0</v>
      </c>
      <c r="AJ310" s="590">
        <v>0</v>
      </c>
      <c r="AK310" s="590">
        <v>0</v>
      </c>
      <c r="AL310" s="590">
        <v>0</v>
      </c>
      <c r="AM310" s="590">
        <v>0</v>
      </c>
      <c r="AN310" s="590">
        <v>0</v>
      </c>
      <c r="AO310" s="593">
        <v>0</v>
      </c>
      <c r="AP310" s="590"/>
      <c r="AQ310" s="590"/>
      <c r="AR310" s="590"/>
      <c r="AS310" s="590"/>
      <c r="AT310" s="590"/>
      <c r="AU310" s="590"/>
      <c r="AV310" s="590"/>
      <c r="AW310" s="590"/>
      <c r="AX310" s="590"/>
      <c r="AY310" s="590"/>
      <c r="AZ310" s="590"/>
    </row>
    <row r="311" spans="2:52" s="553" customFormat="1" ht="16.5" customHeight="1">
      <c r="B311" s="1414"/>
      <c r="C311" s="583"/>
      <c r="D311" s="583"/>
      <c r="E311" s="600"/>
      <c r="F311" s="577" t="s">
        <v>1717</v>
      </c>
      <c r="G311" s="556"/>
      <c r="H311" s="590">
        <v>0</v>
      </c>
      <c r="I311" s="590"/>
      <c r="J311" s="590">
        <v>0</v>
      </c>
      <c r="K311" s="590"/>
      <c r="L311" s="590">
        <v>0</v>
      </c>
      <c r="M311" s="590"/>
      <c r="N311" s="590">
        <v>0</v>
      </c>
      <c r="O311" s="590"/>
      <c r="P311" s="590">
        <v>0</v>
      </c>
      <c r="Q311" s="590"/>
      <c r="R311" s="590">
        <v>0</v>
      </c>
      <c r="S311" s="590"/>
      <c r="T311" s="590">
        <v>0</v>
      </c>
      <c r="U311" s="590"/>
      <c r="V311" s="590">
        <v>0</v>
      </c>
      <c r="W311" s="590"/>
      <c r="X311" s="590">
        <v>0</v>
      </c>
      <c r="Y311" s="590"/>
      <c r="Z311" s="590">
        <v>0</v>
      </c>
      <c r="AA311" s="590"/>
      <c r="AB311" s="590">
        <v>0</v>
      </c>
      <c r="AC311" s="590"/>
      <c r="AD311" s="590">
        <v>0</v>
      </c>
      <c r="AE311" s="590"/>
      <c r="AF311" s="590">
        <v>0</v>
      </c>
      <c r="AG311" s="590"/>
      <c r="AH311" s="590">
        <v>0</v>
      </c>
      <c r="AI311" s="590">
        <v>0</v>
      </c>
      <c r="AJ311" s="590">
        <v>0</v>
      </c>
      <c r="AK311" s="590">
        <v>0</v>
      </c>
      <c r="AL311" s="590">
        <v>0</v>
      </c>
      <c r="AM311" s="590">
        <v>0</v>
      </c>
      <c r="AN311" s="590">
        <v>0</v>
      </c>
      <c r="AO311" s="593">
        <v>0</v>
      </c>
      <c r="AP311" s="590"/>
      <c r="AQ311" s="590"/>
      <c r="AR311" s="590"/>
      <c r="AS311" s="590"/>
      <c r="AT311" s="590"/>
      <c r="AU311" s="590"/>
      <c r="AV311" s="590"/>
      <c r="AW311" s="590"/>
      <c r="AX311" s="590"/>
      <c r="AY311" s="590"/>
      <c r="AZ311" s="590"/>
    </row>
    <row r="312" spans="2:52" ht="12">
      <c r="B312" s="1414"/>
      <c r="C312" s="583"/>
      <c r="D312" s="583"/>
      <c r="E312" s="600"/>
      <c r="F312" s="577" t="s">
        <v>1718</v>
      </c>
      <c r="G312" s="602"/>
      <c r="H312" s="590">
        <v>0</v>
      </c>
      <c r="I312" s="590"/>
      <c r="J312" s="590">
        <v>0</v>
      </c>
      <c r="K312" s="590"/>
      <c r="L312" s="590">
        <v>0</v>
      </c>
      <c r="M312" s="590"/>
      <c r="N312" s="590">
        <v>0</v>
      </c>
      <c r="O312" s="590"/>
      <c r="P312" s="590">
        <v>0</v>
      </c>
      <c r="Q312" s="590"/>
      <c r="R312" s="590">
        <v>0</v>
      </c>
      <c r="S312" s="590"/>
      <c r="T312" s="590">
        <v>0</v>
      </c>
      <c r="U312" s="590"/>
      <c r="V312" s="590">
        <v>0</v>
      </c>
      <c r="W312" s="590"/>
      <c r="X312" s="590">
        <v>0</v>
      </c>
      <c r="Y312" s="590"/>
      <c r="Z312" s="590">
        <v>0</v>
      </c>
      <c r="AA312" s="590"/>
      <c r="AB312" s="590">
        <v>0</v>
      </c>
      <c r="AC312" s="590"/>
      <c r="AD312" s="590">
        <v>0</v>
      </c>
      <c r="AE312" s="590"/>
      <c r="AF312" s="590">
        <v>0</v>
      </c>
      <c r="AG312" s="590"/>
      <c r="AH312" s="590">
        <v>0</v>
      </c>
      <c r="AI312" s="590">
        <v>0</v>
      </c>
      <c r="AJ312" s="590">
        <v>0</v>
      </c>
      <c r="AK312" s="590">
        <v>0</v>
      </c>
      <c r="AL312" s="590">
        <v>0</v>
      </c>
      <c r="AM312" s="590">
        <v>0</v>
      </c>
      <c r="AN312" s="590">
        <v>0</v>
      </c>
      <c r="AO312" s="593">
        <v>0</v>
      </c>
      <c r="AP312" s="590"/>
      <c r="AQ312" s="590"/>
      <c r="AR312" s="590"/>
      <c r="AS312" s="590"/>
      <c r="AT312" s="590"/>
      <c r="AU312" s="590"/>
      <c r="AV312" s="590"/>
      <c r="AW312" s="590"/>
      <c r="AX312" s="590"/>
      <c r="AY312" s="590"/>
      <c r="AZ312" s="590"/>
    </row>
    <row r="313" spans="2:52" s="597" customFormat="1" ht="16.5" customHeight="1">
      <c r="B313" s="556"/>
      <c r="C313" s="583"/>
      <c r="D313" s="583"/>
      <c r="E313" s="600"/>
      <c r="F313" s="577" t="s">
        <v>1707</v>
      </c>
      <c r="G313" s="598"/>
      <c r="H313" s="590">
        <f>SUM(H304:H312)</f>
        <v>31</v>
      </c>
      <c r="I313" s="603"/>
      <c r="J313" s="590">
        <v>772</v>
      </c>
      <c r="K313" s="603"/>
      <c r="L313" s="590">
        <v>8318</v>
      </c>
      <c r="M313" s="603"/>
      <c r="N313" s="590">
        <v>12139</v>
      </c>
      <c r="O313" s="590"/>
      <c r="P313" s="590">
        <v>52148</v>
      </c>
      <c r="Q313" s="590"/>
      <c r="R313" s="590">
        <v>576</v>
      </c>
      <c r="S313" s="590"/>
      <c r="T313" s="590">
        <f>SUM(T304:T312)</f>
        <v>0</v>
      </c>
      <c r="U313" s="590"/>
      <c r="V313" s="590">
        <v>4251</v>
      </c>
      <c r="W313" s="590"/>
      <c r="X313" s="590">
        <v>5333</v>
      </c>
      <c r="Y313" s="590"/>
      <c r="Z313" s="590">
        <v>5224</v>
      </c>
      <c r="AA313" s="590"/>
      <c r="AB313" s="590">
        <v>6953</v>
      </c>
      <c r="AC313" s="590"/>
      <c r="AD313" s="590">
        <v>1820</v>
      </c>
      <c r="AE313" s="590"/>
      <c r="AF313" s="590">
        <v>1767</v>
      </c>
      <c r="AG313" s="590"/>
      <c r="AH313" s="590">
        <v>9164</v>
      </c>
      <c r="AI313" s="590">
        <v>1632</v>
      </c>
      <c r="AJ313" s="590">
        <v>31</v>
      </c>
      <c r="AK313" s="590">
        <v>219</v>
      </c>
      <c r="AL313" s="590">
        <v>971</v>
      </c>
      <c r="AM313" s="590">
        <v>167</v>
      </c>
      <c r="AN313" s="590">
        <v>13</v>
      </c>
      <c r="AO313" s="593">
        <v>94341</v>
      </c>
      <c r="AP313" s="590"/>
      <c r="AQ313" s="590"/>
      <c r="AR313" s="590"/>
      <c r="AS313" s="590"/>
      <c r="AT313" s="590"/>
      <c r="AU313" s="590"/>
      <c r="AV313" s="590"/>
      <c r="AW313" s="590"/>
      <c r="AX313" s="590"/>
      <c r="AY313" s="590"/>
      <c r="AZ313" s="590"/>
    </row>
    <row r="314" spans="2:52" s="553" customFormat="1" ht="16.5" customHeight="1">
      <c r="B314" s="605"/>
      <c r="C314" s="606"/>
      <c r="D314" s="606"/>
      <c r="E314" s="607"/>
      <c r="F314" s="608"/>
      <c r="G314" s="561"/>
      <c r="H314" s="609"/>
      <c r="I314" s="609"/>
      <c r="J314" s="609"/>
      <c r="K314" s="609"/>
      <c r="L314" s="609"/>
      <c r="M314" s="609"/>
      <c r="N314" s="609"/>
      <c r="O314" s="609"/>
      <c r="P314" s="609"/>
      <c r="Q314" s="609"/>
      <c r="R314" s="609"/>
      <c r="S314" s="609"/>
      <c r="T314" s="609"/>
      <c r="U314" s="609"/>
      <c r="V314" s="609"/>
      <c r="W314" s="609"/>
      <c r="X314" s="609"/>
      <c r="Y314" s="609"/>
      <c r="Z314" s="609"/>
      <c r="AA314" s="609"/>
      <c r="AB314" s="609"/>
      <c r="AC314" s="609"/>
      <c r="AD314" s="609"/>
      <c r="AE314" s="609"/>
      <c r="AF314" s="609"/>
      <c r="AG314" s="609"/>
      <c r="AH314" s="609"/>
      <c r="AI314" s="609"/>
      <c r="AJ314" s="609"/>
      <c r="AK314" s="609"/>
      <c r="AL314" s="609"/>
      <c r="AM314" s="609"/>
      <c r="AN314" s="609"/>
      <c r="AO314" s="610"/>
      <c r="AP314" s="590"/>
      <c r="AQ314" s="590"/>
      <c r="AR314" s="590"/>
      <c r="AS314" s="590"/>
      <c r="AT314" s="590"/>
      <c r="AU314" s="590"/>
      <c r="AV314" s="590"/>
      <c r="AW314" s="590"/>
      <c r="AX314" s="590"/>
      <c r="AY314" s="590"/>
      <c r="AZ314" s="590"/>
    </row>
    <row r="315" spans="3:52" ht="12.75" customHeight="1">
      <c r="C315" s="545" t="s">
        <v>1722</v>
      </c>
      <c r="N315" s="590"/>
      <c r="O315" s="590"/>
      <c r="P315" s="590"/>
      <c r="Q315" s="590"/>
      <c r="R315" s="590"/>
      <c r="S315" s="590"/>
      <c r="T315" s="590"/>
      <c r="U315" s="590"/>
      <c r="V315" s="590"/>
      <c r="W315" s="590"/>
      <c r="X315" s="590"/>
      <c r="Y315" s="590"/>
      <c r="Z315" s="590"/>
      <c r="AA315" s="590"/>
      <c r="AB315" s="590"/>
      <c r="AC315" s="590"/>
      <c r="AD315" s="590"/>
      <c r="AE315" s="590"/>
      <c r="AF315" s="590"/>
      <c r="AG315" s="590"/>
      <c r="AH315" s="590"/>
      <c r="AI315" s="590"/>
      <c r="AJ315" s="590"/>
      <c r="AK315" s="590"/>
      <c r="AL315" s="590"/>
      <c r="AM315" s="590"/>
      <c r="AN315" s="590"/>
      <c r="AO315" s="590"/>
      <c r="AP315" s="590"/>
      <c r="AQ315" s="590"/>
      <c r="AR315" s="590"/>
      <c r="AS315" s="590"/>
      <c r="AT315" s="590"/>
      <c r="AU315" s="590"/>
      <c r="AV315" s="590"/>
      <c r="AW315" s="590"/>
      <c r="AX315" s="590"/>
      <c r="AY315" s="590"/>
      <c r="AZ315" s="590"/>
    </row>
    <row r="316" spans="3:52" ht="12.75" customHeight="1">
      <c r="C316" s="545" t="s">
        <v>1723</v>
      </c>
      <c r="N316" s="590"/>
      <c r="O316" s="590"/>
      <c r="P316" s="590"/>
      <c r="Q316" s="590"/>
      <c r="R316" s="590"/>
      <c r="S316" s="590"/>
      <c r="T316" s="590"/>
      <c r="U316" s="590"/>
      <c r="V316" s="590"/>
      <c r="W316" s="590"/>
      <c r="X316" s="590"/>
      <c r="Y316" s="590"/>
      <c r="Z316" s="590"/>
      <c r="AA316" s="590"/>
      <c r="AB316" s="590"/>
      <c r="AC316" s="590"/>
      <c r="AD316" s="590"/>
      <c r="AE316" s="590"/>
      <c r="AF316" s="590"/>
      <c r="AG316" s="590"/>
      <c r="AH316" s="590"/>
      <c r="AI316" s="590"/>
      <c r="AJ316" s="590"/>
      <c r="AK316" s="590"/>
      <c r="AL316" s="590"/>
      <c r="AM316" s="590"/>
      <c r="AN316" s="590"/>
      <c r="AO316" s="590"/>
      <c r="AP316" s="590"/>
      <c r="AQ316" s="590"/>
      <c r="AR316" s="590"/>
      <c r="AS316" s="590"/>
      <c r="AT316" s="590"/>
      <c r="AU316" s="590"/>
      <c r="AV316" s="590"/>
      <c r="AW316" s="590"/>
      <c r="AX316" s="590"/>
      <c r="AY316" s="590"/>
      <c r="AZ316" s="590"/>
    </row>
    <row r="317" spans="3:52" ht="12.75" customHeight="1">
      <c r="C317" s="545" t="s">
        <v>1724</v>
      </c>
      <c r="N317" s="590"/>
      <c r="O317" s="590"/>
      <c r="P317" s="590"/>
      <c r="Q317" s="590"/>
      <c r="R317" s="590"/>
      <c r="S317" s="590"/>
      <c r="T317" s="590"/>
      <c r="U317" s="590"/>
      <c r="V317" s="590"/>
      <c r="W317" s="590"/>
      <c r="X317" s="590"/>
      <c r="Y317" s="590"/>
      <c r="Z317" s="590"/>
      <c r="AA317" s="590"/>
      <c r="AB317" s="590"/>
      <c r="AC317" s="590"/>
      <c r="AD317" s="590"/>
      <c r="AE317" s="590"/>
      <c r="AF317" s="590"/>
      <c r="AG317" s="590"/>
      <c r="AH317" s="590"/>
      <c r="AI317" s="590"/>
      <c r="AJ317" s="590"/>
      <c r="AK317" s="590"/>
      <c r="AL317" s="590"/>
      <c r="AM317" s="590"/>
      <c r="AN317" s="590"/>
      <c r="AO317" s="590"/>
      <c r="AP317" s="590"/>
      <c r="AQ317" s="590"/>
      <c r="AR317" s="590"/>
      <c r="AS317" s="590"/>
      <c r="AT317" s="590"/>
      <c r="AU317" s="590"/>
      <c r="AV317" s="590"/>
      <c r="AW317" s="590"/>
      <c r="AX317" s="590"/>
      <c r="AY317" s="590"/>
      <c r="AZ317" s="590"/>
    </row>
    <row r="318" spans="3:52" ht="12.75" customHeight="1">
      <c r="C318" s="545" t="s">
        <v>1651</v>
      </c>
      <c r="N318" s="590"/>
      <c r="O318" s="590"/>
      <c r="P318" s="590"/>
      <c r="Q318" s="590"/>
      <c r="R318" s="590"/>
      <c r="S318" s="590"/>
      <c r="T318" s="590"/>
      <c r="U318" s="590"/>
      <c r="V318" s="590"/>
      <c r="W318" s="590"/>
      <c r="X318" s="590"/>
      <c r="Y318" s="590"/>
      <c r="Z318" s="590"/>
      <c r="AA318" s="590"/>
      <c r="AB318" s="590"/>
      <c r="AC318" s="590"/>
      <c r="AD318" s="590"/>
      <c r="AE318" s="590"/>
      <c r="AF318" s="590"/>
      <c r="AG318" s="590"/>
      <c r="AH318" s="590"/>
      <c r="AI318" s="590"/>
      <c r="AJ318" s="590"/>
      <c r="AK318" s="590"/>
      <c r="AL318" s="590"/>
      <c r="AM318" s="590"/>
      <c r="AN318" s="590"/>
      <c r="AO318" s="590"/>
      <c r="AP318" s="590"/>
      <c r="AQ318" s="590"/>
      <c r="AR318" s="590"/>
      <c r="AS318" s="590"/>
      <c r="AT318" s="590"/>
      <c r="AU318" s="590"/>
      <c r="AV318" s="590"/>
      <c r="AW318" s="590"/>
      <c r="AX318" s="590"/>
      <c r="AY318" s="590"/>
      <c r="AZ318" s="590"/>
    </row>
    <row r="319" spans="14:52" ht="12.75" customHeight="1">
      <c r="N319" s="590"/>
      <c r="O319" s="590"/>
      <c r="P319" s="590"/>
      <c r="Q319" s="590"/>
      <c r="R319" s="590"/>
      <c r="S319" s="590"/>
      <c r="T319" s="590"/>
      <c r="U319" s="590"/>
      <c r="V319" s="590"/>
      <c r="W319" s="590"/>
      <c r="X319" s="590"/>
      <c r="Y319" s="590"/>
      <c r="Z319" s="590"/>
      <c r="AA319" s="590"/>
      <c r="AB319" s="590"/>
      <c r="AC319" s="590"/>
      <c r="AD319" s="590"/>
      <c r="AE319" s="590"/>
      <c r="AF319" s="590"/>
      <c r="AG319" s="590"/>
      <c r="AH319" s="590"/>
      <c r="AI319" s="590"/>
      <c r="AJ319" s="590"/>
      <c r="AK319" s="590"/>
      <c r="AL319" s="590"/>
      <c r="AM319" s="590"/>
      <c r="AN319" s="590"/>
      <c r="AO319" s="590"/>
      <c r="AP319" s="590"/>
      <c r="AQ319" s="590"/>
      <c r="AR319" s="590"/>
      <c r="AS319" s="590"/>
      <c r="AT319" s="590"/>
      <c r="AU319" s="590"/>
      <c r="AV319" s="590"/>
      <c r="AW319" s="590"/>
      <c r="AX319" s="590"/>
      <c r="AY319" s="590"/>
      <c r="AZ319" s="590"/>
    </row>
    <row r="320" spans="14:52" ht="12">
      <c r="N320" s="590"/>
      <c r="O320" s="590"/>
      <c r="P320" s="590"/>
      <c r="Q320" s="590"/>
      <c r="R320" s="590"/>
      <c r="S320" s="590"/>
      <c r="T320" s="590"/>
      <c r="U320" s="590"/>
      <c r="V320" s="590"/>
      <c r="W320" s="590"/>
      <c r="X320" s="590"/>
      <c r="Y320" s="590"/>
      <c r="Z320" s="590"/>
      <c r="AA320" s="590"/>
      <c r="AB320" s="590"/>
      <c r="AC320" s="590"/>
      <c r="AD320" s="590"/>
      <c r="AE320" s="590"/>
      <c r="AF320" s="590"/>
      <c r="AG320" s="590"/>
      <c r="AH320" s="590"/>
      <c r="AI320" s="590"/>
      <c r="AJ320" s="590"/>
      <c r="AK320" s="590"/>
      <c r="AL320" s="590"/>
      <c r="AM320" s="590"/>
      <c r="AN320" s="590"/>
      <c r="AO320" s="590"/>
      <c r="AP320" s="590"/>
      <c r="AQ320" s="590"/>
      <c r="AR320" s="590"/>
      <c r="AS320" s="590"/>
      <c r="AT320" s="590"/>
      <c r="AU320" s="590"/>
      <c r="AV320" s="590"/>
      <c r="AW320" s="590"/>
      <c r="AX320" s="590"/>
      <c r="AY320" s="590"/>
      <c r="AZ320" s="590"/>
    </row>
    <row r="321" spans="14:52" ht="12">
      <c r="N321" s="590"/>
      <c r="O321" s="590"/>
      <c r="P321" s="590"/>
      <c r="Q321" s="590"/>
      <c r="R321" s="590"/>
      <c r="S321" s="590"/>
      <c r="T321" s="590"/>
      <c r="U321" s="590"/>
      <c r="V321" s="590"/>
      <c r="W321" s="590"/>
      <c r="X321" s="590"/>
      <c r="Y321" s="590"/>
      <c r="Z321" s="590"/>
      <c r="AA321" s="590"/>
      <c r="AB321" s="590"/>
      <c r="AC321" s="590"/>
      <c r="AD321" s="590"/>
      <c r="AE321" s="590"/>
      <c r="AF321" s="590"/>
      <c r="AG321" s="590"/>
      <c r="AH321" s="590"/>
      <c r="AI321" s="590"/>
      <c r="AJ321" s="590"/>
      <c r="AK321" s="590"/>
      <c r="AL321" s="590"/>
      <c r="AM321" s="590"/>
      <c r="AN321" s="590"/>
      <c r="AO321" s="590"/>
      <c r="AP321" s="590"/>
      <c r="AQ321" s="590"/>
      <c r="AR321" s="590"/>
      <c r="AS321" s="590"/>
      <c r="AT321" s="590"/>
      <c r="AU321" s="590"/>
      <c r="AV321" s="590"/>
      <c r="AW321" s="590"/>
      <c r="AX321" s="590"/>
      <c r="AY321" s="590"/>
      <c r="AZ321" s="590"/>
    </row>
    <row r="322" spans="14:52" ht="12">
      <c r="N322" s="590"/>
      <c r="O322" s="590"/>
      <c r="P322" s="590"/>
      <c r="Q322" s="590"/>
      <c r="R322" s="590"/>
      <c r="S322" s="590"/>
      <c r="T322" s="590"/>
      <c r="U322" s="590"/>
      <c r="V322" s="590"/>
      <c r="W322" s="590"/>
      <c r="X322" s="590"/>
      <c r="Y322" s="590"/>
      <c r="Z322" s="590"/>
      <c r="AA322" s="590"/>
      <c r="AB322" s="590"/>
      <c r="AC322" s="590"/>
      <c r="AD322" s="590"/>
      <c r="AE322" s="590"/>
      <c r="AF322" s="590"/>
      <c r="AG322" s="590"/>
      <c r="AH322" s="590"/>
      <c r="AI322" s="590"/>
      <c r="AJ322" s="590"/>
      <c r="AK322" s="590"/>
      <c r="AL322" s="590"/>
      <c r="AM322" s="590"/>
      <c r="AN322" s="590"/>
      <c r="AO322" s="590"/>
      <c r="AP322" s="590"/>
      <c r="AQ322" s="590"/>
      <c r="AR322" s="590"/>
      <c r="AS322" s="590"/>
      <c r="AT322" s="590"/>
      <c r="AU322" s="590"/>
      <c r="AV322" s="590"/>
      <c r="AW322" s="590"/>
      <c r="AX322" s="590"/>
      <c r="AY322" s="590"/>
      <c r="AZ322" s="590"/>
    </row>
    <row r="323" spans="14:52" ht="12">
      <c r="N323" s="590"/>
      <c r="O323" s="590"/>
      <c r="P323" s="590"/>
      <c r="Q323" s="590"/>
      <c r="R323" s="590"/>
      <c r="S323" s="590"/>
      <c r="T323" s="590"/>
      <c r="U323" s="590"/>
      <c r="V323" s="590"/>
      <c r="W323" s="590"/>
      <c r="X323" s="590"/>
      <c r="Y323" s="590"/>
      <c r="Z323" s="590"/>
      <c r="AA323" s="590"/>
      <c r="AB323" s="590"/>
      <c r="AC323" s="590"/>
      <c r="AD323" s="590"/>
      <c r="AE323" s="590"/>
      <c r="AF323" s="590"/>
      <c r="AG323" s="590"/>
      <c r="AH323" s="590"/>
      <c r="AI323" s="590"/>
      <c r="AJ323" s="590"/>
      <c r="AK323" s="590"/>
      <c r="AL323" s="590"/>
      <c r="AM323" s="590"/>
      <c r="AN323" s="590"/>
      <c r="AO323" s="590"/>
      <c r="AP323" s="590"/>
      <c r="AQ323" s="590"/>
      <c r="AR323" s="590"/>
      <c r="AS323" s="590"/>
      <c r="AT323" s="590"/>
      <c r="AU323" s="590"/>
      <c r="AV323" s="590"/>
      <c r="AW323" s="590"/>
      <c r="AX323" s="590"/>
      <c r="AY323" s="590"/>
      <c r="AZ323" s="590"/>
    </row>
    <row r="324" spans="14:52" ht="12">
      <c r="N324" s="590"/>
      <c r="O324" s="590"/>
      <c r="P324" s="590"/>
      <c r="Q324" s="590"/>
      <c r="R324" s="590"/>
      <c r="S324" s="590"/>
      <c r="T324" s="590"/>
      <c r="U324" s="590"/>
      <c r="V324" s="590"/>
      <c r="W324" s="590"/>
      <c r="X324" s="590"/>
      <c r="Y324" s="590"/>
      <c r="Z324" s="590"/>
      <c r="AA324" s="590"/>
      <c r="AB324" s="590"/>
      <c r="AC324" s="590"/>
      <c r="AD324" s="590"/>
      <c r="AE324" s="590"/>
      <c r="AF324" s="590"/>
      <c r="AG324" s="590"/>
      <c r="AH324" s="590"/>
      <c r="AI324" s="590"/>
      <c r="AJ324" s="590"/>
      <c r="AK324" s="590"/>
      <c r="AL324" s="590"/>
      <c r="AM324" s="590"/>
      <c r="AN324" s="590"/>
      <c r="AO324" s="590"/>
      <c r="AP324" s="590"/>
      <c r="AQ324" s="590"/>
      <c r="AR324" s="590"/>
      <c r="AS324" s="590"/>
      <c r="AT324" s="590"/>
      <c r="AU324" s="590"/>
      <c r="AV324" s="590"/>
      <c r="AW324" s="590"/>
      <c r="AX324" s="590"/>
      <c r="AY324" s="590"/>
      <c r="AZ324" s="590"/>
    </row>
    <row r="325" spans="14:52" ht="12">
      <c r="N325" s="590"/>
      <c r="O325" s="590"/>
      <c r="P325" s="590"/>
      <c r="Q325" s="590"/>
      <c r="R325" s="590"/>
      <c r="S325" s="590"/>
      <c r="T325" s="590"/>
      <c r="U325" s="590"/>
      <c r="V325" s="590"/>
      <c r="W325" s="590"/>
      <c r="X325" s="590"/>
      <c r="Y325" s="590"/>
      <c r="Z325" s="590"/>
      <c r="AA325" s="590"/>
      <c r="AB325" s="590"/>
      <c r="AC325" s="590"/>
      <c r="AD325" s="590"/>
      <c r="AE325" s="590"/>
      <c r="AF325" s="590"/>
      <c r="AG325" s="590"/>
      <c r="AH325" s="590"/>
      <c r="AI325" s="590"/>
      <c r="AJ325" s="590"/>
      <c r="AK325" s="590"/>
      <c r="AL325" s="590"/>
      <c r="AM325" s="590"/>
      <c r="AN325" s="590"/>
      <c r="AO325" s="590"/>
      <c r="AP325" s="590"/>
      <c r="AQ325" s="590"/>
      <c r="AR325" s="590"/>
      <c r="AS325" s="590"/>
      <c r="AT325" s="590"/>
      <c r="AU325" s="590"/>
      <c r="AV325" s="590"/>
      <c r="AW325" s="590"/>
      <c r="AX325" s="590"/>
      <c r="AY325" s="590"/>
      <c r="AZ325" s="590"/>
    </row>
    <row r="326" spans="14:52" ht="12">
      <c r="N326" s="590"/>
      <c r="O326" s="590"/>
      <c r="P326" s="590"/>
      <c r="Q326" s="590"/>
      <c r="R326" s="590"/>
      <c r="S326" s="590"/>
      <c r="T326" s="590"/>
      <c r="U326" s="590"/>
      <c r="V326" s="590"/>
      <c r="W326" s="590"/>
      <c r="X326" s="590"/>
      <c r="Y326" s="590"/>
      <c r="Z326" s="590"/>
      <c r="AA326" s="590"/>
      <c r="AB326" s="590"/>
      <c r="AC326" s="590"/>
      <c r="AD326" s="590"/>
      <c r="AE326" s="590"/>
      <c r="AF326" s="590"/>
      <c r="AG326" s="590"/>
      <c r="AH326" s="590"/>
      <c r="AI326" s="590"/>
      <c r="AJ326" s="590"/>
      <c r="AK326" s="590"/>
      <c r="AL326" s="590"/>
      <c r="AM326" s="590"/>
      <c r="AN326" s="590"/>
      <c r="AO326" s="590"/>
      <c r="AP326" s="590"/>
      <c r="AQ326" s="590"/>
      <c r="AR326" s="590"/>
      <c r="AS326" s="590"/>
      <c r="AT326" s="590"/>
      <c r="AU326" s="590"/>
      <c r="AV326" s="590"/>
      <c r="AW326" s="590"/>
      <c r="AX326" s="590"/>
      <c r="AY326" s="590"/>
      <c r="AZ326" s="590"/>
    </row>
    <row r="327" spans="14:52" ht="12">
      <c r="N327" s="590"/>
      <c r="O327" s="590"/>
      <c r="P327" s="590"/>
      <c r="Q327" s="590"/>
      <c r="R327" s="590"/>
      <c r="S327" s="590"/>
      <c r="T327" s="590"/>
      <c r="U327" s="590"/>
      <c r="V327" s="590"/>
      <c r="W327" s="590"/>
      <c r="X327" s="590"/>
      <c r="Y327" s="590"/>
      <c r="Z327" s="590"/>
      <c r="AA327" s="590"/>
      <c r="AB327" s="590"/>
      <c r="AC327" s="590"/>
      <c r="AD327" s="590"/>
      <c r="AE327" s="590"/>
      <c r="AF327" s="590"/>
      <c r="AG327" s="590"/>
      <c r="AH327" s="590"/>
      <c r="AI327" s="590"/>
      <c r="AJ327" s="590"/>
      <c r="AK327" s="590"/>
      <c r="AL327" s="590"/>
      <c r="AM327" s="590"/>
      <c r="AN327" s="590"/>
      <c r="AO327" s="590"/>
      <c r="AP327" s="590"/>
      <c r="AQ327" s="590"/>
      <c r="AR327" s="590"/>
      <c r="AS327" s="590"/>
      <c r="AT327" s="590"/>
      <c r="AU327" s="590"/>
      <c r="AV327" s="590"/>
      <c r="AW327" s="590"/>
      <c r="AX327" s="590"/>
      <c r="AY327" s="590"/>
      <c r="AZ327" s="590"/>
    </row>
    <row r="328" spans="14:52" ht="12">
      <c r="N328" s="590"/>
      <c r="O328" s="590"/>
      <c r="P328" s="590"/>
      <c r="Q328" s="590"/>
      <c r="R328" s="590"/>
      <c r="S328" s="590"/>
      <c r="T328" s="590"/>
      <c r="U328" s="590"/>
      <c r="V328" s="590"/>
      <c r="W328" s="590"/>
      <c r="X328" s="590"/>
      <c r="Y328" s="590"/>
      <c r="Z328" s="590"/>
      <c r="AA328" s="590"/>
      <c r="AB328" s="590"/>
      <c r="AC328" s="590"/>
      <c r="AD328" s="590"/>
      <c r="AE328" s="590"/>
      <c r="AF328" s="590"/>
      <c r="AG328" s="590"/>
      <c r="AH328" s="590"/>
      <c r="AI328" s="590"/>
      <c r="AJ328" s="590"/>
      <c r="AK328" s="590"/>
      <c r="AL328" s="590"/>
      <c r="AM328" s="590"/>
      <c r="AN328" s="590"/>
      <c r="AO328" s="590"/>
      <c r="AP328" s="590"/>
      <c r="AQ328" s="590"/>
      <c r="AR328" s="590"/>
      <c r="AS328" s="590"/>
      <c r="AT328" s="590"/>
      <c r="AU328" s="590"/>
      <c r="AV328" s="590"/>
      <c r="AW328" s="590"/>
      <c r="AX328" s="590"/>
      <c r="AY328" s="590"/>
      <c r="AZ328" s="590"/>
    </row>
    <row r="329" spans="14:52" ht="12">
      <c r="N329" s="590"/>
      <c r="O329" s="590"/>
      <c r="P329" s="590"/>
      <c r="Q329" s="590"/>
      <c r="R329" s="590"/>
      <c r="S329" s="590"/>
      <c r="T329" s="590"/>
      <c r="U329" s="590"/>
      <c r="V329" s="590"/>
      <c r="W329" s="590"/>
      <c r="X329" s="590"/>
      <c r="Y329" s="590"/>
      <c r="Z329" s="590"/>
      <c r="AA329" s="590"/>
      <c r="AB329" s="590"/>
      <c r="AC329" s="590"/>
      <c r="AD329" s="590"/>
      <c r="AE329" s="590"/>
      <c r="AF329" s="590"/>
      <c r="AG329" s="590"/>
      <c r="AH329" s="590"/>
      <c r="AI329" s="590"/>
      <c r="AJ329" s="590"/>
      <c r="AK329" s="590"/>
      <c r="AL329" s="590"/>
      <c r="AM329" s="590"/>
      <c r="AN329" s="590"/>
      <c r="AO329" s="590"/>
      <c r="AP329" s="590"/>
      <c r="AQ329" s="590"/>
      <c r="AR329" s="590"/>
      <c r="AS329" s="590"/>
      <c r="AT329" s="590"/>
      <c r="AU329" s="590"/>
      <c r="AV329" s="590"/>
      <c r="AW329" s="590"/>
      <c r="AX329" s="590"/>
      <c r="AY329" s="590"/>
      <c r="AZ329" s="590"/>
    </row>
    <row r="330" spans="14:52" ht="12">
      <c r="N330" s="590"/>
      <c r="O330" s="590"/>
      <c r="P330" s="590"/>
      <c r="Q330" s="590"/>
      <c r="R330" s="590"/>
      <c r="S330" s="590"/>
      <c r="T330" s="590"/>
      <c r="U330" s="590"/>
      <c r="V330" s="590"/>
      <c r="W330" s="590"/>
      <c r="X330" s="590"/>
      <c r="Y330" s="590"/>
      <c r="Z330" s="590"/>
      <c r="AA330" s="590"/>
      <c r="AB330" s="590"/>
      <c r="AC330" s="590"/>
      <c r="AD330" s="590"/>
      <c r="AE330" s="590"/>
      <c r="AF330" s="590"/>
      <c r="AG330" s="590"/>
      <c r="AH330" s="590"/>
      <c r="AI330" s="590"/>
      <c r="AJ330" s="590"/>
      <c r="AK330" s="590"/>
      <c r="AL330" s="590"/>
      <c r="AM330" s="590"/>
      <c r="AN330" s="590"/>
      <c r="AO330" s="590"/>
      <c r="AP330" s="590"/>
      <c r="AQ330" s="590"/>
      <c r="AR330" s="590"/>
      <c r="AS330" s="590"/>
      <c r="AT330" s="590"/>
      <c r="AU330" s="590"/>
      <c r="AV330" s="590"/>
      <c r="AW330" s="590"/>
      <c r="AX330" s="590"/>
      <c r="AY330" s="590"/>
      <c r="AZ330" s="590"/>
    </row>
    <row r="331" spans="14:52" ht="12">
      <c r="N331" s="590"/>
      <c r="O331" s="590"/>
      <c r="P331" s="590"/>
      <c r="Q331" s="590"/>
      <c r="R331" s="590"/>
      <c r="S331" s="590"/>
      <c r="T331" s="590"/>
      <c r="U331" s="590"/>
      <c r="V331" s="590"/>
      <c r="W331" s="590"/>
      <c r="X331" s="590"/>
      <c r="Y331" s="590"/>
      <c r="Z331" s="590"/>
      <c r="AA331" s="590"/>
      <c r="AB331" s="590"/>
      <c r="AC331" s="590"/>
      <c r="AD331" s="590"/>
      <c r="AE331" s="590"/>
      <c r="AF331" s="590"/>
      <c r="AG331" s="590"/>
      <c r="AH331" s="590"/>
      <c r="AI331" s="590"/>
      <c r="AJ331" s="590"/>
      <c r="AK331" s="590"/>
      <c r="AL331" s="590"/>
      <c r="AM331" s="590"/>
      <c r="AN331" s="590"/>
      <c r="AO331" s="590"/>
      <c r="AP331" s="590"/>
      <c r="AQ331" s="590"/>
      <c r="AR331" s="590"/>
      <c r="AS331" s="590"/>
      <c r="AT331" s="590"/>
      <c r="AU331" s="590"/>
      <c r="AV331" s="590"/>
      <c r="AW331" s="590"/>
      <c r="AX331" s="590"/>
      <c r="AY331" s="590"/>
      <c r="AZ331" s="590"/>
    </row>
    <row r="332" spans="14:52" ht="12">
      <c r="N332" s="590"/>
      <c r="O332" s="590"/>
      <c r="P332" s="590"/>
      <c r="Q332" s="590"/>
      <c r="R332" s="590"/>
      <c r="S332" s="590"/>
      <c r="T332" s="590"/>
      <c r="U332" s="590"/>
      <c r="V332" s="590"/>
      <c r="W332" s="590"/>
      <c r="X332" s="590"/>
      <c r="Y332" s="590"/>
      <c r="Z332" s="590"/>
      <c r="AA332" s="590"/>
      <c r="AB332" s="590"/>
      <c r="AC332" s="590"/>
      <c r="AD332" s="590"/>
      <c r="AE332" s="590"/>
      <c r="AF332" s="590"/>
      <c r="AG332" s="590"/>
      <c r="AH332" s="590"/>
      <c r="AI332" s="590"/>
      <c r="AJ332" s="590"/>
      <c r="AK332" s="590"/>
      <c r="AL332" s="590"/>
      <c r="AM332" s="590"/>
      <c r="AN332" s="590"/>
      <c r="AO332" s="590"/>
      <c r="AP332" s="590"/>
      <c r="AQ332" s="590"/>
      <c r="AR332" s="590"/>
      <c r="AS332" s="590"/>
      <c r="AT332" s="590"/>
      <c r="AU332" s="590"/>
      <c r="AV332" s="590"/>
      <c r="AW332" s="590"/>
      <c r="AX332" s="590"/>
      <c r="AY332" s="590"/>
      <c r="AZ332" s="590"/>
    </row>
    <row r="333" spans="14:52" ht="12">
      <c r="N333" s="590"/>
      <c r="O333" s="590"/>
      <c r="P333" s="590"/>
      <c r="Q333" s="590"/>
      <c r="R333" s="590"/>
      <c r="S333" s="590"/>
      <c r="T333" s="590"/>
      <c r="U333" s="590"/>
      <c r="V333" s="590"/>
      <c r="W333" s="590"/>
      <c r="X333" s="590"/>
      <c r="Y333" s="590"/>
      <c r="Z333" s="590"/>
      <c r="AA333" s="590"/>
      <c r="AB333" s="590"/>
      <c r="AC333" s="590"/>
      <c r="AD333" s="590"/>
      <c r="AE333" s="590"/>
      <c r="AF333" s="590"/>
      <c r="AG333" s="590"/>
      <c r="AH333" s="590"/>
      <c r="AI333" s="590"/>
      <c r="AJ333" s="590"/>
      <c r="AK333" s="590"/>
      <c r="AL333" s="590"/>
      <c r="AM333" s="590"/>
      <c r="AN333" s="590"/>
      <c r="AO333" s="590"/>
      <c r="AP333" s="590"/>
      <c r="AQ333" s="590"/>
      <c r="AR333" s="590"/>
      <c r="AS333" s="590"/>
      <c r="AT333" s="590"/>
      <c r="AU333" s="590"/>
      <c r="AV333" s="590"/>
      <c r="AW333" s="590"/>
      <c r="AX333" s="590"/>
      <c r="AY333" s="590"/>
      <c r="AZ333" s="590"/>
    </row>
    <row r="334" spans="14:52" ht="12">
      <c r="N334" s="590"/>
      <c r="O334" s="590"/>
      <c r="P334" s="590"/>
      <c r="Q334" s="590"/>
      <c r="R334" s="590"/>
      <c r="S334" s="590"/>
      <c r="T334" s="590"/>
      <c r="U334" s="590"/>
      <c r="V334" s="590"/>
      <c r="W334" s="590"/>
      <c r="X334" s="590"/>
      <c r="Y334" s="590"/>
      <c r="Z334" s="590"/>
      <c r="AA334" s="590"/>
      <c r="AB334" s="590"/>
      <c r="AC334" s="590"/>
      <c r="AD334" s="590"/>
      <c r="AE334" s="590"/>
      <c r="AF334" s="590"/>
      <c r="AG334" s="590"/>
      <c r="AH334" s="590"/>
      <c r="AI334" s="590"/>
      <c r="AJ334" s="590"/>
      <c r="AK334" s="590"/>
      <c r="AL334" s="590"/>
      <c r="AM334" s="590"/>
      <c r="AN334" s="590"/>
      <c r="AO334" s="590"/>
      <c r="AP334" s="590"/>
      <c r="AQ334" s="590"/>
      <c r="AR334" s="590"/>
      <c r="AS334" s="590"/>
      <c r="AT334" s="590"/>
      <c r="AU334" s="590"/>
      <c r="AV334" s="590"/>
      <c r="AW334" s="590"/>
      <c r="AX334" s="590"/>
      <c r="AY334" s="590"/>
      <c r="AZ334" s="590"/>
    </row>
    <row r="335" spans="14:52" ht="12">
      <c r="N335" s="590"/>
      <c r="O335" s="590"/>
      <c r="P335" s="590"/>
      <c r="Q335" s="590"/>
      <c r="R335" s="590"/>
      <c r="S335" s="590"/>
      <c r="T335" s="590"/>
      <c r="U335" s="590"/>
      <c r="V335" s="590"/>
      <c r="W335" s="590"/>
      <c r="X335" s="590"/>
      <c r="Y335" s="590"/>
      <c r="Z335" s="590"/>
      <c r="AA335" s="590"/>
      <c r="AB335" s="590"/>
      <c r="AC335" s="590"/>
      <c r="AD335" s="590"/>
      <c r="AE335" s="590"/>
      <c r="AF335" s="590"/>
      <c r="AG335" s="590"/>
      <c r="AH335" s="590"/>
      <c r="AI335" s="590"/>
      <c r="AJ335" s="590"/>
      <c r="AK335" s="590"/>
      <c r="AL335" s="590"/>
      <c r="AM335" s="590"/>
      <c r="AN335" s="590"/>
      <c r="AO335" s="590"/>
      <c r="AP335" s="590"/>
      <c r="AQ335" s="590"/>
      <c r="AR335" s="590"/>
      <c r="AS335" s="590"/>
      <c r="AT335" s="590"/>
      <c r="AU335" s="590"/>
      <c r="AV335" s="590"/>
      <c r="AW335" s="590"/>
      <c r="AX335" s="590"/>
      <c r="AY335" s="590"/>
      <c r="AZ335" s="590"/>
    </row>
    <row r="336" spans="14:52" ht="12">
      <c r="N336" s="590"/>
      <c r="O336" s="590"/>
      <c r="P336" s="590"/>
      <c r="Q336" s="590"/>
      <c r="R336" s="590"/>
      <c r="S336" s="590"/>
      <c r="T336" s="590"/>
      <c r="U336" s="590"/>
      <c r="V336" s="590"/>
      <c r="W336" s="590"/>
      <c r="X336" s="590"/>
      <c r="Y336" s="590"/>
      <c r="Z336" s="590"/>
      <c r="AA336" s="590"/>
      <c r="AB336" s="590"/>
      <c r="AC336" s="590"/>
      <c r="AD336" s="590"/>
      <c r="AE336" s="590"/>
      <c r="AF336" s="590"/>
      <c r="AG336" s="590"/>
      <c r="AH336" s="590"/>
      <c r="AI336" s="590"/>
      <c r="AJ336" s="590"/>
      <c r="AK336" s="590"/>
      <c r="AL336" s="590"/>
      <c r="AM336" s="590"/>
      <c r="AN336" s="590"/>
      <c r="AO336" s="590"/>
      <c r="AP336" s="590"/>
      <c r="AQ336" s="590"/>
      <c r="AR336" s="590"/>
      <c r="AS336" s="590"/>
      <c r="AT336" s="590"/>
      <c r="AU336" s="590"/>
      <c r="AV336" s="590"/>
      <c r="AW336" s="590"/>
      <c r="AX336" s="590"/>
      <c r="AY336" s="590"/>
      <c r="AZ336" s="590"/>
    </row>
    <row r="337" spans="14:52" ht="12">
      <c r="N337" s="590"/>
      <c r="O337" s="590"/>
      <c r="P337" s="590"/>
      <c r="Q337" s="590"/>
      <c r="R337" s="590"/>
      <c r="S337" s="590"/>
      <c r="T337" s="590"/>
      <c r="U337" s="590"/>
      <c r="V337" s="590"/>
      <c r="W337" s="590"/>
      <c r="X337" s="590"/>
      <c r="Y337" s="590"/>
      <c r="Z337" s="590"/>
      <c r="AA337" s="590"/>
      <c r="AB337" s="590"/>
      <c r="AC337" s="590"/>
      <c r="AD337" s="590"/>
      <c r="AE337" s="590"/>
      <c r="AF337" s="590"/>
      <c r="AG337" s="590"/>
      <c r="AH337" s="590"/>
      <c r="AI337" s="590"/>
      <c r="AJ337" s="590"/>
      <c r="AK337" s="590"/>
      <c r="AL337" s="590"/>
      <c r="AM337" s="590"/>
      <c r="AN337" s="590"/>
      <c r="AO337" s="590"/>
      <c r="AP337" s="590"/>
      <c r="AQ337" s="590"/>
      <c r="AR337" s="590"/>
      <c r="AS337" s="590"/>
      <c r="AT337" s="590"/>
      <c r="AU337" s="590"/>
      <c r="AV337" s="590"/>
      <c r="AW337" s="590"/>
      <c r="AX337" s="590"/>
      <c r="AY337" s="590"/>
      <c r="AZ337" s="590"/>
    </row>
    <row r="338" spans="14:52" ht="12">
      <c r="N338" s="590"/>
      <c r="O338" s="590"/>
      <c r="P338" s="590"/>
      <c r="Q338" s="590"/>
      <c r="R338" s="590"/>
      <c r="S338" s="590"/>
      <c r="T338" s="590"/>
      <c r="U338" s="590"/>
      <c r="V338" s="590"/>
      <c r="W338" s="590"/>
      <c r="X338" s="590"/>
      <c r="Y338" s="590"/>
      <c r="Z338" s="590"/>
      <c r="AA338" s="590"/>
      <c r="AB338" s="590"/>
      <c r="AC338" s="590"/>
      <c r="AD338" s="590"/>
      <c r="AE338" s="590"/>
      <c r="AF338" s="590"/>
      <c r="AG338" s="590"/>
      <c r="AH338" s="590"/>
      <c r="AI338" s="590"/>
      <c r="AJ338" s="590"/>
      <c r="AK338" s="590"/>
      <c r="AL338" s="590"/>
      <c r="AM338" s="590"/>
      <c r="AN338" s="590"/>
      <c r="AO338" s="590"/>
      <c r="AP338" s="590"/>
      <c r="AQ338" s="590"/>
      <c r="AR338" s="590"/>
      <c r="AS338" s="590"/>
      <c r="AT338" s="590"/>
      <c r="AU338" s="590"/>
      <c r="AV338" s="590"/>
      <c r="AW338" s="590"/>
      <c r="AX338" s="590"/>
      <c r="AY338" s="590"/>
      <c r="AZ338" s="590"/>
    </row>
    <row r="339" spans="14:52" ht="12">
      <c r="N339" s="590"/>
      <c r="O339" s="590"/>
      <c r="P339" s="590"/>
      <c r="Q339" s="590"/>
      <c r="R339" s="590"/>
      <c r="S339" s="590"/>
      <c r="T339" s="590"/>
      <c r="U339" s="590"/>
      <c r="V339" s="590"/>
      <c r="W339" s="590"/>
      <c r="X339" s="590"/>
      <c r="Y339" s="590"/>
      <c r="Z339" s="590"/>
      <c r="AA339" s="590"/>
      <c r="AB339" s="590"/>
      <c r="AC339" s="590"/>
      <c r="AD339" s="590"/>
      <c r="AE339" s="590"/>
      <c r="AF339" s="590"/>
      <c r="AG339" s="590"/>
      <c r="AH339" s="590"/>
      <c r="AI339" s="590"/>
      <c r="AJ339" s="590"/>
      <c r="AK339" s="590"/>
      <c r="AL339" s="590"/>
      <c r="AM339" s="590"/>
      <c r="AN339" s="590"/>
      <c r="AO339" s="590"/>
      <c r="AP339" s="590"/>
      <c r="AQ339" s="590"/>
      <c r="AR339" s="590"/>
      <c r="AS339" s="590"/>
      <c r="AT339" s="590"/>
      <c r="AU339" s="590"/>
      <c r="AV339" s="590"/>
      <c r="AW339" s="590"/>
      <c r="AX339" s="590"/>
      <c r="AY339" s="590"/>
      <c r="AZ339" s="590"/>
    </row>
    <row r="340" spans="14:52" ht="12">
      <c r="N340" s="590"/>
      <c r="O340" s="590"/>
      <c r="P340" s="590"/>
      <c r="Q340" s="590"/>
      <c r="R340" s="590"/>
      <c r="S340" s="590"/>
      <c r="T340" s="590"/>
      <c r="U340" s="590"/>
      <c r="V340" s="590"/>
      <c r="W340" s="590"/>
      <c r="X340" s="590"/>
      <c r="Y340" s="590"/>
      <c r="Z340" s="590"/>
      <c r="AA340" s="590"/>
      <c r="AB340" s="590"/>
      <c r="AC340" s="590"/>
      <c r="AD340" s="590"/>
      <c r="AE340" s="590"/>
      <c r="AF340" s="590"/>
      <c r="AG340" s="590"/>
      <c r="AH340" s="590"/>
      <c r="AI340" s="590"/>
      <c r="AJ340" s="590"/>
      <c r="AK340" s="590"/>
      <c r="AL340" s="590"/>
      <c r="AM340" s="590"/>
      <c r="AN340" s="590"/>
      <c r="AO340" s="590"/>
      <c r="AP340" s="590"/>
      <c r="AQ340" s="590"/>
      <c r="AR340" s="590"/>
      <c r="AS340" s="590"/>
      <c r="AT340" s="590"/>
      <c r="AU340" s="590"/>
      <c r="AV340" s="590"/>
      <c r="AW340" s="590"/>
      <c r="AX340" s="590"/>
      <c r="AY340" s="590"/>
      <c r="AZ340" s="590"/>
    </row>
    <row r="341" spans="14:52" ht="12">
      <c r="N341" s="590"/>
      <c r="O341" s="590"/>
      <c r="P341" s="590"/>
      <c r="Q341" s="590"/>
      <c r="R341" s="590"/>
      <c r="S341" s="590"/>
      <c r="T341" s="590"/>
      <c r="U341" s="590"/>
      <c r="V341" s="590"/>
      <c r="W341" s="590"/>
      <c r="X341" s="590"/>
      <c r="Y341" s="590"/>
      <c r="Z341" s="590"/>
      <c r="AA341" s="590"/>
      <c r="AB341" s="590"/>
      <c r="AC341" s="590"/>
      <c r="AD341" s="590"/>
      <c r="AE341" s="590"/>
      <c r="AF341" s="590"/>
      <c r="AG341" s="590"/>
      <c r="AH341" s="590"/>
      <c r="AI341" s="590"/>
      <c r="AJ341" s="590"/>
      <c r="AK341" s="590"/>
      <c r="AL341" s="590"/>
      <c r="AM341" s="590"/>
      <c r="AN341" s="590"/>
      <c r="AO341" s="590"/>
      <c r="AP341" s="590"/>
      <c r="AQ341" s="590"/>
      <c r="AR341" s="590"/>
      <c r="AS341" s="590"/>
      <c r="AT341" s="590"/>
      <c r="AU341" s="590"/>
      <c r="AV341" s="590"/>
      <c r="AW341" s="590"/>
      <c r="AX341" s="590"/>
      <c r="AY341" s="590"/>
      <c r="AZ341" s="590"/>
    </row>
    <row r="342" spans="14:52" ht="12">
      <c r="N342" s="590"/>
      <c r="O342" s="590"/>
      <c r="P342" s="590"/>
      <c r="Q342" s="590"/>
      <c r="R342" s="590"/>
      <c r="S342" s="590"/>
      <c r="T342" s="590"/>
      <c r="U342" s="590"/>
      <c r="V342" s="590"/>
      <c r="W342" s="590"/>
      <c r="X342" s="590"/>
      <c r="Y342" s="590"/>
      <c r="Z342" s="590"/>
      <c r="AA342" s="590"/>
      <c r="AB342" s="590"/>
      <c r="AC342" s="590"/>
      <c r="AD342" s="590"/>
      <c r="AE342" s="590"/>
      <c r="AF342" s="590"/>
      <c r="AG342" s="590"/>
      <c r="AH342" s="590"/>
      <c r="AI342" s="590"/>
      <c r="AJ342" s="590"/>
      <c r="AK342" s="590"/>
      <c r="AL342" s="590"/>
      <c r="AM342" s="590"/>
      <c r="AN342" s="590"/>
      <c r="AO342" s="590"/>
      <c r="AP342" s="590"/>
      <c r="AQ342" s="590"/>
      <c r="AR342" s="590"/>
      <c r="AS342" s="590"/>
      <c r="AT342" s="590"/>
      <c r="AU342" s="590"/>
      <c r="AV342" s="590"/>
      <c r="AW342" s="590"/>
      <c r="AX342" s="590"/>
      <c r="AY342" s="590"/>
      <c r="AZ342" s="590"/>
    </row>
    <row r="343" spans="14:52" ht="12">
      <c r="N343" s="590"/>
      <c r="O343" s="590"/>
      <c r="P343" s="590"/>
      <c r="Q343" s="590"/>
      <c r="R343" s="590"/>
      <c r="S343" s="590"/>
      <c r="T343" s="590"/>
      <c r="U343" s="590"/>
      <c r="V343" s="590"/>
      <c r="W343" s="590"/>
      <c r="X343" s="590"/>
      <c r="Y343" s="590"/>
      <c r="Z343" s="590"/>
      <c r="AA343" s="590"/>
      <c r="AB343" s="590"/>
      <c r="AC343" s="590"/>
      <c r="AD343" s="590"/>
      <c r="AE343" s="590"/>
      <c r="AF343" s="590"/>
      <c r="AG343" s="590"/>
      <c r="AH343" s="590"/>
      <c r="AI343" s="590"/>
      <c r="AJ343" s="590"/>
      <c r="AK343" s="590"/>
      <c r="AL343" s="590"/>
      <c r="AM343" s="590"/>
      <c r="AN343" s="590"/>
      <c r="AO343" s="590"/>
      <c r="AP343" s="590"/>
      <c r="AQ343" s="590"/>
      <c r="AR343" s="590"/>
      <c r="AS343" s="590"/>
      <c r="AT343" s="590"/>
      <c r="AU343" s="590"/>
      <c r="AV343" s="590"/>
      <c r="AW343" s="590"/>
      <c r="AX343" s="590"/>
      <c r="AY343" s="590"/>
      <c r="AZ343" s="590"/>
    </row>
    <row r="344" spans="14:52" ht="12">
      <c r="N344" s="590"/>
      <c r="O344" s="590"/>
      <c r="P344" s="590"/>
      <c r="Q344" s="590"/>
      <c r="R344" s="590"/>
      <c r="S344" s="590"/>
      <c r="T344" s="590"/>
      <c r="U344" s="590"/>
      <c r="V344" s="590"/>
      <c r="W344" s="590"/>
      <c r="X344" s="590"/>
      <c r="Y344" s="590"/>
      <c r="Z344" s="590"/>
      <c r="AA344" s="590"/>
      <c r="AB344" s="590"/>
      <c r="AC344" s="590"/>
      <c r="AD344" s="590"/>
      <c r="AE344" s="590"/>
      <c r="AF344" s="590"/>
      <c r="AG344" s="590"/>
      <c r="AH344" s="590"/>
      <c r="AI344" s="590"/>
      <c r="AJ344" s="590"/>
      <c r="AK344" s="590"/>
      <c r="AL344" s="590"/>
      <c r="AM344" s="590"/>
      <c r="AN344" s="590"/>
      <c r="AO344" s="590"/>
      <c r="AP344" s="590"/>
      <c r="AQ344" s="590"/>
      <c r="AR344" s="590"/>
      <c r="AS344" s="590"/>
      <c r="AT344" s="590"/>
      <c r="AU344" s="590"/>
      <c r="AV344" s="590"/>
      <c r="AW344" s="590"/>
      <c r="AX344" s="590"/>
      <c r="AY344" s="590"/>
      <c r="AZ344" s="590"/>
    </row>
    <row r="345" spans="14:52" ht="12">
      <c r="N345" s="590"/>
      <c r="O345" s="590"/>
      <c r="P345" s="590"/>
      <c r="Q345" s="590"/>
      <c r="R345" s="590"/>
      <c r="S345" s="590"/>
      <c r="T345" s="590"/>
      <c r="U345" s="590"/>
      <c r="V345" s="590"/>
      <c r="W345" s="590"/>
      <c r="X345" s="590"/>
      <c r="Y345" s="590"/>
      <c r="Z345" s="590"/>
      <c r="AA345" s="590"/>
      <c r="AB345" s="590"/>
      <c r="AC345" s="590"/>
      <c r="AD345" s="590"/>
      <c r="AE345" s="590"/>
      <c r="AF345" s="590"/>
      <c r="AG345" s="590"/>
      <c r="AH345" s="590"/>
      <c r="AI345" s="590"/>
      <c r="AJ345" s="590"/>
      <c r="AK345" s="590"/>
      <c r="AL345" s="590"/>
      <c r="AM345" s="590"/>
      <c r="AN345" s="590"/>
      <c r="AO345" s="590"/>
      <c r="AP345" s="590"/>
      <c r="AQ345" s="590"/>
      <c r="AR345" s="590"/>
      <c r="AS345" s="590"/>
      <c r="AT345" s="590"/>
      <c r="AU345" s="590"/>
      <c r="AV345" s="590"/>
      <c r="AW345" s="590"/>
      <c r="AX345" s="590"/>
      <c r="AY345" s="590"/>
      <c r="AZ345" s="590"/>
    </row>
  </sheetData>
  <mergeCells count="90">
    <mergeCell ref="Q4:R7"/>
    <mergeCell ref="AG4:AL4"/>
    <mergeCell ref="AL5:AL7"/>
    <mergeCell ref="O4:P7"/>
    <mergeCell ref="S4:T7"/>
    <mergeCell ref="AI5:AJ6"/>
    <mergeCell ref="AK5:AK7"/>
    <mergeCell ref="U4:AF4"/>
    <mergeCell ref="U5:X6"/>
    <mergeCell ref="W7:X7"/>
    <mergeCell ref="D132:D133"/>
    <mergeCell ref="D78:D79"/>
    <mergeCell ref="B74:B80"/>
    <mergeCell ref="B6:F7"/>
    <mergeCell ref="D48:D49"/>
    <mergeCell ref="D18:D19"/>
    <mergeCell ref="D27:D28"/>
    <mergeCell ref="B29:B33"/>
    <mergeCell ref="D33:D34"/>
    <mergeCell ref="D42:D43"/>
    <mergeCell ref="AO4:AO7"/>
    <mergeCell ref="AM4:AN4"/>
    <mergeCell ref="AM5:AM7"/>
    <mergeCell ref="AN5:AN7"/>
    <mergeCell ref="H4:H7"/>
    <mergeCell ref="M4:N7"/>
    <mergeCell ref="B134:B142"/>
    <mergeCell ref="D138:D139"/>
    <mergeCell ref="I4:J7"/>
    <mergeCell ref="K4:L7"/>
    <mergeCell ref="D12:D13"/>
    <mergeCell ref="B14:B18"/>
    <mergeCell ref="B44:B48"/>
    <mergeCell ref="B4:F5"/>
    <mergeCell ref="D87:D88"/>
    <mergeCell ref="B89:B95"/>
    <mergeCell ref="D93:D94"/>
    <mergeCell ref="D117:D118"/>
    <mergeCell ref="B119:B127"/>
    <mergeCell ref="D123:D124"/>
    <mergeCell ref="D102:D103"/>
    <mergeCell ref="U7:V7"/>
    <mergeCell ref="D108:D109"/>
    <mergeCell ref="B104:B112"/>
    <mergeCell ref="D57:D58"/>
    <mergeCell ref="D63:D64"/>
    <mergeCell ref="B59:B67"/>
    <mergeCell ref="D72:D73"/>
    <mergeCell ref="AG5:AH7"/>
    <mergeCell ref="D147:D148"/>
    <mergeCell ref="B149:B157"/>
    <mergeCell ref="D153:D154"/>
    <mergeCell ref="Y5:AB6"/>
    <mergeCell ref="Y7:Z7"/>
    <mergeCell ref="AA7:AB7"/>
    <mergeCell ref="AC5:AF6"/>
    <mergeCell ref="AC7:AD7"/>
    <mergeCell ref="AE7:AF7"/>
    <mergeCell ref="D162:D163"/>
    <mergeCell ref="B161:B163"/>
    <mergeCell ref="D167:D168"/>
    <mergeCell ref="B169:B177"/>
    <mergeCell ref="D173:D174"/>
    <mergeCell ref="D182:D183"/>
    <mergeCell ref="B184:B192"/>
    <mergeCell ref="D188:D189"/>
    <mergeCell ref="D197:D198"/>
    <mergeCell ref="B199:B207"/>
    <mergeCell ref="D203:D204"/>
    <mergeCell ref="D212:D213"/>
    <mergeCell ref="B214:B222"/>
    <mergeCell ref="D218:D219"/>
    <mergeCell ref="D227:D228"/>
    <mergeCell ref="B229:B237"/>
    <mergeCell ref="D233:D234"/>
    <mergeCell ref="D242:D243"/>
    <mergeCell ref="B244:B252"/>
    <mergeCell ref="D248:D249"/>
    <mergeCell ref="D257:D258"/>
    <mergeCell ref="B259:B267"/>
    <mergeCell ref="D263:D264"/>
    <mergeCell ref="D272:D273"/>
    <mergeCell ref="D302:D303"/>
    <mergeCell ref="B304:B312"/>
    <mergeCell ref="D308:D309"/>
    <mergeCell ref="B274:B282"/>
    <mergeCell ref="D278:D279"/>
    <mergeCell ref="D287:D288"/>
    <mergeCell ref="B289:B297"/>
    <mergeCell ref="D293:D29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B1:J39"/>
  <sheetViews>
    <sheetView workbookViewId="0" topLeftCell="A1">
      <selection activeCell="A1" sqref="A1"/>
    </sheetView>
  </sheetViews>
  <sheetFormatPr defaultColWidth="9.00390625" defaultRowHeight="13.5"/>
  <cols>
    <col min="1" max="1" width="4.125" style="186" customWidth="1"/>
    <col min="2" max="2" width="6.50390625" style="186" customWidth="1"/>
    <col min="3" max="3" width="3.625" style="186" customWidth="1"/>
    <col min="4" max="4" width="3.125" style="186" customWidth="1"/>
    <col min="5" max="5" width="6.375" style="186" customWidth="1"/>
    <col min="6" max="6" width="3.125" style="189" customWidth="1"/>
    <col min="7" max="7" width="5.00390625" style="186" customWidth="1"/>
    <col min="8" max="10" width="13.125" style="186" customWidth="1"/>
    <col min="11" max="16384" width="9.00390625" style="186" customWidth="1"/>
  </cols>
  <sheetData>
    <row r="1" ht="14.25">
      <c r="B1" s="187" t="s">
        <v>1762</v>
      </c>
    </row>
    <row r="2" ht="12.75" thickBot="1">
      <c r="J2" s="611" t="s">
        <v>1725</v>
      </c>
    </row>
    <row r="3" spans="2:10" ht="24" customHeight="1" thickTop="1">
      <c r="B3" s="1267" t="s">
        <v>1726</v>
      </c>
      <c r="C3" s="1476"/>
      <c r="D3" s="1476"/>
      <c r="E3" s="1476"/>
      <c r="F3" s="1476"/>
      <c r="G3" s="1477"/>
      <c r="H3" s="420" t="s">
        <v>1727</v>
      </c>
      <c r="I3" s="420" t="s">
        <v>1728</v>
      </c>
      <c r="J3" s="420" t="s">
        <v>1729</v>
      </c>
    </row>
    <row r="4" spans="2:10" ht="15" customHeight="1">
      <c r="B4" s="612"/>
      <c r="C4" s="216" t="s">
        <v>1730</v>
      </c>
      <c r="D4" s="613"/>
      <c r="E4" s="613"/>
      <c r="F4" s="613"/>
      <c r="G4" s="614"/>
      <c r="H4" s="143"/>
      <c r="I4" s="143"/>
      <c r="J4" s="198"/>
    </row>
    <row r="5" spans="2:10" ht="15" customHeight="1">
      <c r="B5" s="1319" t="s">
        <v>1731</v>
      </c>
      <c r="C5" s="1480" t="s">
        <v>1732</v>
      </c>
      <c r="D5" s="189"/>
      <c r="E5" s="1321" t="s">
        <v>1733</v>
      </c>
      <c r="F5" s="1321"/>
      <c r="G5" s="1479"/>
      <c r="H5" s="56">
        <v>4178</v>
      </c>
      <c r="I5" s="56">
        <v>5144</v>
      </c>
      <c r="J5" s="130">
        <v>6339</v>
      </c>
    </row>
    <row r="6" spans="2:10" ht="15" customHeight="1">
      <c r="B6" s="1319"/>
      <c r="C6" s="1480"/>
      <c r="D6" s="189"/>
      <c r="E6" s="1321" t="s">
        <v>1734</v>
      </c>
      <c r="F6" s="1321"/>
      <c r="G6" s="1479"/>
      <c r="H6" s="56">
        <v>1968</v>
      </c>
      <c r="I6" s="56">
        <v>1787</v>
      </c>
      <c r="J6" s="130">
        <v>1744</v>
      </c>
    </row>
    <row r="7" spans="2:10" ht="15" customHeight="1">
      <c r="B7" s="1319"/>
      <c r="C7" s="1480"/>
      <c r="D7" s="189"/>
      <c r="E7" s="1321" t="s">
        <v>1735</v>
      </c>
      <c r="F7" s="1321"/>
      <c r="G7" s="1479"/>
      <c r="H7" s="56">
        <v>5514</v>
      </c>
      <c r="I7" s="56">
        <v>5128</v>
      </c>
      <c r="J7" s="130">
        <v>4766</v>
      </c>
    </row>
    <row r="8" spans="2:10" ht="15" customHeight="1">
      <c r="B8" s="1319"/>
      <c r="C8" s="1480"/>
      <c r="D8" s="615"/>
      <c r="E8" s="1323" t="s">
        <v>1516</v>
      </c>
      <c r="F8" s="1323"/>
      <c r="G8" s="1478"/>
      <c r="H8" s="62">
        <f>SUM(H4:H7)</f>
        <v>11660</v>
      </c>
      <c r="I8" s="62">
        <f>SUM(I4:I7)</f>
        <v>12059</v>
      </c>
      <c r="J8" s="617">
        <f>SUM(J4:J7)</f>
        <v>12849</v>
      </c>
    </row>
    <row r="9" spans="2:10" ht="15" customHeight="1">
      <c r="B9" s="1319"/>
      <c r="C9" s="70"/>
      <c r="D9" s="613"/>
      <c r="E9" s="613"/>
      <c r="F9" s="613"/>
      <c r="G9" s="614"/>
      <c r="H9" s="56"/>
      <c r="I9" s="56"/>
      <c r="J9" s="130"/>
    </row>
    <row r="10" spans="2:10" ht="15" customHeight="1">
      <c r="B10" s="1319"/>
      <c r="C10" s="1321" t="s">
        <v>1736</v>
      </c>
      <c r="D10" s="1321"/>
      <c r="E10" s="1321"/>
      <c r="F10" s="1321"/>
      <c r="G10" s="1479"/>
      <c r="H10" s="56">
        <v>184383</v>
      </c>
      <c r="I10" s="56">
        <v>155952</v>
      </c>
      <c r="J10" s="130">
        <v>132123</v>
      </c>
    </row>
    <row r="11" spans="2:10" ht="15" customHeight="1">
      <c r="B11" s="1319"/>
      <c r="C11" s="1321" t="s">
        <v>1737</v>
      </c>
      <c r="D11" s="1321"/>
      <c r="E11" s="1321"/>
      <c r="F11" s="1321"/>
      <c r="G11" s="1479"/>
      <c r="H11" s="56">
        <v>32437</v>
      </c>
      <c r="I11" s="56">
        <v>27213</v>
      </c>
      <c r="J11" s="130">
        <v>23819</v>
      </c>
    </row>
    <row r="12" spans="2:10" ht="15" customHeight="1">
      <c r="B12" s="1319"/>
      <c r="C12" s="1321" t="s">
        <v>1738</v>
      </c>
      <c r="D12" s="1321"/>
      <c r="E12" s="1321"/>
      <c r="F12" s="1321"/>
      <c r="G12" s="1479"/>
      <c r="H12" s="56">
        <v>1467</v>
      </c>
      <c r="I12" s="56">
        <v>1247</v>
      </c>
      <c r="J12" s="130">
        <v>959</v>
      </c>
    </row>
    <row r="13" spans="2:10" s="618" customFormat="1" ht="15" customHeight="1">
      <c r="B13" s="1319"/>
      <c r="C13" s="1323" t="s">
        <v>1739</v>
      </c>
      <c r="D13" s="1323"/>
      <c r="E13" s="1323"/>
      <c r="F13" s="1323"/>
      <c r="G13" s="1478"/>
      <c r="H13" s="619">
        <f>SUM(H8,H10:H12)</f>
        <v>229947</v>
      </c>
      <c r="I13" s="619">
        <f>SUM(I8,I10:I12)</f>
        <v>196471</v>
      </c>
      <c r="J13" s="620">
        <f>SUM(J8,J10:J12)</f>
        <v>169750</v>
      </c>
    </row>
    <row r="14" spans="2:10" ht="16.5" customHeight="1">
      <c r="B14" s="229" t="s">
        <v>1740</v>
      </c>
      <c r="C14" s="1481"/>
      <c r="D14" s="1481"/>
      <c r="E14" s="1481"/>
      <c r="F14" s="621"/>
      <c r="G14" s="622"/>
      <c r="H14" s="623"/>
      <c r="I14" s="623"/>
      <c r="J14" s="624"/>
    </row>
    <row r="15" spans="2:10" s="167" customFormat="1" ht="15" customHeight="1">
      <c r="B15" s="1318" t="s">
        <v>1741</v>
      </c>
      <c r="C15" s="1321" t="s">
        <v>1742</v>
      </c>
      <c r="D15" s="1321"/>
      <c r="E15" s="1321"/>
      <c r="F15" s="1321"/>
      <c r="G15" s="1479"/>
      <c r="H15" s="625">
        <v>22004</v>
      </c>
      <c r="I15" s="625">
        <v>19176</v>
      </c>
      <c r="J15" s="626">
        <v>16683</v>
      </c>
    </row>
    <row r="16" spans="2:10" s="167" customFormat="1" ht="15" customHeight="1">
      <c r="B16" s="1318"/>
      <c r="C16" s="1482"/>
      <c r="D16" s="1483"/>
      <c r="E16" s="1483"/>
      <c r="F16" s="627"/>
      <c r="G16" s="628"/>
      <c r="H16" s="625"/>
      <c r="I16" s="625"/>
      <c r="J16" s="626"/>
    </row>
    <row r="17" spans="2:10" s="137" customFormat="1" ht="15" customHeight="1">
      <c r="B17" s="1318"/>
      <c r="C17" s="1485" t="s">
        <v>1743</v>
      </c>
      <c r="D17" s="203"/>
      <c r="E17" s="1484" t="s">
        <v>1744</v>
      </c>
      <c r="F17" s="70"/>
      <c r="G17" s="53" t="s">
        <v>1733</v>
      </c>
      <c r="H17" s="625">
        <v>0</v>
      </c>
      <c r="I17" s="625">
        <v>61472</v>
      </c>
      <c r="J17" s="626">
        <v>54942</v>
      </c>
    </row>
    <row r="18" spans="2:10" s="137" customFormat="1" ht="15" customHeight="1">
      <c r="B18" s="1318"/>
      <c r="C18" s="1485"/>
      <c r="D18" s="203"/>
      <c r="E18" s="1484"/>
      <c r="F18" s="70"/>
      <c r="G18" s="53" t="s">
        <v>1745</v>
      </c>
      <c r="H18" s="625">
        <v>0</v>
      </c>
      <c r="I18" s="625">
        <v>7943</v>
      </c>
      <c r="J18" s="626">
        <v>7424</v>
      </c>
    </row>
    <row r="19" spans="2:10" s="137" customFormat="1" ht="15" customHeight="1">
      <c r="B19" s="1318"/>
      <c r="C19" s="1485"/>
      <c r="D19" s="203"/>
      <c r="E19" s="1484"/>
      <c r="F19" s="70"/>
      <c r="G19" s="53" t="s">
        <v>1516</v>
      </c>
      <c r="H19" s="625">
        <v>73825</v>
      </c>
      <c r="I19" s="625">
        <f>SUM(I17:I18)</f>
        <v>69415</v>
      </c>
      <c r="J19" s="625">
        <f>SUM(J17:J18)</f>
        <v>62366</v>
      </c>
    </row>
    <row r="20" spans="2:10" s="137" customFormat="1" ht="15" customHeight="1">
      <c r="B20" s="1318"/>
      <c r="C20" s="1485"/>
      <c r="D20" s="203"/>
      <c r="E20" s="70"/>
      <c r="F20" s="70"/>
      <c r="G20" s="53"/>
      <c r="H20" s="625"/>
      <c r="I20" s="625"/>
      <c r="J20" s="626"/>
    </row>
    <row r="21" spans="2:10" s="137" customFormat="1" ht="15" customHeight="1">
      <c r="B21" s="1318"/>
      <c r="C21" s="1485"/>
      <c r="D21" s="203"/>
      <c r="E21" s="1484" t="s">
        <v>1746</v>
      </c>
      <c r="F21" s="70"/>
      <c r="G21" s="53" t="s">
        <v>1747</v>
      </c>
      <c r="H21" s="625">
        <v>0</v>
      </c>
      <c r="I21" s="625">
        <v>78576</v>
      </c>
      <c r="J21" s="626">
        <v>68904</v>
      </c>
    </row>
    <row r="22" spans="2:10" s="137" customFormat="1" ht="15" customHeight="1">
      <c r="B22" s="1318"/>
      <c r="C22" s="1485"/>
      <c r="D22" s="203"/>
      <c r="E22" s="1321"/>
      <c r="F22" s="70"/>
      <c r="G22" s="53" t="s">
        <v>1748</v>
      </c>
      <c r="H22" s="625">
        <v>0</v>
      </c>
      <c r="I22" s="625">
        <v>0</v>
      </c>
      <c r="J22" s="626">
        <v>0</v>
      </c>
    </row>
    <row r="23" spans="2:10" s="137" customFormat="1" ht="15" customHeight="1">
      <c r="B23" s="1318"/>
      <c r="C23" s="1485"/>
      <c r="D23" s="203"/>
      <c r="E23" s="1321"/>
      <c r="F23" s="70"/>
      <c r="G23" s="53" t="s">
        <v>1516</v>
      </c>
      <c r="H23" s="625">
        <v>88144</v>
      </c>
      <c r="I23" s="625">
        <f>SUM(I21:I22)</f>
        <v>78576</v>
      </c>
      <c r="J23" s="625">
        <f>SUM(J21:J22)</f>
        <v>68904</v>
      </c>
    </row>
    <row r="24" spans="2:10" s="137" customFormat="1" ht="15" customHeight="1">
      <c r="B24" s="1318"/>
      <c r="C24" s="1485"/>
      <c r="D24" s="203"/>
      <c r="E24" s="1323" t="s">
        <v>1749</v>
      </c>
      <c r="F24" s="1323"/>
      <c r="G24" s="1478"/>
      <c r="H24" s="619">
        <f>SUM(H19+H23)</f>
        <v>161969</v>
      </c>
      <c r="I24" s="619">
        <f>SUM(I19+I23)</f>
        <v>147991</v>
      </c>
      <c r="J24" s="619">
        <f>SUM(J19+J23)</f>
        <v>131270</v>
      </c>
    </row>
    <row r="25" spans="2:10" s="137" customFormat="1" ht="15" customHeight="1">
      <c r="B25" s="1318"/>
      <c r="C25" s="203"/>
      <c r="D25" s="70"/>
      <c r="E25" s="627" t="s">
        <v>1750</v>
      </c>
      <c r="F25" s="627"/>
      <c r="G25" s="628"/>
      <c r="H25" s="625" t="s">
        <v>1750</v>
      </c>
      <c r="I25" s="625" t="s">
        <v>1750</v>
      </c>
      <c r="J25" s="626" t="s">
        <v>1750</v>
      </c>
    </row>
    <row r="26" spans="2:10" s="137" customFormat="1" ht="15" customHeight="1">
      <c r="B26" s="1318"/>
      <c r="C26" s="1485" t="s">
        <v>1751</v>
      </c>
      <c r="D26" s="203"/>
      <c r="E26" s="1321" t="s">
        <v>1752</v>
      </c>
      <c r="F26" s="1321"/>
      <c r="G26" s="1479"/>
      <c r="H26" s="625">
        <v>65053</v>
      </c>
      <c r="I26" s="625">
        <v>59122</v>
      </c>
      <c r="J26" s="626">
        <v>50743</v>
      </c>
    </row>
    <row r="27" spans="2:10" s="137" customFormat="1" ht="15" customHeight="1">
      <c r="B27" s="1318"/>
      <c r="C27" s="1485"/>
      <c r="D27" s="203"/>
      <c r="E27" s="1321" t="s">
        <v>1753</v>
      </c>
      <c r="F27" s="1321"/>
      <c r="G27" s="1479"/>
      <c r="H27" s="625">
        <v>5992</v>
      </c>
      <c r="I27" s="625">
        <v>5563</v>
      </c>
      <c r="J27" s="626">
        <v>16720</v>
      </c>
    </row>
    <row r="28" spans="2:10" s="137" customFormat="1" ht="15" customHeight="1">
      <c r="B28" s="1318"/>
      <c r="C28" s="1485"/>
      <c r="D28" s="203"/>
      <c r="E28" s="1321" t="s">
        <v>1754</v>
      </c>
      <c r="F28" s="1321"/>
      <c r="G28" s="1479"/>
      <c r="H28" s="625">
        <v>698050</v>
      </c>
      <c r="I28" s="625">
        <v>671854</v>
      </c>
      <c r="J28" s="626">
        <v>545502</v>
      </c>
    </row>
    <row r="29" spans="2:10" s="137" customFormat="1" ht="15" customHeight="1">
      <c r="B29" s="1318"/>
      <c r="C29" s="1485"/>
      <c r="D29" s="203"/>
      <c r="E29" s="1323" t="s">
        <v>1516</v>
      </c>
      <c r="F29" s="1323"/>
      <c r="G29" s="1478"/>
      <c r="H29" s="619">
        <f>SUM(H26:H28)</f>
        <v>769095</v>
      </c>
      <c r="I29" s="619">
        <f>SUM(I26:I28)</f>
        <v>736539</v>
      </c>
      <c r="J29" s="620">
        <f>SUM(J26:J28)</f>
        <v>612965</v>
      </c>
    </row>
    <row r="30" spans="2:10" s="137" customFormat="1" ht="15" customHeight="1">
      <c r="B30" s="1318"/>
      <c r="C30" s="203"/>
      <c r="D30" s="203"/>
      <c r="E30" s="203"/>
      <c r="F30" s="203"/>
      <c r="G30" s="52"/>
      <c r="H30" s="56"/>
      <c r="I30" s="56"/>
      <c r="J30" s="130"/>
    </row>
    <row r="31" spans="2:10" s="137" customFormat="1" ht="15" customHeight="1">
      <c r="B31" s="1318"/>
      <c r="C31" s="1321" t="s">
        <v>1755</v>
      </c>
      <c r="D31" s="1321"/>
      <c r="E31" s="1321"/>
      <c r="F31" s="1321"/>
      <c r="G31" s="1479"/>
      <c r="H31" s="625">
        <v>7489</v>
      </c>
      <c r="I31" s="625">
        <v>8308</v>
      </c>
      <c r="J31" s="626">
        <v>19640</v>
      </c>
    </row>
    <row r="32" spans="2:10" s="137" customFormat="1" ht="15" customHeight="1">
      <c r="B32" s="1318"/>
      <c r="C32" s="1321" t="s">
        <v>1756</v>
      </c>
      <c r="D32" s="1321"/>
      <c r="E32" s="1321"/>
      <c r="F32" s="1321"/>
      <c r="G32" s="1479"/>
      <c r="H32" s="625">
        <v>25353</v>
      </c>
      <c r="I32" s="625">
        <v>20570</v>
      </c>
      <c r="J32" s="626">
        <v>21219</v>
      </c>
    </row>
    <row r="33" spans="2:10" s="137" customFormat="1" ht="15" customHeight="1">
      <c r="B33" s="1318"/>
      <c r="C33" s="1321" t="s">
        <v>1757</v>
      </c>
      <c r="D33" s="1321"/>
      <c r="E33" s="1321"/>
      <c r="F33" s="1321"/>
      <c r="G33" s="1479"/>
      <c r="H33" s="625">
        <v>40</v>
      </c>
      <c r="I33" s="625">
        <v>317</v>
      </c>
      <c r="J33" s="626">
        <v>216</v>
      </c>
    </row>
    <row r="34" spans="2:10" s="137" customFormat="1" ht="15" customHeight="1">
      <c r="B34" s="1318"/>
      <c r="C34" s="1321" t="s">
        <v>1758</v>
      </c>
      <c r="D34" s="1321"/>
      <c r="E34" s="1321"/>
      <c r="F34" s="1321"/>
      <c r="G34" s="1479"/>
      <c r="H34" s="625">
        <v>1615</v>
      </c>
      <c r="I34" s="625">
        <v>1484</v>
      </c>
      <c r="J34" s="626">
        <v>1478</v>
      </c>
    </row>
    <row r="35" spans="2:10" s="630" customFormat="1" ht="15" customHeight="1">
      <c r="B35" s="1318"/>
      <c r="C35" s="1323" t="s">
        <v>1759</v>
      </c>
      <c r="D35" s="1323"/>
      <c r="E35" s="1323"/>
      <c r="F35" s="1323"/>
      <c r="G35" s="1478"/>
      <c r="H35" s="619">
        <f>SUM(H15,H24,H29,H31:H34)</f>
        <v>987565</v>
      </c>
      <c r="I35" s="619">
        <f>SUM(I15,I24,I29,I31:I34)</f>
        <v>934385</v>
      </c>
      <c r="J35" s="620">
        <f>SUM(J15,J24,J29,J31:J34)</f>
        <v>803471</v>
      </c>
    </row>
    <row r="36" spans="2:10" s="137" customFormat="1" ht="15" customHeight="1">
      <c r="B36" s="229"/>
      <c r="C36" s="213"/>
      <c r="D36" s="213"/>
      <c r="E36" s="213"/>
      <c r="F36" s="213"/>
      <c r="G36" s="616"/>
      <c r="H36" s="619"/>
      <c r="I36" s="619"/>
      <c r="J36" s="620"/>
    </row>
    <row r="37" spans="2:10" s="630" customFormat="1" ht="15" customHeight="1">
      <c r="B37" s="1403" t="s">
        <v>1760</v>
      </c>
      <c r="C37" s="1323"/>
      <c r="D37" s="1323"/>
      <c r="E37" s="1323"/>
      <c r="F37" s="1323"/>
      <c r="G37" s="1478"/>
      <c r="H37" s="619">
        <f>SUM(H13+H35)</f>
        <v>1217512</v>
      </c>
      <c r="I37" s="619">
        <f>SUM(I13+I35)</f>
        <v>1130856</v>
      </c>
      <c r="J37" s="620">
        <f>SUM(J13+J35)</f>
        <v>973221</v>
      </c>
    </row>
    <row r="38" spans="2:10" s="137" customFormat="1" ht="15" customHeight="1">
      <c r="B38" s="631"/>
      <c r="C38" s="1475"/>
      <c r="D38" s="1475"/>
      <c r="E38" s="1475"/>
      <c r="F38" s="632"/>
      <c r="G38" s="633"/>
      <c r="H38" s="634"/>
      <c r="I38" s="634"/>
      <c r="J38" s="635"/>
    </row>
    <row r="39" ht="15" customHeight="1">
      <c r="B39" s="186" t="s">
        <v>1761</v>
      </c>
    </row>
  </sheetData>
  <mergeCells count="31">
    <mergeCell ref="C31:G31"/>
    <mergeCell ref="E26:G26"/>
    <mergeCell ref="E27:G27"/>
    <mergeCell ref="E28:G28"/>
    <mergeCell ref="E29:G29"/>
    <mergeCell ref="C35:G35"/>
    <mergeCell ref="C34:G34"/>
    <mergeCell ref="C33:G33"/>
    <mergeCell ref="C32:G32"/>
    <mergeCell ref="E21:E23"/>
    <mergeCell ref="E24:G24"/>
    <mergeCell ref="C26:C29"/>
    <mergeCell ref="C17:C24"/>
    <mergeCell ref="E17:E19"/>
    <mergeCell ref="C14:E14"/>
    <mergeCell ref="C16:E16"/>
    <mergeCell ref="E8:G8"/>
    <mergeCell ref="C10:G10"/>
    <mergeCell ref="C11:G11"/>
    <mergeCell ref="C12:G12"/>
    <mergeCell ref="C13:G13"/>
    <mergeCell ref="C38:E38"/>
    <mergeCell ref="B3:G3"/>
    <mergeCell ref="B37:G37"/>
    <mergeCell ref="B5:B13"/>
    <mergeCell ref="B15:B35"/>
    <mergeCell ref="C15:G15"/>
    <mergeCell ref="C5:C8"/>
    <mergeCell ref="E5:G5"/>
    <mergeCell ref="E6:G6"/>
    <mergeCell ref="E7:G7"/>
  </mergeCells>
  <printOptions/>
  <pageMargins left="0.75" right="0.75" top="1" bottom="1" header="0.512" footer="0.512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B1:W1733"/>
  <sheetViews>
    <sheetView workbookViewId="0" topLeftCell="A1">
      <selection activeCell="A1" sqref="A1"/>
    </sheetView>
  </sheetViews>
  <sheetFormatPr defaultColWidth="9.00390625" defaultRowHeight="13.5"/>
  <cols>
    <col min="1" max="1" width="3.625" style="636" customWidth="1"/>
    <col min="2" max="2" width="3.75390625" style="636" customWidth="1"/>
    <col min="3" max="3" width="13.375" style="636" customWidth="1"/>
    <col min="4" max="5" width="12.625" style="636" customWidth="1"/>
    <col min="6" max="6" width="7.625" style="636" customWidth="1"/>
    <col min="7" max="7" width="12.625" style="636" customWidth="1"/>
    <col min="8" max="8" width="9.875" style="636" customWidth="1"/>
    <col min="9" max="9" width="12.625" style="636" customWidth="1"/>
    <col min="10" max="10" width="7.625" style="636" customWidth="1"/>
    <col min="11" max="11" width="4.125" style="636" customWidth="1"/>
    <col min="12" max="12" width="5.125" style="636" customWidth="1"/>
    <col min="13" max="13" width="10.875" style="636" customWidth="1"/>
    <col min="14" max="14" width="6.375" style="636" customWidth="1"/>
    <col min="15" max="15" width="10.875" style="636" customWidth="1"/>
    <col min="16" max="16" width="6.00390625" style="636" customWidth="1"/>
    <col min="17" max="17" width="10.75390625" style="636" customWidth="1"/>
    <col min="18" max="18" width="3.75390625" style="636" customWidth="1"/>
    <col min="19" max="19" width="6.00390625" style="636" customWidth="1"/>
    <col min="20" max="20" width="10.875" style="636" customWidth="1"/>
    <col min="21" max="21" width="3.75390625" style="636" customWidth="1"/>
    <col min="22" max="22" width="13.375" style="636" customWidth="1"/>
    <col min="23" max="16384" width="9.00390625" style="636" customWidth="1"/>
  </cols>
  <sheetData>
    <row r="1" spans="2:10" ht="14.25">
      <c r="B1" s="138" t="s">
        <v>746</v>
      </c>
      <c r="D1" s="137"/>
      <c r="E1" s="137"/>
      <c r="F1" s="137"/>
      <c r="G1" s="137"/>
      <c r="H1" s="137"/>
      <c r="I1" s="137"/>
      <c r="J1" s="137"/>
    </row>
    <row r="2" spans="3:21" s="637" customFormat="1" ht="15" customHeight="1" thickBot="1">
      <c r="C2" s="137"/>
      <c r="D2" s="137"/>
      <c r="E2" s="137"/>
      <c r="F2" s="137"/>
      <c r="H2" s="137"/>
      <c r="U2" s="638" t="s">
        <v>1764</v>
      </c>
    </row>
    <row r="3" spans="2:22" s="637" customFormat="1" ht="12.75" customHeight="1" thickTop="1">
      <c r="B3" s="1504" t="s">
        <v>1765</v>
      </c>
      <c r="C3" s="1498"/>
      <c r="D3" s="1498" t="s">
        <v>1766</v>
      </c>
      <c r="E3" s="1500" t="s">
        <v>1767</v>
      </c>
      <c r="F3" s="1500" t="s">
        <v>1768</v>
      </c>
      <c r="G3" s="1504" t="s">
        <v>1769</v>
      </c>
      <c r="H3" s="1500" t="s">
        <v>1770</v>
      </c>
      <c r="I3" s="1510" t="s">
        <v>1771</v>
      </c>
      <c r="J3" s="1498" t="s">
        <v>1772</v>
      </c>
      <c r="K3" s="1515" t="s">
        <v>1773</v>
      </c>
      <c r="L3" s="1516"/>
      <c r="M3" s="1517"/>
      <c r="N3" s="1515" t="s">
        <v>1774</v>
      </c>
      <c r="O3" s="1517"/>
      <c r="P3" s="1515" t="s">
        <v>1775</v>
      </c>
      <c r="Q3" s="1517"/>
      <c r="R3" s="1492" t="s">
        <v>1516</v>
      </c>
      <c r="S3" s="1493"/>
      <c r="T3" s="1494"/>
      <c r="U3" s="1504" t="s">
        <v>1765</v>
      </c>
      <c r="V3" s="1498"/>
    </row>
    <row r="4" spans="2:22" s="637" customFormat="1" ht="10.5" customHeight="1">
      <c r="B4" s="1505"/>
      <c r="C4" s="1506"/>
      <c r="D4" s="1499"/>
      <c r="E4" s="1501"/>
      <c r="F4" s="1502"/>
      <c r="G4" s="1509"/>
      <c r="H4" s="1502"/>
      <c r="I4" s="1511"/>
      <c r="J4" s="1512"/>
      <c r="K4" s="1518"/>
      <c r="L4" s="1519"/>
      <c r="M4" s="1520"/>
      <c r="N4" s="1518"/>
      <c r="O4" s="1520"/>
      <c r="P4" s="1518"/>
      <c r="Q4" s="1520"/>
      <c r="R4" s="1495"/>
      <c r="S4" s="1496"/>
      <c r="T4" s="1497"/>
      <c r="U4" s="1505"/>
      <c r="V4" s="1506"/>
    </row>
    <row r="5" spans="2:22" s="637" customFormat="1" ht="15.75" customHeight="1">
      <c r="B5" s="1507"/>
      <c r="C5" s="1508"/>
      <c r="D5" s="640" t="s">
        <v>1776</v>
      </c>
      <c r="E5" s="641" t="s">
        <v>1777</v>
      </c>
      <c r="F5" s="1503"/>
      <c r="G5" s="642" t="s">
        <v>1778</v>
      </c>
      <c r="H5" s="1503"/>
      <c r="I5" s="643" t="s">
        <v>0</v>
      </c>
      <c r="J5" s="640" t="s">
        <v>1</v>
      </c>
      <c r="K5" s="1513" t="s">
        <v>2</v>
      </c>
      <c r="L5" s="1514"/>
      <c r="M5" s="644" t="s">
        <v>3</v>
      </c>
      <c r="N5" s="644" t="s">
        <v>2</v>
      </c>
      <c r="O5" s="644" t="s">
        <v>3</v>
      </c>
      <c r="P5" s="644" t="s">
        <v>2</v>
      </c>
      <c r="Q5" s="644" t="s">
        <v>3</v>
      </c>
      <c r="R5" s="1513" t="s">
        <v>2</v>
      </c>
      <c r="S5" s="1514"/>
      <c r="T5" s="644" t="s">
        <v>3</v>
      </c>
      <c r="U5" s="1507"/>
      <c r="V5" s="1508"/>
    </row>
    <row r="6" spans="2:22" s="645" customFormat="1" ht="15.75" customHeight="1">
      <c r="B6" s="646"/>
      <c r="C6" s="206"/>
      <c r="D6" s="647" t="s">
        <v>1654</v>
      </c>
      <c r="E6" s="647" t="s">
        <v>1654</v>
      </c>
      <c r="F6" s="648" t="s">
        <v>4</v>
      </c>
      <c r="G6" s="647" t="s">
        <v>1654</v>
      </c>
      <c r="H6" s="648" t="s">
        <v>4</v>
      </c>
      <c r="I6" s="647" t="s">
        <v>1654</v>
      </c>
      <c r="J6" s="648" t="s">
        <v>4</v>
      </c>
      <c r="K6" s="649"/>
      <c r="L6" s="649"/>
      <c r="M6" s="647" t="s">
        <v>1654</v>
      </c>
      <c r="N6" s="649"/>
      <c r="O6" s="647" t="s">
        <v>1654</v>
      </c>
      <c r="P6" s="649"/>
      <c r="Q6" s="647" t="s">
        <v>1654</v>
      </c>
      <c r="R6" s="649"/>
      <c r="S6" s="649"/>
      <c r="T6" s="649" t="s">
        <v>1654</v>
      </c>
      <c r="U6" s="646"/>
      <c r="V6" s="206"/>
    </row>
    <row r="7" spans="2:22" s="637" customFormat="1" ht="15" customHeight="1">
      <c r="B7" s="1486" t="s">
        <v>5</v>
      </c>
      <c r="C7" s="1487"/>
      <c r="D7" s="524">
        <v>1273169</v>
      </c>
      <c r="E7" s="651">
        <v>854567</v>
      </c>
      <c r="F7" s="652">
        <f>SUM(E7/D7*100)</f>
        <v>67.12125413044144</v>
      </c>
      <c r="G7" s="524">
        <v>949842</v>
      </c>
      <c r="H7" s="653">
        <f>SUM(G7/D7*100)</f>
        <v>74.60454974948337</v>
      </c>
      <c r="I7" s="524">
        <v>660814</v>
      </c>
      <c r="J7" s="654">
        <v>31.9</v>
      </c>
      <c r="K7" s="655">
        <v>2</v>
      </c>
      <c r="L7" s="524">
        <v>31</v>
      </c>
      <c r="M7" s="524">
        <v>481326</v>
      </c>
      <c r="N7" s="524">
        <v>231</v>
      </c>
      <c r="O7" s="524">
        <v>168782</v>
      </c>
      <c r="P7" s="524">
        <v>16</v>
      </c>
      <c r="Q7" s="524">
        <v>10706</v>
      </c>
      <c r="R7" s="655">
        <v>1</v>
      </c>
      <c r="S7" s="524">
        <f>SUM(L7,N7,P7)</f>
        <v>278</v>
      </c>
      <c r="T7" s="524">
        <f>SUM(M7,O7,Q7)</f>
        <v>660814</v>
      </c>
      <c r="U7" s="1486" t="s">
        <v>507</v>
      </c>
      <c r="V7" s="1487"/>
    </row>
    <row r="8" spans="2:22" s="637" customFormat="1" ht="15" customHeight="1">
      <c r="B8" s="650"/>
      <c r="C8" s="614"/>
      <c r="D8" s="524"/>
      <c r="E8" s="651"/>
      <c r="F8" s="652"/>
      <c r="G8" s="524"/>
      <c r="H8" s="653"/>
      <c r="I8" s="524"/>
      <c r="J8" s="654"/>
      <c r="K8" s="655"/>
      <c r="L8" s="524"/>
      <c r="M8" s="524"/>
      <c r="N8" s="524"/>
      <c r="O8" s="524"/>
      <c r="P8" s="524"/>
      <c r="Q8" s="524"/>
      <c r="R8" s="655"/>
      <c r="S8" s="524"/>
      <c r="T8" s="524"/>
      <c r="U8" s="650"/>
      <c r="V8" s="614"/>
    </row>
    <row r="9" spans="2:22" s="656" customFormat="1" ht="14.25" customHeight="1">
      <c r="B9" s="1488" t="s">
        <v>6</v>
      </c>
      <c r="C9" s="1489"/>
      <c r="D9" s="657">
        <f>SUM(D11,D18,D25,D31,D41,D48,D54,D61,D67,D73)</f>
        <v>1262838</v>
      </c>
      <c r="E9" s="657">
        <f>SUM(E11,E18,E25,E31,E41,E48,E54,E61,E67,E73)</f>
        <v>892831</v>
      </c>
      <c r="F9" s="658">
        <f>SUM(E9/D9*100)</f>
        <v>70.70035903259168</v>
      </c>
      <c r="G9" s="657">
        <f>SUM(G11,G18,G25,G31,G41,G48,G54,G61,G67,G73)</f>
        <v>948725</v>
      </c>
      <c r="H9" s="659">
        <f>SUM(G9/D9*100)</f>
        <v>75.12642159960343</v>
      </c>
      <c r="I9" s="657">
        <f>SUM(I11,I18,I25,I31,I41,I48,I54,I61,I67,I73)</f>
        <v>681978</v>
      </c>
      <c r="J9" s="658">
        <f>SUM(I9/D9*100)</f>
        <v>54.0036014120576</v>
      </c>
      <c r="K9" s="660">
        <f aca="true" t="shared" si="0" ref="K9:Q9">SUM(K11,K18,K25,K31,K41,K48,K54,K61,K67,K73)</f>
        <v>2</v>
      </c>
      <c r="L9" s="657">
        <f t="shared" si="0"/>
        <v>31</v>
      </c>
      <c r="M9" s="657">
        <f t="shared" si="0"/>
        <v>508821</v>
      </c>
      <c r="N9" s="657">
        <f t="shared" si="0"/>
        <v>221</v>
      </c>
      <c r="O9" s="657">
        <f t="shared" si="0"/>
        <v>163230</v>
      </c>
      <c r="P9" s="657">
        <f t="shared" si="0"/>
        <v>14</v>
      </c>
      <c r="Q9" s="657">
        <f t="shared" si="0"/>
        <v>9927</v>
      </c>
      <c r="R9" s="660">
        <f>SUM(K9)</f>
        <v>2</v>
      </c>
      <c r="S9" s="657">
        <f>SUM(S11,S18,S25,S31,S41,S48,S54,S61,S67,S73)</f>
        <v>266</v>
      </c>
      <c r="T9" s="657">
        <f>SUM(T11,T18,T25,T31,T41,T48,T54,T61,T67,T73)</f>
        <v>682008</v>
      </c>
      <c r="U9" s="1488" t="s">
        <v>7</v>
      </c>
      <c r="V9" s="1489"/>
    </row>
    <row r="10" spans="2:22" s="637" customFormat="1" ht="15" customHeight="1">
      <c r="B10" s="661"/>
      <c r="C10" s="198"/>
      <c r="D10" s="524"/>
      <c r="E10" s="651"/>
      <c r="F10" s="654"/>
      <c r="G10" s="524"/>
      <c r="H10" s="654"/>
      <c r="I10" s="524"/>
      <c r="J10" s="654"/>
      <c r="K10" s="651"/>
      <c r="L10" s="524"/>
      <c r="M10" s="524"/>
      <c r="N10" s="524"/>
      <c r="O10" s="524"/>
      <c r="P10" s="524"/>
      <c r="Q10" s="524"/>
      <c r="R10" s="655"/>
      <c r="S10" s="524"/>
      <c r="T10" s="524"/>
      <c r="U10" s="661"/>
      <c r="V10" s="198"/>
    </row>
    <row r="11" spans="2:22" s="637" customFormat="1" ht="15" customHeight="1">
      <c r="B11" s="1486" t="s">
        <v>8</v>
      </c>
      <c r="C11" s="1487"/>
      <c r="D11" s="625">
        <f>SUM(D12:D16)</f>
        <v>302535</v>
      </c>
      <c r="E11" s="625">
        <f>SUM(E12:E16)</f>
        <v>238846</v>
      </c>
      <c r="F11" s="652">
        <f aca="true" t="shared" si="1" ref="F11:F16">SUM(E11/D11*100)</f>
        <v>78.94822086700712</v>
      </c>
      <c r="G11" s="625">
        <f>SUM(G12:G16)</f>
        <v>262420</v>
      </c>
      <c r="H11" s="662">
        <f>SUM(G11/D11*100)</f>
        <v>86.74037714644587</v>
      </c>
      <c r="I11" s="625">
        <f>SUM(I12:I16)</f>
        <v>197130</v>
      </c>
      <c r="J11" s="652">
        <f aca="true" t="shared" si="2" ref="J11:J16">SUM(I11/D11*100)</f>
        <v>65.15940304427586</v>
      </c>
      <c r="K11" s="625"/>
      <c r="L11" s="625">
        <f aca="true" t="shared" si="3" ref="L11:Q11">SUM(L12:L16)</f>
        <v>7</v>
      </c>
      <c r="M11" s="625">
        <f t="shared" si="3"/>
        <v>162076</v>
      </c>
      <c r="N11" s="625">
        <f t="shared" si="3"/>
        <v>38</v>
      </c>
      <c r="O11" s="625">
        <f t="shared" si="3"/>
        <v>33473</v>
      </c>
      <c r="P11" s="625">
        <f t="shared" si="3"/>
        <v>2</v>
      </c>
      <c r="Q11" s="625">
        <f t="shared" si="3"/>
        <v>1581</v>
      </c>
      <c r="R11" s="655"/>
      <c r="S11" s="625">
        <f>SUM(S12:S16)</f>
        <v>47</v>
      </c>
      <c r="T11" s="625">
        <f>SUM(T12:T16)</f>
        <v>197130</v>
      </c>
      <c r="U11" s="1486" t="str">
        <f>+B11</f>
        <v>山形保健所</v>
      </c>
      <c r="V11" s="1487"/>
    </row>
    <row r="12" spans="2:22" s="637" customFormat="1" ht="15" customHeight="1">
      <c r="B12" s="661"/>
      <c r="C12" s="53" t="s">
        <v>484</v>
      </c>
      <c r="D12" s="625">
        <v>192074</v>
      </c>
      <c r="E12" s="524">
        <v>162066</v>
      </c>
      <c r="F12" s="654">
        <f t="shared" si="1"/>
        <v>84.37685475389694</v>
      </c>
      <c r="G12" s="524">
        <v>177170</v>
      </c>
      <c r="H12" s="653">
        <f>SUM(G12/D12*100)</f>
        <v>92.24049064423086</v>
      </c>
      <c r="I12" s="663">
        <v>139839</v>
      </c>
      <c r="J12" s="654">
        <f t="shared" si="2"/>
        <v>72.80475233503753</v>
      </c>
      <c r="K12" s="655"/>
      <c r="L12" s="524">
        <v>3</v>
      </c>
      <c r="M12" s="524">
        <v>115834</v>
      </c>
      <c r="N12" s="524">
        <v>21</v>
      </c>
      <c r="O12" s="524">
        <v>23024</v>
      </c>
      <c r="P12" s="524">
        <v>1</v>
      </c>
      <c r="Q12" s="524">
        <v>981</v>
      </c>
      <c r="R12" s="655"/>
      <c r="S12" s="524">
        <f aca="true" t="shared" si="4" ref="S12:T16">SUM(L12,N12,P12)</f>
        <v>25</v>
      </c>
      <c r="T12" s="524">
        <f t="shared" si="4"/>
        <v>139839</v>
      </c>
      <c r="U12" s="661"/>
      <c r="V12" s="53" t="str">
        <f>+C12</f>
        <v>山形市</v>
      </c>
    </row>
    <row r="13" spans="2:22" s="637" customFormat="1" ht="15" customHeight="1">
      <c r="B13" s="661"/>
      <c r="C13" s="53" t="s">
        <v>490</v>
      </c>
      <c r="D13" s="524">
        <v>38897</v>
      </c>
      <c r="E13" s="524">
        <v>20731</v>
      </c>
      <c r="F13" s="654">
        <f t="shared" si="1"/>
        <v>53.29716944751524</v>
      </c>
      <c r="G13" s="524">
        <v>28620</v>
      </c>
      <c r="H13" s="653">
        <f>SUM(G13/D13*100)</f>
        <v>73.57893924981362</v>
      </c>
      <c r="I13" s="663">
        <v>14731</v>
      </c>
      <c r="J13" s="654">
        <f t="shared" si="2"/>
        <v>37.871815307093094</v>
      </c>
      <c r="K13" s="651"/>
      <c r="L13" s="524">
        <v>1</v>
      </c>
      <c r="M13" s="524">
        <v>13660</v>
      </c>
      <c r="N13" s="524">
        <v>2</v>
      </c>
      <c r="O13" s="524">
        <v>471</v>
      </c>
      <c r="P13" s="524">
        <v>1</v>
      </c>
      <c r="Q13" s="524">
        <v>600</v>
      </c>
      <c r="R13" s="655"/>
      <c r="S13" s="524">
        <f t="shared" si="4"/>
        <v>4</v>
      </c>
      <c r="T13" s="524">
        <f t="shared" si="4"/>
        <v>14731</v>
      </c>
      <c r="U13" s="661"/>
      <c r="V13" s="53" t="str">
        <f>+C13</f>
        <v>上山市</v>
      </c>
    </row>
    <row r="14" spans="2:22" s="637" customFormat="1" ht="15" customHeight="1">
      <c r="B14" s="661"/>
      <c r="C14" s="53" t="s">
        <v>493</v>
      </c>
      <c r="D14" s="524">
        <v>44151</v>
      </c>
      <c r="E14" s="524">
        <v>30016</v>
      </c>
      <c r="F14" s="654">
        <f t="shared" si="1"/>
        <v>67.98487010486738</v>
      </c>
      <c r="G14" s="524">
        <v>29200</v>
      </c>
      <c r="H14" s="653">
        <f>SUM(G14/D14*100)</f>
        <v>66.13666734615298</v>
      </c>
      <c r="I14" s="663">
        <v>18968</v>
      </c>
      <c r="J14" s="654">
        <f t="shared" si="2"/>
        <v>42.961654322665396</v>
      </c>
      <c r="K14" s="655"/>
      <c r="L14" s="524">
        <v>1</v>
      </c>
      <c r="M14" s="524">
        <v>15498</v>
      </c>
      <c r="N14" s="524">
        <v>3</v>
      </c>
      <c r="O14" s="524">
        <v>3470</v>
      </c>
      <c r="P14" s="524">
        <v>0</v>
      </c>
      <c r="Q14" s="524">
        <v>0</v>
      </c>
      <c r="R14" s="655"/>
      <c r="S14" s="524">
        <f t="shared" si="4"/>
        <v>4</v>
      </c>
      <c r="T14" s="524">
        <f t="shared" si="4"/>
        <v>18968</v>
      </c>
      <c r="U14" s="661"/>
      <c r="V14" s="53" t="str">
        <f>+C14</f>
        <v>天童市</v>
      </c>
    </row>
    <row r="15" spans="2:22" s="637" customFormat="1" ht="15" customHeight="1">
      <c r="B15" s="661"/>
      <c r="C15" s="53" t="s">
        <v>542</v>
      </c>
      <c r="D15" s="524">
        <v>12141</v>
      </c>
      <c r="E15" s="524">
        <v>12141</v>
      </c>
      <c r="F15" s="654">
        <f t="shared" si="1"/>
        <v>100</v>
      </c>
      <c r="G15" s="524">
        <v>13560</v>
      </c>
      <c r="H15" s="653">
        <v>111.6</v>
      </c>
      <c r="I15" s="663">
        <v>11780</v>
      </c>
      <c r="J15" s="654">
        <f t="shared" si="2"/>
        <v>97.0266040688576</v>
      </c>
      <c r="K15" s="651"/>
      <c r="L15" s="524">
        <v>1</v>
      </c>
      <c r="M15" s="524">
        <v>6857</v>
      </c>
      <c r="N15" s="524">
        <v>7</v>
      </c>
      <c r="O15" s="524">
        <v>4923</v>
      </c>
      <c r="P15" s="524">
        <v>0</v>
      </c>
      <c r="Q15" s="524">
        <v>0</v>
      </c>
      <c r="R15" s="655"/>
      <c r="S15" s="524">
        <f t="shared" si="4"/>
        <v>8</v>
      </c>
      <c r="T15" s="524">
        <f t="shared" si="4"/>
        <v>11780</v>
      </c>
      <c r="U15" s="661"/>
      <c r="V15" s="53" t="str">
        <f>+C15</f>
        <v>中山町</v>
      </c>
    </row>
    <row r="16" spans="2:22" s="637" customFormat="1" ht="15" customHeight="1">
      <c r="B16" s="661"/>
      <c r="C16" s="53" t="s">
        <v>1530</v>
      </c>
      <c r="D16" s="524">
        <v>15272</v>
      </c>
      <c r="E16" s="524">
        <v>13892</v>
      </c>
      <c r="F16" s="654">
        <f t="shared" si="1"/>
        <v>90.96385542168674</v>
      </c>
      <c r="G16" s="524">
        <v>13870</v>
      </c>
      <c r="H16" s="653">
        <f>SUM(G16/D16*100)</f>
        <v>90.81980094290203</v>
      </c>
      <c r="I16" s="663">
        <v>11812</v>
      </c>
      <c r="J16" s="654">
        <f t="shared" si="2"/>
        <v>77.34415924567837</v>
      </c>
      <c r="K16" s="655"/>
      <c r="L16" s="524">
        <v>1</v>
      </c>
      <c r="M16" s="524">
        <v>10227</v>
      </c>
      <c r="N16" s="524">
        <v>5</v>
      </c>
      <c r="O16" s="524">
        <v>1585</v>
      </c>
      <c r="P16" s="524">
        <v>0</v>
      </c>
      <c r="Q16" s="524">
        <v>0</v>
      </c>
      <c r="R16" s="655"/>
      <c r="S16" s="524">
        <f t="shared" si="4"/>
        <v>6</v>
      </c>
      <c r="T16" s="524">
        <f t="shared" si="4"/>
        <v>11812</v>
      </c>
      <c r="U16" s="661"/>
      <c r="V16" s="53" t="str">
        <f>+C16</f>
        <v>山辺町</v>
      </c>
    </row>
    <row r="17" spans="2:22" s="637" customFormat="1" ht="12">
      <c r="B17" s="661"/>
      <c r="C17" s="664"/>
      <c r="D17" s="663"/>
      <c r="E17" s="663"/>
      <c r="F17" s="654"/>
      <c r="G17" s="663"/>
      <c r="H17" s="665"/>
      <c r="I17" s="663"/>
      <c r="J17" s="665"/>
      <c r="K17" s="651"/>
      <c r="L17" s="524"/>
      <c r="M17" s="524"/>
      <c r="N17" s="524"/>
      <c r="O17" s="524"/>
      <c r="P17" s="524"/>
      <c r="Q17" s="524"/>
      <c r="R17" s="666"/>
      <c r="S17" s="524"/>
      <c r="T17" s="524"/>
      <c r="U17" s="661"/>
      <c r="V17" s="664"/>
    </row>
    <row r="18" spans="2:22" s="637" customFormat="1" ht="15" customHeight="1">
      <c r="B18" s="1490" t="s">
        <v>9</v>
      </c>
      <c r="C18" s="1491"/>
      <c r="D18" s="625">
        <f>SUM(D19:D23)</f>
        <v>103775</v>
      </c>
      <c r="E18" s="625">
        <f>SUM(E19:E23)</f>
        <v>66074</v>
      </c>
      <c r="F18" s="652">
        <f aca="true" t="shared" si="5" ref="F18:F23">SUM(E18/D18*100)</f>
        <v>63.67044085762467</v>
      </c>
      <c r="G18" s="625">
        <f>SUM(G19:G23)</f>
        <v>70374</v>
      </c>
      <c r="H18" s="662">
        <f>SUM(G18/D18*100)</f>
        <v>67.8140207178993</v>
      </c>
      <c r="I18" s="625">
        <f>SUM(I19:I23)</f>
        <v>41723</v>
      </c>
      <c r="J18" s="652">
        <f aca="true" t="shared" si="6" ref="J18:J23">SUM(I18/D18*100)</f>
        <v>40.20525174656709</v>
      </c>
      <c r="K18" s="625"/>
      <c r="L18" s="625">
        <f aca="true" t="shared" si="7" ref="L18:Q18">SUM(L19:L23)</f>
        <v>4</v>
      </c>
      <c r="M18" s="625">
        <f t="shared" si="7"/>
        <v>37688</v>
      </c>
      <c r="N18" s="625">
        <f t="shared" si="7"/>
        <v>12</v>
      </c>
      <c r="O18" s="625">
        <f t="shared" si="7"/>
        <v>3593</v>
      </c>
      <c r="P18" s="625">
        <f t="shared" si="7"/>
        <v>1</v>
      </c>
      <c r="Q18" s="625">
        <f t="shared" si="7"/>
        <v>442</v>
      </c>
      <c r="R18" s="655"/>
      <c r="S18" s="625">
        <f>SUM(S19:S23)</f>
        <v>17</v>
      </c>
      <c r="T18" s="626">
        <f>SUM(T19:T23)</f>
        <v>41723</v>
      </c>
      <c r="U18" s="1486" t="str">
        <f>+B18</f>
        <v>寒河江保健所</v>
      </c>
      <c r="V18" s="1487"/>
    </row>
    <row r="19" spans="2:22" s="637" customFormat="1" ht="15" customHeight="1">
      <c r="B19" s="661"/>
      <c r="C19" s="667" t="s">
        <v>10</v>
      </c>
      <c r="D19" s="625">
        <v>38800</v>
      </c>
      <c r="E19" s="625">
        <v>21035</v>
      </c>
      <c r="F19" s="654">
        <f t="shared" si="5"/>
        <v>54.21391752577319</v>
      </c>
      <c r="G19" s="625">
        <v>23420</v>
      </c>
      <c r="H19" s="653">
        <f>SUM(G19/D19*100)</f>
        <v>60.360824742268036</v>
      </c>
      <c r="I19" s="663">
        <v>16341</v>
      </c>
      <c r="J19" s="654">
        <f t="shared" si="6"/>
        <v>42.115979381443296</v>
      </c>
      <c r="K19" s="651"/>
      <c r="L19" s="524">
        <v>1</v>
      </c>
      <c r="M19" s="524">
        <v>15846</v>
      </c>
      <c r="N19" s="524">
        <v>3</v>
      </c>
      <c r="O19" s="524">
        <v>495</v>
      </c>
      <c r="P19" s="524">
        <v>0</v>
      </c>
      <c r="Q19" s="524">
        <v>0</v>
      </c>
      <c r="R19" s="655"/>
      <c r="S19" s="524">
        <f aca="true" t="shared" si="8" ref="S19:T23">SUM(L19,N19,P19)</f>
        <v>4</v>
      </c>
      <c r="T19" s="524">
        <f t="shared" si="8"/>
        <v>16341</v>
      </c>
      <c r="U19" s="661"/>
      <c r="V19" s="53" t="str">
        <f>+C19</f>
        <v>寒河江市</v>
      </c>
    </row>
    <row r="20" spans="2:22" s="637" customFormat="1" ht="15" customHeight="1">
      <c r="B20" s="661"/>
      <c r="C20" s="667" t="s">
        <v>11</v>
      </c>
      <c r="D20" s="625">
        <v>13884</v>
      </c>
      <c r="E20" s="625">
        <v>9349</v>
      </c>
      <c r="F20" s="654">
        <f t="shared" si="5"/>
        <v>67.336502448862</v>
      </c>
      <c r="G20" s="625">
        <v>8600</v>
      </c>
      <c r="H20" s="653">
        <f>SUM(G20/D20*100)</f>
        <v>61.941803514837225</v>
      </c>
      <c r="I20" s="663">
        <v>586</v>
      </c>
      <c r="J20" s="654">
        <f t="shared" si="6"/>
        <v>4.220685681359838</v>
      </c>
      <c r="K20" s="651"/>
      <c r="L20" s="524">
        <v>1</v>
      </c>
      <c r="M20" s="668">
        <v>0</v>
      </c>
      <c r="N20" s="524">
        <v>1</v>
      </c>
      <c r="O20" s="524">
        <v>144</v>
      </c>
      <c r="P20" s="524">
        <v>1</v>
      </c>
      <c r="Q20" s="524">
        <v>442</v>
      </c>
      <c r="R20" s="655"/>
      <c r="S20" s="524">
        <f t="shared" si="8"/>
        <v>3</v>
      </c>
      <c r="T20" s="524">
        <f t="shared" si="8"/>
        <v>586</v>
      </c>
      <c r="U20" s="661"/>
      <c r="V20" s="53" t="str">
        <f>+C20</f>
        <v>大江町</v>
      </c>
    </row>
    <row r="21" spans="2:22" s="637" customFormat="1" ht="15" customHeight="1">
      <c r="B21" s="661"/>
      <c r="C21" s="667" t="s">
        <v>1646</v>
      </c>
      <c r="D21" s="625">
        <v>14367</v>
      </c>
      <c r="E21" s="625">
        <v>12132</v>
      </c>
      <c r="F21" s="654">
        <f t="shared" si="5"/>
        <v>84.44351639173105</v>
      </c>
      <c r="G21" s="625">
        <v>11484</v>
      </c>
      <c r="H21" s="653">
        <f>SUM(G21/D21*100)</f>
        <v>79.93318020463562</v>
      </c>
      <c r="I21" s="663">
        <v>2319</v>
      </c>
      <c r="J21" s="654">
        <f t="shared" si="6"/>
        <v>16.141156817707245</v>
      </c>
      <c r="K21" s="651"/>
      <c r="L21" s="524">
        <v>1</v>
      </c>
      <c r="M21" s="668">
        <v>0</v>
      </c>
      <c r="N21" s="524">
        <v>5</v>
      </c>
      <c r="O21" s="524">
        <v>2319</v>
      </c>
      <c r="P21" s="524">
        <v>0</v>
      </c>
      <c r="Q21" s="524">
        <v>0</v>
      </c>
      <c r="R21" s="655"/>
      <c r="S21" s="524">
        <f t="shared" si="8"/>
        <v>6</v>
      </c>
      <c r="T21" s="524">
        <f t="shared" si="8"/>
        <v>2319</v>
      </c>
      <c r="U21" s="661"/>
      <c r="V21" s="53" t="str">
        <f>+C21</f>
        <v>朝日町</v>
      </c>
    </row>
    <row r="22" spans="2:22" s="637" customFormat="1" ht="15" customHeight="1">
      <c r="B22" s="661"/>
      <c r="C22" s="667" t="s">
        <v>1346</v>
      </c>
      <c r="D22" s="625">
        <v>12654</v>
      </c>
      <c r="E22" s="625">
        <v>328</v>
      </c>
      <c r="F22" s="654">
        <f t="shared" si="5"/>
        <v>2.592065749960487</v>
      </c>
      <c r="G22" s="625">
        <v>380</v>
      </c>
      <c r="H22" s="653">
        <f>SUM(G22/D22*100)</f>
        <v>3.003003003003003</v>
      </c>
      <c r="I22" s="663">
        <v>259</v>
      </c>
      <c r="J22" s="654">
        <f t="shared" si="6"/>
        <v>2.046783625730994</v>
      </c>
      <c r="K22" s="651"/>
      <c r="L22" s="524">
        <v>0</v>
      </c>
      <c r="M22" s="524">
        <v>0</v>
      </c>
      <c r="N22" s="524">
        <v>1</v>
      </c>
      <c r="O22" s="524">
        <v>259</v>
      </c>
      <c r="P22" s="524">
        <v>0</v>
      </c>
      <c r="Q22" s="524">
        <v>0</v>
      </c>
      <c r="R22" s="655"/>
      <c r="S22" s="524">
        <f t="shared" si="8"/>
        <v>1</v>
      </c>
      <c r="T22" s="524">
        <f t="shared" si="8"/>
        <v>259</v>
      </c>
      <c r="U22" s="661"/>
      <c r="V22" s="53" t="str">
        <f>+C22</f>
        <v>西川町</v>
      </c>
    </row>
    <row r="23" spans="2:22" s="637" customFormat="1" ht="15" customHeight="1">
      <c r="B23" s="661"/>
      <c r="C23" s="667" t="s">
        <v>548</v>
      </c>
      <c r="D23" s="625">
        <v>24070</v>
      </c>
      <c r="E23" s="625">
        <v>23230</v>
      </c>
      <c r="F23" s="654">
        <f t="shared" si="5"/>
        <v>96.51017864561695</v>
      </c>
      <c r="G23" s="625">
        <v>26490</v>
      </c>
      <c r="H23" s="653">
        <v>110</v>
      </c>
      <c r="I23" s="663">
        <v>22218</v>
      </c>
      <c r="J23" s="654">
        <f t="shared" si="6"/>
        <v>92.30577482343165</v>
      </c>
      <c r="K23" s="651"/>
      <c r="L23" s="524">
        <v>1</v>
      </c>
      <c r="M23" s="524">
        <v>21842</v>
      </c>
      <c r="N23" s="524">
        <v>2</v>
      </c>
      <c r="O23" s="524">
        <v>376</v>
      </c>
      <c r="P23" s="524">
        <v>0</v>
      </c>
      <c r="Q23" s="524">
        <v>0</v>
      </c>
      <c r="R23" s="655"/>
      <c r="S23" s="524">
        <f t="shared" si="8"/>
        <v>3</v>
      </c>
      <c r="T23" s="524">
        <f t="shared" si="8"/>
        <v>22218</v>
      </c>
      <c r="U23" s="661"/>
      <c r="V23" s="53" t="str">
        <f>+C23</f>
        <v>河北町</v>
      </c>
    </row>
    <row r="24" spans="2:22" s="637" customFormat="1" ht="15" customHeight="1">
      <c r="B24" s="661"/>
      <c r="C24" s="667"/>
      <c r="D24" s="625"/>
      <c r="E24" s="663"/>
      <c r="F24" s="665"/>
      <c r="G24" s="663"/>
      <c r="H24" s="669"/>
      <c r="I24" s="663"/>
      <c r="J24" s="665"/>
      <c r="K24" s="651"/>
      <c r="L24" s="524"/>
      <c r="M24" s="524"/>
      <c r="N24" s="524"/>
      <c r="O24" s="524"/>
      <c r="P24" s="524"/>
      <c r="Q24" s="524"/>
      <c r="R24" s="666"/>
      <c r="S24" s="524"/>
      <c r="T24" s="524"/>
      <c r="U24" s="661"/>
      <c r="V24" s="667"/>
    </row>
    <row r="25" spans="2:22" s="186" customFormat="1" ht="15" customHeight="1">
      <c r="B25" s="1486" t="s">
        <v>12</v>
      </c>
      <c r="C25" s="1487"/>
      <c r="D25" s="625">
        <f>SUM(D26:D29)</f>
        <v>118711</v>
      </c>
      <c r="E25" s="625">
        <f>SUM(E26:E29)</f>
        <v>60953</v>
      </c>
      <c r="F25" s="652">
        <f>SUM(E25/D25*100)</f>
        <v>51.34570511578539</v>
      </c>
      <c r="G25" s="625">
        <v>74911</v>
      </c>
      <c r="H25" s="662">
        <f>SUM(G25/D25*100)</f>
        <v>63.103671942785425</v>
      </c>
      <c r="I25" s="625">
        <f>SUM(I26:I29)</f>
        <v>39130</v>
      </c>
      <c r="J25" s="652">
        <f>SUM(I25/D25*100)</f>
        <v>32.96240449494992</v>
      </c>
      <c r="K25" s="625"/>
      <c r="L25" s="625">
        <f aca="true" t="shared" si="9" ref="L25:Q25">SUM(L26:L29)</f>
        <v>2</v>
      </c>
      <c r="M25" s="625">
        <f t="shared" si="9"/>
        <v>25174</v>
      </c>
      <c r="N25" s="625">
        <f t="shared" si="9"/>
        <v>23</v>
      </c>
      <c r="O25" s="625">
        <f t="shared" si="9"/>
        <v>10915</v>
      </c>
      <c r="P25" s="625">
        <f t="shared" si="9"/>
        <v>3</v>
      </c>
      <c r="Q25" s="625">
        <f t="shared" si="9"/>
        <v>3041</v>
      </c>
      <c r="R25" s="655"/>
      <c r="S25" s="625">
        <f>SUM(S26:S30)</f>
        <v>28</v>
      </c>
      <c r="T25" s="524">
        <f>SUM(M25,O25,Q25)</f>
        <v>39130</v>
      </c>
      <c r="U25" s="1486" t="str">
        <f>+B25</f>
        <v>村山保健所</v>
      </c>
      <c r="V25" s="1487"/>
    </row>
    <row r="26" spans="2:22" s="637" customFormat="1" ht="14.25" customHeight="1">
      <c r="B26" s="661"/>
      <c r="C26" s="53" t="s">
        <v>491</v>
      </c>
      <c r="D26" s="524">
        <v>36676</v>
      </c>
      <c r="E26" s="524">
        <v>33270</v>
      </c>
      <c r="F26" s="654">
        <f>SUM(E26/D26*100)</f>
        <v>90.71327298505835</v>
      </c>
      <c r="G26" s="524">
        <v>41745</v>
      </c>
      <c r="H26" s="653">
        <v>113.1</v>
      </c>
      <c r="I26" s="663">
        <v>19332</v>
      </c>
      <c r="J26" s="654">
        <f>SUM(I26/D26*100)</f>
        <v>52.7102192169266</v>
      </c>
      <c r="K26" s="651"/>
      <c r="L26" s="651">
        <v>1</v>
      </c>
      <c r="M26" s="524">
        <v>18150</v>
      </c>
      <c r="N26" s="524">
        <v>4</v>
      </c>
      <c r="O26" s="524">
        <v>1007</v>
      </c>
      <c r="P26" s="524">
        <v>1</v>
      </c>
      <c r="Q26" s="524">
        <v>175</v>
      </c>
      <c r="R26" s="655"/>
      <c r="S26" s="524">
        <f>SUM(L26,N26,P26)</f>
        <v>6</v>
      </c>
      <c r="T26" s="524">
        <f>SUM(M26,O26,Q26)</f>
        <v>19332</v>
      </c>
      <c r="U26" s="661"/>
      <c r="V26" s="53" t="str">
        <f>+C26</f>
        <v>村山市</v>
      </c>
    </row>
    <row r="27" spans="2:22" s="637" customFormat="1" ht="15" customHeight="1">
      <c r="B27" s="661"/>
      <c r="C27" s="53" t="s">
        <v>494</v>
      </c>
      <c r="D27" s="524">
        <v>40357</v>
      </c>
      <c r="E27" s="524">
        <v>23334</v>
      </c>
      <c r="F27" s="654">
        <f>SUM(E27/D27*100)</f>
        <v>57.81896573085214</v>
      </c>
      <c r="G27" s="524">
        <v>29450</v>
      </c>
      <c r="H27" s="653">
        <f>SUM(G27/D27*100)</f>
        <v>72.97370964145006</v>
      </c>
      <c r="I27" s="663">
        <v>16669</v>
      </c>
      <c r="J27" s="654">
        <f>SUM(I27/D27*100)</f>
        <v>41.30386302252397</v>
      </c>
      <c r="K27" s="651"/>
      <c r="L27" s="651">
        <v>1</v>
      </c>
      <c r="M27" s="524">
        <v>7024</v>
      </c>
      <c r="N27" s="524">
        <v>15</v>
      </c>
      <c r="O27" s="524">
        <v>6995</v>
      </c>
      <c r="P27" s="524">
        <v>1</v>
      </c>
      <c r="Q27" s="524">
        <v>2650</v>
      </c>
      <c r="R27" s="655"/>
      <c r="S27" s="524">
        <f>SUM(L27,N27,P27)</f>
        <v>17</v>
      </c>
      <c r="T27" s="524">
        <f>SUM(M27,O27,Q27)</f>
        <v>16669</v>
      </c>
      <c r="U27" s="661"/>
      <c r="V27" s="53" t="str">
        <f>+C27</f>
        <v>東根市</v>
      </c>
    </row>
    <row r="28" spans="2:22" s="637" customFormat="1" ht="15" customHeight="1">
      <c r="B28" s="661"/>
      <c r="C28" s="53" t="s">
        <v>13</v>
      </c>
      <c r="D28" s="524">
        <v>13035</v>
      </c>
      <c r="E28" s="524">
        <v>1436</v>
      </c>
      <c r="F28" s="654">
        <f>SUM(E28/D28*100)</f>
        <v>11.016494054468739</v>
      </c>
      <c r="G28" s="524">
        <v>1070</v>
      </c>
      <c r="H28" s="653">
        <f>SUM(G28/D28*100)</f>
        <v>8.20866896816264</v>
      </c>
      <c r="I28" s="663">
        <v>906</v>
      </c>
      <c r="J28" s="654">
        <f>SUM(I28/D28*100)</f>
        <v>6.950517836593787</v>
      </c>
      <c r="K28" s="655"/>
      <c r="L28" s="524">
        <v>0</v>
      </c>
      <c r="M28" s="524">
        <v>0</v>
      </c>
      <c r="N28" s="524">
        <v>2</v>
      </c>
      <c r="O28" s="524">
        <v>906</v>
      </c>
      <c r="P28" s="524">
        <v>0</v>
      </c>
      <c r="Q28" s="524">
        <v>0</v>
      </c>
      <c r="R28" s="655"/>
      <c r="S28" s="524">
        <f>SUM(L28,N28,P28)</f>
        <v>2</v>
      </c>
      <c r="T28" s="524">
        <f>SUM(M28,O28,Q28)</f>
        <v>906</v>
      </c>
      <c r="U28" s="661"/>
      <c r="V28" s="53" t="str">
        <f>+C28</f>
        <v>大石田町</v>
      </c>
    </row>
    <row r="29" spans="2:22" s="637" customFormat="1" ht="12">
      <c r="B29" s="661"/>
      <c r="C29" s="53" t="s">
        <v>1345</v>
      </c>
      <c r="D29" s="524">
        <v>28643</v>
      </c>
      <c r="E29" s="524">
        <v>2913</v>
      </c>
      <c r="F29" s="654">
        <f>SUM(E29/D29*100)</f>
        <v>10.170024089655413</v>
      </c>
      <c r="G29" s="524">
        <v>2916</v>
      </c>
      <c r="H29" s="653">
        <f>SUM(G29/D29*100)</f>
        <v>10.18049785287854</v>
      </c>
      <c r="I29" s="663">
        <v>2223</v>
      </c>
      <c r="J29" s="654">
        <f>SUM(I29/D29*100)</f>
        <v>7.761058548336417</v>
      </c>
      <c r="K29" s="670"/>
      <c r="L29" s="670">
        <v>0</v>
      </c>
      <c r="M29" s="670">
        <v>0</v>
      </c>
      <c r="N29" s="524">
        <v>2</v>
      </c>
      <c r="O29" s="524">
        <v>2007</v>
      </c>
      <c r="P29" s="524">
        <v>1</v>
      </c>
      <c r="Q29" s="524">
        <v>216</v>
      </c>
      <c r="R29" s="655"/>
      <c r="S29" s="524">
        <f>SUM(L29,N29,P29)</f>
        <v>3</v>
      </c>
      <c r="T29" s="524">
        <f>SUM(M29,O29,Q29)</f>
        <v>2223</v>
      </c>
      <c r="U29" s="661"/>
      <c r="V29" s="53" t="str">
        <f>+C29</f>
        <v>尾花沢市</v>
      </c>
    </row>
    <row r="30" spans="2:22" s="637" customFormat="1" ht="12">
      <c r="B30" s="661"/>
      <c r="C30" s="53"/>
      <c r="D30" s="663"/>
      <c r="E30" s="663"/>
      <c r="F30" s="665"/>
      <c r="G30" s="663"/>
      <c r="H30" s="669"/>
      <c r="I30" s="663"/>
      <c r="J30" s="665"/>
      <c r="K30" s="651"/>
      <c r="L30" s="524"/>
      <c r="M30" s="524"/>
      <c r="N30" s="524"/>
      <c r="O30" s="524"/>
      <c r="P30" s="524"/>
      <c r="Q30" s="524"/>
      <c r="R30" s="666"/>
      <c r="S30" s="524"/>
      <c r="T30" s="524"/>
      <c r="U30" s="661"/>
      <c r="V30" s="53"/>
    </row>
    <row r="31" spans="2:22" s="637" customFormat="1" ht="15" customHeight="1">
      <c r="B31" s="1486" t="s">
        <v>14</v>
      </c>
      <c r="C31" s="1487"/>
      <c r="D31" s="663">
        <f>SUM(D32:D39)</f>
        <v>116615</v>
      </c>
      <c r="E31" s="663">
        <f>SUM(E32:E39)</f>
        <v>31161</v>
      </c>
      <c r="F31" s="652">
        <f aca="true" t="shared" si="10" ref="F31:F38">SUM(E31/D31*100)</f>
        <v>26.721262273292457</v>
      </c>
      <c r="G31" s="663">
        <f>SUM(G32:G39)</f>
        <v>36202</v>
      </c>
      <c r="H31" s="662">
        <f>SUM(G31/D31*100)</f>
        <v>31.044033786391118</v>
      </c>
      <c r="I31" s="663">
        <f>SUM(I32:I39)</f>
        <v>22952</v>
      </c>
      <c r="J31" s="652">
        <f aca="true" t="shared" si="11" ref="J31:J38">SUM(I31/D31*100)</f>
        <v>19.681859109034</v>
      </c>
      <c r="K31" s="663"/>
      <c r="L31" s="663">
        <f aca="true" t="shared" si="12" ref="L31:Q31">SUM(L32:L39)</f>
        <v>1</v>
      </c>
      <c r="M31" s="663">
        <f t="shared" si="12"/>
        <v>18363</v>
      </c>
      <c r="N31" s="663">
        <f t="shared" si="12"/>
        <v>9</v>
      </c>
      <c r="O31" s="663">
        <f t="shared" si="12"/>
        <v>4589</v>
      </c>
      <c r="P31" s="663">
        <f t="shared" si="12"/>
        <v>0</v>
      </c>
      <c r="Q31" s="663">
        <f t="shared" si="12"/>
        <v>0</v>
      </c>
      <c r="R31" s="655"/>
      <c r="S31" s="663">
        <f>SUM(S32:S39)</f>
        <v>10</v>
      </c>
      <c r="T31" s="671">
        <f>SUM(T32:T39)</f>
        <v>22952</v>
      </c>
      <c r="U31" s="1486" t="str">
        <f>+B31</f>
        <v>新庄保健所</v>
      </c>
      <c r="V31" s="1487"/>
    </row>
    <row r="32" spans="2:22" s="637" customFormat="1" ht="15" customHeight="1">
      <c r="B32" s="661"/>
      <c r="C32" s="53" t="s">
        <v>488</v>
      </c>
      <c r="D32" s="524">
        <v>42703</v>
      </c>
      <c r="E32" s="524">
        <v>25835</v>
      </c>
      <c r="F32" s="654">
        <f t="shared" si="10"/>
        <v>60.49926234690771</v>
      </c>
      <c r="G32" s="524">
        <v>30000</v>
      </c>
      <c r="H32" s="653">
        <f>SUM(G32/D32*100)</f>
        <v>70.25267545605696</v>
      </c>
      <c r="I32" s="663">
        <v>18363</v>
      </c>
      <c r="J32" s="654">
        <f t="shared" si="11"/>
        <v>43.00166264665246</v>
      </c>
      <c r="K32" s="651"/>
      <c r="L32" s="651">
        <v>1</v>
      </c>
      <c r="M32" s="524">
        <v>18363</v>
      </c>
      <c r="N32" s="524">
        <v>0</v>
      </c>
      <c r="O32" s="524">
        <v>0</v>
      </c>
      <c r="P32" s="524">
        <v>0</v>
      </c>
      <c r="Q32" s="524">
        <v>0</v>
      </c>
      <c r="R32" s="655"/>
      <c r="S32" s="524">
        <f aca="true" t="shared" si="13" ref="S32:T39">SUM(L32,N32,P32)</f>
        <v>1</v>
      </c>
      <c r="T32" s="524">
        <f t="shared" si="13"/>
        <v>18363</v>
      </c>
      <c r="U32" s="661"/>
      <c r="V32" s="53" t="str">
        <f aca="true" t="shared" si="14" ref="V32:V39">+C32</f>
        <v>新庄市</v>
      </c>
    </row>
    <row r="33" spans="2:22" s="637" customFormat="1" ht="15" customHeight="1">
      <c r="B33" s="661"/>
      <c r="C33" s="53" t="s">
        <v>1644</v>
      </c>
      <c r="D33" s="524">
        <v>8919</v>
      </c>
      <c r="E33" s="524">
        <v>0</v>
      </c>
      <c r="F33" s="654">
        <f t="shared" si="10"/>
        <v>0</v>
      </c>
      <c r="G33" s="524">
        <v>0</v>
      </c>
      <c r="H33" s="653">
        <f>SUM(G33/D33*100)</f>
        <v>0</v>
      </c>
      <c r="I33" s="663">
        <v>0</v>
      </c>
      <c r="J33" s="654">
        <f t="shared" si="11"/>
        <v>0</v>
      </c>
      <c r="K33" s="651"/>
      <c r="L33" s="651">
        <v>0</v>
      </c>
      <c r="M33" s="524">
        <v>0</v>
      </c>
      <c r="N33" s="524">
        <v>0</v>
      </c>
      <c r="O33" s="524">
        <v>0</v>
      </c>
      <c r="P33" s="524">
        <v>0</v>
      </c>
      <c r="Q33" s="524">
        <v>0</v>
      </c>
      <c r="R33" s="655"/>
      <c r="S33" s="524">
        <f t="shared" si="13"/>
        <v>0</v>
      </c>
      <c r="T33" s="524">
        <f t="shared" si="13"/>
        <v>0</v>
      </c>
      <c r="U33" s="661"/>
      <c r="V33" s="53" t="str">
        <f t="shared" si="14"/>
        <v>舟形町</v>
      </c>
    </row>
    <row r="34" spans="2:23" s="637" customFormat="1" ht="15" customHeight="1">
      <c r="B34" s="661"/>
      <c r="C34" s="53" t="s">
        <v>1338</v>
      </c>
      <c r="D34" s="524">
        <v>15663</v>
      </c>
      <c r="E34" s="524">
        <v>3785</v>
      </c>
      <c r="F34" s="654">
        <f t="shared" si="10"/>
        <v>24.16523016025027</v>
      </c>
      <c r="G34" s="524">
        <v>3740</v>
      </c>
      <c r="H34" s="653">
        <v>33.9</v>
      </c>
      <c r="I34" s="663">
        <v>3284</v>
      </c>
      <c r="J34" s="654">
        <f t="shared" si="11"/>
        <v>20.966609206410013</v>
      </c>
      <c r="K34" s="651"/>
      <c r="L34" s="651">
        <v>0</v>
      </c>
      <c r="M34" s="524">
        <v>0</v>
      </c>
      <c r="N34" s="524">
        <v>5</v>
      </c>
      <c r="O34" s="524">
        <v>3284</v>
      </c>
      <c r="P34" s="524">
        <v>0</v>
      </c>
      <c r="Q34" s="524">
        <v>0</v>
      </c>
      <c r="R34" s="655"/>
      <c r="S34" s="524">
        <f t="shared" si="13"/>
        <v>5</v>
      </c>
      <c r="T34" s="524">
        <f t="shared" si="13"/>
        <v>3284</v>
      </c>
      <c r="U34" s="661"/>
      <c r="V34" s="53" t="str">
        <f t="shared" si="14"/>
        <v>最上町</v>
      </c>
      <c r="W34" s="190"/>
    </row>
    <row r="35" spans="2:22" s="637" customFormat="1" ht="15" customHeight="1">
      <c r="B35" s="661"/>
      <c r="C35" s="53" t="s">
        <v>538</v>
      </c>
      <c r="D35" s="524">
        <v>15670</v>
      </c>
      <c r="E35" s="524">
        <v>0</v>
      </c>
      <c r="F35" s="654">
        <f t="shared" si="10"/>
        <v>0</v>
      </c>
      <c r="G35" s="524">
        <v>0</v>
      </c>
      <c r="H35" s="653">
        <f>SUM(G35/D35*100)</f>
        <v>0</v>
      </c>
      <c r="I35" s="663">
        <v>0</v>
      </c>
      <c r="J35" s="654">
        <f t="shared" si="11"/>
        <v>0</v>
      </c>
      <c r="K35" s="524"/>
      <c r="L35" s="524">
        <v>0</v>
      </c>
      <c r="M35" s="524">
        <v>0</v>
      </c>
      <c r="N35" s="524">
        <v>0</v>
      </c>
      <c r="O35" s="524">
        <v>0</v>
      </c>
      <c r="P35" s="524">
        <v>0</v>
      </c>
      <c r="Q35" s="524">
        <v>0</v>
      </c>
      <c r="R35" s="655"/>
      <c r="S35" s="524">
        <f t="shared" si="13"/>
        <v>0</v>
      </c>
      <c r="T35" s="524">
        <f t="shared" si="13"/>
        <v>0</v>
      </c>
      <c r="U35" s="661"/>
      <c r="V35" s="53" t="str">
        <f t="shared" si="14"/>
        <v>真室川町</v>
      </c>
    </row>
    <row r="36" spans="2:22" s="637" customFormat="1" ht="15" customHeight="1">
      <c r="B36" s="661"/>
      <c r="C36" s="53" t="s">
        <v>539</v>
      </c>
      <c r="D36" s="524">
        <v>9555</v>
      </c>
      <c r="E36" s="524">
        <v>0</v>
      </c>
      <c r="F36" s="654">
        <f t="shared" si="10"/>
        <v>0</v>
      </c>
      <c r="G36" s="524">
        <v>0</v>
      </c>
      <c r="H36" s="653">
        <f>SUM(G36/D36*100)</f>
        <v>0</v>
      </c>
      <c r="I36" s="663">
        <v>0</v>
      </c>
      <c r="J36" s="654">
        <f t="shared" si="11"/>
        <v>0</v>
      </c>
      <c r="K36" s="524"/>
      <c r="L36" s="524">
        <v>0</v>
      </c>
      <c r="M36" s="524">
        <v>0</v>
      </c>
      <c r="N36" s="524">
        <v>0</v>
      </c>
      <c r="O36" s="524">
        <v>0</v>
      </c>
      <c r="P36" s="524">
        <v>0</v>
      </c>
      <c r="Q36" s="524">
        <v>0</v>
      </c>
      <c r="R36" s="655"/>
      <c r="S36" s="524">
        <f t="shared" si="13"/>
        <v>0</v>
      </c>
      <c r="T36" s="524">
        <f t="shared" si="13"/>
        <v>0</v>
      </c>
      <c r="U36" s="661"/>
      <c r="V36" s="53" t="str">
        <f t="shared" si="14"/>
        <v>金山町</v>
      </c>
    </row>
    <row r="37" spans="2:22" s="637" customFormat="1" ht="15" customHeight="1">
      <c r="B37" s="661"/>
      <c r="C37" s="53" t="s">
        <v>537</v>
      </c>
      <c r="D37" s="524">
        <v>6701</v>
      </c>
      <c r="E37" s="524">
        <v>1075</v>
      </c>
      <c r="F37" s="654">
        <f t="shared" si="10"/>
        <v>16.04238173406954</v>
      </c>
      <c r="G37" s="524">
        <v>1800</v>
      </c>
      <c r="H37" s="672">
        <f>SUM(G37/D37*100)</f>
        <v>26.861662438442025</v>
      </c>
      <c r="I37" s="663">
        <v>947</v>
      </c>
      <c r="J37" s="654">
        <f t="shared" si="11"/>
        <v>14.13221907178033</v>
      </c>
      <c r="K37" s="524"/>
      <c r="L37" s="524">
        <v>0</v>
      </c>
      <c r="M37" s="524">
        <v>0</v>
      </c>
      <c r="N37" s="524">
        <v>3</v>
      </c>
      <c r="O37" s="524">
        <v>947</v>
      </c>
      <c r="P37" s="524">
        <v>0</v>
      </c>
      <c r="Q37" s="524">
        <v>0</v>
      </c>
      <c r="R37" s="655"/>
      <c r="S37" s="524">
        <f t="shared" si="13"/>
        <v>3</v>
      </c>
      <c r="T37" s="524">
        <f t="shared" si="13"/>
        <v>947</v>
      </c>
      <c r="U37" s="661"/>
      <c r="V37" s="53" t="str">
        <f t="shared" si="14"/>
        <v>大蔵村</v>
      </c>
    </row>
    <row r="38" spans="2:22" s="637" customFormat="1" ht="15" customHeight="1">
      <c r="B38" s="661"/>
      <c r="C38" s="53" t="s">
        <v>15</v>
      </c>
      <c r="D38" s="524">
        <v>9795</v>
      </c>
      <c r="E38" s="524">
        <v>0</v>
      </c>
      <c r="F38" s="654">
        <f t="shared" si="10"/>
        <v>0</v>
      </c>
      <c r="G38" s="524">
        <v>0</v>
      </c>
      <c r="H38" s="653">
        <f>SUM(G38/D38*100)</f>
        <v>0</v>
      </c>
      <c r="I38" s="663">
        <v>0</v>
      </c>
      <c r="J38" s="654">
        <f t="shared" si="11"/>
        <v>0</v>
      </c>
      <c r="K38" s="524"/>
      <c r="L38" s="524">
        <v>0</v>
      </c>
      <c r="M38" s="524">
        <v>0</v>
      </c>
      <c r="N38" s="524">
        <v>0</v>
      </c>
      <c r="O38" s="524">
        <v>0</v>
      </c>
      <c r="P38" s="524">
        <v>0</v>
      </c>
      <c r="Q38" s="524">
        <v>0</v>
      </c>
      <c r="R38" s="655"/>
      <c r="S38" s="524">
        <f t="shared" si="13"/>
        <v>0</v>
      </c>
      <c r="T38" s="524">
        <f t="shared" si="13"/>
        <v>0</v>
      </c>
      <c r="U38" s="661"/>
      <c r="V38" s="53" t="str">
        <f t="shared" si="14"/>
        <v>戸沢村</v>
      </c>
    </row>
    <row r="39" spans="2:22" s="637" customFormat="1" ht="15" customHeight="1">
      <c r="B39" s="661"/>
      <c r="C39" s="53" t="s">
        <v>16</v>
      </c>
      <c r="D39" s="524">
        <v>7609</v>
      </c>
      <c r="E39" s="651">
        <v>466</v>
      </c>
      <c r="F39" s="673">
        <v>0.6</v>
      </c>
      <c r="G39" s="524">
        <v>662</v>
      </c>
      <c r="H39" s="672">
        <v>0.9</v>
      </c>
      <c r="I39" s="663">
        <v>358</v>
      </c>
      <c r="J39" s="673">
        <v>0.5</v>
      </c>
      <c r="K39" s="524"/>
      <c r="L39" s="524">
        <v>0</v>
      </c>
      <c r="M39" s="524">
        <v>0</v>
      </c>
      <c r="N39" s="524">
        <v>1</v>
      </c>
      <c r="O39" s="524">
        <v>358</v>
      </c>
      <c r="P39" s="524">
        <v>0</v>
      </c>
      <c r="Q39" s="524">
        <v>0</v>
      </c>
      <c r="R39" s="655"/>
      <c r="S39" s="524">
        <f t="shared" si="13"/>
        <v>1</v>
      </c>
      <c r="T39" s="524">
        <f t="shared" si="13"/>
        <v>358</v>
      </c>
      <c r="U39" s="661"/>
      <c r="V39" s="53" t="str">
        <f t="shared" si="14"/>
        <v>鮭川村</v>
      </c>
    </row>
    <row r="40" spans="2:22" s="637" customFormat="1" ht="15" customHeight="1">
      <c r="B40" s="661"/>
      <c r="C40" s="53"/>
      <c r="D40" s="524"/>
      <c r="E40" s="651"/>
      <c r="F40" s="654"/>
      <c r="G40" s="524"/>
      <c r="H40" s="669"/>
      <c r="I40" s="663"/>
      <c r="J40" s="654"/>
      <c r="K40" s="651"/>
      <c r="L40" s="524"/>
      <c r="M40" s="524"/>
      <c r="N40" s="524"/>
      <c r="O40" s="524"/>
      <c r="P40" s="524"/>
      <c r="Q40" s="524"/>
      <c r="R40" s="666"/>
      <c r="S40" s="524"/>
      <c r="T40" s="524"/>
      <c r="U40" s="661"/>
      <c r="V40" s="53"/>
    </row>
    <row r="41" spans="2:22" s="637" customFormat="1" ht="15" customHeight="1">
      <c r="B41" s="1486" t="s">
        <v>17</v>
      </c>
      <c r="C41" s="1487"/>
      <c r="D41" s="524">
        <f>SUM(D42:D46)</f>
        <v>146596</v>
      </c>
      <c r="E41" s="524">
        <f>SUM(E42:E46)</f>
        <v>123688</v>
      </c>
      <c r="F41" s="652">
        <f aca="true" t="shared" si="15" ref="F41:F46">SUM(E41/D41*100)</f>
        <v>84.37337990122514</v>
      </c>
      <c r="G41" s="524">
        <f>SUM(G42:G46)</f>
        <v>126835</v>
      </c>
      <c r="H41" s="662">
        <f aca="true" t="shared" si="16" ref="H41:H46">SUM(G41/D41*100)</f>
        <v>86.52009604627683</v>
      </c>
      <c r="I41" s="524">
        <f>SUM(I42:I46)</f>
        <v>105064</v>
      </c>
      <c r="J41" s="652">
        <f aca="true" t="shared" si="17" ref="J41:J46">SUM(I41/D41*100)</f>
        <v>71.6690769188791</v>
      </c>
      <c r="K41" s="674">
        <v>1</v>
      </c>
      <c r="L41" s="524">
        <f aca="true" t="shared" si="18" ref="L41:Q41">SUM(L42:L46)</f>
        <v>3</v>
      </c>
      <c r="M41" s="524">
        <f t="shared" si="18"/>
        <v>76768</v>
      </c>
      <c r="N41" s="524">
        <f t="shared" si="18"/>
        <v>34</v>
      </c>
      <c r="O41" s="524">
        <f t="shared" si="18"/>
        <v>27813</v>
      </c>
      <c r="P41" s="524">
        <f t="shared" si="18"/>
        <v>2</v>
      </c>
      <c r="Q41" s="524">
        <f t="shared" si="18"/>
        <v>483</v>
      </c>
      <c r="R41" s="655">
        <f>SUM(K41)</f>
        <v>1</v>
      </c>
      <c r="S41" s="524">
        <f>SUM(S42:S46)</f>
        <v>39</v>
      </c>
      <c r="T41" s="524">
        <f>SUM(T42:T46)</f>
        <v>105064</v>
      </c>
      <c r="U41" s="1486" t="str">
        <f>+B41</f>
        <v>酒田保健所</v>
      </c>
      <c r="V41" s="1487"/>
    </row>
    <row r="42" spans="2:22" s="637" customFormat="1" ht="15" customHeight="1">
      <c r="B42" s="661"/>
      <c r="C42" s="53" t="s">
        <v>18</v>
      </c>
      <c r="D42" s="524">
        <v>97200</v>
      </c>
      <c r="E42" s="524">
        <v>94149</v>
      </c>
      <c r="F42" s="654">
        <f t="shared" si="15"/>
        <v>96.86111111111111</v>
      </c>
      <c r="G42" s="524">
        <v>93377</v>
      </c>
      <c r="H42" s="653">
        <f t="shared" si="16"/>
        <v>96.06687242798354</v>
      </c>
      <c r="I42" s="663">
        <v>82385</v>
      </c>
      <c r="J42" s="654">
        <f t="shared" si="17"/>
        <v>84.7582304526749</v>
      </c>
      <c r="K42" s="666" t="s">
        <v>19</v>
      </c>
      <c r="L42" s="524">
        <v>2</v>
      </c>
      <c r="M42" s="524">
        <v>70804</v>
      </c>
      <c r="N42" s="524">
        <v>8</v>
      </c>
      <c r="O42" s="524">
        <v>11581</v>
      </c>
      <c r="P42" s="524">
        <v>0</v>
      </c>
      <c r="Q42" s="524">
        <v>0</v>
      </c>
      <c r="R42" s="666" t="s">
        <v>19</v>
      </c>
      <c r="S42" s="524">
        <f aca="true" t="shared" si="19" ref="S42:T46">SUM(L42,N42,P42)</f>
        <v>10</v>
      </c>
      <c r="T42" s="524">
        <f t="shared" si="19"/>
        <v>82385</v>
      </c>
      <c r="U42" s="661"/>
      <c r="V42" s="53" t="str">
        <f>+C42</f>
        <v>酒田市</v>
      </c>
    </row>
    <row r="43" spans="2:22" s="637" customFormat="1" ht="15" customHeight="1">
      <c r="B43" s="661"/>
      <c r="C43" s="53" t="s">
        <v>1460</v>
      </c>
      <c r="D43" s="524">
        <v>7704</v>
      </c>
      <c r="E43" s="524">
        <v>7704</v>
      </c>
      <c r="F43" s="654">
        <f t="shared" si="15"/>
        <v>100</v>
      </c>
      <c r="G43" s="524">
        <v>8970</v>
      </c>
      <c r="H43" s="653">
        <f t="shared" si="16"/>
        <v>116.43302180685357</v>
      </c>
      <c r="I43" s="663">
        <v>5960</v>
      </c>
      <c r="J43" s="654">
        <f t="shared" si="17"/>
        <v>77.36240913811008</v>
      </c>
      <c r="K43" s="651"/>
      <c r="L43" s="524">
        <v>0</v>
      </c>
      <c r="M43" s="524">
        <v>0</v>
      </c>
      <c r="N43" s="524">
        <v>6</v>
      </c>
      <c r="O43" s="524">
        <v>5960</v>
      </c>
      <c r="P43" s="524">
        <v>0</v>
      </c>
      <c r="Q43" s="524">
        <v>0</v>
      </c>
      <c r="R43" s="655"/>
      <c r="S43" s="524">
        <f t="shared" si="19"/>
        <v>6</v>
      </c>
      <c r="T43" s="524">
        <f t="shared" si="19"/>
        <v>5960</v>
      </c>
      <c r="U43" s="661"/>
      <c r="V43" s="53" t="str">
        <f>+C43</f>
        <v>松山町</v>
      </c>
    </row>
    <row r="44" spans="2:22" s="637" customFormat="1" ht="15" customHeight="1">
      <c r="B44" s="661"/>
      <c r="C44" s="53" t="s">
        <v>20</v>
      </c>
      <c r="D44" s="524">
        <v>10031</v>
      </c>
      <c r="E44" s="524">
        <v>7114</v>
      </c>
      <c r="F44" s="654">
        <f t="shared" si="15"/>
        <v>70.92014754261788</v>
      </c>
      <c r="G44" s="524">
        <v>6053</v>
      </c>
      <c r="H44" s="653">
        <f t="shared" si="16"/>
        <v>60.342936895623566</v>
      </c>
      <c r="I44" s="663">
        <v>3807</v>
      </c>
      <c r="J44" s="654">
        <f t="shared" si="17"/>
        <v>37.95234772206161</v>
      </c>
      <c r="K44" s="666" t="s">
        <v>19</v>
      </c>
      <c r="L44" s="524">
        <v>0</v>
      </c>
      <c r="M44" s="524">
        <v>1596</v>
      </c>
      <c r="N44" s="524">
        <v>8</v>
      </c>
      <c r="O44" s="524">
        <v>2211</v>
      </c>
      <c r="P44" s="524">
        <v>0</v>
      </c>
      <c r="Q44" s="524">
        <v>0</v>
      </c>
      <c r="R44" s="655">
        <v>1</v>
      </c>
      <c r="S44" s="524">
        <f t="shared" si="19"/>
        <v>8</v>
      </c>
      <c r="T44" s="524">
        <f t="shared" si="19"/>
        <v>3807</v>
      </c>
      <c r="U44" s="661"/>
      <c r="V44" s="53" t="str">
        <f>+C44</f>
        <v>八幡町</v>
      </c>
    </row>
    <row r="45" spans="2:22" s="637" customFormat="1" ht="15" customHeight="1">
      <c r="B45" s="661"/>
      <c r="C45" s="53" t="s">
        <v>1330</v>
      </c>
      <c r="D45" s="524">
        <v>22521</v>
      </c>
      <c r="E45" s="524">
        <v>8144</v>
      </c>
      <c r="F45" s="654">
        <f t="shared" si="15"/>
        <v>36.16180453798677</v>
      </c>
      <c r="G45" s="524">
        <v>10815</v>
      </c>
      <c r="H45" s="653">
        <f t="shared" si="16"/>
        <v>48.02184627680831</v>
      </c>
      <c r="I45" s="524">
        <v>7180</v>
      </c>
      <c r="J45" s="654">
        <f t="shared" si="17"/>
        <v>31.881355179610143</v>
      </c>
      <c r="K45" s="524"/>
      <c r="L45" s="524">
        <v>0</v>
      </c>
      <c r="M45" s="524">
        <v>0</v>
      </c>
      <c r="N45" s="524">
        <v>10</v>
      </c>
      <c r="O45" s="524">
        <v>6697</v>
      </c>
      <c r="P45" s="524">
        <v>2</v>
      </c>
      <c r="Q45" s="524">
        <v>483</v>
      </c>
      <c r="R45" s="655"/>
      <c r="S45" s="524">
        <f t="shared" si="19"/>
        <v>12</v>
      </c>
      <c r="T45" s="524">
        <f t="shared" si="19"/>
        <v>7180</v>
      </c>
      <c r="U45" s="661"/>
      <c r="V45" s="53" t="str">
        <f>+C45</f>
        <v>遊佐町</v>
      </c>
    </row>
    <row r="46" spans="2:22" s="637" customFormat="1" ht="15" customHeight="1">
      <c r="B46" s="661"/>
      <c r="C46" s="53" t="s">
        <v>21</v>
      </c>
      <c r="D46" s="524">
        <v>9140</v>
      </c>
      <c r="E46" s="524">
        <v>6577</v>
      </c>
      <c r="F46" s="654">
        <f t="shared" si="15"/>
        <v>71.95842450765865</v>
      </c>
      <c r="G46" s="524">
        <v>7620</v>
      </c>
      <c r="H46" s="653">
        <f t="shared" si="16"/>
        <v>83.36980306345733</v>
      </c>
      <c r="I46" s="663">
        <v>5732</v>
      </c>
      <c r="J46" s="654">
        <f t="shared" si="17"/>
        <v>62.713347921225385</v>
      </c>
      <c r="K46" s="651"/>
      <c r="L46" s="524">
        <v>1</v>
      </c>
      <c r="M46" s="524">
        <v>4368</v>
      </c>
      <c r="N46" s="524">
        <v>2</v>
      </c>
      <c r="O46" s="524">
        <v>1364</v>
      </c>
      <c r="P46" s="524">
        <v>0</v>
      </c>
      <c r="Q46" s="524">
        <v>0</v>
      </c>
      <c r="R46" s="655"/>
      <c r="S46" s="524">
        <f t="shared" si="19"/>
        <v>3</v>
      </c>
      <c r="T46" s="524">
        <f t="shared" si="19"/>
        <v>5732</v>
      </c>
      <c r="U46" s="661"/>
      <c r="V46" s="53" t="str">
        <f>+C46</f>
        <v>平田町</v>
      </c>
    </row>
    <row r="47" spans="2:22" s="637" customFormat="1" ht="15" customHeight="1">
      <c r="B47" s="661"/>
      <c r="C47" s="53"/>
      <c r="D47" s="524"/>
      <c r="E47" s="524"/>
      <c r="F47" s="654"/>
      <c r="G47" s="524"/>
      <c r="H47" s="653"/>
      <c r="I47" s="663"/>
      <c r="J47" s="654"/>
      <c r="K47" s="651"/>
      <c r="L47" s="524"/>
      <c r="M47" s="524"/>
      <c r="N47" s="524"/>
      <c r="O47" s="524"/>
      <c r="P47" s="524"/>
      <c r="Q47" s="524"/>
      <c r="R47" s="666"/>
      <c r="S47" s="524"/>
      <c r="T47" s="524"/>
      <c r="U47" s="661"/>
      <c r="V47" s="53"/>
    </row>
    <row r="48" spans="2:22" s="637" customFormat="1" ht="15" customHeight="1">
      <c r="B48" s="1486" t="s">
        <v>22</v>
      </c>
      <c r="C48" s="1487"/>
      <c r="D48" s="524">
        <f>SUM(D49:D52)</f>
        <v>58382</v>
      </c>
      <c r="E48" s="524">
        <f>SUM(E49:E52)</f>
        <v>53774</v>
      </c>
      <c r="F48" s="652">
        <f>SUM(E48/D48*100)</f>
        <v>92.10715631530266</v>
      </c>
      <c r="G48" s="524">
        <f>SUM(G49:G52)</f>
        <v>62839</v>
      </c>
      <c r="H48" s="662">
        <f>SUM(G48/D48*100)</f>
        <v>107.6342023226337</v>
      </c>
      <c r="I48" s="524">
        <f>SUM(I49:I52)</f>
        <v>46283</v>
      </c>
      <c r="J48" s="652">
        <f>SUM(I48/D48*100)</f>
        <v>79.27614675756226</v>
      </c>
      <c r="K48" s="674">
        <f aca="true" t="shared" si="20" ref="K48:Q48">SUM(K49:K52)</f>
        <v>1</v>
      </c>
      <c r="L48" s="524">
        <f t="shared" si="20"/>
        <v>3</v>
      </c>
      <c r="M48" s="524">
        <f t="shared" si="20"/>
        <v>23126</v>
      </c>
      <c r="N48" s="524">
        <f t="shared" si="20"/>
        <v>25</v>
      </c>
      <c r="O48" s="524">
        <f t="shared" si="20"/>
        <v>23157</v>
      </c>
      <c r="P48" s="524">
        <f t="shared" si="20"/>
        <v>0</v>
      </c>
      <c r="Q48" s="524">
        <f t="shared" si="20"/>
        <v>0</v>
      </c>
      <c r="R48" s="655">
        <f>SUM(K48)</f>
        <v>1</v>
      </c>
      <c r="S48" s="524">
        <f>SUM(S49:S52)</f>
        <v>28</v>
      </c>
      <c r="T48" s="524">
        <f>SUM(T49:T52)</f>
        <v>46283</v>
      </c>
      <c r="U48" s="1486" t="str">
        <f>+B48</f>
        <v>藤島保健所</v>
      </c>
      <c r="V48" s="1487"/>
    </row>
    <row r="49" spans="2:22" s="637" customFormat="1" ht="15" customHeight="1">
      <c r="B49" s="661"/>
      <c r="C49" s="53" t="s">
        <v>1458</v>
      </c>
      <c r="D49" s="524">
        <v>14990</v>
      </c>
      <c r="E49" s="651">
        <v>14990</v>
      </c>
      <c r="F49" s="654">
        <f>SUM(E49/D49*100)</f>
        <v>100</v>
      </c>
      <c r="G49" s="524">
        <v>16969</v>
      </c>
      <c r="H49" s="653">
        <f>SUM(G49/D49*100)</f>
        <v>113.20213475650434</v>
      </c>
      <c r="I49" s="663">
        <v>14653</v>
      </c>
      <c r="J49" s="654">
        <f>SUM(I49/D49*100)</f>
        <v>97.75183455637091</v>
      </c>
      <c r="K49" s="675">
        <v>1</v>
      </c>
      <c r="L49" s="524" t="s">
        <v>23</v>
      </c>
      <c r="M49" s="524">
        <v>7266</v>
      </c>
      <c r="N49" s="524">
        <v>6</v>
      </c>
      <c r="O49" s="524">
        <v>7387</v>
      </c>
      <c r="P49" s="524">
        <v>0</v>
      </c>
      <c r="Q49" s="524">
        <v>0</v>
      </c>
      <c r="R49" s="655">
        <f>SUM(K49)</f>
        <v>1</v>
      </c>
      <c r="S49" s="524">
        <f aca="true" t="shared" si="21" ref="S49:T52">SUM(L49,N49,P49)</f>
        <v>6</v>
      </c>
      <c r="T49" s="524">
        <f t="shared" si="21"/>
        <v>14653</v>
      </c>
      <c r="U49" s="661"/>
      <c r="V49" s="53" t="str">
        <f>+C49</f>
        <v>藤島町</v>
      </c>
    </row>
    <row r="50" spans="2:22" s="637" customFormat="1" ht="15" customHeight="1">
      <c r="B50" s="661"/>
      <c r="C50" s="53" t="s">
        <v>1553</v>
      </c>
      <c r="D50" s="524">
        <v>20823</v>
      </c>
      <c r="E50" s="524">
        <v>20823</v>
      </c>
      <c r="F50" s="654">
        <f>SUM(E50/D50*100)</f>
        <v>100</v>
      </c>
      <c r="G50" s="524">
        <v>25200</v>
      </c>
      <c r="H50" s="653">
        <f>SUM(G50/D50*100)</f>
        <v>121.0200259328627</v>
      </c>
      <c r="I50" s="663">
        <v>15382</v>
      </c>
      <c r="J50" s="654">
        <f>SUM(I50/D50*100)</f>
        <v>73.87023963886088</v>
      </c>
      <c r="K50" s="674" t="s">
        <v>23</v>
      </c>
      <c r="L50" s="524">
        <v>2</v>
      </c>
      <c r="M50" s="524">
        <v>10641</v>
      </c>
      <c r="N50" s="524">
        <v>5</v>
      </c>
      <c r="O50" s="524">
        <v>4741</v>
      </c>
      <c r="P50" s="524">
        <v>0</v>
      </c>
      <c r="Q50" s="524">
        <v>0</v>
      </c>
      <c r="R50" s="655"/>
      <c r="S50" s="524">
        <f t="shared" si="21"/>
        <v>7</v>
      </c>
      <c r="T50" s="524">
        <f t="shared" si="21"/>
        <v>15382</v>
      </c>
      <c r="U50" s="661"/>
      <c r="V50" s="53" t="str">
        <f>+C50</f>
        <v>余目町</v>
      </c>
    </row>
    <row r="51" spans="2:22" s="637" customFormat="1" ht="15" customHeight="1">
      <c r="B51" s="661"/>
      <c r="C51" s="53" t="s">
        <v>525</v>
      </c>
      <c r="D51" s="524">
        <v>11942</v>
      </c>
      <c r="E51" s="651">
        <v>10387</v>
      </c>
      <c r="F51" s="654">
        <f>SUM(E51/D51*100)</f>
        <v>86.97873053089936</v>
      </c>
      <c r="G51" s="524">
        <v>12650</v>
      </c>
      <c r="H51" s="653">
        <f>SUM(G51/D51*100)</f>
        <v>105.92865516663876</v>
      </c>
      <c r="I51" s="663">
        <v>9614</v>
      </c>
      <c r="J51" s="654">
        <f>SUM(I51/D51*100)</f>
        <v>80.50577792664545</v>
      </c>
      <c r="K51" s="670"/>
      <c r="L51" s="524">
        <v>0</v>
      </c>
      <c r="M51" s="524">
        <v>0</v>
      </c>
      <c r="N51" s="524">
        <v>8</v>
      </c>
      <c r="O51" s="524">
        <v>9614</v>
      </c>
      <c r="P51" s="524">
        <v>0</v>
      </c>
      <c r="Q51" s="524">
        <v>0</v>
      </c>
      <c r="R51" s="655"/>
      <c r="S51" s="524">
        <f t="shared" si="21"/>
        <v>8</v>
      </c>
      <c r="T51" s="524">
        <f t="shared" si="21"/>
        <v>9614</v>
      </c>
      <c r="U51" s="661"/>
      <c r="V51" s="53" t="str">
        <f>+C51</f>
        <v>羽黒町</v>
      </c>
    </row>
    <row r="52" spans="2:22" s="637" customFormat="1" ht="15" customHeight="1">
      <c r="B52" s="661"/>
      <c r="C52" s="53" t="s">
        <v>24</v>
      </c>
      <c r="D52" s="524">
        <v>10627</v>
      </c>
      <c r="E52" s="651">
        <v>7574</v>
      </c>
      <c r="F52" s="654">
        <f>SUM(E52/D52*100)</f>
        <v>71.27129011009691</v>
      </c>
      <c r="G52" s="524">
        <v>8020</v>
      </c>
      <c r="H52" s="653">
        <f>SUM(G52/D52*100)</f>
        <v>75.46814717229698</v>
      </c>
      <c r="I52" s="663">
        <v>6634</v>
      </c>
      <c r="J52" s="654">
        <f>SUM(I52/D52*100)</f>
        <v>62.425896301872584</v>
      </c>
      <c r="K52" s="670"/>
      <c r="L52" s="524">
        <v>1</v>
      </c>
      <c r="M52" s="524">
        <v>5219</v>
      </c>
      <c r="N52" s="524">
        <v>6</v>
      </c>
      <c r="O52" s="524">
        <v>1415</v>
      </c>
      <c r="P52" s="524">
        <v>0</v>
      </c>
      <c r="Q52" s="524">
        <v>0</v>
      </c>
      <c r="R52" s="655"/>
      <c r="S52" s="524">
        <f t="shared" si="21"/>
        <v>7</v>
      </c>
      <c r="T52" s="524">
        <f t="shared" si="21"/>
        <v>6634</v>
      </c>
      <c r="U52" s="661"/>
      <c r="V52" s="53" t="str">
        <f>+C52</f>
        <v>立川町</v>
      </c>
    </row>
    <row r="53" spans="2:22" s="637" customFormat="1" ht="15" customHeight="1">
      <c r="B53" s="661"/>
      <c r="C53" s="53"/>
      <c r="D53" s="524"/>
      <c r="E53" s="524"/>
      <c r="F53" s="654"/>
      <c r="G53" s="524"/>
      <c r="H53" s="654"/>
      <c r="I53" s="524"/>
      <c r="J53" s="654"/>
      <c r="K53" s="651"/>
      <c r="L53" s="524"/>
      <c r="M53" s="524"/>
      <c r="N53" s="524"/>
      <c r="O53" s="524"/>
      <c r="P53" s="524"/>
      <c r="Q53" s="524"/>
      <c r="R53" s="655"/>
      <c r="S53" s="524"/>
      <c r="T53" s="524"/>
      <c r="U53" s="661"/>
      <c r="V53" s="53"/>
    </row>
    <row r="54" spans="2:22" s="637" customFormat="1" ht="15" customHeight="1">
      <c r="B54" s="1486" t="s">
        <v>25</v>
      </c>
      <c r="C54" s="1487"/>
      <c r="D54" s="524">
        <f>SUM(D55:D59)</f>
        <v>141240</v>
      </c>
      <c r="E54" s="524">
        <f>SUM(E55:E59)</f>
        <v>121735</v>
      </c>
      <c r="F54" s="652">
        <f aca="true" t="shared" si="22" ref="F54:F59">SUM(E54/D54*100)</f>
        <v>86.19017275559332</v>
      </c>
      <c r="G54" s="524">
        <f>SUM(G55:G59)</f>
        <v>134946</v>
      </c>
      <c r="H54" s="662">
        <f>SUM(G54/D54*100)</f>
        <v>95.54375531011044</v>
      </c>
      <c r="I54" s="524">
        <f>SUM(I55:I59)</f>
        <v>100062</v>
      </c>
      <c r="J54" s="652">
        <f aca="true" t="shared" si="23" ref="J54:J59">SUM(I54/D54*100)</f>
        <v>70.84536958368734</v>
      </c>
      <c r="K54" s="524"/>
      <c r="L54" s="524">
        <f aca="true" t="shared" si="24" ref="L54:Q54">SUM(L55:L59)</f>
        <v>4</v>
      </c>
      <c r="M54" s="524">
        <f t="shared" si="24"/>
        <v>72972</v>
      </c>
      <c r="N54" s="524">
        <f t="shared" si="24"/>
        <v>35</v>
      </c>
      <c r="O54" s="524">
        <f t="shared" si="24"/>
        <v>26681</v>
      </c>
      <c r="P54" s="524">
        <f t="shared" si="24"/>
        <v>2</v>
      </c>
      <c r="Q54" s="524">
        <f t="shared" si="24"/>
        <v>409</v>
      </c>
      <c r="R54" s="655"/>
      <c r="S54" s="524">
        <f>SUM(S55:S59)</f>
        <v>41</v>
      </c>
      <c r="T54" s="524">
        <f aca="true" t="shared" si="25" ref="T54:T59">SUM(M54,O54,Q54)</f>
        <v>100062</v>
      </c>
      <c r="U54" s="1486" t="str">
        <f>+B54</f>
        <v>鶴岡保健所</v>
      </c>
      <c r="V54" s="1487"/>
    </row>
    <row r="55" spans="2:22" s="637" customFormat="1" ht="15" customHeight="1">
      <c r="B55" s="661"/>
      <c r="C55" s="53" t="s">
        <v>486</v>
      </c>
      <c r="D55" s="524">
        <v>94927</v>
      </c>
      <c r="E55" s="524">
        <v>84691</v>
      </c>
      <c r="F55" s="654">
        <f t="shared" si="22"/>
        <v>89.2169772562074</v>
      </c>
      <c r="G55" s="524">
        <v>96530</v>
      </c>
      <c r="H55" s="653">
        <f>SUM(G55/D55*100)</f>
        <v>101.68866602757909</v>
      </c>
      <c r="I55" s="663">
        <v>73053</v>
      </c>
      <c r="J55" s="654">
        <f t="shared" si="23"/>
        <v>76.95703013894888</v>
      </c>
      <c r="K55" s="651"/>
      <c r="L55" s="651">
        <v>2</v>
      </c>
      <c r="M55" s="524">
        <v>60972</v>
      </c>
      <c r="N55" s="524">
        <v>15</v>
      </c>
      <c r="O55" s="524">
        <v>11802</v>
      </c>
      <c r="P55" s="524">
        <v>1</v>
      </c>
      <c r="Q55" s="524">
        <v>279</v>
      </c>
      <c r="R55" s="655"/>
      <c r="S55" s="524">
        <f>SUM(L55,N55,P55)</f>
        <v>18</v>
      </c>
      <c r="T55" s="524">
        <f t="shared" si="25"/>
        <v>73053</v>
      </c>
      <c r="U55" s="661"/>
      <c r="V55" s="53" t="str">
        <f>+C55</f>
        <v>鶴岡市</v>
      </c>
    </row>
    <row r="56" spans="2:22" s="637" customFormat="1" ht="15" customHeight="1">
      <c r="B56" s="661"/>
      <c r="C56" s="53" t="s">
        <v>1640</v>
      </c>
      <c r="D56" s="524">
        <v>17433</v>
      </c>
      <c r="E56" s="524">
        <v>15155</v>
      </c>
      <c r="F56" s="654">
        <f t="shared" si="22"/>
        <v>86.9328285435668</v>
      </c>
      <c r="G56" s="524">
        <v>15125</v>
      </c>
      <c r="H56" s="653">
        <v>86.8</v>
      </c>
      <c r="I56" s="663">
        <v>6758</v>
      </c>
      <c r="J56" s="654">
        <f t="shared" si="23"/>
        <v>38.7655595709287</v>
      </c>
      <c r="K56" s="651"/>
      <c r="L56" s="651">
        <v>1</v>
      </c>
      <c r="M56" s="524">
        <v>2926</v>
      </c>
      <c r="N56" s="524">
        <v>9</v>
      </c>
      <c r="O56" s="524">
        <v>3832</v>
      </c>
      <c r="P56" s="524">
        <v>0</v>
      </c>
      <c r="Q56" s="524">
        <v>0</v>
      </c>
      <c r="R56" s="655"/>
      <c r="S56" s="524">
        <f>SUM(L56,N56,P56)</f>
        <v>10</v>
      </c>
      <c r="T56" s="524">
        <f t="shared" si="25"/>
        <v>6758</v>
      </c>
      <c r="U56" s="661"/>
      <c r="V56" s="53" t="str">
        <f>+C56</f>
        <v>温海町</v>
      </c>
    </row>
    <row r="57" spans="2:22" s="637" customFormat="1" ht="15" customHeight="1">
      <c r="B57" s="661"/>
      <c r="C57" s="53" t="s">
        <v>26</v>
      </c>
      <c r="D57" s="524">
        <v>9624</v>
      </c>
      <c r="E57" s="524">
        <v>9382</v>
      </c>
      <c r="F57" s="654">
        <f t="shared" si="22"/>
        <v>97.48545303408146</v>
      </c>
      <c r="G57" s="524">
        <v>10030</v>
      </c>
      <c r="H57" s="653">
        <f>SUM(G57/D57*100)</f>
        <v>104.21862011637573</v>
      </c>
      <c r="I57" s="663">
        <v>8684</v>
      </c>
      <c r="J57" s="654">
        <f t="shared" si="23"/>
        <v>90.2327514546966</v>
      </c>
      <c r="K57" s="651"/>
      <c r="L57" s="651">
        <v>0</v>
      </c>
      <c r="M57" s="524">
        <v>0</v>
      </c>
      <c r="N57" s="524">
        <v>4</v>
      </c>
      <c r="O57" s="524">
        <v>8684</v>
      </c>
      <c r="P57" s="524">
        <v>0</v>
      </c>
      <c r="Q57" s="524">
        <v>0</v>
      </c>
      <c r="R57" s="655"/>
      <c r="S57" s="524">
        <f>SUM(L57,N57,P57)</f>
        <v>4</v>
      </c>
      <c r="T57" s="524">
        <f t="shared" si="25"/>
        <v>8684</v>
      </c>
      <c r="U57" s="661"/>
      <c r="V57" s="53" t="str">
        <f>+C57</f>
        <v>櫛引村</v>
      </c>
    </row>
    <row r="58" spans="2:22" s="637" customFormat="1" ht="15" customHeight="1">
      <c r="B58" s="661"/>
      <c r="C58" s="53" t="s">
        <v>526</v>
      </c>
      <c r="D58" s="524">
        <v>9527</v>
      </c>
      <c r="E58" s="524">
        <v>9527</v>
      </c>
      <c r="F58" s="654">
        <f t="shared" si="22"/>
        <v>100</v>
      </c>
      <c r="G58" s="524">
        <v>9631</v>
      </c>
      <c r="H58" s="653">
        <f>SUM(G58/D58*100)</f>
        <v>101.09163430250867</v>
      </c>
      <c r="I58" s="663">
        <v>9074</v>
      </c>
      <c r="J58" s="654">
        <f t="shared" si="23"/>
        <v>95.24509289388054</v>
      </c>
      <c r="K58" s="651"/>
      <c r="L58" s="651">
        <v>1</v>
      </c>
      <c r="M58" s="524">
        <v>9074</v>
      </c>
      <c r="N58" s="524">
        <v>0</v>
      </c>
      <c r="O58" s="524">
        <v>0</v>
      </c>
      <c r="P58" s="524">
        <v>0</v>
      </c>
      <c r="Q58" s="524">
        <v>0</v>
      </c>
      <c r="R58" s="655"/>
      <c r="S58" s="524">
        <f>SUM(L58,N58,P58)</f>
        <v>1</v>
      </c>
      <c r="T58" s="524">
        <f t="shared" si="25"/>
        <v>9074</v>
      </c>
      <c r="U58" s="661"/>
      <c r="V58" s="53" t="str">
        <f>+C58</f>
        <v>三川村</v>
      </c>
    </row>
    <row r="59" spans="2:22" s="637" customFormat="1" ht="15" customHeight="1">
      <c r="B59" s="661"/>
      <c r="C59" s="53" t="s">
        <v>1320</v>
      </c>
      <c r="D59" s="524">
        <v>9729</v>
      </c>
      <c r="E59" s="524">
        <v>2980</v>
      </c>
      <c r="F59" s="654">
        <f t="shared" si="22"/>
        <v>30.630075033405284</v>
      </c>
      <c r="G59" s="524">
        <v>3630</v>
      </c>
      <c r="H59" s="653">
        <f>SUM(G59/D59*100)</f>
        <v>37.311131668208446</v>
      </c>
      <c r="I59" s="524">
        <v>2493</v>
      </c>
      <c r="J59" s="654">
        <f t="shared" si="23"/>
        <v>25.624421831637374</v>
      </c>
      <c r="K59" s="676"/>
      <c r="L59" s="676">
        <v>0</v>
      </c>
      <c r="M59" s="524">
        <v>0</v>
      </c>
      <c r="N59" s="524">
        <v>7</v>
      </c>
      <c r="O59" s="524">
        <v>2363</v>
      </c>
      <c r="P59" s="524">
        <v>1</v>
      </c>
      <c r="Q59" s="524">
        <v>130</v>
      </c>
      <c r="R59" s="655"/>
      <c r="S59" s="524">
        <f>SUM(L59,N59,P59)</f>
        <v>8</v>
      </c>
      <c r="T59" s="524">
        <f t="shared" si="25"/>
        <v>2493</v>
      </c>
      <c r="U59" s="661"/>
      <c r="V59" s="53" t="str">
        <f>+C59</f>
        <v>朝日村</v>
      </c>
    </row>
    <row r="60" spans="2:22" s="637" customFormat="1" ht="15" customHeight="1">
      <c r="B60" s="661"/>
      <c r="C60" s="53"/>
      <c r="D60" s="524"/>
      <c r="E60" s="524"/>
      <c r="F60" s="654"/>
      <c r="G60" s="524"/>
      <c r="H60" s="665"/>
      <c r="I60" s="663"/>
      <c r="J60" s="654"/>
      <c r="K60" s="651"/>
      <c r="L60" s="524"/>
      <c r="M60" s="524"/>
      <c r="N60" s="524"/>
      <c r="O60" s="524"/>
      <c r="P60" s="524"/>
      <c r="Q60" s="524"/>
      <c r="R60" s="666"/>
      <c r="S60" s="524"/>
      <c r="T60" s="524"/>
      <c r="U60" s="661"/>
      <c r="V60" s="53"/>
    </row>
    <row r="61" spans="2:22" s="637" customFormat="1" ht="15" customHeight="1">
      <c r="B61" s="1486" t="s">
        <v>27</v>
      </c>
      <c r="C61" s="1487"/>
      <c r="D61" s="524">
        <f>SUM(D62:D65)</f>
        <v>67984</v>
      </c>
      <c r="E61" s="524">
        <f>SUM(E62:E65)</f>
        <v>46402</v>
      </c>
      <c r="F61" s="652">
        <f>SUM(E61/D61*100)</f>
        <v>68.25429512826547</v>
      </c>
      <c r="G61" s="524">
        <f>SUM(G62:G65)</f>
        <v>48980</v>
      </c>
      <c r="H61" s="662">
        <f>SUM(G61/D61*100)</f>
        <v>72.04636385031772</v>
      </c>
      <c r="I61" s="524">
        <v>33088</v>
      </c>
      <c r="J61" s="652">
        <f>SUM(I61/D61*100)</f>
        <v>48.67027535890798</v>
      </c>
      <c r="K61" s="524"/>
      <c r="L61" s="524">
        <f aca="true" t="shared" si="26" ref="L61:Q61">SUM(L62:L65)</f>
        <v>3</v>
      </c>
      <c r="M61" s="524">
        <f t="shared" si="26"/>
        <v>25220</v>
      </c>
      <c r="N61" s="524">
        <f t="shared" si="26"/>
        <v>10</v>
      </c>
      <c r="O61" s="524">
        <f t="shared" si="26"/>
        <v>7688</v>
      </c>
      <c r="P61" s="524">
        <f t="shared" si="26"/>
        <v>1</v>
      </c>
      <c r="Q61" s="524">
        <f t="shared" si="26"/>
        <v>180</v>
      </c>
      <c r="R61" s="524"/>
      <c r="S61" s="524">
        <f>SUM(S62:S65)</f>
        <v>14</v>
      </c>
      <c r="T61" s="524">
        <f>SUM(T62:T65)</f>
        <v>33088</v>
      </c>
      <c r="U61" s="1486" t="str">
        <f>+B61</f>
        <v>赤湯保健所</v>
      </c>
      <c r="V61" s="1487"/>
    </row>
    <row r="62" spans="2:22" s="637" customFormat="1" ht="15" customHeight="1">
      <c r="B62" s="661"/>
      <c r="C62" s="53" t="s">
        <v>551</v>
      </c>
      <c r="D62" s="524">
        <v>12677</v>
      </c>
      <c r="E62" s="524">
        <v>11378</v>
      </c>
      <c r="F62" s="654">
        <f>SUM(E62/D62*100)</f>
        <v>89.7530961583971</v>
      </c>
      <c r="G62" s="524">
        <v>13900</v>
      </c>
      <c r="H62" s="653">
        <f>SUM(G62/D62*100)</f>
        <v>109.64739291630512</v>
      </c>
      <c r="I62" s="524">
        <v>9038</v>
      </c>
      <c r="J62" s="654">
        <v>71.2</v>
      </c>
      <c r="K62" s="524"/>
      <c r="L62" s="524">
        <v>1</v>
      </c>
      <c r="M62" s="524">
        <v>7851</v>
      </c>
      <c r="N62" s="524">
        <v>1</v>
      </c>
      <c r="O62" s="524">
        <v>1181</v>
      </c>
      <c r="P62" s="524">
        <v>0</v>
      </c>
      <c r="Q62" s="524">
        <v>0</v>
      </c>
      <c r="R62" s="655"/>
      <c r="S62" s="524">
        <f>SUM(L62,N62,P62)</f>
        <v>2</v>
      </c>
      <c r="T62" s="524">
        <f>SUM(M62,O62,Q62)</f>
        <v>9032</v>
      </c>
      <c r="U62" s="661"/>
      <c r="V62" s="53" t="str">
        <f>+C62</f>
        <v>赤湯町</v>
      </c>
    </row>
    <row r="63" spans="2:22" s="637" customFormat="1" ht="15" customHeight="1">
      <c r="B63" s="661"/>
      <c r="C63" s="53" t="s">
        <v>740</v>
      </c>
      <c r="D63" s="524">
        <v>17875</v>
      </c>
      <c r="E63" s="524">
        <v>5083</v>
      </c>
      <c r="F63" s="654">
        <f>SUM(E63/D63*100)</f>
        <v>28.436363636363637</v>
      </c>
      <c r="G63" s="524">
        <v>4420</v>
      </c>
      <c r="H63" s="653">
        <f>SUM(G63/D63*100)</f>
        <v>24.727272727272727</v>
      </c>
      <c r="I63" s="524">
        <v>3895</v>
      </c>
      <c r="J63" s="654">
        <f>SUM(I63/D63*100)</f>
        <v>21.79020979020979</v>
      </c>
      <c r="K63" s="524"/>
      <c r="L63" s="524">
        <v>0</v>
      </c>
      <c r="M63" s="524">
        <v>0</v>
      </c>
      <c r="N63" s="524">
        <v>4</v>
      </c>
      <c r="O63" s="524">
        <v>3895</v>
      </c>
      <c r="P63" s="524">
        <v>1</v>
      </c>
      <c r="Q63" s="524">
        <v>0</v>
      </c>
      <c r="R63" s="655"/>
      <c r="S63" s="524">
        <v>4</v>
      </c>
      <c r="T63" s="524">
        <f>SUM(M63,O63,Q63)</f>
        <v>3895</v>
      </c>
      <c r="U63" s="661"/>
      <c r="V63" s="53" t="str">
        <f>+C63</f>
        <v>宮内町</v>
      </c>
    </row>
    <row r="64" spans="2:22" s="637" customFormat="1" ht="15" customHeight="1">
      <c r="B64" s="661"/>
      <c r="C64" s="53" t="s">
        <v>741</v>
      </c>
      <c r="D64" s="524">
        <v>29020</v>
      </c>
      <c r="E64" s="651">
        <v>22157</v>
      </c>
      <c r="F64" s="654">
        <f>SUM(E64/D64*100)</f>
        <v>76.35079255685734</v>
      </c>
      <c r="G64" s="524">
        <v>20760</v>
      </c>
      <c r="H64" s="653">
        <f>SUM(G64/D64*100)</f>
        <v>71.5368711233632</v>
      </c>
      <c r="I64" s="663">
        <v>13001</v>
      </c>
      <c r="J64" s="654">
        <f>SUM(I64/D64*100)</f>
        <v>44.80013783597519</v>
      </c>
      <c r="K64" s="651"/>
      <c r="L64" s="651">
        <v>1</v>
      </c>
      <c r="M64" s="625">
        <v>11436</v>
      </c>
      <c r="N64" s="524">
        <v>4</v>
      </c>
      <c r="O64" s="524">
        <v>1385</v>
      </c>
      <c r="P64" s="524">
        <v>0</v>
      </c>
      <c r="Q64" s="524">
        <v>180</v>
      </c>
      <c r="R64" s="655"/>
      <c r="S64" s="524">
        <v>6</v>
      </c>
      <c r="T64" s="524">
        <f>SUM(M64,O64,Q64)</f>
        <v>13001</v>
      </c>
      <c r="U64" s="661"/>
      <c r="V64" s="53" t="str">
        <f>+C64</f>
        <v>高畠町</v>
      </c>
    </row>
    <row r="65" spans="2:22" s="637" customFormat="1" ht="15" customHeight="1">
      <c r="B65" s="661"/>
      <c r="C65" s="53" t="s">
        <v>553</v>
      </c>
      <c r="D65" s="524">
        <v>8412</v>
      </c>
      <c r="E65" s="524">
        <v>7784</v>
      </c>
      <c r="F65" s="654">
        <f>SUM(E65/D65*100)</f>
        <v>92.53447456015216</v>
      </c>
      <c r="G65" s="524">
        <v>9900</v>
      </c>
      <c r="H65" s="653">
        <f>SUM(G65/D65*100)</f>
        <v>117.68901569186876</v>
      </c>
      <c r="I65" s="663">
        <v>7160</v>
      </c>
      <c r="J65" s="654">
        <f>SUM(I65/D65*100)</f>
        <v>85.11650023775559</v>
      </c>
      <c r="K65" s="651"/>
      <c r="L65" s="651">
        <v>1</v>
      </c>
      <c r="M65" s="524">
        <v>5933</v>
      </c>
      <c r="N65" s="625">
        <v>1</v>
      </c>
      <c r="O65" s="625">
        <v>1227</v>
      </c>
      <c r="P65" s="625">
        <v>0</v>
      </c>
      <c r="Q65" s="524">
        <v>0</v>
      </c>
      <c r="R65" s="655"/>
      <c r="S65" s="524">
        <f>SUM(L65,N65,P65)</f>
        <v>2</v>
      </c>
      <c r="T65" s="524">
        <f>SUM(M65,O65,Q65)</f>
        <v>7160</v>
      </c>
      <c r="U65" s="661"/>
      <c r="V65" s="53" t="str">
        <f>+C65</f>
        <v>和郷村</v>
      </c>
    </row>
    <row r="66" spans="2:22" s="637" customFormat="1" ht="15" customHeight="1">
      <c r="B66" s="661"/>
      <c r="C66" s="53"/>
      <c r="D66" s="524"/>
      <c r="E66" s="524"/>
      <c r="F66" s="654"/>
      <c r="G66" s="524"/>
      <c r="H66" s="669"/>
      <c r="I66" s="663"/>
      <c r="J66" s="654"/>
      <c r="K66" s="625"/>
      <c r="L66" s="625"/>
      <c r="M66" s="625"/>
      <c r="N66" s="625"/>
      <c r="O66" s="625"/>
      <c r="P66" s="625"/>
      <c r="Q66" s="524"/>
      <c r="R66" s="677"/>
      <c r="S66" s="625"/>
      <c r="T66" s="524"/>
      <c r="U66" s="661"/>
      <c r="V66" s="53"/>
    </row>
    <row r="67" spans="2:22" s="637" customFormat="1" ht="15" customHeight="1">
      <c r="B67" s="1486" t="s">
        <v>742</v>
      </c>
      <c r="C67" s="1487"/>
      <c r="D67" s="663">
        <f>SUM(D68:D71)</f>
        <v>86398</v>
      </c>
      <c r="E67" s="663">
        <f>SUM(E68:E71)</f>
        <v>53054</v>
      </c>
      <c r="F67" s="652">
        <f>SUM(E67/D67*100)</f>
        <v>61.40651403967684</v>
      </c>
      <c r="G67" s="663">
        <f>SUM(G68:G71)</f>
        <v>52690</v>
      </c>
      <c r="H67" s="662">
        <f>SUM(G67/D67*100)</f>
        <v>60.985207990925716</v>
      </c>
      <c r="I67" s="663">
        <f>SUM(I68:I71)</f>
        <v>35405</v>
      </c>
      <c r="J67" s="652">
        <f>SUM(I67/D67*100)</f>
        <v>40.97895784624644</v>
      </c>
      <c r="K67" s="663"/>
      <c r="L67" s="663">
        <f>SUM(L68:L71)</f>
        <v>2</v>
      </c>
      <c r="M67" s="663">
        <f>SUM(M68:M71)</f>
        <v>13107</v>
      </c>
      <c r="N67" s="663">
        <f>SUM(N68:N71)</f>
        <v>16</v>
      </c>
      <c r="O67" s="663">
        <f>SUM(O68:O71)</f>
        <v>20633</v>
      </c>
      <c r="P67" s="663">
        <f>SUM(P68:P71)</f>
        <v>1</v>
      </c>
      <c r="Q67" s="663">
        <v>1665</v>
      </c>
      <c r="R67" s="655"/>
      <c r="S67" s="663">
        <f>SUM(S68:S71)</f>
        <v>19</v>
      </c>
      <c r="T67" s="671">
        <f>SUM(T68:T71)</f>
        <v>35435</v>
      </c>
      <c r="U67" s="1486" t="str">
        <f>+B67</f>
        <v>長井保健所</v>
      </c>
      <c r="V67" s="1487"/>
    </row>
    <row r="68" spans="2:22" s="637" customFormat="1" ht="15" customHeight="1">
      <c r="B68" s="661"/>
      <c r="C68" s="53" t="s">
        <v>492</v>
      </c>
      <c r="D68" s="663">
        <v>34657</v>
      </c>
      <c r="E68" s="663">
        <v>20617</v>
      </c>
      <c r="F68" s="654">
        <f>SUM(E68/D68*100)</f>
        <v>59.48870358080619</v>
      </c>
      <c r="G68" s="524">
        <v>18900</v>
      </c>
      <c r="H68" s="653">
        <f>SUM(G68/D68*100)</f>
        <v>54.53443748737629</v>
      </c>
      <c r="I68" s="524">
        <v>11758</v>
      </c>
      <c r="J68" s="654">
        <f>SUM(I68/D68*100)</f>
        <v>33.92676804108838</v>
      </c>
      <c r="K68" s="651"/>
      <c r="L68" s="651">
        <v>1</v>
      </c>
      <c r="M68" s="625">
        <v>8535</v>
      </c>
      <c r="N68" s="625">
        <v>3</v>
      </c>
      <c r="O68" s="625">
        <v>3223</v>
      </c>
      <c r="P68" s="524">
        <v>0</v>
      </c>
      <c r="Q68" s="524">
        <v>0</v>
      </c>
      <c r="R68" s="655"/>
      <c r="S68" s="524">
        <f aca="true" t="shared" si="27" ref="S68:T71">SUM(L68,N68,P68)</f>
        <v>4</v>
      </c>
      <c r="T68" s="524">
        <f t="shared" si="27"/>
        <v>11758</v>
      </c>
      <c r="U68" s="661"/>
      <c r="V68" s="53" t="str">
        <f>+C68</f>
        <v>長井市</v>
      </c>
    </row>
    <row r="69" spans="2:22" s="637" customFormat="1" ht="15" customHeight="1">
      <c r="B69" s="661"/>
      <c r="C69" s="53" t="s">
        <v>1650</v>
      </c>
      <c r="D69" s="524">
        <v>22207</v>
      </c>
      <c r="E69" s="524">
        <v>18668</v>
      </c>
      <c r="F69" s="654">
        <f>SUM(E69/D69*100)</f>
        <v>84.06358355473499</v>
      </c>
      <c r="G69" s="524">
        <v>19160</v>
      </c>
      <c r="H69" s="653">
        <f>SUM(G69/D69*100)</f>
        <v>86.27910118431126</v>
      </c>
      <c r="I69" s="663">
        <v>13077</v>
      </c>
      <c r="J69" s="654">
        <f>SUM(I69/D69*100)</f>
        <v>58.88683748367632</v>
      </c>
      <c r="K69" s="625"/>
      <c r="L69" s="625">
        <v>1</v>
      </c>
      <c r="M69" s="524">
        <v>4572</v>
      </c>
      <c r="N69" s="625">
        <v>6</v>
      </c>
      <c r="O69" s="625">
        <v>8505</v>
      </c>
      <c r="P69" s="625">
        <v>0</v>
      </c>
      <c r="Q69" s="524">
        <v>0</v>
      </c>
      <c r="R69" s="655"/>
      <c r="S69" s="524">
        <f t="shared" si="27"/>
        <v>7</v>
      </c>
      <c r="T69" s="524">
        <f t="shared" si="27"/>
        <v>13077</v>
      </c>
      <c r="U69" s="661"/>
      <c r="V69" s="53" t="str">
        <f>+C69</f>
        <v>白鷹町</v>
      </c>
    </row>
    <row r="70" spans="2:22" s="637" customFormat="1" ht="15" customHeight="1">
      <c r="B70" s="661"/>
      <c r="C70" s="53" t="s">
        <v>557</v>
      </c>
      <c r="D70" s="524">
        <v>13918</v>
      </c>
      <c r="E70" s="524">
        <v>11850</v>
      </c>
      <c r="F70" s="654">
        <f>SUM(E70/D70*100)</f>
        <v>85.14154332519041</v>
      </c>
      <c r="G70" s="524">
        <v>12600</v>
      </c>
      <c r="H70" s="653">
        <f>SUM(G70/D70*100)</f>
        <v>90.53024859893662</v>
      </c>
      <c r="I70" s="663">
        <v>8651</v>
      </c>
      <c r="J70" s="654">
        <f>SUM(I70/D70*100)</f>
        <v>62.156919097571496</v>
      </c>
      <c r="K70" s="625"/>
      <c r="L70" s="625">
        <v>0</v>
      </c>
      <c r="M70" s="625">
        <v>0</v>
      </c>
      <c r="N70" s="625">
        <v>6</v>
      </c>
      <c r="O70" s="625">
        <v>8651</v>
      </c>
      <c r="P70" s="524">
        <v>0</v>
      </c>
      <c r="Q70" s="524">
        <v>0</v>
      </c>
      <c r="R70" s="655"/>
      <c r="S70" s="524">
        <f t="shared" si="27"/>
        <v>6</v>
      </c>
      <c r="T70" s="524">
        <f t="shared" si="27"/>
        <v>8651</v>
      </c>
      <c r="U70" s="661"/>
      <c r="V70" s="53" t="str">
        <f>+C70</f>
        <v>飯豊町</v>
      </c>
    </row>
    <row r="71" spans="2:22" s="637" customFormat="1" ht="15" customHeight="1">
      <c r="B71" s="661"/>
      <c r="C71" s="53" t="s">
        <v>558</v>
      </c>
      <c r="D71" s="524">
        <v>15616</v>
      </c>
      <c r="E71" s="524">
        <v>1919</v>
      </c>
      <c r="F71" s="654">
        <f>SUM(E71/D71*100)</f>
        <v>12.288678278688526</v>
      </c>
      <c r="G71" s="524">
        <v>2030</v>
      </c>
      <c r="H71" s="653">
        <f>SUM(G71/D71*100)</f>
        <v>12.999487704918034</v>
      </c>
      <c r="I71" s="663">
        <v>1919</v>
      </c>
      <c r="J71" s="654">
        <f>SUM(I71/D71*100)</f>
        <v>12.288678278688526</v>
      </c>
      <c r="K71" s="651"/>
      <c r="L71" s="651">
        <v>0</v>
      </c>
      <c r="M71" s="625">
        <v>0</v>
      </c>
      <c r="N71" s="524">
        <v>1</v>
      </c>
      <c r="O71" s="524">
        <v>254</v>
      </c>
      <c r="P71" s="524">
        <v>1</v>
      </c>
      <c r="Q71" s="524">
        <v>1695</v>
      </c>
      <c r="R71" s="655"/>
      <c r="S71" s="524">
        <f t="shared" si="27"/>
        <v>2</v>
      </c>
      <c r="T71" s="524">
        <f t="shared" si="27"/>
        <v>1949</v>
      </c>
      <c r="U71" s="661"/>
      <c r="V71" s="53" t="str">
        <f>+C71</f>
        <v>小国町</v>
      </c>
    </row>
    <row r="72" spans="2:22" s="637" customFormat="1" ht="15" customHeight="1">
      <c r="B72" s="661"/>
      <c r="C72" s="53"/>
      <c r="D72" s="524"/>
      <c r="E72" s="524"/>
      <c r="F72" s="654"/>
      <c r="G72" s="524"/>
      <c r="H72" s="669"/>
      <c r="I72" s="663"/>
      <c r="J72" s="654"/>
      <c r="K72" s="625"/>
      <c r="L72" s="524"/>
      <c r="M72" s="524"/>
      <c r="N72" s="625"/>
      <c r="O72" s="625"/>
      <c r="P72" s="625"/>
      <c r="Q72" s="524"/>
      <c r="R72" s="678"/>
      <c r="S72" s="625"/>
      <c r="T72" s="524"/>
      <c r="U72" s="661"/>
      <c r="V72" s="53"/>
    </row>
    <row r="73" spans="2:22" s="637" customFormat="1" ht="15" customHeight="1">
      <c r="B73" s="1486" t="s">
        <v>743</v>
      </c>
      <c r="C73" s="1487"/>
      <c r="D73" s="524">
        <f>SUM(D74:D76)</f>
        <v>120602</v>
      </c>
      <c r="E73" s="524">
        <f>SUM(E74:E76)</f>
        <v>97144</v>
      </c>
      <c r="F73" s="654">
        <f>SUM(E73/D73*100)</f>
        <v>80.54924462280891</v>
      </c>
      <c r="G73" s="524">
        <f>SUM(G74:G76)</f>
        <v>78528</v>
      </c>
      <c r="H73" s="662">
        <f>SUM(G73/D73*100)</f>
        <v>65.11334803734599</v>
      </c>
      <c r="I73" s="524">
        <f>SUM(I74:I76)</f>
        <v>61141</v>
      </c>
      <c r="J73" s="652">
        <f>SUM(I73/D73*100)</f>
        <v>50.69650586225768</v>
      </c>
      <c r="K73" s="524"/>
      <c r="L73" s="524">
        <f aca="true" t="shared" si="28" ref="L73:Q73">SUM(L74:L76)</f>
        <v>2</v>
      </c>
      <c r="M73" s="524">
        <f t="shared" si="28"/>
        <v>54327</v>
      </c>
      <c r="N73" s="524">
        <f t="shared" si="28"/>
        <v>19</v>
      </c>
      <c r="O73" s="524">
        <f t="shared" si="28"/>
        <v>4688</v>
      </c>
      <c r="P73" s="524">
        <f t="shared" si="28"/>
        <v>2</v>
      </c>
      <c r="Q73" s="524">
        <f t="shared" si="28"/>
        <v>2126</v>
      </c>
      <c r="R73" s="655"/>
      <c r="S73" s="524">
        <f>SUM(S74:S76)</f>
        <v>23</v>
      </c>
      <c r="T73" s="525">
        <f>SUM(T74:T76)</f>
        <v>61141</v>
      </c>
      <c r="U73" s="1486" t="str">
        <f>+B73</f>
        <v>米沢保健所</v>
      </c>
      <c r="V73" s="1487"/>
    </row>
    <row r="74" spans="2:22" s="637" customFormat="1" ht="15" customHeight="1">
      <c r="B74" s="661"/>
      <c r="C74" s="53" t="s">
        <v>485</v>
      </c>
      <c r="D74" s="524">
        <v>94730</v>
      </c>
      <c r="E74" s="524">
        <v>89357</v>
      </c>
      <c r="F74" s="654">
        <f>SUM(E74/D74*100)</f>
        <v>94.32809036208171</v>
      </c>
      <c r="G74" s="524">
        <v>71353</v>
      </c>
      <c r="H74" s="662">
        <v>75.32</v>
      </c>
      <c r="I74" s="663">
        <v>54162</v>
      </c>
      <c r="J74" s="654">
        <f>SUM(I74/D74*100)</f>
        <v>57.17512931489497</v>
      </c>
      <c r="K74" s="625"/>
      <c r="L74" s="625">
        <v>1</v>
      </c>
      <c r="M74" s="524">
        <v>48027</v>
      </c>
      <c r="N74" s="625">
        <v>17</v>
      </c>
      <c r="O74" s="625">
        <v>4009</v>
      </c>
      <c r="P74" s="625">
        <v>2</v>
      </c>
      <c r="Q74" s="524">
        <v>2126</v>
      </c>
      <c r="R74" s="655"/>
      <c r="S74" s="524">
        <f>SUM(L74,N74,P74)</f>
        <v>20</v>
      </c>
      <c r="T74" s="524">
        <f>SUM(M74,O74,Q74)</f>
        <v>54162</v>
      </c>
      <c r="U74" s="661"/>
      <c r="V74" s="53" t="str">
        <f>+C74</f>
        <v>米沢市</v>
      </c>
    </row>
    <row r="75" spans="2:22" s="637" customFormat="1" ht="15" customHeight="1">
      <c r="B75" s="661"/>
      <c r="C75" s="53" t="s">
        <v>1763</v>
      </c>
      <c r="D75" s="524">
        <v>25872</v>
      </c>
      <c r="E75" s="524">
        <v>7787</v>
      </c>
      <c r="F75" s="654">
        <f>SUM(E75/D75*100)</f>
        <v>30.098175633889916</v>
      </c>
      <c r="G75" s="524">
        <v>7175</v>
      </c>
      <c r="H75" s="653">
        <v>27.7</v>
      </c>
      <c r="I75" s="663">
        <v>6979</v>
      </c>
      <c r="J75" s="654">
        <f>SUM(I75/D75*100)</f>
        <v>26.975108225108222</v>
      </c>
      <c r="K75" s="625"/>
      <c r="L75" s="625">
        <v>1</v>
      </c>
      <c r="M75" s="524">
        <v>6300</v>
      </c>
      <c r="N75" s="625">
        <v>2</v>
      </c>
      <c r="O75" s="625">
        <v>679</v>
      </c>
      <c r="P75" s="625">
        <v>0</v>
      </c>
      <c r="Q75" s="524">
        <v>0</v>
      </c>
      <c r="R75" s="655"/>
      <c r="S75" s="524">
        <f>SUM(L75,N75,P75)</f>
        <v>3</v>
      </c>
      <c r="T75" s="524">
        <f>SUM(M75,O75,Q75)</f>
        <v>6979</v>
      </c>
      <c r="U75" s="661"/>
      <c r="V75" s="53" t="str">
        <f>+C75</f>
        <v>川西町</v>
      </c>
    </row>
    <row r="76" spans="2:22" s="637" customFormat="1" ht="15" customHeight="1">
      <c r="B76" s="679"/>
      <c r="C76" s="538"/>
      <c r="D76" s="680"/>
      <c r="E76" s="680"/>
      <c r="F76" s="681"/>
      <c r="G76" s="680"/>
      <c r="H76" s="682"/>
      <c r="I76" s="683"/>
      <c r="J76" s="681"/>
      <c r="K76" s="684"/>
      <c r="L76" s="684"/>
      <c r="M76" s="684"/>
      <c r="N76" s="684"/>
      <c r="O76" s="684"/>
      <c r="P76" s="680"/>
      <c r="Q76" s="680"/>
      <c r="R76" s="685"/>
      <c r="S76" s="680"/>
      <c r="T76" s="686"/>
      <c r="U76" s="679"/>
      <c r="V76" s="538"/>
    </row>
    <row r="77" spans="3:20" s="637" customFormat="1" ht="12">
      <c r="C77" s="137" t="s">
        <v>744</v>
      </c>
      <c r="D77" s="137"/>
      <c r="E77" s="137"/>
      <c r="J77" s="687"/>
      <c r="T77" s="687"/>
    </row>
    <row r="78" spans="3:20" ht="13.5">
      <c r="C78" s="637" t="s">
        <v>745</v>
      </c>
      <c r="D78" s="637"/>
      <c r="E78" s="637"/>
      <c r="F78" s="637"/>
      <c r="G78" s="637"/>
      <c r="H78" s="637"/>
      <c r="I78" s="637"/>
      <c r="J78" s="687"/>
      <c r="T78" s="688"/>
    </row>
    <row r="79" spans="3:20" ht="13.5">
      <c r="C79" s="637"/>
      <c r="D79" s="637"/>
      <c r="E79" s="637"/>
      <c r="F79" s="637"/>
      <c r="G79" s="637"/>
      <c r="H79" s="637"/>
      <c r="I79" s="637"/>
      <c r="J79" s="687"/>
      <c r="T79" s="688"/>
    </row>
    <row r="80" spans="3:20" ht="13.5">
      <c r="C80" s="637"/>
      <c r="D80" s="637"/>
      <c r="E80" s="637"/>
      <c r="F80" s="637"/>
      <c r="G80" s="637"/>
      <c r="H80" s="637"/>
      <c r="I80" s="637"/>
      <c r="J80" s="687"/>
      <c r="T80" s="688"/>
    </row>
    <row r="81" spans="10:20" ht="13.5">
      <c r="J81" s="688"/>
      <c r="T81" s="688"/>
    </row>
    <row r="82" spans="10:20" ht="13.5">
      <c r="J82" s="688"/>
      <c r="T82" s="688"/>
    </row>
    <row r="83" spans="6:20" ht="13.5">
      <c r="F83" s="137"/>
      <c r="G83" s="137"/>
      <c r="H83" s="137"/>
      <c r="I83" s="137"/>
      <c r="J83" s="203"/>
      <c r="T83" s="688"/>
    </row>
    <row r="84" spans="10:20" ht="13.5">
      <c r="J84" s="688"/>
      <c r="T84" s="688"/>
    </row>
    <row r="85" spans="10:20" ht="13.5">
      <c r="J85" s="688"/>
      <c r="T85" s="688"/>
    </row>
    <row r="86" spans="10:20" ht="13.5">
      <c r="J86" s="688"/>
      <c r="T86" s="688"/>
    </row>
    <row r="87" spans="10:20" ht="13.5">
      <c r="J87" s="688"/>
      <c r="T87" s="688"/>
    </row>
    <row r="88" spans="10:20" ht="13.5">
      <c r="J88" s="688"/>
      <c r="T88" s="688"/>
    </row>
    <row r="89" spans="10:20" ht="13.5">
      <c r="J89" s="688"/>
      <c r="T89" s="688"/>
    </row>
    <row r="90" spans="10:20" ht="13.5">
      <c r="J90" s="688"/>
      <c r="T90" s="688"/>
    </row>
    <row r="91" spans="10:20" ht="13.5">
      <c r="J91" s="688"/>
      <c r="T91" s="688"/>
    </row>
    <row r="92" spans="10:20" ht="13.5">
      <c r="J92" s="688"/>
      <c r="T92" s="688"/>
    </row>
    <row r="93" spans="10:20" ht="13.5">
      <c r="J93" s="688"/>
      <c r="T93" s="688"/>
    </row>
    <row r="94" spans="10:20" ht="13.5">
      <c r="J94" s="688"/>
      <c r="T94" s="688"/>
    </row>
    <row r="95" spans="10:20" ht="13.5">
      <c r="J95" s="688"/>
      <c r="T95" s="688"/>
    </row>
    <row r="96" spans="10:20" ht="13.5">
      <c r="J96" s="688"/>
      <c r="T96" s="688"/>
    </row>
    <row r="97" spans="10:20" ht="13.5">
      <c r="J97" s="688"/>
      <c r="T97" s="688"/>
    </row>
    <row r="98" spans="10:20" ht="13.5">
      <c r="J98" s="688"/>
      <c r="T98" s="688"/>
    </row>
    <row r="99" spans="10:20" ht="13.5">
      <c r="J99" s="688"/>
      <c r="T99" s="688"/>
    </row>
    <row r="100" spans="10:20" ht="13.5">
      <c r="J100" s="688"/>
      <c r="T100" s="688"/>
    </row>
    <row r="101" spans="10:20" ht="13.5">
      <c r="J101" s="688"/>
      <c r="T101" s="688"/>
    </row>
    <row r="102" spans="10:20" ht="13.5">
      <c r="J102" s="688"/>
      <c r="T102" s="688"/>
    </row>
    <row r="103" spans="10:20" ht="13.5">
      <c r="J103" s="688"/>
      <c r="T103" s="688"/>
    </row>
    <row r="104" spans="10:20" ht="13.5">
      <c r="J104" s="688"/>
      <c r="T104" s="688"/>
    </row>
    <row r="105" spans="10:20" ht="13.5">
      <c r="J105" s="688"/>
      <c r="T105" s="688"/>
    </row>
    <row r="106" spans="10:20" ht="13.5">
      <c r="J106" s="688"/>
      <c r="T106" s="688"/>
    </row>
    <row r="107" spans="10:20" ht="13.5">
      <c r="J107" s="688"/>
      <c r="T107" s="688"/>
    </row>
    <row r="108" spans="10:20" ht="13.5">
      <c r="J108" s="688"/>
      <c r="T108" s="688"/>
    </row>
    <row r="109" spans="10:20" ht="13.5">
      <c r="J109" s="688"/>
      <c r="T109" s="688"/>
    </row>
    <row r="110" spans="10:20" ht="13.5">
      <c r="J110" s="688"/>
      <c r="T110" s="688"/>
    </row>
    <row r="111" spans="10:20" ht="13.5">
      <c r="J111" s="688"/>
      <c r="T111" s="688"/>
    </row>
    <row r="112" spans="10:20" ht="13.5">
      <c r="J112" s="688"/>
      <c r="T112" s="688"/>
    </row>
    <row r="113" spans="10:20" ht="13.5">
      <c r="J113" s="688"/>
      <c r="T113" s="688"/>
    </row>
    <row r="114" spans="10:20" ht="13.5">
      <c r="J114" s="688"/>
      <c r="T114" s="688"/>
    </row>
    <row r="115" spans="10:20" ht="13.5">
      <c r="J115" s="688"/>
      <c r="T115" s="688"/>
    </row>
    <row r="116" spans="10:20" ht="13.5">
      <c r="J116" s="688"/>
      <c r="T116" s="688"/>
    </row>
    <row r="117" spans="10:20" ht="13.5">
      <c r="J117" s="688"/>
      <c r="T117" s="688"/>
    </row>
    <row r="118" spans="10:20" ht="13.5">
      <c r="J118" s="688"/>
      <c r="T118" s="688"/>
    </row>
    <row r="119" spans="10:20" ht="13.5">
      <c r="J119" s="688"/>
      <c r="T119" s="688"/>
    </row>
    <row r="120" spans="10:20" ht="13.5">
      <c r="J120" s="688"/>
      <c r="T120" s="688"/>
    </row>
    <row r="121" spans="10:20" ht="13.5">
      <c r="J121" s="688"/>
      <c r="T121" s="688"/>
    </row>
    <row r="122" spans="10:20" ht="13.5">
      <c r="J122" s="688"/>
      <c r="T122" s="688"/>
    </row>
    <row r="123" spans="10:20" ht="13.5">
      <c r="J123" s="688"/>
      <c r="T123" s="688"/>
    </row>
    <row r="124" spans="10:20" ht="13.5">
      <c r="J124" s="688"/>
      <c r="T124" s="688"/>
    </row>
    <row r="125" spans="10:20" ht="13.5">
      <c r="J125" s="688"/>
      <c r="T125" s="688"/>
    </row>
    <row r="126" spans="10:20" ht="13.5">
      <c r="J126" s="688"/>
      <c r="T126" s="688"/>
    </row>
    <row r="127" spans="10:20" ht="13.5">
      <c r="J127" s="688"/>
      <c r="T127" s="688"/>
    </row>
    <row r="128" spans="10:20" ht="13.5">
      <c r="J128" s="688"/>
      <c r="T128" s="688"/>
    </row>
    <row r="129" spans="10:20" ht="13.5">
      <c r="J129" s="688"/>
      <c r="T129" s="688"/>
    </row>
    <row r="130" spans="10:20" ht="13.5">
      <c r="J130" s="688"/>
      <c r="T130" s="688"/>
    </row>
    <row r="131" spans="10:20" ht="13.5">
      <c r="J131" s="688"/>
      <c r="T131" s="688"/>
    </row>
    <row r="132" spans="10:20" ht="13.5">
      <c r="J132" s="688"/>
      <c r="T132" s="688"/>
    </row>
    <row r="133" spans="10:20" ht="13.5">
      <c r="J133" s="688"/>
      <c r="T133" s="688"/>
    </row>
    <row r="134" spans="10:20" ht="13.5">
      <c r="J134" s="688"/>
      <c r="T134" s="688"/>
    </row>
    <row r="135" spans="10:20" ht="13.5">
      <c r="J135" s="688"/>
      <c r="T135" s="688"/>
    </row>
    <row r="136" spans="10:20" ht="13.5">
      <c r="J136" s="688"/>
      <c r="T136" s="688"/>
    </row>
    <row r="137" spans="10:20" ht="13.5">
      <c r="J137" s="688"/>
      <c r="T137" s="688"/>
    </row>
    <row r="138" spans="10:20" ht="13.5">
      <c r="J138" s="688"/>
      <c r="T138" s="688"/>
    </row>
    <row r="139" spans="10:20" ht="13.5">
      <c r="J139" s="688"/>
      <c r="T139" s="688"/>
    </row>
    <row r="140" spans="10:20" ht="13.5">
      <c r="J140" s="688"/>
      <c r="T140" s="688"/>
    </row>
    <row r="141" spans="10:20" ht="13.5">
      <c r="J141" s="688"/>
      <c r="T141" s="688"/>
    </row>
    <row r="142" spans="10:20" ht="13.5">
      <c r="J142" s="688"/>
      <c r="T142" s="688"/>
    </row>
    <row r="143" spans="10:20" ht="13.5">
      <c r="J143" s="688"/>
      <c r="T143" s="688"/>
    </row>
    <row r="144" spans="10:20" ht="13.5">
      <c r="J144" s="688"/>
      <c r="T144" s="688"/>
    </row>
    <row r="145" spans="10:20" ht="13.5">
      <c r="J145" s="688"/>
      <c r="T145" s="688"/>
    </row>
    <row r="146" ht="13.5">
      <c r="J146" s="688"/>
    </row>
    <row r="147" ht="13.5">
      <c r="J147" s="688"/>
    </row>
    <row r="148" ht="13.5">
      <c r="J148" s="688"/>
    </row>
    <row r="149" ht="13.5">
      <c r="J149" s="688"/>
    </row>
    <row r="150" ht="13.5">
      <c r="J150" s="688"/>
    </row>
    <row r="151" ht="13.5">
      <c r="J151" s="688"/>
    </row>
    <row r="152" ht="13.5">
      <c r="J152" s="688"/>
    </row>
    <row r="153" ht="13.5">
      <c r="J153" s="688"/>
    </row>
    <row r="154" ht="13.5">
      <c r="J154" s="688"/>
    </row>
    <row r="155" ht="13.5">
      <c r="J155" s="688"/>
    </row>
    <row r="156" ht="13.5">
      <c r="J156" s="688"/>
    </row>
    <row r="157" ht="13.5">
      <c r="J157" s="688"/>
    </row>
    <row r="158" ht="13.5">
      <c r="J158" s="688"/>
    </row>
    <row r="159" ht="13.5">
      <c r="J159" s="688"/>
    </row>
    <row r="160" ht="13.5">
      <c r="J160" s="688"/>
    </row>
    <row r="161" ht="13.5">
      <c r="J161" s="688"/>
    </row>
    <row r="162" ht="13.5">
      <c r="J162" s="688"/>
    </row>
    <row r="163" ht="13.5">
      <c r="J163" s="688"/>
    </row>
    <row r="164" ht="13.5">
      <c r="J164" s="688"/>
    </row>
    <row r="165" ht="13.5">
      <c r="J165" s="688"/>
    </row>
    <row r="166" ht="13.5">
      <c r="J166" s="688"/>
    </row>
    <row r="167" ht="13.5">
      <c r="J167" s="688"/>
    </row>
    <row r="168" ht="13.5">
      <c r="J168" s="688"/>
    </row>
    <row r="169" ht="13.5">
      <c r="J169" s="688"/>
    </row>
    <row r="170" ht="13.5">
      <c r="J170" s="688"/>
    </row>
    <row r="171" ht="13.5">
      <c r="J171" s="688"/>
    </row>
    <row r="172" ht="13.5">
      <c r="J172" s="688"/>
    </row>
    <row r="173" ht="13.5">
      <c r="J173" s="688"/>
    </row>
    <row r="174" ht="13.5">
      <c r="J174" s="688"/>
    </row>
    <row r="175" ht="13.5">
      <c r="J175" s="688"/>
    </row>
    <row r="176" ht="13.5">
      <c r="J176" s="688"/>
    </row>
    <row r="177" ht="13.5">
      <c r="J177" s="688"/>
    </row>
    <row r="178" ht="13.5">
      <c r="J178" s="688"/>
    </row>
    <row r="179" ht="13.5">
      <c r="J179" s="688"/>
    </row>
    <row r="180" ht="13.5">
      <c r="J180" s="688"/>
    </row>
    <row r="181" ht="13.5">
      <c r="J181" s="688"/>
    </row>
    <row r="182" ht="13.5">
      <c r="J182" s="688"/>
    </row>
    <row r="183" ht="13.5">
      <c r="J183" s="688"/>
    </row>
    <row r="184" ht="13.5">
      <c r="J184" s="688"/>
    </row>
    <row r="185" ht="13.5">
      <c r="J185" s="688"/>
    </row>
    <row r="186" ht="13.5">
      <c r="J186" s="688"/>
    </row>
    <row r="187" ht="13.5">
      <c r="J187" s="688"/>
    </row>
    <row r="188" ht="13.5">
      <c r="J188" s="688"/>
    </row>
    <row r="189" ht="13.5">
      <c r="J189" s="688"/>
    </row>
    <row r="190" ht="13.5">
      <c r="J190" s="688"/>
    </row>
    <row r="191" ht="13.5">
      <c r="J191" s="688"/>
    </row>
    <row r="192" ht="13.5">
      <c r="J192" s="688"/>
    </row>
    <row r="193" ht="13.5">
      <c r="J193" s="688"/>
    </row>
    <row r="194" ht="13.5">
      <c r="J194" s="688"/>
    </row>
    <row r="195" ht="13.5">
      <c r="J195" s="688"/>
    </row>
    <row r="196" ht="13.5">
      <c r="J196" s="688"/>
    </row>
    <row r="197" ht="13.5">
      <c r="J197" s="688"/>
    </row>
    <row r="198" ht="13.5">
      <c r="J198" s="688"/>
    </row>
    <row r="199" ht="13.5">
      <c r="J199" s="688"/>
    </row>
    <row r="200" ht="13.5">
      <c r="J200" s="688"/>
    </row>
    <row r="201" ht="13.5">
      <c r="J201" s="688"/>
    </row>
    <row r="202" ht="13.5">
      <c r="J202" s="688"/>
    </row>
    <row r="203" ht="13.5">
      <c r="J203" s="688"/>
    </row>
    <row r="204" ht="13.5">
      <c r="J204" s="688"/>
    </row>
    <row r="205" ht="13.5">
      <c r="J205" s="688"/>
    </row>
    <row r="206" ht="13.5">
      <c r="J206" s="688"/>
    </row>
    <row r="207" ht="13.5">
      <c r="J207" s="688"/>
    </row>
    <row r="208" ht="13.5">
      <c r="J208" s="688"/>
    </row>
    <row r="209" ht="13.5">
      <c r="J209" s="688"/>
    </row>
    <row r="210" ht="13.5">
      <c r="J210" s="688"/>
    </row>
    <row r="211" ht="13.5">
      <c r="J211" s="688"/>
    </row>
    <row r="212" ht="13.5">
      <c r="J212" s="688"/>
    </row>
    <row r="213" ht="13.5">
      <c r="J213" s="688"/>
    </row>
    <row r="214" ht="13.5">
      <c r="J214" s="688"/>
    </row>
    <row r="215" ht="13.5">
      <c r="J215" s="688"/>
    </row>
    <row r="216" ht="13.5">
      <c r="J216" s="688"/>
    </row>
    <row r="217" ht="13.5">
      <c r="J217" s="688"/>
    </row>
    <row r="218" ht="13.5">
      <c r="J218" s="688"/>
    </row>
    <row r="219" ht="13.5">
      <c r="J219" s="688"/>
    </row>
    <row r="220" ht="13.5">
      <c r="J220" s="688"/>
    </row>
    <row r="221" ht="13.5">
      <c r="J221" s="688"/>
    </row>
    <row r="222" ht="13.5">
      <c r="J222" s="688"/>
    </row>
    <row r="223" ht="13.5">
      <c r="J223" s="688"/>
    </row>
    <row r="224" ht="13.5">
      <c r="J224" s="688"/>
    </row>
    <row r="225" ht="13.5">
      <c r="J225" s="688"/>
    </row>
    <row r="226" ht="13.5">
      <c r="J226" s="688"/>
    </row>
    <row r="227" ht="13.5">
      <c r="J227" s="688"/>
    </row>
    <row r="228" ht="13.5">
      <c r="J228" s="688"/>
    </row>
    <row r="229" ht="13.5">
      <c r="J229" s="688"/>
    </row>
    <row r="230" ht="13.5">
      <c r="J230" s="688"/>
    </row>
    <row r="231" ht="13.5">
      <c r="J231" s="688"/>
    </row>
    <row r="232" ht="13.5">
      <c r="J232" s="688"/>
    </row>
    <row r="233" ht="13.5">
      <c r="J233" s="688"/>
    </row>
    <row r="234" ht="13.5">
      <c r="J234" s="688"/>
    </row>
    <row r="235" ht="13.5">
      <c r="J235" s="688"/>
    </row>
    <row r="236" ht="13.5">
      <c r="J236" s="688"/>
    </row>
    <row r="237" ht="13.5">
      <c r="J237" s="688"/>
    </row>
    <row r="238" ht="13.5">
      <c r="J238" s="688"/>
    </row>
    <row r="239" ht="13.5">
      <c r="J239" s="688"/>
    </row>
    <row r="240" ht="13.5">
      <c r="J240" s="688"/>
    </row>
    <row r="241" ht="13.5">
      <c r="J241" s="688"/>
    </row>
    <row r="242" ht="13.5">
      <c r="J242" s="688"/>
    </row>
    <row r="243" ht="13.5">
      <c r="J243" s="688"/>
    </row>
    <row r="244" ht="13.5">
      <c r="J244" s="688"/>
    </row>
    <row r="245" ht="13.5">
      <c r="J245" s="688"/>
    </row>
    <row r="246" ht="13.5">
      <c r="J246" s="688"/>
    </row>
    <row r="247" ht="13.5">
      <c r="J247" s="688"/>
    </row>
    <row r="248" ht="13.5">
      <c r="J248" s="688"/>
    </row>
    <row r="249" ht="13.5">
      <c r="J249" s="688"/>
    </row>
    <row r="250" ht="13.5">
      <c r="J250" s="688"/>
    </row>
    <row r="251" ht="13.5">
      <c r="J251" s="688"/>
    </row>
    <row r="252" ht="13.5">
      <c r="J252" s="688"/>
    </row>
    <row r="253" ht="13.5">
      <c r="J253" s="688"/>
    </row>
    <row r="254" ht="13.5">
      <c r="J254" s="688"/>
    </row>
    <row r="255" ht="13.5">
      <c r="J255" s="688"/>
    </row>
    <row r="256" ht="13.5">
      <c r="J256" s="688"/>
    </row>
    <row r="257" ht="13.5">
      <c r="J257" s="688"/>
    </row>
    <row r="258" ht="13.5">
      <c r="J258" s="688"/>
    </row>
    <row r="259" ht="13.5">
      <c r="J259" s="688"/>
    </row>
    <row r="260" ht="13.5">
      <c r="J260" s="688"/>
    </row>
    <row r="261" ht="13.5">
      <c r="J261" s="688"/>
    </row>
    <row r="262" ht="13.5">
      <c r="J262" s="688"/>
    </row>
    <row r="263" ht="13.5">
      <c r="J263" s="688"/>
    </row>
    <row r="264" ht="13.5">
      <c r="J264" s="688"/>
    </row>
    <row r="265" ht="13.5">
      <c r="J265" s="688"/>
    </row>
    <row r="266" ht="13.5">
      <c r="J266" s="688"/>
    </row>
    <row r="267" ht="13.5">
      <c r="J267" s="688"/>
    </row>
    <row r="268" ht="13.5">
      <c r="J268" s="688"/>
    </row>
    <row r="269" ht="13.5">
      <c r="J269" s="688"/>
    </row>
    <row r="270" ht="13.5">
      <c r="J270" s="688"/>
    </row>
    <row r="271" ht="13.5">
      <c r="J271" s="688"/>
    </row>
    <row r="272" ht="13.5">
      <c r="J272" s="688"/>
    </row>
    <row r="273" ht="13.5">
      <c r="J273" s="688"/>
    </row>
    <row r="274" ht="13.5">
      <c r="J274" s="688"/>
    </row>
    <row r="275" ht="13.5">
      <c r="J275" s="688"/>
    </row>
    <row r="276" ht="13.5">
      <c r="J276" s="688"/>
    </row>
    <row r="277" ht="13.5">
      <c r="J277" s="688"/>
    </row>
    <row r="278" ht="13.5">
      <c r="J278" s="688"/>
    </row>
    <row r="279" ht="13.5">
      <c r="J279" s="688"/>
    </row>
    <row r="280" ht="13.5">
      <c r="J280" s="688"/>
    </row>
    <row r="281" ht="13.5">
      <c r="J281" s="688"/>
    </row>
    <row r="282" ht="13.5">
      <c r="J282" s="688"/>
    </row>
    <row r="283" ht="13.5">
      <c r="J283" s="688"/>
    </row>
    <row r="284" ht="13.5">
      <c r="J284" s="688"/>
    </row>
    <row r="285" ht="13.5">
      <c r="J285" s="688"/>
    </row>
    <row r="286" ht="13.5">
      <c r="J286" s="688"/>
    </row>
    <row r="287" ht="13.5">
      <c r="J287" s="688"/>
    </row>
    <row r="288" ht="13.5">
      <c r="J288" s="688"/>
    </row>
    <row r="289" ht="13.5">
      <c r="J289" s="688"/>
    </row>
    <row r="290" ht="13.5">
      <c r="J290" s="688"/>
    </row>
    <row r="291" ht="13.5">
      <c r="J291" s="688"/>
    </row>
    <row r="292" ht="13.5">
      <c r="J292" s="688"/>
    </row>
    <row r="293" ht="13.5">
      <c r="J293" s="688"/>
    </row>
    <row r="294" ht="13.5">
      <c r="J294" s="688"/>
    </row>
    <row r="295" ht="13.5">
      <c r="J295" s="688"/>
    </row>
    <row r="296" ht="13.5">
      <c r="J296" s="688"/>
    </row>
    <row r="297" ht="13.5">
      <c r="J297" s="688"/>
    </row>
    <row r="298" ht="13.5">
      <c r="J298" s="688"/>
    </row>
    <row r="299" ht="13.5">
      <c r="J299" s="688"/>
    </row>
    <row r="300" ht="13.5">
      <c r="J300" s="688"/>
    </row>
    <row r="301" ht="13.5">
      <c r="J301" s="688"/>
    </row>
    <row r="302" ht="13.5">
      <c r="J302" s="688"/>
    </row>
    <row r="303" ht="13.5">
      <c r="J303" s="688"/>
    </row>
    <row r="304" ht="13.5">
      <c r="J304" s="688"/>
    </row>
    <row r="305" ht="13.5">
      <c r="J305" s="688"/>
    </row>
    <row r="306" ht="13.5">
      <c r="J306" s="688"/>
    </row>
    <row r="307" ht="13.5">
      <c r="J307" s="688"/>
    </row>
    <row r="308" ht="13.5">
      <c r="J308" s="688"/>
    </row>
    <row r="309" ht="13.5">
      <c r="J309" s="688"/>
    </row>
    <row r="310" ht="13.5">
      <c r="J310" s="688"/>
    </row>
    <row r="311" ht="13.5">
      <c r="J311" s="688"/>
    </row>
    <row r="312" ht="13.5">
      <c r="J312" s="688"/>
    </row>
    <row r="313" ht="13.5">
      <c r="J313" s="688"/>
    </row>
    <row r="314" ht="13.5">
      <c r="J314" s="688"/>
    </row>
    <row r="315" ht="13.5">
      <c r="J315" s="688"/>
    </row>
    <row r="316" ht="13.5">
      <c r="J316" s="688"/>
    </row>
    <row r="317" ht="13.5">
      <c r="J317" s="688"/>
    </row>
    <row r="318" ht="13.5">
      <c r="J318" s="688"/>
    </row>
    <row r="319" ht="13.5">
      <c r="J319" s="688"/>
    </row>
    <row r="320" ht="13.5">
      <c r="J320" s="688"/>
    </row>
    <row r="321" ht="13.5">
      <c r="J321" s="688"/>
    </row>
    <row r="322" ht="13.5">
      <c r="J322" s="688"/>
    </row>
    <row r="323" ht="13.5">
      <c r="J323" s="688"/>
    </row>
    <row r="324" ht="13.5">
      <c r="J324" s="688"/>
    </row>
    <row r="325" ht="13.5">
      <c r="J325" s="688"/>
    </row>
    <row r="326" ht="13.5">
      <c r="J326" s="688"/>
    </row>
    <row r="327" ht="13.5">
      <c r="J327" s="688"/>
    </row>
    <row r="328" ht="13.5">
      <c r="J328" s="688"/>
    </row>
    <row r="329" ht="13.5">
      <c r="J329" s="688"/>
    </row>
    <row r="330" ht="13.5">
      <c r="J330" s="688"/>
    </row>
    <row r="331" ht="13.5">
      <c r="J331" s="688"/>
    </row>
    <row r="332" ht="13.5">
      <c r="J332" s="688"/>
    </row>
    <row r="333" ht="13.5">
      <c r="J333" s="688"/>
    </row>
    <row r="334" ht="13.5">
      <c r="J334" s="688"/>
    </row>
    <row r="335" ht="13.5">
      <c r="J335" s="688"/>
    </row>
    <row r="336" ht="13.5">
      <c r="J336" s="688"/>
    </row>
    <row r="337" ht="13.5">
      <c r="J337" s="688"/>
    </row>
    <row r="338" ht="13.5">
      <c r="J338" s="688"/>
    </row>
    <row r="339" ht="13.5">
      <c r="J339" s="688"/>
    </row>
    <row r="340" ht="13.5">
      <c r="J340" s="688"/>
    </row>
    <row r="341" ht="13.5">
      <c r="J341" s="688"/>
    </row>
    <row r="342" ht="13.5">
      <c r="J342" s="688"/>
    </row>
    <row r="343" ht="13.5">
      <c r="J343" s="688"/>
    </row>
    <row r="344" ht="13.5">
      <c r="J344" s="688"/>
    </row>
    <row r="345" ht="13.5">
      <c r="J345" s="688"/>
    </row>
    <row r="346" ht="13.5">
      <c r="J346" s="688"/>
    </row>
    <row r="347" ht="13.5">
      <c r="J347" s="688"/>
    </row>
    <row r="348" ht="13.5">
      <c r="J348" s="688"/>
    </row>
    <row r="349" ht="13.5">
      <c r="J349" s="688"/>
    </row>
    <row r="350" ht="13.5">
      <c r="J350" s="688"/>
    </row>
    <row r="351" ht="13.5">
      <c r="J351" s="688"/>
    </row>
    <row r="352" ht="13.5">
      <c r="J352" s="688"/>
    </row>
    <row r="353" ht="13.5">
      <c r="J353" s="688"/>
    </row>
    <row r="354" ht="13.5">
      <c r="J354" s="688"/>
    </row>
    <row r="355" ht="13.5">
      <c r="J355" s="688"/>
    </row>
    <row r="356" ht="13.5">
      <c r="J356" s="688"/>
    </row>
    <row r="357" ht="13.5">
      <c r="J357" s="688"/>
    </row>
    <row r="358" ht="13.5">
      <c r="J358" s="688"/>
    </row>
    <row r="359" ht="13.5">
      <c r="J359" s="688"/>
    </row>
    <row r="360" ht="13.5">
      <c r="J360" s="688"/>
    </row>
    <row r="361" ht="13.5">
      <c r="J361" s="688"/>
    </row>
    <row r="362" ht="13.5">
      <c r="J362" s="688"/>
    </row>
    <row r="363" ht="13.5">
      <c r="J363" s="688"/>
    </row>
    <row r="364" ht="13.5">
      <c r="J364" s="688"/>
    </row>
    <row r="365" ht="13.5">
      <c r="J365" s="688"/>
    </row>
    <row r="366" ht="13.5">
      <c r="J366" s="688"/>
    </row>
    <row r="367" ht="13.5">
      <c r="J367" s="688"/>
    </row>
    <row r="368" ht="13.5">
      <c r="J368" s="688"/>
    </row>
    <row r="369" ht="13.5">
      <c r="J369" s="688"/>
    </row>
    <row r="370" ht="13.5">
      <c r="J370" s="688"/>
    </row>
    <row r="371" ht="13.5">
      <c r="J371" s="688"/>
    </row>
    <row r="372" ht="13.5">
      <c r="J372" s="688"/>
    </row>
    <row r="373" ht="13.5">
      <c r="J373" s="688"/>
    </row>
    <row r="374" ht="13.5">
      <c r="J374" s="688"/>
    </row>
    <row r="375" ht="13.5">
      <c r="J375" s="688"/>
    </row>
    <row r="376" ht="13.5">
      <c r="J376" s="688"/>
    </row>
    <row r="377" ht="13.5">
      <c r="J377" s="688"/>
    </row>
    <row r="378" ht="13.5">
      <c r="J378" s="688"/>
    </row>
    <row r="379" ht="13.5">
      <c r="J379" s="688"/>
    </row>
    <row r="380" ht="13.5">
      <c r="J380" s="688"/>
    </row>
    <row r="381" ht="13.5">
      <c r="J381" s="688"/>
    </row>
    <row r="382" ht="13.5">
      <c r="J382" s="688"/>
    </row>
    <row r="383" ht="13.5">
      <c r="J383" s="688"/>
    </row>
    <row r="384" ht="13.5">
      <c r="J384" s="688"/>
    </row>
    <row r="385" ht="13.5">
      <c r="J385" s="688"/>
    </row>
    <row r="386" ht="13.5">
      <c r="J386" s="688"/>
    </row>
    <row r="387" ht="13.5">
      <c r="J387" s="688"/>
    </row>
    <row r="388" ht="13.5">
      <c r="J388" s="688"/>
    </row>
    <row r="389" ht="13.5">
      <c r="J389" s="688"/>
    </row>
    <row r="390" ht="13.5">
      <c r="J390" s="688"/>
    </row>
    <row r="391" ht="13.5">
      <c r="J391" s="688"/>
    </row>
    <row r="392" ht="13.5">
      <c r="J392" s="688"/>
    </row>
    <row r="393" ht="13.5">
      <c r="J393" s="688"/>
    </row>
    <row r="394" ht="13.5">
      <c r="J394" s="688"/>
    </row>
    <row r="395" ht="13.5">
      <c r="J395" s="688"/>
    </row>
    <row r="396" ht="13.5">
      <c r="J396" s="688"/>
    </row>
    <row r="397" ht="13.5">
      <c r="J397" s="688"/>
    </row>
    <row r="398" ht="13.5">
      <c r="J398" s="688"/>
    </row>
    <row r="399" ht="13.5">
      <c r="J399" s="688"/>
    </row>
    <row r="400" ht="13.5">
      <c r="J400" s="688"/>
    </row>
    <row r="401" ht="13.5">
      <c r="J401" s="688"/>
    </row>
    <row r="402" ht="13.5">
      <c r="J402" s="688"/>
    </row>
    <row r="403" ht="13.5">
      <c r="J403" s="688"/>
    </row>
    <row r="404" ht="13.5">
      <c r="J404" s="688"/>
    </row>
    <row r="405" ht="13.5">
      <c r="J405" s="688"/>
    </row>
    <row r="406" ht="13.5">
      <c r="J406" s="688"/>
    </row>
    <row r="407" ht="13.5">
      <c r="J407" s="688"/>
    </row>
    <row r="408" ht="13.5">
      <c r="J408" s="688"/>
    </row>
    <row r="409" ht="13.5">
      <c r="J409" s="688"/>
    </row>
    <row r="410" ht="13.5">
      <c r="J410" s="688"/>
    </row>
    <row r="411" ht="13.5">
      <c r="J411" s="688"/>
    </row>
    <row r="412" ht="13.5">
      <c r="J412" s="688"/>
    </row>
    <row r="413" ht="13.5">
      <c r="J413" s="688"/>
    </row>
    <row r="414" ht="13.5">
      <c r="J414" s="688"/>
    </row>
    <row r="415" ht="13.5">
      <c r="J415" s="688"/>
    </row>
    <row r="416" ht="13.5">
      <c r="J416" s="688"/>
    </row>
    <row r="417" ht="13.5">
      <c r="J417" s="688"/>
    </row>
    <row r="418" ht="13.5">
      <c r="J418" s="688"/>
    </row>
    <row r="419" ht="13.5">
      <c r="J419" s="688"/>
    </row>
    <row r="420" ht="13.5">
      <c r="J420" s="688"/>
    </row>
    <row r="421" ht="13.5">
      <c r="J421" s="688"/>
    </row>
    <row r="422" ht="13.5">
      <c r="J422" s="688"/>
    </row>
    <row r="423" ht="13.5">
      <c r="J423" s="688"/>
    </row>
    <row r="424" ht="13.5">
      <c r="J424" s="688"/>
    </row>
    <row r="425" ht="13.5">
      <c r="J425" s="688"/>
    </row>
    <row r="426" ht="13.5">
      <c r="J426" s="688"/>
    </row>
    <row r="427" ht="13.5">
      <c r="J427" s="688"/>
    </row>
    <row r="428" ht="13.5">
      <c r="J428" s="688"/>
    </row>
    <row r="429" ht="13.5">
      <c r="J429" s="688"/>
    </row>
    <row r="430" ht="13.5">
      <c r="J430" s="688"/>
    </row>
    <row r="431" ht="13.5">
      <c r="J431" s="688"/>
    </row>
    <row r="432" ht="13.5">
      <c r="J432" s="688"/>
    </row>
    <row r="433" ht="13.5">
      <c r="J433" s="688"/>
    </row>
    <row r="434" ht="13.5">
      <c r="J434" s="688"/>
    </row>
    <row r="435" ht="13.5">
      <c r="J435" s="688"/>
    </row>
    <row r="436" ht="13.5">
      <c r="J436" s="688"/>
    </row>
    <row r="437" ht="13.5">
      <c r="J437" s="688"/>
    </row>
    <row r="438" ht="13.5">
      <c r="J438" s="688"/>
    </row>
    <row r="439" ht="13.5">
      <c r="J439" s="688"/>
    </row>
    <row r="440" ht="13.5">
      <c r="J440" s="688"/>
    </row>
    <row r="441" ht="13.5">
      <c r="J441" s="688"/>
    </row>
    <row r="442" ht="13.5">
      <c r="J442" s="688"/>
    </row>
    <row r="443" ht="13.5">
      <c r="J443" s="688"/>
    </row>
    <row r="444" ht="13.5">
      <c r="J444" s="688"/>
    </row>
    <row r="445" ht="13.5">
      <c r="J445" s="688"/>
    </row>
    <row r="446" ht="13.5">
      <c r="J446" s="688"/>
    </row>
    <row r="447" ht="13.5">
      <c r="J447" s="688"/>
    </row>
    <row r="448" ht="13.5">
      <c r="J448" s="688"/>
    </row>
    <row r="449" ht="13.5">
      <c r="J449" s="688"/>
    </row>
    <row r="450" ht="13.5">
      <c r="J450" s="688"/>
    </row>
    <row r="451" ht="13.5">
      <c r="J451" s="688"/>
    </row>
    <row r="452" ht="13.5">
      <c r="J452" s="688"/>
    </row>
    <row r="453" ht="13.5">
      <c r="J453" s="688"/>
    </row>
    <row r="454" ht="13.5">
      <c r="J454" s="688"/>
    </row>
    <row r="455" ht="13.5">
      <c r="J455" s="688"/>
    </row>
    <row r="456" ht="13.5">
      <c r="J456" s="688"/>
    </row>
    <row r="457" ht="13.5">
      <c r="J457" s="688"/>
    </row>
    <row r="458" ht="13.5">
      <c r="J458" s="688"/>
    </row>
    <row r="459" ht="13.5">
      <c r="J459" s="688"/>
    </row>
    <row r="460" ht="13.5">
      <c r="J460" s="688"/>
    </row>
    <row r="461" ht="13.5">
      <c r="J461" s="688"/>
    </row>
    <row r="462" ht="13.5">
      <c r="J462" s="688"/>
    </row>
    <row r="463" ht="13.5">
      <c r="J463" s="688"/>
    </row>
    <row r="464" ht="13.5">
      <c r="J464" s="688"/>
    </row>
    <row r="465" ht="13.5">
      <c r="J465" s="688"/>
    </row>
    <row r="466" ht="13.5">
      <c r="J466" s="688"/>
    </row>
    <row r="467" ht="13.5">
      <c r="J467" s="688"/>
    </row>
    <row r="468" ht="13.5">
      <c r="J468" s="688"/>
    </row>
    <row r="469" ht="13.5">
      <c r="J469" s="688"/>
    </row>
    <row r="470" ht="13.5">
      <c r="J470" s="688"/>
    </row>
    <row r="471" ht="13.5">
      <c r="J471" s="688"/>
    </row>
    <row r="472" ht="13.5">
      <c r="J472" s="688"/>
    </row>
    <row r="473" ht="13.5">
      <c r="J473" s="688"/>
    </row>
    <row r="474" ht="13.5">
      <c r="J474" s="688"/>
    </row>
    <row r="475" ht="13.5">
      <c r="J475" s="688"/>
    </row>
    <row r="476" ht="13.5">
      <c r="J476" s="688"/>
    </row>
    <row r="477" ht="13.5">
      <c r="J477" s="688"/>
    </row>
    <row r="478" ht="13.5">
      <c r="J478" s="688"/>
    </row>
    <row r="479" ht="13.5">
      <c r="J479" s="688"/>
    </row>
    <row r="480" ht="13.5">
      <c r="J480" s="688"/>
    </row>
    <row r="481" ht="13.5">
      <c r="J481" s="688"/>
    </row>
    <row r="482" ht="13.5">
      <c r="J482" s="688"/>
    </row>
    <row r="483" ht="13.5">
      <c r="J483" s="688"/>
    </row>
    <row r="484" ht="13.5">
      <c r="J484" s="688"/>
    </row>
    <row r="485" ht="13.5">
      <c r="J485" s="688"/>
    </row>
    <row r="486" ht="13.5">
      <c r="J486" s="688"/>
    </row>
    <row r="487" ht="13.5">
      <c r="J487" s="688"/>
    </row>
    <row r="488" ht="13.5">
      <c r="J488" s="688"/>
    </row>
    <row r="489" ht="13.5">
      <c r="J489" s="688"/>
    </row>
    <row r="490" ht="13.5">
      <c r="J490" s="688"/>
    </row>
    <row r="491" ht="13.5">
      <c r="J491" s="688"/>
    </row>
    <row r="492" ht="13.5">
      <c r="J492" s="688"/>
    </row>
    <row r="493" ht="13.5">
      <c r="J493" s="688"/>
    </row>
    <row r="494" ht="13.5">
      <c r="J494" s="688"/>
    </row>
    <row r="495" ht="13.5">
      <c r="J495" s="688"/>
    </row>
    <row r="496" ht="13.5">
      <c r="J496" s="688"/>
    </row>
    <row r="497" ht="13.5">
      <c r="J497" s="688"/>
    </row>
    <row r="498" ht="13.5">
      <c r="J498" s="688"/>
    </row>
    <row r="499" ht="13.5">
      <c r="J499" s="688"/>
    </row>
    <row r="500" ht="13.5">
      <c r="J500" s="688"/>
    </row>
    <row r="501" ht="13.5">
      <c r="J501" s="688"/>
    </row>
    <row r="502" ht="13.5">
      <c r="J502" s="688"/>
    </row>
    <row r="503" ht="13.5">
      <c r="J503" s="688"/>
    </row>
    <row r="504" ht="13.5">
      <c r="J504" s="688"/>
    </row>
    <row r="505" ht="13.5">
      <c r="J505" s="688"/>
    </row>
    <row r="506" ht="13.5">
      <c r="J506" s="688"/>
    </row>
    <row r="507" ht="13.5">
      <c r="J507" s="688"/>
    </row>
    <row r="508" ht="13.5">
      <c r="J508" s="688"/>
    </row>
    <row r="509" ht="13.5">
      <c r="J509" s="688"/>
    </row>
    <row r="510" ht="13.5">
      <c r="J510" s="688"/>
    </row>
    <row r="511" ht="13.5">
      <c r="J511" s="688"/>
    </row>
    <row r="512" ht="13.5">
      <c r="J512" s="688"/>
    </row>
    <row r="513" ht="13.5">
      <c r="J513" s="688"/>
    </row>
    <row r="514" ht="13.5">
      <c r="J514" s="688"/>
    </row>
    <row r="515" ht="13.5">
      <c r="J515" s="688"/>
    </row>
    <row r="516" ht="13.5">
      <c r="J516" s="688"/>
    </row>
    <row r="517" ht="13.5">
      <c r="J517" s="688"/>
    </row>
    <row r="518" ht="13.5">
      <c r="J518" s="688"/>
    </row>
    <row r="519" ht="13.5">
      <c r="J519" s="688"/>
    </row>
    <row r="520" ht="13.5">
      <c r="J520" s="688"/>
    </row>
    <row r="521" ht="13.5">
      <c r="J521" s="688"/>
    </row>
    <row r="522" ht="13.5">
      <c r="J522" s="688"/>
    </row>
    <row r="523" ht="13.5">
      <c r="J523" s="688"/>
    </row>
    <row r="524" ht="13.5">
      <c r="J524" s="688"/>
    </row>
    <row r="525" ht="13.5">
      <c r="J525" s="688"/>
    </row>
    <row r="526" ht="13.5">
      <c r="J526" s="688"/>
    </row>
    <row r="527" ht="13.5">
      <c r="J527" s="688"/>
    </row>
    <row r="528" ht="13.5">
      <c r="J528" s="688"/>
    </row>
    <row r="529" ht="13.5">
      <c r="J529" s="688"/>
    </row>
    <row r="530" ht="13.5">
      <c r="J530" s="688"/>
    </row>
    <row r="531" ht="13.5">
      <c r="J531" s="688"/>
    </row>
    <row r="532" ht="13.5">
      <c r="J532" s="688"/>
    </row>
    <row r="533" ht="13.5">
      <c r="J533" s="688"/>
    </row>
    <row r="534" ht="13.5">
      <c r="J534" s="688"/>
    </row>
    <row r="535" ht="13.5">
      <c r="J535" s="688"/>
    </row>
    <row r="536" ht="13.5">
      <c r="J536" s="688"/>
    </row>
    <row r="537" ht="13.5">
      <c r="J537" s="688"/>
    </row>
    <row r="538" ht="13.5">
      <c r="J538" s="688"/>
    </row>
    <row r="539" ht="13.5">
      <c r="J539" s="688"/>
    </row>
    <row r="540" ht="13.5">
      <c r="J540" s="688"/>
    </row>
    <row r="541" ht="13.5">
      <c r="J541" s="688"/>
    </row>
    <row r="542" ht="13.5">
      <c r="J542" s="688"/>
    </row>
    <row r="543" ht="13.5">
      <c r="J543" s="688"/>
    </row>
    <row r="544" ht="13.5">
      <c r="J544" s="688"/>
    </row>
    <row r="545" ht="13.5">
      <c r="J545" s="688"/>
    </row>
    <row r="546" ht="13.5">
      <c r="J546" s="688"/>
    </row>
    <row r="547" ht="13.5">
      <c r="J547" s="688"/>
    </row>
    <row r="548" ht="13.5">
      <c r="J548" s="688"/>
    </row>
    <row r="549" ht="13.5">
      <c r="J549" s="688"/>
    </row>
    <row r="550" ht="13.5">
      <c r="J550" s="688"/>
    </row>
    <row r="551" ht="13.5">
      <c r="J551" s="688"/>
    </row>
    <row r="552" ht="13.5">
      <c r="J552" s="688"/>
    </row>
    <row r="553" ht="13.5">
      <c r="J553" s="688"/>
    </row>
    <row r="554" ht="13.5">
      <c r="J554" s="688"/>
    </row>
    <row r="555" ht="13.5">
      <c r="J555" s="688"/>
    </row>
    <row r="556" ht="13.5">
      <c r="J556" s="688"/>
    </row>
    <row r="557" ht="13.5">
      <c r="J557" s="688"/>
    </row>
    <row r="558" ht="13.5">
      <c r="J558" s="688"/>
    </row>
    <row r="559" ht="13.5">
      <c r="J559" s="688"/>
    </row>
    <row r="560" ht="13.5">
      <c r="J560" s="688"/>
    </row>
    <row r="561" ht="13.5">
      <c r="J561" s="688"/>
    </row>
    <row r="562" ht="13.5">
      <c r="J562" s="688"/>
    </row>
    <row r="563" ht="13.5">
      <c r="J563" s="688"/>
    </row>
    <row r="564" ht="13.5">
      <c r="J564" s="688"/>
    </row>
    <row r="565" ht="13.5">
      <c r="J565" s="688"/>
    </row>
    <row r="566" ht="13.5">
      <c r="J566" s="688"/>
    </row>
    <row r="567" ht="13.5">
      <c r="J567" s="688"/>
    </row>
    <row r="568" ht="13.5">
      <c r="J568" s="688"/>
    </row>
    <row r="569" ht="13.5">
      <c r="J569" s="688"/>
    </row>
    <row r="570" ht="13.5">
      <c r="J570" s="688"/>
    </row>
    <row r="571" ht="13.5">
      <c r="J571" s="688"/>
    </row>
    <row r="572" ht="13.5">
      <c r="J572" s="688"/>
    </row>
    <row r="573" ht="13.5">
      <c r="J573" s="688"/>
    </row>
    <row r="574" ht="13.5">
      <c r="J574" s="688"/>
    </row>
    <row r="575" ht="13.5">
      <c r="J575" s="688"/>
    </row>
    <row r="576" ht="13.5">
      <c r="J576" s="688"/>
    </row>
    <row r="577" ht="13.5">
      <c r="J577" s="688"/>
    </row>
    <row r="578" ht="13.5">
      <c r="J578" s="688"/>
    </row>
    <row r="579" ht="13.5">
      <c r="J579" s="688"/>
    </row>
    <row r="580" ht="13.5">
      <c r="J580" s="688"/>
    </row>
    <row r="581" ht="13.5">
      <c r="J581" s="688"/>
    </row>
    <row r="582" ht="13.5">
      <c r="J582" s="688"/>
    </row>
    <row r="583" ht="13.5">
      <c r="J583" s="688"/>
    </row>
    <row r="584" ht="13.5">
      <c r="J584" s="688"/>
    </row>
    <row r="585" ht="13.5">
      <c r="J585" s="688"/>
    </row>
    <row r="586" ht="13.5">
      <c r="J586" s="688"/>
    </row>
    <row r="587" ht="13.5">
      <c r="J587" s="688"/>
    </row>
    <row r="588" ht="13.5">
      <c r="J588" s="688"/>
    </row>
    <row r="589" ht="13.5">
      <c r="J589" s="688"/>
    </row>
    <row r="590" ht="13.5">
      <c r="J590" s="688"/>
    </row>
    <row r="591" ht="13.5">
      <c r="J591" s="688"/>
    </row>
    <row r="592" ht="13.5">
      <c r="J592" s="688"/>
    </row>
    <row r="593" ht="13.5">
      <c r="J593" s="688"/>
    </row>
    <row r="594" ht="13.5">
      <c r="J594" s="688"/>
    </row>
    <row r="595" ht="13.5">
      <c r="J595" s="688"/>
    </row>
    <row r="596" ht="13.5">
      <c r="J596" s="688"/>
    </row>
    <row r="597" ht="13.5">
      <c r="J597" s="688"/>
    </row>
    <row r="598" ht="13.5">
      <c r="J598" s="688"/>
    </row>
    <row r="599" ht="13.5">
      <c r="J599" s="688"/>
    </row>
    <row r="600" ht="13.5">
      <c r="J600" s="688"/>
    </row>
    <row r="601" ht="13.5">
      <c r="J601" s="688"/>
    </row>
    <row r="602" ht="13.5">
      <c r="J602" s="688"/>
    </row>
    <row r="603" ht="13.5">
      <c r="J603" s="688"/>
    </row>
    <row r="604" ht="13.5">
      <c r="J604" s="688"/>
    </row>
    <row r="605" ht="13.5">
      <c r="J605" s="688"/>
    </row>
    <row r="606" ht="13.5">
      <c r="J606" s="688"/>
    </row>
    <row r="607" ht="13.5">
      <c r="J607" s="688"/>
    </row>
    <row r="608" ht="13.5">
      <c r="J608" s="688"/>
    </row>
    <row r="609" ht="13.5">
      <c r="J609" s="688"/>
    </row>
    <row r="610" ht="13.5">
      <c r="J610" s="688"/>
    </row>
    <row r="611" ht="13.5">
      <c r="J611" s="688"/>
    </row>
    <row r="612" ht="13.5">
      <c r="J612" s="688"/>
    </row>
    <row r="613" ht="13.5">
      <c r="J613" s="688"/>
    </row>
    <row r="614" ht="13.5">
      <c r="J614" s="688"/>
    </row>
    <row r="615" ht="13.5">
      <c r="J615" s="688"/>
    </row>
    <row r="616" ht="13.5">
      <c r="J616" s="688"/>
    </row>
    <row r="617" ht="13.5">
      <c r="J617" s="688"/>
    </row>
    <row r="618" ht="13.5">
      <c r="J618" s="688"/>
    </row>
    <row r="619" ht="13.5">
      <c r="J619" s="688"/>
    </row>
    <row r="620" ht="13.5">
      <c r="J620" s="688"/>
    </row>
    <row r="621" ht="13.5">
      <c r="J621" s="688"/>
    </row>
    <row r="622" ht="13.5">
      <c r="J622" s="688"/>
    </row>
    <row r="623" ht="13.5">
      <c r="J623" s="688"/>
    </row>
    <row r="624" ht="13.5">
      <c r="J624" s="688"/>
    </row>
    <row r="625" ht="13.5">
      <c r="J625" s="688"/>
    </row>
    <row r="626" ht="13.5">
      <c r="J626" s="688"/>
    </row>
    <row r="627" ht="13.5">
      <c r="J627" s="688"/>
    </row>
    <row r="628" ht="13.5">
      <c r="J628" s="688"/>
    </row>
    <row r="629" ht="13.5">
      <c r="J629" s="688"/>
    </row>
    <row r="630" ht="13.5">
      <c r="J630" s="688"/>
    </row>
    <row r="631" ht="13.5">
      <c r="J631" s="688"/>
    </row>
    <row r="632" ht="13.5">
      <c r="J632" s="688"/>
    </row>
    <row r="633" ht="13.5">
      <c r="J633" s="688"/>
    </row>
    <row r="634" ht="13.5">
      <c r="J634" s="688"/>
    </row>
    <row r="635" ht="13.5">
      <c r="J635" s="688"/>
    </row>
    <row r="636" ht="13.5">
      <c r="J636" s="688"/>
    </row>
    <row r="637" ht="13.5">
      <c r="J637" s="688"/>
    </row>
    <row r="638" ht="13.5">
      <c r="J638" s="688"/>
    </row>
    <row r="639" ht="13.5">
      <c r="J639" s="688"/>
    </row>
    <row r="640" ht="13.5">
      <c r="J640" s="688"/>
    </row>
    <row r="641" ht="13.5">
      <c r="J641" s="688"/>
    </row>
    <row r="642" ht="13.5">
      <c r="J642" s="688"/>
    </row>
    <row r="643" ht="13.5">
      <c r="J643" s="688"/>
    </row>
    <row r="644" ht="13.5">
      <c r="J644" s="688"/>
    </row>
    <row r="645" ht="13.5">
      <c r="J645" s="688"/>
    </row>
    <row r="646" ht="13.5">
      <c r="J646" s="688"/>
    </row>
    <row r="647" ht="13.5">
      <c r="J647" s="688"/>
    </row>
    <row r="648" ht="13.5">
      <c r="J648" s="688"/>
    </row>
    <row r="649" ht="13.5">
      <c r="J649" s="688"/>
    </row>
    <row r="650" ht="13.5">
      <c r="J650" s="688"/>
    </row>
    <row r="651" ht="13.5">
      <c r="J651" s="688"/>
    </row>
    <row r="652" ht="13.5">
      <c r="J652" s="688"/>
    </row>
    <row r="653" ht="13.5">
      <c r="J653" s="688"/>
    </row>
    <row r="654" ht="13.5">
      <c r="J654" s="688"/>
    </row>
    <row r="655" ht="13.5">
      <c r="J655" s="688"/>
    </row>
    <row r="656" ht="13.5">
      <c r="J656" s="688"/>
    </row>
    <row r="657" ht="13.5">
      <c r="J657" s="688"/>
    </row>
    <row r="658" ht="13.5">
      <c r="J658" s="688"/>
    </row>
    <row r="659" ht="13.5">
      <c r="J659" s="688"/>
    </row>
    <row r="660" ht="13.5">
      <c r="J660" s="688"/>
    </row>
    <row r="661" ht="13.5">
      <c r="J661" s="688"/>
    </row>
    <row r="662" ht="13.5">
      <c r="J662" s="688"/>
    </row>
    <row r="663" ht="13.5">
      <c r="J663" s="688"/>
    </row>
    <row r="664" ht="13.5">
      <c r="J664" s="688"/>
    </row>
    <row r="665" ht="13.5">
      <c r="J665" s="688"/>
    </row>
    <row r="666" ht="13.5">
      <c r="J666" s="688"/>
    </row>
    <row r="667" ht="13.5">
      <c r="J667" s="688"/>
    </row>
    <row r="668" ht="13.5">
      <c r="J668" s="688"/>
    </row>
    <row r="669" ht="13.5">
      <c r="J669" s="688"/>
    </row>
    <row r="670" ht="13.5">
      <c r="J670" s="688"/>
    </row>
    <row r="671" ht="13.5">
      <c r="J671" s="688"/>
    </row>
    <row r="672" ht="13.5">
      <c r="J672" s="688"/>
    </row>
    <row r="673" ht="13.5">
      <c r="J673" s="688"/>
    </row>
    <row r="674" ht="13.5">
      <c r="J674" s="688"/>
    </row>
    <row r="675" ht="13.5">
      <c r="J675" s="688"/>
    </row>
    <row r="676" ht="13.5">
      <c r="J676" s="688"/>
    </row>
    <row r="677" ht="13.5">
      <c r="J677" s="688"/>
    </row>
    <row r="678" ht="13.5">
      <c r="J678" s="688"/>
    </row>
    <row r="679" ht="13.5">
      <c r="J679" s="688"/>
    </row>
    <row r="680" ht="13.5">
      <c r="J680" s="688"/>
    </row>
    <row r="681" ht="13.5">
      <c r="J681" s="688"/>
    </row>
    <row r="682" ht="13.5">
      <c r="J682" s="688"/>
    </row>
    <row r="683" ht="13.5">
      <c r="J683" s="688"/>
    </row>
    <row r="684" ht="13.5">
      <c r="J684" s="688"/>
    </row>
    <row r="685" ht="13.5">
      <c r="J685" s="688"/>
    </row>
    <row r="686" ht="13.5">
      <c r="J686" s="688"/>
    </row>
    <row r="687" ht="13.5">
      <c r="J687" s="688"/>
    </row>
    <row r="688" ht="13.5">
      <c r="J688" s="688"/>
    </row>
    <row r="689" ht="13.5">
      <c r="J689" s="688"/>
    </row>
    <row r="690" ht="13.5">
      <c r="J690" s="688"/>
    </row>
    <row r="691" ht="13.5">
      <c r="J691" s="688"/>
    </row>
    <row r="692" ht="13.5">
      <c r="J692" s="688"/>
    </row>
    <row r="693" ht="13.5">
      <c r="J693" s="688"/>
    </row>
    <row r="694" ht="13.5">
      <c r="J694" s="688"/>
    </row>
    <row r="695" ht="13.5">
      <c r="J695" s="688"/>
    </row>
    <row r="696" ht="13.5">
      <c r="J696" s="688"/>
    </row>
    <row r="697" ht="13.5">
      <c r="J697" s="688"/>
    </row>
    <row r="698" ht="13.5">
      <c r="J698" s="688"/>
    </row>
    <row r="699" ht="13.5">
      <c r="J699" s="688"/>
    </row>
    <row r="700" ht="13.5">
      <c r="J700" s="688"/>
    </row>
    <row r="701" ht="13.5">
      <c r="J701" s="688"/>
    </row>
    <row r="702" ht="13.5">
      <c r="J702" s="688"/>
    </row>
    <row r="703" ht="13.5">
      <c r="J703" s="688"/>
    </row>
    <row r="704" ht="13.5">
      <c r="J704" s="688"/>
    </row>
    <row r="705" ht="13.5">
      <c r="J705" s="688"/>
    </row>
    <row r="706" ht="13.5">
      <c r="J706" s="688"/>
    </row>
    <row r="707" ht="13.5">
      <c r="J707" s="688"/>
    </row>
    <row r="708" ht="13.5">
      <c r="J708" s="688"/>
    </row>
    <row r="709" ht="13.5">
      <c r="J709" s="688"/>
    </row>
    <row r="710" ht="13.5">
      <c r="J710" s="688"/>
    </row>
    <row r="711" ht="13.5">
      <c r="J711" s="688"/>
    </row>
    <row r="712" ht="13.5">
      <c r="J712" s="688"/>
    </row>
    <row r="713" ht="13.5">
      <c r="J713" s="688"/>
    </row>
    <row r="714" ht="13.5">
      <c r="J714" s="688"/>
    </row>
    <row r="715" ht="13.5">
      <c r="J715" s="688"/>
    </row>
    <row r="716" ht="13.5">
      <c r="J716" s="688"/>
    </row>
    <row r="717" ht="13.5">
      <c r="J717" s="688"/>
    </row>
    <row r="718" ht="13.5">
      <c r="J718" s="688"/>
    </row>
    <row r="719" ht="13.5">
      <c r="J719" s="688"/>
    </row>
    <row r="720" ht="13.5">
      <c r="J720" s="688"/>
    </row>
    <row r="721" ht="13.5">
      <c r="J721" s="688"/>
    </row>
    <row r="722" ht="13.5">
      <c r="J722" s="688"/>
    </row>
    <row r="723" ht="13.5">
      <c r="J723" s="688"/>
    </row>
    <row r="724" ht="13.5">
      <c r="J724" s="688"/>
    </row>
    <row r="725" ht="13.5">
      <c r="J725" s="688"/>
    </row>
    <row r="726" ht="13.5">
      <c r="J726" s="688"/>
    </row>
    <row r="727" ht="13.5">
      <c r="J727" s="688"/>
    </row>
    <row r="728" ht="13.5">
      <c r="J728" s="688"/>
    </row>
    <row r="729" ht="13.5">
      <c r="J729" s="688"/>
    </row>
    <row r="730" ht="13.5">
      <c r="J730" s="688"/>
    </row>
    <row r="731" ht="13.5">
      <c r="J731" s="688"/>
    </row>
    <row r="732" ht="13.5">
      <c r="J732" s="688"/>
    </row>
    <row r="733" ht="13.5">
      <c r="J733" s="688"/>
    </row>
    <row r="734" ht="13.5">
      <c r="J734" s="688"/>
    </row>
    <row r="735" ht="13.5">
      <c r="J735" s="688"/>
    </row>
    <row r="736" ht="13.5">
      <c r="J736" s="688"/>
    </row>
    <row r="737" ht="13.5">
      <c r="J737" s="688"/>
    </row>
    <row r="738" ht="13.5">
      <c r="J738" s="688"/>
    </row>
    <row r="739" ht="13.5">
      <c r="J739" s="688"/>
    </row>
    <row r="740" ht="13.5">
      <c r="J740" s="688"/>
    </row>
    <row r="741" ht="13.5">
      <c r="J741" s="688"/>
    </row>
    <row r="742" ht="13.5">
      <c r="J742" s="688"/>
    </row>
    <row r="743" ht="13.5">
      <c r="J743" s="688"/>
    </row>
    <row r="744" ht="13.5">
      <c r="J744" s="688"/>
    </row>
    <row r="745" ht="13.5">
      <c r="J745" s="688"/>
    </row>
    <row r="746" ht="13.5">
      <c r="J746" s="688"/>
    </row>
    <row r="747" ht="13.5">
      <c r="J747" s="688"/>
    </row>
    <row r="748" ht="13.5">
      <c r="J748" s="688"/>
    </row>
    <row r="749" ht="13.5">
      <c r="J749" s="688"/>
    </row>
    <row r="750" ht="13.5">
      <c r="J750" s="688"/>
    </row>
    <row r="751" ht="13.5">
      <c r="J751" s="688"/>
    </row>
    <row r="752" ht="13.5">
      <c r="J752" s="688"/>
    </row>
    <row r="753" ht="13.5">
      <c r="J753" s="688"/>
    </row>
    <row r="754" ht="13.5">
      <c r="J754" s="688"/>
    </row>
    <row r="755" ht="13.5">
      <c r="J755" s="688"/>
    </row>
    <row r="756" ht="13.5">
      <c r="J756" s="688"/>
    </row>
    <row r="757" ht="13.5">
      <c r="J757" s="688"/>
    </row>
    <row r="758" ht="13.5">
      <c r="J758" s="688"/>
    </row>
    <row r="759" ht="13.5">
      <c r="J759" s="688"/>
    </row>
    <row r="760" ht="13.5">
      <c r="J760" s="688"/>
    </row>
    <row r="761" ht="13.5">
      <c r="J761" s="688"/>
    </row>
    <row r="762" ht="13.5">
      <c r="J762" s="688"/>
    </row>
    <row r="763" ht="13.5">
      <c r="J763" s="688"/>
    </row>
    <row r="764" ht="13.5">
      <c r="J764" s="688"/>
    </row>
    <row r="765" ht="13.5">
      <c r="J765" s="688"/>
    </row>
    <row r="766" ht="13.5">
      <c r="J766" s="688"/>
    </row>
    <row r="767" ht="13.5">
      <c r="J767" s="688"/>
    </row>
    <row r="768" ht="13.5">
      <c r="J768" s="688"/>
    </row>
    <row r="769" ht="13.5">
      <c r="J769" s="688"/>
    </row>
    <row r="770" ht="13.5">
      <c r="J770" s="688"/>
    </row>
    <row r="771" ht="13.5">
      <c r="J771" s="688"/>
    </row>
    <row r="772" ht="13.5">
      <c r="J772" s="688"/>
    </row>
    <row r="773" ht="13.5">
      <c r="J773" s="688"/>
    </row>
    <row r="774" ht="13.5">
      <c r="J774" s="688"/>
    </row>
    <row r="775" ht="13.5">
      <c r="J775" s="688"/>
    </row>
    <row r="776" ht="13.5">
      <c r="J776" s="688"/>
    </row>
    <row r="777" ht="13.5">
      <c r="J777" s="688"/>
    </row>
    <row r="778" ht="13.5">
      <c r="J778" s="688"/>
    </row>
    <row r="779" ht="13.5">
      <c r="J779" s="688"/>
    </row>
    <row r="780" ht="13.5">
      <c r="J780" s="688"/>
    </row>
    <row r="781" ht="13.5">
      <c r="J781" s="688"/>
    </row>
    <row r="782" ht="13.5">
      <c r="J782" s="688"/>
    </row>
    <row r="783" ht="13.5">
      <c r="J783" s="688"/>
    </row>
    <row r="784" ht="13.5">
      <c r="J784" s="688"/>
    </row>
    <row r="785" ht="13.5">
      <c r="J785" s="688"/>
    </row>
    <row r="786" ht="13.5">
      <c r="J786" s="688"/>
    </row>
    <row r="787" ht="13.5">
      <c r="J787" s="688"/>
    </row>
    <row r="788" ht="13.5">
      <c r="J788" s="688"/>
    </row>
    <row r="789" ht="13.5">
      <c r="J789" s="688"/>
    </row>
    <row r="790" ht="13.5">
      <c r="J790" s="688"/>
    </row>
    <row r="791" ht="13.5">
      <c r="J791" s="688"/>
    </row>
    <row r="792" ht="13.5">
      <c r="J792" s="688"/>
    </row>
    <row r="793" ht="13.5">
      <c r="J793" s="688"/>
    </row>
    <row r="794" ht="13.5">
      <c r="J794" s="688"/>
    </row>
    <row r="795" ht="13.5">
      <c r="J795" s="688"/>
    </row>
    <row r="796" ht="13.5">
      <c r="J796" s="688"/>
    </row>
    <row r="797" ht="13.5">
      <c r="J797" s="688"/>
    </row>
    <row r="798" ht="13.5">
      <c r="J798" s="688"/>
    </row>
    <row r="799" ht="13.5">
      <c r="J799" s="688"/>
    </row>
    <row r="800" ht="13.5">
      <c r="J800" s="688"/>
    </row>
    <row r="801" ht="13.5">
      <c r="J801" s="688"/>
    </row>
    <row r="802" ht="13.5">
      <c r="J802" s="688"/>
    </row>
    <row r="803" ht="13.5">
      <c r="J803" s="688"/>
    </row>
    <row r="804" ht="13.5">
      <c r="J804" s="688"/>
    </row>
    <row r="805" ht="13.5">
      <c r="J805" s="688"/>
    </row>
    <row r="806" ht="13.5">
      <c r="J806" s="688"/>
    </row>
    <row r="807" ht="13.5">
      <c r="J807" s="688"/>
    </row>
    <row r="808" ht="13.5">
      <c r="J808" s="688"/>
    </row>
    <row r="809" ht="13.5">
      <c r="J809" s="688"/>
    </row>
    <row r="810" ht="13.5">
      <c r="J810" s="688"/>
    </row>
    <row r="811" ht="13.5">
      <c r="J811" s="688"/>
    </row>
    <row r="812" ht="13.5">
      <c r="J812" s="688"/>
    </row>
    <row r="813" ht="13.5">
      <c r="J813" s="688"/>
    </row>
    <row r="814" ht="13.5">
      <c r="J814" s="688"/>
    </row>
    <row r="815" ht="13.5">
      <c r="J815" s="688"/>
    </row>
    <row r="816" ht="13.5">
      <c r="J816" s="688"/>
    </row>
    <row r="817" ht="13.5">
      <c r="J817" s="688"/>
    </row>
    <row r="818" ht="13.5">
      <c r="J818" s="688"/>
    </row>
    <row r="819" ht="13.5">
      <c r="J819" s="688"/>
    </row>
    <row r="820" ht="13.5">
      <c r="J820" s="688"/>
    </row>
    <row r="821" ht="13.5">
      <c r="J821" s="688"/>
    </row>
    <row r="822" ht="13.5">
      <c r="J822" s="688"/>
    </row>
    <row r="823" ht="13.5">
      <c r="J823" s="688"/>
    </row>
    <row r="824" ht="13.5">
      <c r="J824" s="688"/>
    </row>
    <row r="825" ht="13.5">
      <c r="J825" s="688"/>
    </row>
    <row r="826" ht="13.5">
      <c r="J826" s="688"/>
    </row>
    <row r="827" ht="13.5">
      <c r="J827" s="688"/>
    </row>
    <row r="828" ht="13.5">
      <c r="J828" s="688"/>
    </row>
    <row r="829" ht="13.5">
      <c r="J829" s="688"/>
    </row>
    <row r="830" ht="13.5">
      <c r="J830" s="688"/>
    </row>
    <row r="831" ht="13.5">
      <c r="J831" s="688"/>
    </row>
    <row r="832" ht="13.5">
      <c r="J832" s="688"/>
    </row>
    <row r="833" ht="13.5">
      <c r="J833" s="688"/>
    </row>
    <row r="834" ht="13.5">
      <c r="J834" s="688"/>
    </row>
    <row r="835" ht="13.5">
      <c r="J835" s="688"/>
    </row>
    <row r="836" ht="13.5">
      <c r="J836" s="688"/>
    </row>
    <row r="837" ht="13.5">
      <c r="J837" s="688"/>
    </row>
    <row r="838" ht="13.5">
      <c r="J838" s="688"/>
    </row>
    <row r="839" ht="13.5">
      <c r="J839" s="688"/>
    </row>
    <row r="840" ht="13.5">
      <c r="J840" s="688"/>
    </row>
    <row r="841" ht="13.5">
      <c r="J841" s="688"/>
    </row>
    <row r="842" ht="13.5">
      <c r="J842" s="688"/>
    </row>
    <row r="843" ht="13.5">
      <c r="J843" s="688"/>
    </row>
    <row r="844" ht="13.5">
      <c r="J844" s="688"/>
    </row>
    <row r="845" ht="13.5">
      <c r="J845" s="688"/>
    </row>
    <row r="846" ht="13.5">
      <c r="J846" s="688"/>
    </row>
    <row r="847" ht="13.5">
      <c r="J847" s="688"/>
    </row>
    <row r="848" ht="13.5">
      <c r="J848" s="688"/>
    </row>
    <row r="849" ht="13.5">
      <c r="J849" s="688"/>
    </row>
    <row r="850" ht="13.5">
      <c r="J850" s="688"/>
    </row>
    <row r="851" ht="13.5">
      <c r="J851" s="688"/>
    </row>
    <row r="852" ht="13.5">
      <c r="J852" s="688"/>
    </row>
    <row r="853" ht="13.5">
      <c r="J853" s="688"/>
    </row>
    <row r="854" ht="13.5">
      <c r="J854" s="688"/>
    </row>
    <row r="855" ht="13.5">
      <c r="J855" s="688"/>
    </row>
    <row r="856" ht="13.5">
      <c r="J856" s="688"/>
    </row>
    <row r="857" ht="13.5">
      <c r="J857" s="688"/>
    </row>
    <row r="858" ht="13.5">
      <c r="J858" s="688"/>
    </row>
    <row r="859" ht="13.5">
      <c r="J859" s="688"/>
    </row>
    <row r="860" ht="13.5">
      <c r="J860" s="688"/>
    </row>
    <row r="861" ht="13.5">
      <c r="J861" s="688"/>
    </row>
    <row r="862" ht="13.5">
      <c r="J862" s="688"/>
    </row>
    <row r="863" ht="13.5">
      <c r="J863" s="688"/>
    </row>
    <row r="864" ht="13.5">
      <c r="J864" s="688"/>
    </row>
    <row r="865" ht="13.5">
      <c r="J865" s="688"/>
    </row>
    <row r="866" ht="13.5">
      <c r="J866" s="688"/>
    </row>
    <row r="867" ht="13.5">
      <c r="J867" s="688"/>
    </row>
    <row r="868" ht="13.5">
      <c r="J868" s="688"/>
    </row>
    <row r="869" ht="13.5">
      <c r="J869" s="688"/>
    </row>
    <row r="870" ht="13.5">
      <c r="J870" s="688"/>
    </row>
    <row r="871" ht="13.5">
      <c r="J871" s="688"/>
    </row>
    <row r="872" ht="13.5">
      <c r="J872" s="688"/>
    </row>
    <row r="873" ht="13.5">
      <c r="J873" s="688"/>
    </row>
    <row r="874" ht="13.5">
      <c r="J874" s="688"/>
    </row>
    <row r="875" ht="13.5">
      <c r="J875" s="688"/>
    </row>
    <row r="876" ht="13.5">
      <c r="J876" s="688"/>
    </row>
    <row r="877" ht="13.5">
      <c r="J877" s="688"/>
    </row>
    <row r="878" ht="13.5">
      <c r="J878" s="688"/>
    </row>
    <row r="879" ht="13.5">
      <c r="J879" s="688"/>
    </row>
    <row r="880" ht="13.5">
      <c r="J880" s="688"/>
    </row>
    <row r="881" ht="13.5">
      <c r="J881" s="688"/>
    </row>
    <row r="882" ht="13.5">
      <c r="J882" s="688"/>
    </row>
    <row r="883" ht="13.5">
      <c r="J883" s="688"/>
    </row>
    <row r="884" ht="13.5">
      <c r="J884" s="688"/>
    </row>
    <row r="885" ht="13.5">
      <c r="J885" s="688"/>
    </row>
    <row r="886" ht="13.5">
      <c r="J886" s="688"/>
    </row>
    <row r="887" ht="13.5">
      <c r="J887" s="688"/>
    </row>
    <row r="888" ht="13.5">
      <c r="J888" s="688"/>
    </row>
    <row r="889" ht="13.5">
      <c r="J889" s="688"/>
    </row>
    <row r="890" ht="13.5">
      <c r="J890" s="688"/>
    </row>
    <row r="891" ht="13.5">
      <c r="J891" s="688"/>
    </row>
    <row r="892" ht="13.5">
      <c r="J892" s="688"/>
    </row>
    <row r="893" ht="13.5">
      <c r="J893" s="688"/>
    </row>
    <row r="894" ht="13.5">
      <c r="J894" s="688"/>
    </row>
    <row r="895" ht="13.5">
      <c r="J895" s="688"/>
    </row>
    <row r="896" ht="13.5">
      <c r="J896" s="688"/>
    </row>
    <row r="897" ht="13.5">
      <c r="J897" s="688"/>
    </row>
    <row r="898" ht="13.5">
      <c r="J898" s="688"/>
    </row>
    <row r="899" ht="13.5">
      <c r="J899" s="688"/>
    </row>
    <row r="900" ht="13.5">
      <c r="J900" s="688"/>
    </row>
    <row r="901" ht="13.5">
      <c r="J901" s="688"/>
    </row>
    <row r="902" ht="13.5">
      <c r="J902" s="688"/>
    </row>
    <row r="903" ht="13.5">
      <c r="J903" s="688"/>
    </row>
    <row r="904" ht="13.5">
      <c r="J904" s="688"/>
    </row>
    <row r="905" ht="13.5">
      <c r="J905" s="688"/>
    </row>
    <row r="906" ht="13.5">
      <c r="J906" s="688"/>
    </row>
    <row r="907" ht="13.5">
      <c r="J907" s="688"/>
    </row>
    <row r="908" ht="13.5">
      <c r="J908" s="688"/>
    </row>
    <row r="909" ht="13.5">
      <c r="J909" s="688"/>
    </row>
    <row r="910" ht="13.5">
      <c r="J910" s="688"/>
    </row>
    <row r="911" ht="13.5">
      <c r="J911" s="688"/>
    </row>
    <row r="912" ht="13.5">
      <c r="J912" s="688"/>
    </row>
    <row r="913" ht="13.5">
      <c r="J913" s="688"/>
    </row>
    <row r="914" ht="13.5">
      <c r="J914" s="688"/>
    </row>
    <row r="915" ht="13.5">
      <c r="J915" s="688"/>
    </row>
    <row r="916" ht="13.5">
      <c r="J916" s="688"/>
    </row>
    <row r="917" ht="13.5">
      <c r="J917" s="688"/>
    </row>
    <row r="918" ht="13.5">
      <c r="J918" s="688"/>
    </row>
    <row r="919" ht="13.5">
      <c r="J919" s="688"/>
    </row>
    <row r="920" ht="13.5">
      <c r="J920" s="688"/>
    </row>
    <row r="921" ht="13.5">
      <c r="J921" s="688"/>
    </row>
    <row r="922" ht="13.5">
      <c r="J922" s="688"/>
    </row>
    <row r="923" ht="13.5">
      <c r="J923" s="688"/>
    </row>
    <row r="924" ht="13.5">
      <c r="J924" s="688"/>
    </row>
    <row r="925" ht="13.5">
      <c r="J925" s="688"/>
    </row>
    <row r="926" ht="13.5">
      <c r="J926" s="688"/>
    </row>
    <row r="927" ht="13.5">
      <c r="J927" s="688"/>
    </row>
    <row r="928" ht="13.5">
      <c r="J928" s="688"/>
    </row>
    <row r="929" ht="13.5">
      <c r="J929" s="688"/>
    </row>
    <row r="930" ht="13.5">
      <c r="J930" s="688"/>
    </row>
    <row r="931" ht="13.5">
      <c r="J931" s="688"/>
    </row>
    <row r="932" ht="13.5">
      <c r="J932" s="688"/>
    </row>
    <row r="933" ht="13.5">
      <c r="J933" s="688"/>
    </row>
    <row r="934" ht="13.5">
      <c r="J934" s="688"/>
    </row>
    <row r="935" ht="13.5">
      <c r="J935" s="688"/>
    </row>
    <row r="936" ht="13.5">
      <c r="J936" s="688"/>
    </row>
    <row r="937" ht="13.5">
      <c r="J937" s="688"/>
    </row>
    <row r="938" ht="13.5">
      <c r="J938" s="688"/>
    </row>
    <row r="939" ht="13.5">
      <c r="J939" s="688"/>
    </row>
    <row r="940" ht="13.5">
      <c r="J940" s="688"/>
    </row>
    <row r="941" ht="13.5">
      <c r="J941" s="688"/>
    </row>
    <row r="942" ht="13.5">
      <c r="J942" s="688"/>
    </row>
    <row r="943" ht="13.5">
      <c r="J943" s="688"/>
    </row>
    <row r="944" ht="13.5">
      <c r="J944" s="688"/>
    </row>
    <row r="945" ht="13.5">
      <c r="J945" s="688"/>
    </row>
    <row r="946" ht="13.5">
      <c r="J946" s="688"/>
    </row>
    <row r="947" ht="13.5">
      <c r="J947" s="688"/>
    </row>
    <row r="948" ht="13.5">
      <c r="J948" s="688"/>
    </row>
    <row r="949" ht="13.5">
      <c r="J949" s="688"/>
    </row>
    <row r="950" ht="13.5">
      <c r="J950" s="688"/>
    </row>
    <row r="951" ht="13.5">
      <c r="J951" s="688"/>
    </row>
    <row r="952" ht="13.5">
      <c r="J952" s="688"/>
    </row>
    <row r="953" ht="13.5">
      <c r="J953" s="688"/>
    </row>
    <row r="954" ht="13.5">
      <c r="J954" s="688"/>
    </row>
    <row r="955" ht="13.5">
      <c r="J955" s="688"/>
    </row>
    <row r="956" ht="13.5">
      <c r="J956" s="688"/>
    </row>
    <row r="957" ht="13.5">
      <c r="J957" s="688"/>
    </row>
    <row r="958" ht="13.5">
      <c r="J958" s="688"/>
    </row>
    <row r="959" ht="13.5">
      <c r="J959" s="688"/>
    </row>
    <row r="960" ht="13.5">
      <c r="J960" s="688"/>
    </row>
    <row r="961" ht="13.5">
      <c r="J961" s="688"/>
    </row>
    <row r="962" ht="13.5">
      <c r="J962" s="688"/>
    </row>
    <row r="963" ht="13.5">
      <c r="J963" s="688"/>
    </row>
    <row r="964" ht="13.5">
      <c r="J964" s="688"/>
    </row>
    <row r="965" ht="13.5">
      <c r="J965" s="688"/>
    </row>
    <row r="966" ht="13.5">
      <c r="J966" s="688"/>
    </row>
    <row r="967" ht="13.5">
      <c r="J967" s="688"/>
    </row>
    <row r="968" ht="13.5">
      <c r="J968" s="688"/>
    </row>
    <row r="969" ht="13.5">
      <c r="J969" s="688"/>
    </row>
    <row r="970" ht="13.5">
      <c r="J970" s="688"/>
    </row>
    <row r="971" ht="13.5">
      <c r="J971" s="688"/>
    </row>
    <row r="972" ht="13.5">
      <c r="J972" s="688"/>
    </row>
    <row r="973" ht="13.5">
      <c r="J973" s="688"/>
    </row>
    <row r="974" ht="13.5">
      <c r="J974" s="688"/>
    </row>
    <row r="975" ht="13.5">
      <c r="J975" s="688"/>
    </row>
    <row r="976" ht="13.5">
      <c r="J976" s="688"/>
    </row>
    <row r="977" ht="13.5">
      <c r="J977" s="688"/>
    </row>
    <row r="978" ht="13.5">
      <c r="J978" s="688"/>
    </row>
    <row r="979" ht="13.5">
      <c r="J979" s="688"/>
    </row>
    <row r="980" ht="13.5">
      <c r="J980" s="688"/>
    </row>
    <row r="981" ht="13.5">
      <c r="J981" s="688"/>
    </row>
    <row r="982" ht="13.5">
      <c r="J982" s="688"/>
    </row>
    <row r="983" ht="13.5">
      <c r="J983" s="688"/>
    </row>
    <row r="984" ht="13.5">
      <c r="J984" s="688"/>
    </row>
    <row r="985" ht="13.5">
      <c r="J985" s="688"/>
    </row>
    <row r="986" ht="13.5">
      <c r="J986" s="688"/>
    </row>
    <row r="987" ht="13.5">
      <c r="J987" s="688"/>
    </row>
    <row r="988" ht="13.5">
      <c r="J988" s="688"/>
    </row>
    <row r="989" ht="13.5">
      <c r="J989" s="688"/>
    </row>
    <row r="990" ht="13.5">
      <c r="J990" s="688"/>
    </row>
    <row r="991" ht="13.5">
      <c r="J991" s="688"/>
    </row>
    <row r="992" ht="13.5">
      <c r="J992" s="688"/>
    </row>
    <row r="993" ht="13.5">
      <c r="J993" s="688"/>
    </row>
    <row r="994" ht="13.5">
      <c r="J994" s="688"/>
    </row>
    <row r="995" ht="13.5">
      <c r="J995" s="688"/>
    </row>
    <row r="996" ht="13.5">
      <c r="J996" s="688"/>
    </row>
    <row r="997" ht="13.5">
      <c r="J997" s="688"/>
    </row>
    <row r="998" ht="13.5">
      <c r="J998" s="688"/>
    </row>
    <row r="999" ht="13.5">
      <c r="J999" s="688"/>
    </row>
    <row r="1000" ht="13.5">
      <c r="J1000" s="688"/>
    </row>
    <row r="1001" ht="13.5">
      <c r="J1001" s="688"/>
    </row>
    <row r="1002" ht="13.5">
      <c r="J1002" s="688"/>
    </row>
    <row r="1003" ht="13.5">
      <c r="J1003" s="688"/>
    </row>
    <row r="1004" ht="13.5">
      <c r="J1004" s="688"/>
    </row>
    <row r="1005" ht="13.5">
      <c r="J1005" s="688"/>
    </row>
    <row r="1006" ht="13.5">
      <c r="J1006" s="688"/>
    </row>
    <row r="1007" ht="13.5">
      <c r="J1007" s="688"/>
    </row>
    <row r="1008" ht="13.5">
      <c r="J1008" s="688"/>
    </row>
    <row r="1009" ht="13.5">
      <c r="J1009" s="688"/>
    </row>
    <row r="1010" ht="13.5">
      <c r="J1010" s="688"/>
    </row>
    <row r="1011" ht="13.5">
      <c r="J1011" s="688"/>
    </row>
    <row r="1012" ht="13.5">
      <c r="J1012" s="688"/>
    </row>
    <row r="1013" ht="13.5">
      <c r="J1013" s="688"/>
    </row>
    <row r="1014" ht="13.5">
      <c r="J1014" s="688"/>
    </row>
    <row r="1015" ht="13.5">
      <c r="J1015" s="688"/>
    </row>
    <row r="1016" ht="13.5">
      <c r="J1016" s="688"/>
    </row>
    <row r="1017" ht="13.5">
      <c r="J1017" s="688"/>
    </row>
    <row r="1018" ht="13.5">
      <c r="J1018" s="688"/>
    </row>
    <row r="1019" ht="13.5">
      <c r="J1019" s="688"/>
    </row>
    <row r="1020" ht="13.5">
      <c r="J1020" s="688"/>
    </row>
    <row r="1021" ht="13.5">
      <c r="J1021" s="688"/>
    </row>
    <row r="1022" ht="13.5">
      <c r="J1022" s="688"/>
    </row>
    <row r="1023" ht="13.5">
      <c r="J1023" s="688"/>
    </row>
    <row r="1024" ht="13.5">
      <c r="J1024" s="688"/>
    </row>
    <row r="1025" ht="13.5">
      <c r="J1025" s="688"/>
    </row>
    <row r="1026" ht="13.5">
      <c r="J1026" s="688"/>
    </row>
    <row r="1027" ht="13.5">
      <c r="J1027" s="688"/>
    </row>
    <row r="1028" ht="13.5">
      <c r="J1028" s="688"/>
    </row>
    <row r="1029" ht="13.5">
      <c r="J1029" s="688"/>
    </row>
    <row r="1030" ht="13.5">
      <c r="J1030" s="688"/>
    </row>
    <row r="1031" ht="13.5">
      <c r="J1031" s="688"/>
    </row>
    <row r="1032" ht="13.5">
      <c r="J1032" s="688"/>
    </row>
    <row r="1033" ht="13.5">
      <c r="J1033" s="688"/>
    </row>
    <row r="1034" ht="13.5">
      <c r="J1034" s="688"/>
    </row>
    <row r="1035" ht="13.5">
      <c r="J1035" s="688"/>
    </row>
    <row r="1036" ht="13.5">
      <c r="J1036" s="688"/>
    </row>
    <row r="1037" ht="13.5">
      <c r="J1037" s="688"/>
    </row>
    <row r="1038" ht="13.5">
      <c r="J1038" s="688"/>
    </row>
    <row r="1039" ht="13.5">
      <c r="J1039" s="688"/>
    </row>
    <row r="1040" ht="13.5">
      <c r="J1040" s="688"/>
    </row>
    <row r="1041" ht="13.5">
      <c r="J1041" s="688"/>
    </row>
    <row r="1042" ht="13.5">
      <c r="J1042" s="688"/>
    </row>
    <row r="1043" ht="13.5">
      <c r="J1043" s="688"/>
    </row>
    <row r="1044" ht="13.5">
      <c r="J1044" s="688"/>
    </row>
    <row r="1045" ht="13.5">
      <c r="J1045" s="688"/>
    </row>
    <row r="1046" ht="13.5">
      <c r="J1046" s="688"/>
    </row>
    <row r="1047" ht="13.5">
      <c r="J1047" s="688"/>
    </row>
    <row r="1048" ht="13.5">
      <c r="J1048" s="688"/>
    </row>
    <row r="1049" ht="13.5">
      <c r="J1049" s="688"/>
    </row>
    <row r="1050" ht="13.5">
      <c r="J1050" s="688"/>
    </row>
    <row r="1051" ht="13.5">
      <c r="J1051" s="688"/>
    </row>
    <row r="1052" ht="13.5">
      <c r="J1052" s="688"/>
    </row>
    <row r="1053" ht="13.5">
      <c r="J1053" s="688"/>
    </row>
    <row r="1054" ht="13.5">
      <c r="J1054" s="688"/>
    </row>
    <row r="1055" ht="13.5">
      <c r="J1055" s="688"/>
    </row>
    <row r="1056" ht="13.5">
      <c r="J1056" s="688"/>
    </row>
    <row r="1057" ht="13.5">
      <c r="J1057" s="688"/>
    </row>
    <row r="1058" ht="13.5">
      <c r="J1058" s="688"/>
    </row>
    <row r="1059" ht="13.5">
      <c r="J1059" s="688"/>
    </row>
    <row r="1060" ht="13.5">
      <c r="J1060" s="688"/>
    </row>
    <row r="1061" ht="13.5">
      <c r="J1061" s="688"/>
    </row>
    <row r="1062" ht="13.5">
      <c r="J1062" s="688"/>
    </row>
    <row r="1063" ht="13.5">
      <c r="J1063" s="688"/>
    </row>
    <row r="1064" ht="13.5">
      <c r="J1064" s="688"/>
    </row>
    <row r="1065" ht="13.5">
      <c r="J1065" s="688"/>
    </row>
    <row r="1066" ht="13.5">
      <c r="J1066" s="688"/>
    </row>
    <row r="1067" ht="13.5">
      <c r="J1067" s="688"/>
    </row>
    <row r="1068" ht="13.5">
      <c r="J1068" s="688"/>
    </row>
    <row r="1069" ht="13.5">
      <c r="J1069" s="688"/>
    </row>
    <row r="1070" ht="13.5">
      <c r="J1070" s="688"/>
    </row>
    <row r="1071" ht="13.5">
      <c r="J1071" s="688"/>
    </row>
    <row r="1072" ht="13.5">
      <c r="J1072" s="688"/>
    </row>
    <row r="1073" ht="13.5">
      <c r="J1073" s="688"/>
    </row>
    <row r="1074" ht="13.5">
      <c r="J1074" s="688"/>
    </row>
    <row r="1075" ht="13.5">
      <c r="J1075" s="688"/>
    </row>
    <row r="1076" ht="13.5">
      <c r="J1076" s="688"/>
    </row>
    <row r="1077" ht="13.5">
      <c r="J1077" s="688"/>
    </row>
    <row r="1078" ht="13.5">
      <c r="J1078" s="688"/>
    </row>
    <row r="1079" ht="13.5">
      <c r="J1079" s="688"/>
    </row>
    <row r="1080" ht="13.5">
      <c r="J1080" s="688"/>
    </row>
    <row r="1081" ht="13.5">
      <c r="J1081" s="688"/>
    </row>
    <row r="1082" ht="13.5">
      <c r="J1082" s="688"/>
    </row>
    <row r="1083" ht="13.5">
      <c r="J1083" s="688"/>
    </row>
    <row r="1084" ht="13.5">
      <c r="J1084" s="688"/>
    </row>
    <row r="1085" ht="13.5">
      <c r="J1085" s="688"/>
    </row>
    <row r="1086" ht="13.5">
      <c r="J1086" s="688"/>
    </row>
    <row r="1087" ht="13.5">
      <c r="J1087" s="688"/>
    </row>
    <row r="1088" ht="13.5">
      <c r="J1088" s="688"/>
    </row>
    <row r="1089" ht="13.5">
      <c r="J1089" s="688"/>
    </row>
    <row r="1090" ht="13.5">
      <c r="J1090" s="688"/>
    </row>
    <row r="1091" ht="13.5">
      <c r="J1091" s="688"/>
    </row>
    <row r="1092" ht="13.5">
      <c r="J1092" s="688"/>
    </row>
    <row r="1093" ht="13.5">
      <c r="J1093" s="688"/>
    </row>
    <row r="1094" ht="13.5">
      <c r="J1094" s="688"/>
    </row>
    <row r="1095" ht="13.5">
      <c r="J1095" s="688"/>
    </row>
    <row r="1096" ht="13.5">
      <c r="J1096" s="688"/>
    </row>
    <row r="1097" ht="13.5">
      <c r="J1097" s="688"/>
    </row>
    <row r="1098" ht="13.5">
      <c r="J1098" s="688"/>
    </row>
    <row r="1099" ht="13.5">
      <c r="J1099" s="688"/>
    </row>
    <row r="1100" ht="13.5">
      <c r="J1100" s="688"/>
    </row>
    <row r="1101" ht="13.5">
      <c r="J1101" s="688"/>
    </row>
    <row r="1102" ht="13.5">
      <c r="J1102" s="688"/>
    </row>
    <row r="1103" ht="13.5">
      <c r="J1103" s="688"/>
    </row>
    <row r="1104" ht="13.5">
      <c r="J1104" s="688"/>
    </row>
    <row r="1105" ht="13.5">
      <c r="J1105" s="688"/>
    </row>
    <row r="1106" ht="13.5">
      <c r="J1106" s="688"/>
    </row>
    <row r="1107" ht="13.5">
      <c r="J1107" s="688"/>
    </row>
    <row r="1108" ht="13.5">
      <c r="J1108" s="688"/>
    </row>
    <row r="1109" ht="13.5">
      <c r="J1109" s="688"/>
    </row>
    <row r="1110" ht="13.5">
      <c r="J1110" s="688"/>
    </row>
    <row r="1111" ht="13.5">
      <c r="J1111" s="688"/>
    </row>
    <row r="1112" ht="13.5">
      <c r="J1112" s="688"/>
    </row>
    <row r="1113" ht="13.5">
      <c r="J1113" s="688"/>
    </row>
    <row r="1114" ht="13.5">
      <c r="J1114" s="688"/>
    </row>
    <row r="1115" ht="13.5">
      <c r="J1115" s="688"/>
    </row>
    <row r="1116" ht="13.5">
      <c r="J1116" s="688"/>
    </row>
    <row r="1117" ht="13.5">
      <c r="J1117" s="688"/>
    </row>
    <row r="1118" ht="13.5">
      <c r="J1118" s="688"/>
    </row>
    <row r="1119" ht="13.5">
      <c r="J1119" s="688"/>
    </row>
    <row r="1120" ht="13.5">
      <c r="J1120" s="688"/>
    </row>
    <row r="1121" ht="13.5">
      <c r="J1121" s="688"/>
    </row>
    <row r="1122" ht="13.5">
      <c r="J1122" s="688"/>
    </row>
    <row r="1123" ht="13.5">
      <c r="J1123" s="688"/>
    </row>
    <row r="1124" ht="13.5">
      <c r="J1124" s="688"/>
    </row>
    <row r="1125" ht="13.5">
      <c r="J1125" s="688"/>
    </row>
    <row r="1126" ht="13.5">
      <c r="J1126" s="688"/>
    </row>
    <row r="1127" ht="13.5">
      <c r="J1127" s="688"/>
    </row>
    <row r="1128" ht="13.5">
      <c r="J1128" s="688"/>
    </row>
    <row r="1129" ht="13.5">
      <c r="J1129" s="688"/>
    </row>
    <row r="1130" ht="13.5">
      <c r="J1130" s="688"/>
    </row>
    <row r="1131" ht="13.5">
      <c r="J1131" s="688"/>
    </row>
    <row r="1132" ht="13.5">
      <c r="J1132" s="688"/>
    </row>
    <row r="1133" ht="13.5">
      <c r="J1133" s="688"/>
    </row>
    <row r="1134" ht="13.5">
      <c r="J1134" s="688"/>
    </row>
    <row r="1135" ht="13.5">
      <c r="J1135" s="688"/>
    </row>
    <row r="1136" ht="13.5">
      <c r="J1136" s="688"/>
    </row>
    <row r="1137" ht="13.5">
      <c r="J1137" s="688"/>
    </row>
    <row r="1138" ht="13.5">
      <c r="J1138" s="688"/>
    </row>
    <row r="1139" ht="13.5">
      <c r="J1139" s="688"/>
    </row>
    <row r="1140" ht="13.5">
      <c r="J1140" s="688"/>
    </row>
    <row r="1141" ht="13.5">
      <c r="J1141" s="688"/>
    </row>
    <row r="1142" ht="13.5">
      <c r="J1142" s="688"/>
    </row>
    <row r="1143" ht="13.5">
      <c r="J1143" s="688"/>
    </row>
    <row r="1144" ht="13.5">
      <c r="J1144" s="688"/>
    </row>
    <row r="1145" ht="13.5">
      <c r="J1145" s="688"/>
    </row>
    <row r="1146" ht="13.5">
      <c r="J1146" s="688"/>
    </row>
    <row r="1147" ht="13.5">
      <c r="J1147" s="688"/>
    </row>
    <row r="1148" ht="13.5">
      <c r="J1148" s="688"/>
    </row>
    <row r="1149" ht="13.5">
      <c r="J1149" s="688"/>
    </row>
    <row r="1150" ht="13.5">
      <c r="J1150" s="688"/>
    </row>
    <row r="1151" ht="13.5">
      <c r="J1151" s="688"/>
    </row>
    <row r="1152" ht="13.5">
      <c r="J1152" s="688"/>
    </row>
    <row r="1153" ht="13.5">
      <c r="J1153" s="688"/>
    </row>
    <row r="1154" ht="13.5">
      <c r="J1154" s="688"/>
    </row>
    <row r="1155" ht="13.5">
      <c r="J1155" s="688"/>
    </row>
    <row r="1156" ht="13.5">
      <c r="J1156" s="688"/>
    </row>
    <row r="1157" ht="13.5">
      <c r="J1157" s="688"/>
    </row>
    <row r="1158" ht="13.5">
      <c r="J1158" s="688"/>
    </row>
    <row r="1159" ht="13.5">
      <c r="J1159" s="688"/>
    </row>
    <row r="1160" ht="13.5">
      <c r="J1160" s="688"/>
    </row>
    <row r="1161" ht="13.5">
      <c r="J1161" s="688"/>
    </row>
    <row r="1162" ht="13.5">
      <c r="J1162" s="688"/>
    </row>
    <row r="1163" ht="13.5">
      <c r="J1163" s="688"/>
    </row>
    <row r="1164" ht="13.5">
      <c r="J1164" s="688"/>
    </row>
    <row r="1165" ht="13.5">
      <c r="J1165" s="688"/>
    </row>
    <row r="1166" ht="13.5">
      <c r="J1166" s="688"/>
    </row>
    <row r="1167" ht="13.5">
      <c r="J1167" s="688"/>
    </row>
    <row r="1168" ht="13.5">
      <c r="J1168" s="688"/>
    </row>
    <row r="1169" ht="13.5">
      <c r="J1169" s="688"/>
    </row>
    <row r="1170" ht="13.5">
      <c r="J1170" s="688"/>
    </row>
    <row r="1171" ht="13.5">
      <c r="J1171" s="688"/>
    </row>
    <row r="1172" ht="13.5">
      <c r="J1172" s="688"/>
    </row>
    <row r="1173" ht="13.5">
      <c r="J1173" s="688"/>
    </row>
    <row r="1174" ht="13.5">
      <c r="J1174" s="688"/>
    </row>
    <row r="1175" ht="13.5">
      <c r="J1175" s="688"/>
    </row>
    <row r="1176" ht="13.5">
      <c r="J1176" s="688"/>
    </row>
    <row r="1177" ht="13.5">
      <c r="J1177" s="688"/>
    </row>
    <row r="1178" ht="13.5">
      <c r="J1178" s="688"/>
    </row>
    <row r="1179" ht="13.5">
      <c r="J1179" s="688"/>
    </row>
    <row r="1180" ht="13.5">
      <c r="J1180" s="688"/>
    </row>
    <row r="1181" ht="13.5">
      <c r="J1181" s="688"/>
    </row>
    <row r="1182" ht="13.5">
      <c r="J1182" s="688"/>
    </row>
    <row r="1183" ht="13.5">
      <c r="J1183" s="688"/>
    </row>
    <row r="1184" ht="13.5">
      <c r="J1184" s="688"/>
    </row>
    <row r="1185" ht="13.5">
      <c r="J1185" s="688"/>
    </row>
    <row r="1186" ht="13.5">
      <c r="J1186" s="688"/>
    </row>
    <row r="1187" ht="13.5">
      <c r="J1187" s="688"/>
    </row>
    <row r="1188" ht="13.5">
      <c r="J1188" s="688"/>
    </row>
    <row r="1189" ht="13.5">
      <c r="J1189" s="688"/>
    </row>
    <row r="1190" ht="13.5">
      <c r="J1190" s="688"/>
    </row>
    <row r="1191" ht="13.5">
      <c r="J1191" s="688"/>
    </row>
    <row r="1192" ht="13.5">
      <c r="J1192" s="688"/>
    </row>
    <row r="1193" ht="13.5">
      <c r="J1193" s="688"/>
    </row>
    <row r="1194" ht="13.5">
      <c r="J1194" s="688"/>
    </row>
    <row r="1195" ht="13.5">
      <c r="J1195" s="688"/>
    </row>
    <row r="1196" ht="13.5">
      <c r="J1196" s="688"/>
    </row>
    <row r="1197" ht="13.5">
      <c r="J1197" s="688"/>
    </row>
    <row r="1198" ht="13.5">
      <c r="J1198" s="688"/>
    </row>
    <row r="1199" ht="13.5">
      <c r="J1199" s="688"/>
    </row>
    <row r="1200" ht="13.5">
      <c r="J1200" s="688"/>
    </row>
    <row r="1201" ht="13.5">
      <c r="J1201" s="688"/>
    </row>
    <row r="1202" ht="13.5">
      <c r="J1202" s="688"/>
    </row>
    <row r="1203" ht="13.5">
      <c r="J1203" s="688"/>
    </row>
    <row r="1204" ht="13.5">
      <c r="J1204" s="688"/>
    </row>
    <row r="1205" ht="13.5">
      <c r="J1205" s="688"/>
    </row>
    <row r="1206" ht="13.5">
      <c r="J1206" s="688"/>
    </row>
    <row r="1207" ht="13.5">
      <c r="J1207" s="688"/>
    </row>
    <row r="1208" ht="13.5">
      <c r="J1208" s="688"/>
    </row>
    <row r="1209" ht="13.5">
      <c r="J1209" s="688"/>
    </row>
    <row r="1210" ht="13.5">
      <c r="J1210" s="688"/>
    </row>
    <row r="1211" ht="13.5">
      <c r="J1211" s="688"/>
    </row>
    <row r="1212" ht="13.5">
      <c r="J1212" s="688"/>
    </row>
    <row r="1213" ht="13.5">
      <c r="J1213" s="688"/>
    </row>
    <row r="1214" ht="13.5">
      <c r="J1214" s="688"/>
    </row>
    <row r="1215" ht="13.5">
      <c r="J1215" s="688"/>
    </row>
    <row r="1216" ht="13.5">
      <c r="J1216" s="688"/>
    </row>
    <row r="1217" ht="13.5">
      <c r="J1217" s="688"/>
    </row>
    <row r="1218" ht="13.5">
      <c r="J1218" s="688"/>
    </row>
    <row r="1219" ht="13.5">
      <c r="J1219" s="688"/>
    </row>
    <row r="1220" ht="13.5">
      <c r="J1220" s="688"/>
    </row>
    <row r="1221" ht="13.5">
      <c r="J1221" s="688"/>
    </row>
    <row r="1222" ht="13.5">
      <c r="J1222" s="688"/>
    </row>
    <row r="1223" ht="13.5">
      <c r="J1223" s="688"/>
    </row>
    <row r="1224" ht="13.5">
      <c r="J1224" s="688"/>
    </row>
    <row r="1225" ht="13.5">
      <c r="J1225" s="688"/>
    </row>
    <row r="1226" ht="13.5">
      <c r="J1226" s="688"/>
    </row>
    <row r="1227" ht="13.5">
      <c r="J1227" s="688"/>
    </row>
    <row r="1228" ht="13.5">
      <c r="J1228" s="688"/>
    </row>
    <row r="1229" ht="13.5">
      <c r="J1229" s="688"/>
    </row>
    <row r="1230" ht="13.5">
      <c r="J1230" s="688"/>
    </row>
    <row r="1231" ht="13.5">
      <c r="J1231" s="688"/>
    </row>
    <row r="1232" ht="13.5">
      <c r="J1232" s="688"/>
    </row>
    <row r="1233" ht="13.5">
      <c r="J1233" s="688"/>
    </row>
    <row r="1234" ht="13.5">
      <c r="J1234" s="688"/>
    </row>
    <row r="1235" ht="13.5">
      <c r="J1235" s="688"/>
    </row>
    <row r="1236" ht="13.5">
      <c r="J1236" s="688"/>
    </row>
    <row r="1237" ht="13.5">
      <c r="J1237" s="688"/>
    </row>
    <row r="1238" ht="13.5">
      <c r="J1238" s="688"/>
    </row>
    <row r="1239" ht="13.5">
      <c r="J1239" s="688"/>
    </row>
    <row r="1240" ht="13.5">
      <c r="J1240" s="688"/>
    </row>
    <row r="1241" ht="13.5">
      <c r="J1241" s="688"/>
    </row>
    <row r="1242" ht="13.5">
      <c r="J1242" s="688"/>
    </row>
    <row r="1243" ht="13.5">
      <c r="J1243" s="688"/>
    </row>
    <row r="1244" ht="13.5">
      <c r="J1244" s="688"/>
    </row>
    <row r="1245" ht="13.5">
      <c r="J1245" s="688"/>
    </row>
    <row r="1246" ht="13.5">
      <c r="J1246" s="688"/>
    </row>
    <row r="1247" ht="13.5">
      <c r="J1247" s="688"/>
    </row>
    <row r="1248" ht="13.5">
      <c r="J1248" s="688"/>
    </row>
    <row r="1249" ht="13.5">
      <c r="J1249" s="688"/>
    </row>
    <row r="1250" ht="13.5">
      <c r="J1250" s="688"/>
    </row>
    <row r="1251" ht="13.5">
      <c r="J1251" s="688"/>
    </row>
    <row r="1252" ht="13.5">
      <c r="J1252" s="688"/>
    </row>
    <row r="1253" ht="13.5">
      <c r="J1253" s="688"/>
    </row>
    <row r="1254" ht="13.5">
      <c r="J1254" s="688"/>
    </row>
    <row r="1255" ht="13.5">
      <c r="J1255" s="688"/>
    </row>
    <row r="1256" ht="13.5">
      <c r="J1256" s="688"/>
    </row>
    <row r="1257" ht="13.5">
      <c r="J1257" s="688"/>
    </row>
    <row r="1258" ht="13.5">
      <c r="J1258" s="688"/>
    </row>
    <row r="1259" ht="13.5">
      <c r="J1259" s="688"/>
    </row>
    <row r="1260" ht="13.5">
      <c r="J1260" s="688"/>
    </row>
    <row r="1261" ht="13.5">
      <c r="J1261" s="688"/>
    </row>
    <row r="1262" ht="13.5">
      <c r="J1262" s="688"/>
    </row>
    <row r="1263" ht="13.5">
      <c r="J1263" s="688"/>
    </row>
    <row r="1264" ht="13.5">
      <c r="J1264" s="688"/>
    </row>
    <row r="1265" ht="13.5">
      <c r="J1265" s="688"/>
    </row>
    <row r="1266" ht="13.5">
      <c r="J1266" s="688"/>
    </row>
    <row r="1267" ht="13.5">
      <c r="J1267" s="688"/>
    </row>
    <row r="1268" ht="13.5">
      <c r="J1268" s="688"/>
    </row>
    <row r="1269" ht="13.5">
      <c r="J1269" s="688"/>
    </row>
    <row r="1270" ht="13.5">
      <c r="J1270" s="688"/>
    </row>
    <row r="1271" ht="13.5">
      <c r="J1271" s="688"/>
    </row>
    <row r="1272" ht="13.5">
      <c r="J1272" s="688"/>
    </row>
    <row r="1273" ht="13.5">
      <c r="J1273" s="688"/>
    </row>
    <row r="1274" ht="13.5">
      <c r="J1274" s="688"/>
    </row>
    <row r="1275" ht="13.5">
      <c r="J1275" s="688"/>
    </row>
    <row r="1276" ht="13.5">
      <c r="J1276" s="688"/>
    </row>
    <row r="1277" ht="13.5">
      <c r="J1277" s="688"/>
    </row>
    <row r="1278" ht="13.5">
      <c r="J1278" s="688"/>
    </row>
    <row r="1279" ht="13.5">
      <c r="J1279" s="688"/>
    </row>
    <row r="1280" ht="13.5">
      <c r="J1280" s="688"/>
    </row>
    <row r="1281" ht="13.5">
      <c r="J1281" s="688"/>
    </row>
    <row r="1282" ht="13.5">
      <c r="J1282" s="688"/>
    </row>
    <row r="1283" ht="13.5">
      <c r="J1283" s="688"/>
    </row>
    <row r="1284" ht="13.5">
      <c r="J1284" s="688"/>
    </row>
    <row r="1285" ht="13.5">
      <c r="J1285" s="688"/>
    </row>
    <row r="1286" ht="13.5">
      <c r="J1286" s="688"/>
    </row>
    <row r="1287" ht="13.5">
      <c r="J1287" s="688"/>
    </row>
    <row r="1288" ht="13.5">
      <c r="J1288" s="688"/>
    </row>
    <row r="1289" ht="13.5">
      <c r="J1289" s="688"/>
    </row>
    <row r="1290" ht="13.5">
      <c r="J1290" s="688"/>
    </row>
    <row r="1291" ht="13.5">
      <c r="J1291" s="688"/>
    </row>
    <row r="1292" ht="13.5">
      <c r="J1292" s="688"/>
    </row>
    <row r="1293" ht="13.5">
      <c r="J1293" s="688"/>
    </row>
    <row r="1294" ht="13.5">
      <c r="J1294" s="688"/>
    </row>
    <row r="1295" ht="13.5">
      <c r="J1295" s="688"/>
    </row>
    <row r="1296" ht="13.5">
      <c r="J1296" s="688"/>
    </row>
    <row r="1297" ht="13.5">
      <c r="J1297" s="688"/>
    </row>
    <row r="1298" ht="13.5">
      <c r="J1298" s="688"/>
    </row>
    <row r="1299" ht="13.5">
      <c r="J1299" s="688"/>
    </row>
    <row r="1300" ht="13.5">
      <c r="J1300" s="688"/>
    </row>
    <row r="1301" ht="13.5">
      <c r="J1301" s="688"/>
    </row>
    <row r="1302" ht="13.5">
      <c r="J1302" s="688"/>
    </row>
    <row r="1303" ht="13.5">
      <c r="J1303" s="688"/>
    </row>
    <row r="1304" ht="13.5">
      <c r="J1304" s="688"/>
    </row>
    <row r="1305" ht="13.5">
      <c r="J1305" s="688"/>
    </row>
    <row r="1306" ht="13.5">
      <c r="J1306" s="688"/>
    </row>
    <row r="1307" ht="13.5">
      <c r="J1307" s="688"/>
    </row>
    <row r="1308" ht="13.5">
      <c r="J1308" s="688"/>
    </row>
    <row r="1309" ht="13.5">
      <c r="J1309" s="688"/>
    </row>
    <row r="1310" ht="13.5">
      <c r="J1310" s="688"/>
    </row>
    <row r="1311" ht="13.5">
      <c r="J1311" s="688"/>
    </row>
    <row r="1312" ht="13.5">
      <c r="J1312" s="688"/>
    </row>
    <row r="1313" ht="13.5">
      <c r="J1313" s="688"/>
    </row>
    <row r="1314" ht="13.5">
      <c r="J1314" s="688"/>
    </row>
    <row r="1315" ht="13.5">
      <c r="J1315" s="688"/>
    </row>
    <row r="1316" ht="13.5">
      <c r="J1316" s="688"/>
    </row>
    <row r="1317" ht="13.5">
      <c r="J1317" s="688"/>
    </row>
    <row r="1318" ht="13.5">
      <c r="J1318" s="688"/>
    </row>
    <row r="1319" ht="13.5">
      <c r="J1319" s="688"/>
    </row>
    <row r="1320" ht="13.5">
      <c r="J1320" s="688"/>
    </row>
    <row r="1321" ht="13.5">
      <c r="J1321" s="688"/>
    </row>
    <row r="1322" ht="13.5">
      <c r="J1322" s="688"/>
    </row>
    <row r="1323" ht="13.5">
      <c r="J1323" s="688"/>
    </row>
    <row r="1324" ht="13.5">
      <c r="J1324" s="688"/>
    </row>
    <row r="1325" ht="13.5">
      <c r="J1325" s="688"/>
    </row>
    <row r="1326" ht="13.5">
      <c r="J1326" s="688"/>
    </row>
    <row r="1327" ht="13.5">
      <c r="J1327" s="688"/>
    </row>
    <row r="1328" ht="13.5">
      <c r="J1328" s="688"/>
    </row>
    <row r="1329" ht="13.5">
      <c r="J1329" s="688"/>
    </row>
    <row r="1330" ht="13.5">
      <c r="J1330" s="688"/>
    </row>
    <row r="1331" ht="13.5">
      <c r="J1331" s="688"/>
    </row>
    <row r="1332" ht="13.5">
      <c r="J1332" s="688"/>
    </row>
    <row r="1333" ht="13.5">
      <c r="J1333" s="688"/>
    </row>
    <row r="1334" ht="13.5">
      <c r="J1334" s="688"/>
    </row>
    <row r="1335" ht="13.5">
      <c r="J1335" s="688"/>
    </row>
    <row r="1336" ht="13.5">
      <c r="J1336" s="688"/>
    </row>
    <row r="1337" ht="13.5">
      <c r="J1337" s="688"/>
    </row>
    <row r="1338" ht="13.5">
      <c r="J1338" s="688"/>
    </row>
    <row r="1339" ht="13.5">
      <c r="J1339" s="688"/>
    </row>
    <row r="1340" ht="13.5">
      <c r="J1340" s="688"/>
    </row>
    <row r="1341" ht="13.5">
      <c r="J1341" s="688"/>
    </row>
    <row r="1342" ht="13.5">
      <c r="J1342" s="688"/>
    </row>
    <row r="1343" ht="13.5">
      <c r="J1343" s="688"/>
    </row>
    <row r="1344" ht="13.5">
      <c r="J1344" s="688"/>
    </row>
    <row r="1345" ht="13.5">
      <c r="J1345" s="688"/>
    </row>
    <row r="1346" ht="13.5">
      <c r="J1346" s="688"/>
    </row>
    <row r="1347" ht="13.5">
      <c r="J1347" s="688"/>
    </row>
    <row r="1348" ht="13.5">
      <c r="J1348" s="688"/>
    </row>
    <row r="1349" ht="13.5">
      <c r="J1349" s="688"/>
    </row>
    <row r="1350" ht="13.5">
      <c r="J1350" s="688"/>
    </row>
    <row r="1351" ht="13.5">
      <c r="J1351" s="688"/>
    </row>
    <row r="1352" ht="13.5">
      <c r="J1352" s="688"/>
    </row>
    <row r="1353" ht="13.5">
      <c r="J1353" s="688"/>
    </row>
    <row r="1354" ht="13.5">
      <c r="J1354" s="688"/>
    </row>
    <row r="1355" ht="13.5">
      <c r="J1355" s="688"/>
    </row>
    <row r="1356" ht="13.5">
      <c r="J1356" s="688"/>
    </row>
    <row r="1357" ht="13.5">
      <c r="J1357" s="688"/>
    </row>
    <row r="1358" ht="13.5">
      <c r="J1358" s="688"/>
    </row>
    <row r="1359" ht="13.5">
      <c r="J1359" s="688"/>
    </row>
    <row r="1360" ht="13.5">
      <c r="J1360" s="688"/>
    </row>
    <row r="1361" ht="13.5">
      <c r="J1361" s="688"/>
    </row>
    <row r="1362" ht="13.5">
      <c r="J1362" s="688"/>
    </row>
    <row r="1363" ht="13.5">
      <c r="J1363" s="688"/>
    </row>
    <row r="1364" ht="13.5">
      <c r="J1364" s="688"/>
    </row>
    <row r="1365" ht="13.5">
      <c r="J1365" s="688"/>
    </row>
    <row r="1366" ht="13.5">
      <c r="J1366" s="688"/>
    </row>
    <row r="1367" ht="13.5">
      <c r="J1367" s="688"/>
    </row>
    <row r="1368" ht="13.5">
      <c r="J1368" s="688"/>
    </row>
    <row r="1369" ht="13.5">
      <c r="J1369" s="688"/>
    </row>
    <row r="1370" ht="13.5">
      <c r="J1370" s="688"/>
    </row>
    <row r="1371" ht="13.5">
      <c r="J1371" s="688"/>
    </row>
    <row r="1372" ht="13.5">
      <c r="J1372" s="688"/>
    </row>
    <row r="1373" ht="13.5">
      <c r="J1373" s="688"/>
    </row>
    <row r="1374" ht="13.5">
      <c r="J1374" s="688"/>
    </row>
    <row r="1375" ht="13.5">
      <c r="J1375" s="688"/>
    </row>
    <row r="1376" ht="13.5">
      <c r="J1376" s="688"/>
    </row>
    <row r="1377" ht="13.5">
      <c r="J1377" s="688"/>
    </row>
    <row r="1378" ht="13.5">
      <c r="J1378" s="688"/>
    </row>
    <row r="1379" ht="13.5">
      <c r="J1379" s="688"/>
    </row>
    <row r="1380" ht="13.5">
      <c r="J1380" s="688"/>
    </row>
    <row r="1381" ht="13.5">
      <c r="J1381" s="688"/>
    </row>
    <row r="1382" ht="13.5">
      <c r="J1382" s="688"/>
    </row>
    <row r="1383" ht="13.5">
      <c r="J1383" s="688"/>
    </row>
    <row r="1384" ht="13.5">
      <c r="J1384" s="688"/>
    </row>
    <row r="1385" ht="13.5">
      <c r="J1385" s="688"/>
    </row>
    <row r="1386" ht="13.5">
      <c r="J1386" s="688"/>
    </row>
    <row r="1387" ht="13.5">
      <c r="J1387" s="688"/>
    </row>
    <row r="1388" ht="13.5">
      <c r="J1388" s="688"/>
    </row>
    <row r="1389" ht="13.5">
      <c r="J1389" s="688"/>
    </row>
    <row r="1390" ht="13.5">
      <c r="J1390" s="688"/>
    </row>
    <row r="1391" ht="13.5">
      <c r="J1391" s="688"/>
    </row>
    <row r="1392" ht="13.5">
      <c r="J1392" s="688"/>
    </row>
    <row r="1393" ht="13.5">
      <c r="J1393" s="688"/>
    </row>
    <row r="1394" ht="13.5">
      <c r="J1394" s="688"/>
    </row>
    <row r="1395" ht="13.5">
      <c r="J1395" s="688"/>
    </row>
    <row r="1396" ht="13.5">
      <c r="J1396" s="688"/>
    </row>
    <row r="1397" ht="13.5">
      <c r="J1397" s="688"/>
    </row>
    <row r="1398" ht="13.5">
      <c r="J1398" s="688"/>
    </row>
    <row r="1399" ht="13.5">
      <c r="J1399" s="688"/>
    </row>
    <row r="1400" ht="13.5">
      <c r="J1400" s="688"/>
    </row>
    <row r="1401" ht="13.5">
      <c r="J1401" s="688"/>
    </row>
    <row r="1402" ht="13.5">
      <c r="J1402" s="688"/>
    </row>
    <row r="1403" ht="13.5">
      <c r="J1403" s="688"/>
    </row>
    <row r="1404" ht="13.5">
      <c r="J1404" s="688"/>
    </row>
    <row r="1405" ht="13.5">
      <c r="J1405" s="688"/>
    </row>
    <row r="1406" ht="13.5">
      <c r="J1406" s="688"/>
    </row>
    <row r="1407" ht="13.5">
      <c r="J1407" s="688"/>
    </row>
    <row r="1408" ht="13.5">
      <c r="J1408" s="688"/>
    </row>
    <row r="1409" ht="13.5">
      <c r="J1409" s="688"/>
    </row>
    <row r="1410" ht="13.5">
      <c r="J1410" s="688"/>
    </row>
    <row r="1411" ht="13.5">
      <c r="J1411" s="688"/>
    </row>
    <row r="1412" ht="13.5">
      <c r="J1412" s="688"/>
    </row>
    <row r="1413" ht="13.5">
      <c r="J1413" s="688"/>
    </row>
    <row r="1414" ht="13.5">
      <c r="J1414" s="688"/>
    </row>
    <row r="1415" ht="13.5">
      <c r="J1415" s="688"/>
    </row>
    <row r="1416" ht="13.5">
      <c r="J1416" s="688"/>
    </row>
    <row r="1417" ht="13.5">
      <c r="J1417" s="688"/>
    </row>
    <row r="1418" ht="13.5">
      <c r="J1418" s="688"/>
    </row>
    <row r="1419" ht="13.5">
      <c r="J1419" s="688"/>
    </row>
    <row r="1420" ht="13.5">
      <c r="J1420" s="688"/>
    </row>
    <row r="1421" ht="13.5">
      <c r="J1421" s="688"/>
    </row>
    <row r="1422" ht="13.5">
      <c r="J1422" s="688"/>
    </row>
    <row r="1423" ht="13.5">
      <c r="J1423" s="688"/>
    </row>
    <row r="1424" ht="13.5">
      <c r="J1424" s="688"/>
    </row>
    <row r="1425" ht="13.5">
      <c r="J1425" s="688"/>
    </row>
    <row r="1426" ht="13.5">
      <c r="J1426" s="688"/>
    </row>
    <row r="1427" ht="13.5">
      <c r="J1427" s="688"/>
    </row>
    <row r="1428" ht="13.5">
      <c r="J1428" s="688"/>
    </row>
    <row r="1429" ht="13.5">
      <c r="J1429" s="688"/>
    </row>
    <row r="1430" ht="13.5">
      <c r="J1430" s="688"/>
    </row>
    <row r="1431" ht="13.5">
      <c r="J1431" s="688"/>
    </row>
    <row r="1432" ht="13.5">
      <c r="J1432" s="688"/>
    </row>
    <row r="1433" ht="13.5">
      <c r="J1433" s="688"/>
    </row>
    <row r="1434" ht="13.5">
      <c r="J1434" s="688"/>
    </row>
    <row r="1435" ht="13.5">
      <c r="J1435" s="688"/>
    </row>
    <row r="1436" ht="13.5">
      <c r="J1436" s="688"/>
    </row>
    <row r="1437" ht="13.5">
      <c r="J1437" s="688"/>
    </row>
    <row r="1438" ht="13.5">
      <c r="J1438" s="688"/>
    </row>
    <row r="1439" ht="13.5">
      <c r="J1439" s="688"/>
    </row>
    <row r="1440" ht="13.5">
      <c r="J1440" s="688"/>
    </row>
    <row r="1441" ht="13.5">
      <c r="J1441" s="688"/>
    </row>
    <row r="1442" ht="13.5">
      <c r="J1442" s="688"/>
    </row>
    <row r="1443" ht="13.5">
      <c r="J1443" s="688"/>
    </row>
    <row r="1444" ht="13.5">
      <c r="J1444" s="688"/>
    </row>
    <row r="1445" ht="13.5">
      <c r="J1445" s="688"/>
    </row>
    <row r="1446" ht="13.5">
      <c r="J1446" s="688"/>
    </row>
    <row r="1447" ht="13.5">
      <c r="J1447" s="688"/>
    </row>
    <row r="1448" ht="13.5">
      <c r="J1448" s="688"/>
    </row>
    <row r="1449" ht="13.5">
      <c r="J1449" s="688"/>
    </row>
    <row r="1450" ht="13.5">
      <c r="J1450" s="688"/>
    </row>
    <row r="1451" ht="13.5">
      <c r="J1451" s="688"/>
    </row>
    <row r="1452" ht="13.5">
      <c r="J1452" s="688"/>
    </row>
    <row r="1453" ht="13.5">
      <c r="J1453" s="688"/>
    </row>
    <row r="1454" ht="13.5">
      <c r="J1454" s="688"/>
    </row>
    <row r="1455" ht="13.5">
      <c r="J1455" s="688"/>
    </row>
    <row r="1456" ht="13.5">
      <c r="J1456" s="688"/>
    </row>
    <row r="1457" ht="13.5">
      <c r="J1457" s="688"/>
    </row>
    <row r="1458" ht="13.5">
      <c r="J1458" s="688"/>
    </row>
    <row r="1459" ht="13.5">
      <c r="J1459" s="688"/>
    </row>
    <row r="1460" ht="13.5">
      <c r="J1460" s="688"/>
    </row>
    <row r="1461" ht="13.5">
      <c r="J1461" s="688"/>
    </row>
    <row r="1462" ht="13.5">
      <c r="J1462" s="688"/>
    </row>
    <row r="1463" ht="13.5">
      <c r="J1463" s="688"/>
    </row>
    <row r="1464" ht="13.5">
      <c r="J1464" s="688"/>
    </row>
    <row r="1465" ht="13.5">
      <c r="J1465" s="688"/>
    </row>
    <row r="1466" ht="13.5">
      <c r="J1466" s="688"/>
    </row>
    <row r="1467" ht="13.5">
      <c r="J1467" s="688"/>
    </row>
    <row r="1468" ht="13.5">
      <c r="J1468" s="688"/>
    </row>
    <row r="1469" ht="13.5">
      <c r="J1469" s="688"/>
    </row>
    <row r="1470" ht="13.5">
      <c r="J1470" s="688"/>
    </row>
    <row r="1471" ht="13.5">
      <c r="J1471" s="688"/>
    </row>
    <row r="1472" ht="13.5">
      <c r="J1472" s="688"/>
    </row>
    <row r="1473" ht="13.5">
      <c r="J1473" s="688"/>
    </row>
    <row r="1474" ht="13.5">
      <c r="J1474" s="688"/>
    </row>
    <row r="1475" ht="13.5">
      <c r="J1475" s="688"/>
    </row>
    <row r="1476" ht="13.5">
      <c r="J1476" s="688"/>
    </row>
    <row r="1477" ht="13.5">
      <c r="J1477" s="688"/>
    </row>
    <row r="1478" ht="13.5">
      <c r="J1478" s="688"/>
    </row>
    <row r="1479" ht="13.5">
      <c r="J1479" s="688"/>
    </row>
    <row r="1480" ht="13.5">
      <c r="J1480" s="688"/>
    </row>
    <row r="1481" ht="13.5">
      <c r="J1481" s="688"/>
    </row>
    <row r="1482" ht="13.5">
      <c r="J1482" s="688"/>
    </row>
    <row r="1483" ht="13.5">
      <c r="J1483" s="688"/>
    </row>
    <row r="1484" ht="13.5">
      <c r="J1484" s="688"/>
    </row>
    <row r="1485" ht="13.5">
      <c r="J1485" s="688"/>
    </row>
    <row r="1486" ht="13.5">
      <c r="J1486" s="688"/>
    </row>
    <row r="1487" ht="13.5">
      <c r="J1487" s="688"/>
    </row>
    <row r="1488" ht="13.5">
      <c r="J1488" s="688"/>
    </row>
    <row r="1489" ht="13.5">
      <c r="J1489" s="688"/>
    </row>
    <row r="1490" ht="13.5">
      <c r="J1490" s="688"/>
    </row>
    <row r="1491" ht="13.5">
      <c r="J1491" s="688"/>
    </row>
    <row r="1492" ht="13.5">
      <c r="J1492" s="688"/>
    </row>
    <row r="1493" ht="13.5">
      <c r="J1493" s="688"/>
    </row>
    <row r="1494" ht="13.5">
      <c r="J1494" s="688"/>
    </row>
    <row r="1495" ht="13.5">
      <c r="J1495" s="688"/>
    </row>
    <row r="1496" ht="13.5">
      <c r="J1496" s="688"/>
    </row>
    <row r="1497" ht="13.5">
      <c r="J1497" s="688"/>
    </row>
    <row r="1498" ht="13.5">
      <c r="J1498" s="688"/>
    </row>
    <row r="1499" ht="13.5">
      <c r="J1499" s="688"/>
    </row>
    <row r="1500" ht="13.5">
      <c r="J1500" s="688"/>
    </row>
    <row r="1501" ht="13.5">
      <c r="J1501" s="688"/>
    </row>
    <row r="1502" ht="13.5">
      <c r="J1502" s="688"/>
    </row>
    <row r="1503" ht="13.5">
      <c r="J1503" s="688"/>
    </row>
    <row r="1504" ht="13.5">
      <c r="J1504" s="688"/>
    </row>
    <row r="1505" ht="13.5">
      <c r="J1505" s="688"/>
    </row>
    <row r="1506" ht="13.5">
      <c r="J1506" s="688"/>
    </row>
    <row r="1507" ht="13.5">
      <c r="J1507" s="688"/>
    </row>
    <row r="1508" ht="13.5">
      <c r="J1508" s="688"/>
    </row>
    <row r="1509" ht="13.5">
      <c r="J1509" s="688"/>
    </row>
    <row r="1510" ht="13.5">
      <c r="J1510" s="688"/>
    </row>
    <row r="1511" ht="13.5">
      <c r="J1511" s="688"/>
    </row>
    <row r="1512" ht="13.5">
      <c r="J1512" s="688"/>
    </row>
    <row r="1513" ht="13.5">
      <c r="J1513" s="688"/>
    </row>
    <row r="1514" ht="13.5">
      <c r="J1514" s="688"/>
    </row>
    <row r="1515" ht="13.5">
      <c r="J1515" s="688"/>
    </row>
    <row r="1516" ht="13.5">
      <c r="J1516" s="688"/>
    </row>
    <row r="1517" ht="13.5">
      <c r="J1517" s="688"/>
    </row>
    <row r="1518" ht="13.5">
      <c r="J1518" s="688"/>
    </row>
    <row r="1519" ht="13.5">
      <c r="J1519" s="688"/>
    </row>
    <row r="1520" ht="13.5">
      <c r="J1520" s="688"/>
    </row>
    <row r="1521" ht="13.5">
      <c r="J1521" s="688"/>
    </row>
    <row r="1522" ht="13.5">
      <c r="J1522" s="688"/>
    </row>
    <row r="1523" ht="13.5">
      <c r="J1523" s="688"/>
    </row>
    <row r="1524" ht="13.5">
      <c r="J1524" s="688"/>
    </row>
    <row r="1525" ht="13.5">
      <c r="J1525" s="688"/>
    </row>
    <row r="1526" ht="13.5">
      <c r="J1526" s="688"/>
    </row>
    <row r="1527" ht="13.5">
      <c r="J1527" s="688"/>
    </row>
    <row r="1528" ht="13.5">
      <c r="J1528" s="688"/>
    </row>
    <row r="1529" ht="13.5">
      <c r="J1529" s="688"/>
    </row>
    <row r="1530" ht="13.5">
      <c r="J1530" s="688"/>
    </row>
    <row r="1531" ht="13.5">
      <c r="J1531" s="688"/>
    </row>
    <row r="1532" ht="13.5">
      <c r="J1532" s="688"/>
    </row>
    <row r="1533" ht="13.5">
      <c r="J1533" s="688"/>
    </row>
    <row r="1534" ht="13.5">
      <c r="J1534" s="688"/>
    </row>
    <row r="1535" ht="13.5">
      <c r="J1535" s="688"/>
    </row>
    <row r="1536" ht="13.5">
      <c r="J1536" s="688"/>
    </row>
    <row r="1537" ht="13.5">
      <c r="J1537" s="688"/>
    </row>
    <row r="1538" ht="13.5">
      <c r="J1538" s="688"/>
    </row>
    <row r="1539" ht="13.5">
      <c r="J1539" s="688"/>
    </row>
    <row r="1540" ht="13.5">
      <c r="J1540" s="688"/>
    </row>
    <row r="1541" ht="13.5">
      <c r="J1541" s="688"/>
    </row>
    <row r="1542" ht="13.5">
      <c r="J1542" s="688"/>
    </row>
    <row r="1543" ht="13.5">
      <c r="J1543" s="688"/>
    </row>
    <row r="1544" ht="13.5">
      <c r="J1544" s="688"/>
    </row>
    <row r="1545" ht="13.5">
      <c r="J1545" s="688"/>
    </row>
    <row r="1546" ht="13.5">
      <c r="J1546" s="688"/>
    </row>
    <row r="1547" ht="13.5">
      <c r="J1547" s="688"/>
    </row>
    <row r="1548" ht="13.5">
      <c r="J1548" s="688"/>
    </row>
    <row r="1549" ht="13.5">
      <c r="J1549" s="688"/>
    </row>
    <row r="1550" ht="13.5">
      <c r="J1550" s="688"/>
    </row>
    <row r="1551" ht="13.5">
      <c r="J1551" s="688"/>
    </row>
    <row r="1552" ht="13.5">
      <c r="J1552" s="688"/>
    </row>
    <row r="1553" ht="13.5">
      <c r="J1553" s="688"/>
    </row>
    <row r="1554" ht="13.5">
      <c r="J1554" s="688"/>
    </row>
    <row r="1555" ht="13.5">
      <c r="J1555" s="688"/>
    </row>
    <row r="1556" ht="13.5">
      <c r="J1556" s="688"/>
    </row>
    <row r="1557" ht="13.5">
      <c r="J1557" s="688"/>
    </row>
    <row r="1558" ht="13.5">
      <c r="J1558" s="688"/>
    </row>
    <row r="1559" ht="13.5">
      <c r="J1559" s="688"/>
    </row>
    <row r="1560" ht="13.5">
      <c r="J1560" s="688"/>
    </row>
    <row r="1561" ht="13.5">
      <c r="J1561" s="688"/>
    </row>
    <row r="1562" ht="13.5">
      <c r="J1562" s="688"/>
    </row>
    <row r="1563" ht="13.5">
      <c r="J1563" s="688"/>
    </row>
    <row r="1564" ht="13.5">
      <c r="J1564" s="688"/>
    </row>
    <row r="1565" ht="13.5">
      <c r="J1565" s="688"/>
    </row>
    <row r="1566" ht="13.5">
      <c r="J1566" s="688"/>
    </row>
    <row r="1567" ht="13.5">
      <c r="J1567" s="688"/>
    </row>
    <row r="1568" ht="13.5">
      <c r="J1568" s="688"/>
    </row>
    <row r="1569" ht="13.5">
      <c r="J1569" s="688"/>
    </row>
    <row r="1570" ht="13.5">
      <c r="J1570" s="688"/>
    </row>
    <row r="1571" ht="13.5">
      <c r="J1571" s="688"/>
    </row>
    <row r="1572" ht="13.5">
      <c r="J1572" s="688"/>
    </row>
    <row r="1573" ht="13.5">
      <c r="J1573" s="688"/>
    </row>
    <row r="1574" ht="13.5">
      <c r="J1574" s="688"/>
    </row>
    <row r="1575" ht="13.5">
      <c r="J1575" s="688"/>
    </row>
    <row r="1576" ht="13.5">
      <c r="J1576" s="688"/>
    </row>
    <row r="1577" ht="13.5">
      <c r="J1577" s="688"/>
    </row>
    <row r="1578" ht="13.5">
      <c r="J1578" s="688"/>
    </row>
    <row r="1579" ht="13.5">
      <c r="J1579" s="688"/>
    </row>
    <row r="1580" ht="13.5">
      <c r="J1580" s="688"/>
    </row>
    <row r="1581" ht="13.5">
      <c r="J1581" s="688"/>
    </row>
    <row r="1582" ht="13.5">
      <c r="J1582" s="688"/>
    </row>
    <row r="1583" ht="13.5">
      <c r="J1583" s="688"/>
    </row>
    <row r="1584" ht="13.5">
      <c r="J1584" s="688"/>
    </row>
    <row r="1585" ht="13.5">
      <c r="J1585" s="688"/>
    </row>
    <row r="1586" ht="13.5">
      <c r="J1586" s="688"/>
    </row>
    <row r="1587" ht="13.5">
      <c r="J1587" s="688"/>
    </row>
    <row r="1588" ht="13.5">
      <c r="J1588" s="688"/>
    </row>
    <row r="1589" ht="13.5">
      <c r="J1589" s="688"/>
    </row>
    <row r="1590" ht="13.5">
      <c r="J1590" s="688"/>
    </row>
    <row r="1591" ht="13.5">
      <c r="J1591" s="688"/>
    </row>
    <row r="1592" ht="13.5">
      <c r="J1592" s="688"/>
    </row>
    <row r="1593" ht="13.5">
      <c r="J1593" s="688"/>
    </row>
    <row r="1594" ht="13.5">
      <c r="J1594" s="688"/>
    </row>
    <row r="1595" ht="13.5">
      <c r="J1595" s="688"/>
    </row>
    <row r="1596" ht="13.5">
      <c r="J1596" s="688"/>
    </row>
    <row r="1597" ht="13.5">
      <c r="J1597" s="688"/>
    </row>
    <row r="1598" ht="13.5">
      <c r="J1598" s="688"/>
    </row>
    <row r="1599" ht="13.5">
      <c r="J1599" s="688"/>
    </row>
    <row r="1600" ht="13.5">
      <c r="J1600" s="688"/>
    </row>
    <row r="1601" ht="13.5">
      <c r="J1601" s="688"/>
    </row>
    <row r="1602" ht="13.5">
      <c r="J1602" s="688"/>
    </row>
    <row r="1603" ht="13.5">
      <c r="J1603" s="688"/>
    </row>
    <row r="1604" ht="13.5">
      <c r="J1604" s="688"/>
    </row>
    <row r="1605" ht="13.5">
      <c r="J1605" s="688"/>
    </row>
    <row r="1606" ht="13.5">
      <c r="J1606" s="688"/>
    </row>
    <row r="1607" ht="13.5">
      <c r="J1607" s="688"/>
    </row>
    <row r="1608" ht="13.5">
      <c r="J1608" s="688"/>
    </row>
    <row r="1609" ht="13.5">
      <c r="J1609" s="688"/>
    </row>
    <row r="1610" ht="13.5">
      <c r="J1610" s="688"/>
    </row>
    <row r="1611" ht="13.5">
      <c r="J1611" s="688"/>
    </row>
    <row r="1612" ht="13.5">
      <c r="J1612" s="688"/>
    </row>
    <row r="1613" ht="13.5">
      <c r="J1613" s="688"/>
    </row>
    <row r="1614" ht="13.5">
      <c r="J1614" s="688"/>
    </row>
    <row r="1615" ht="13.5">
      <c r="J1615" s="688"/>
    </row>
    <row r="1616" ht="13.5">
      <c r="J1616" s="688"/>
    </row>
    <row r="1617" ht="13.5">
      <c r="J1617" s="688"/>
    </row>
    <row r="1618" ht="13.5">
      <c r="J1618" s="688"/>
    </row>
    <row r="1619" ht="13.5">
      <c r="J1619" s="688"/>
    </row>
    <row r="1620" ht="13.5">
      <c r="J1620" s="688"/>
    </row>
    <row r="1621" ht="13.5">
      <c r="J1621" s="688"/>
    </row>
    <row r="1622" ht="13.5">
      <c r="J1622" s="688"/>
    </row>
    <row r="1623" ht="13.5">
      <c r="J1623" s="688"/>
    </row>
    <row r="1624" ht="13.5">
      <c r="J1624" s="688"/>
    </row>
    <row r="1625" ht="13.5">
      <c r="J1625" s="688"/>
    </row>
    <row r="1626" ht="13.5">
      <c r="J1626" s="688"/>
    </row>
    <row r="1627" ht="13.5">
      <c r="J1627" s="688"/>
    </row>
    <row r="1628" ht="13.5">
      <c r="J1628" s="688"/>
    </row>
    <row r="1629" ht="13.5">
      <c r="J1629" s="688"/>
    </row>
    <row r="1630" ht="13.5">
      <c r="J1630" s="688"/>
    </row>
    <row r="1631" ht="13.5">
      <c r="J1631" s="688"/>
    </row>
    <row r="1632" ht="13.5">
      <c r="J1632" s="688"/>
    </row>
    <row r="1633" ht="13.5">
      <c r="J1633" s="688"/>
    </row>
    <row r="1634" ht="13.5">
      <c r="J1634" s="688"/>
    </row>
    <row r="1635" ht="13.5">
      <c r="J1635" s="688"/>
    </row>
    <row r="1636" ht="13.5">
      <c r="J1636" s="688"/>
    </row>
    <row r="1637" ht="13.5">
      <c r="J1637" s="688"/>
    </row>
    <row r="1638" ht="13.5">
      <c r="J1638" s="688"/>
    </row>
    <row r="1639" ht="13.5">
      <c r="J1639" s="688"/>
    </row>
    <row r="1640" ht="13.5">
      <c r="J1640" s="688"/>
    </row>
    <row r="1641" ht="13.5">
      <c r="J1641" s="688"/>
    </row>
    <row r="1642" ht="13.5">
      <c r="J1642" s="688"/>
    </row>
    <row r="1643" ht="13.5">
      <c r="J1643" s="688"/>
    </row>
    <row r="1644" ht="13.5">
      <c r="J1644" s="688"/>
    </row>
    <row r="1645" ht="13.5">
      <c r="J1645" s="688"/>
    </row>
    <row r="1646" ht="13.5">
      <c r="J1646" s="688"/>
    </row>
    <row r="1647" ht="13.5">
      <c r="J1647" s="688"/>
    </row>
    <row r="1648" ht="13.5">
      <c r="J1648" s="688"/>
    </row>
    <row r="1649" ht="13.5">
      <c r="J1649" s="688"/>
    </row>
    <row r="1650" ht="13.5">
      <c r="J1650" s="688"/>
    </row>
    <row r="1651" ht="13.5">
      <c r="J1651" s="688"/>
    </row>
    <row r="1652" ht="13.5">
      <c r="J1652" s="688"/>
    </row>
    <row r="1653" ht="13.5">
      <c r="J1653" s="688"/>
    </row>
    <row r="1654" ht="13.5">
      <c r="J1654" s="688"/>
    </row>
    <row r="1655" ht="13.5">
      <c r="J1655" s="688"/>
    </row>
    <row r="1656" ht="13.5">
      <c r="J1656" s="688"/>
    </row>
    <row r="1657" ht="13.5">
      <c r="J1657" s="688"/>
    </row>
    <row r="1658" ht="13.5">
      <c r="J1658" s="688"/>
    </row>
    <row r="1659" ht="13.5">
      <c r="J1659" s="688"/>
    </row>
    <row r="1660" ht="13.5">
      <c r="J1660" s="688"/>
    </row>
    <row r="1661" ht="13.5">
      <c r="J1661" s="688"/>
    </row>
    <row r="1662" ht="13.5">
      <c r="J1662" s="688"/>
    </row>
    <row r="1663" ht="13.5">
      <c r="J1663" s="688"/>
    </row>
    <row r="1664" ht="13.5">
      <c r="J1664" s="688"/>
    </row>
    <row r="1665" ht="13.5">
      <c r="J1665" s="688"/>
    </row>
    <row r="1666" ht="13.5">
      <c r="J1666" s="688"/>
    </row>
    <row r="1667" ht="13.5">
      <c r="J1667" s="688"/>
    </row>
    <row r="1668" ht="13.5">
      <c r="J1668" s="688"/>
    </row>
    <row r="1669" ht="13.5">
      <c r="J1669" s="688"/>
    </row>
    <row r="1670" ht="13.5">
      <c r="J1670" s="688"/>
    </row>
    <row r="1671" ht="13.5">
      <c r="J1671" s="688"/>
    </row>
    <row r="1672" ht="13.5">
      <c r="J1672" s="688"/>
    </row>
    <row r="1673" ht="13.5">
      <c r="J1673" s="688"/>
    </row>
    <row r="1674" ht="13.5">
      <c r="J1674" s="688"/>
    </row>
    <row r="1675" ht="13.5">
      <c r="J1675" s="688"/>
    </row>
    <row r="1676" ht="13.5">
      <c r="J1676" s="688"/>
    </row>
    <row r="1677" ht="13.5">
      <c r="J1677" s="688"/>
    </row>
    <row r="1678" ht="13.5">
      <c r="J1678" s="688"/>
    </row>
    <row r="1679" ht="13.5">
      <c r="J1679" s="688"/>
    </row>
    <row r="1680" ht="13.5">
      <c r="J1680" s="688"/>
    </row>
    <row r="1681" ht="13.5">
      <c r="J1681" s="688"/>
    </row>
    <row r="1682" ht="13.5">
      <c r="J1682" s="688"/>
    </row>
    <row r="1683" ht="13.5">
      <c r="J1683" s="688"/>
    </row>
    <row r="1684" ht="13.5">
      <c r="J1684" s="688"/>
    </row>
    <row r="1685" ht="13.5">
      <c r="J1685" s="688"/>
    </row>
    <row r="1686" ht="13.5">
      <c r="J1686" s="688"/>
    </row>
    <row r="1687" ht="13.5">
      <c r="J1687" s="688"/>
    </row>
    <row r="1688" ht="13.5">
      <c r="J1688" s="688"/>
    </row>
    <row r="1689" ht="13.5">
      <c r="J1689" s="688"/>
    </row>
    <row r="1690" ht="13.5">
      <c r="J1690" s="688"/>
    </row>
    <row r="1691" ht="13.5">
      <c r="J1691" s="688"/>
    </row>
    <row r="1692" ht="13.5">
      <c r="J1692" s="688"/>
    </row>
    <row r="1693" ht="13.5">
      <c r="J1693" s="688"/>
    </row>
    <row r="1694" ht="13.5">
      <c r="J1694" s="688"/>
    </row>
    <row r="1695" ht="13.5">
      <c r="J1695" s="688"/>
    </row>
    <row r="1696" ht="13.5">
      <c r="J1696" s="688"/>
    </row>
    <row r="1697" ht="13.5">
      <c r="J1697" s="688"/>
    </row>
    <row r="1698" ht="13.5">
      <c r="J1698" s="688"/>
    </row>
    <row r="1699" ht="13.5">
      <c r="J1699" s="688"/>
    </row>
    <row r="1700" ht="13.5">
      <c r="J1700" s="688"/>
    </row>
    <row r="1701" ht="13.5">
      <c r="J1701" s="688"/>
    </row>
    <row r="1702" ht="13.5">
      <c r="J1702" s="688"/>
    </row>
    <row r="1703" ht="13.5">
      <c r="J1703" s="688"/>
    </row>
    <row r="1704" ht="13.5">
      <c r="J1704" s="688"/>
    </row>
    <row r="1705" ht="13.5">
      <c r="J1705" s="688"/>
    </row>
    <row r="1706" ht="13.5">
      <c r="J1706" s="688"/>
    </row>
    <row r="1707" ht="13.5">
      <c r="J1707" s="688"/>
    </row>
    <row r="1708" ht="13.5">
      <c r="J1708" s="688"/>
    </row>
    <row r="1709" ht="13.5">
      <c r="J1709" s="688"/>
    </row>
    <row r="1710" ht="13.5">
      <c r="J1710" s="688"/>
    </row>
    <row r="1711" ht="13.5">
      <c r="J1711" s="688"/>
    </row>
    <row r="1712" ht="13.5">
      <c r="J1712" s="688"/>
    </row>
    <row r="1713" ht="13.5">
      <c r="J1713" s="688"/>
    </row>
    <row r="1714" ht="13.5">
      <c r="J1714" s="688"/>
    </row>
    <row r="1715" ht="13.5">
      <c r="J1715" s="688"/>
    </row>
    <row r="1716" ht="13.5">
      <c r="J1716" s="688"/>
    </row>
    <row r="1717" ht="13.5">
      <c r="J1717" s="688"/>
    </row>
    <row r="1718" ht="13.5">
      <c r="J1718" s="688"/>
    </row>
    <row r="1719" ht="13.5">
      <c r="J1719" s="688"/>
    </row>
    <row r="1720" ht="13.5">
      <c r="J1720" s="688"/>
    </row>
    <row r="1721" ht="13.5">
      <c r="J1721" s="688"/>
    </row>
    <row r="1722" ht="13.5">
      <c r="J1722" s="688"/>
    </row>
    <row r="1723" ht="13.5">
      <c r="J1723" s="688"/>
    </row>
    <row r="1724" ht="13.5">
      <c r="J1724" s="688"/>
    </row>
    <row r="1725" ht="13.5">
      <c r="J1725" s="688"/>
    </row>
    <row r="1726" ht="13.5">
      <c r="J1726" s="688"/>
    </row>
    <row r="1727" ht="13.5">
      <c r="J1727" s="688"/>
    </row>
    <row r="1728" ht="13.5">
      <c r="J1728" s="688"/>
    </row>
    <row r="1729" ht="13.5">
      <c r="J1729" s="688"/>
    </row>
    <row r="1730" ht="13.5">
      <c r="J1730" s="688"/>
    </row>
    <row r="1731" ht="13.5">
      <c r="J1731" s="688"/>
    </row>
    <row r="1732" ht="13.5">
      <c r="J1732" s="688"/>
    </row>
    <row r="1733" ht="13.5">
      <c r="J1733" s="688"/>
    </row>
  </sheetData>
  <mergeCells count="39">
    <mergeCell ref="U3:V5"/>
    <mergeCell ref="G3:G4"/>
    <mergeCell ref="H3:H5"/>
    <mergeCell ref="I3:I4"/>
    <mergeCell ref="J3:J4"/>
    <mergeCell ref="K5:L5"/>
    <mergeCell ref="R5:S5"/>
    <mergeCell ref="K3:M4"/>
    <mergeCell ref="N3:O4"/>
    <mergeCell ref="P3:Q4"/>
    <mergeCell ref="R3:T4"/>
    <mergeCell ref="B7:C7"/>
    <mergeCell ref="B9:C9"/>
    <mergeCell ref="B11:C11"/>
    <mergeCell ref="D3:D4"/>
    <mergeCell ref="E3:E4"/>
    <mergeCell ref="F3:F5"/>
    <mergeCell ref="B3:C5"/>
    <mergeCell ref="B18:C18"/>
    <mergeCell ref="B25:C25"/>
    <mergeCell ref="B31:C31"/>
    <mergeCell ref="B41:C41"/>
    <mergeCell ref="U54:V54"/>
    <mergeCell ref="B48:C48"/>
    <mergeCell ref="B54:C54"/>
    <mergeCell ref="B61:C61"/>
    <mergeCell ref="U61:V61"/>
    <mergeCell ref="U25:V25"/>
    <mergeCell ref="U31:V31"/>
    <mergeCell ref="U41:V41"/>
    <mergeCell ref="U48:V48"/>
    <mergeCell ref="U7:V7"/>
    <mergeCell ref="U9:V9"/>
    <mergeCell ref="U11:V11"/>
    <mergeCell ref="U18:V18"/>
    <mergeCell ref="U67:V67"/>
    <mergeCell ref="U73:V73"/>
    <mergeCell ref="B73:C73"/>
    <mergeCell ref="B67:C6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B2:P20"/>
  <sheetViews>
    <sheetView workbookViewId="0" topLeftCell="A1">
      <selection activeCell="A1" sqref="A1"/>
    </sheetView>
  </sheetViews>
  <sheetFormatPr defaultColWidth="9.00390625" defaultRowHeight="13.5"/>
  <cols>
    <col min="1" max="1" width="2.625" style="689" customWidth="1"/>
    <col min="2" max="2" width="15.125" style="736" customWidth="1"/>
    <col min="3" max="3" width="10.875" style="689" customWidth="1"/>
    <col min="4" max="4" width="10.125" style="689" customWidth="1"/>
    <col min="5" max="5" width="10.00390625" style="689" customWidth="1"/>
    <col min="6" max="6" width="10.125" style="689" customWidth="1"/>
    <col min="7" max="7" width="9.50390625" style="689" customWidth="1"/>
    <col min="8" max="8" width="10.375" style="689" customWidth="1"/>
    <col min="9" max="9" width="9.125" style="689" customWidth="1"/>
    <col min="10" max="10" width="7.875" style="689" customWidth="1"/>
    <col min="11" max="11" width="9.00390625" style="689" customWidth="1"/>
    <col min="12" max="12" width="9.625" style="689" customWidth="1"/>
    <col min="13" max="15" width="6.125" style="689" customWidth="1"/>
    <col min="16" max="16384" width="9.00390625" style="689" customWidth="1"/>
  </cols>
  <sheetData>
    <row r="2" ht="14.25">
      <c r="B2" s="690" t="s">
        <v>774</v>
      </c>
    </row>
    <row r="3" spans="2:12" ht="20.25" customHeight="1" thickBot="1">
      <c r="B3" s="691" t="s">
        <v>747</v>
      </c>
      <c r="C3" s="692"/>
      <c r="D3" s="692"/>
      <c r="E3" s="692"/>
      <c r="F3" s="692"/>
      <c r="G3" s="692"/>
      <c r="H3" s="692"/>
      <c r="I3" s="692"/>
      <c r="J3" s="692"/>
      <c r="K3" s="693"/>
      <c r="L3" s="693" t="s">
        <v>748</v>
      </c>
    </row>
    <row r="4" spans="2:16" ht="25.5" customHeight="1" thickTop="1">
      <c r="B4" s="1526" t="s">
        <v>749</v>
      </c>
      <c r="C4" s="1534" t="s">
        <v>750</v>
      </c>
      <c r="D4" s="1534" t="s">
        <v>751</v>
      </c>
      <c r="E4" s="1538" t="s">
        <v>752</v>
      </c>
      <c r="F4" s="1529" t="s">
        <v>753</v>
      </c>
      <c r="G4" s="1530"/>
      <c r="H4" s="1530"/>
      <c r="I4" s="1530"/>
      <c r="J4" s="1530"/>
      <c r="K4" s="1530"/>
      <c r="L4" s="1531"/>
      <c r="P4" s="694"/>
    </row>
    <row r="5" spans="2:16" ht="18" customHeight="1">
      <c r="B5" s="1527"/>
      <c r="C5" s="1535"/>
      <c r="D5" s="1535"/>
      <c r="E5" s="1539"/>
      <c r="F5" s="1541" t="s">
        <v>754</v>
      </c>
      <c r="G5" s="1542"/>
      <c r="H5" s="1521" t="s">
        <v>755</v>
      </c>
      <c r="I5" s="1522"/>
      <c r="J5" s="1522"/>
      <c r="K5" s="1522"/>
      <c r="L5" s="1523"/>
      <c r="P5" s="694"/>
    </row>
    <row r="6" spans="2:16" ht="22.5" customHeight="1">
      <c r="B6" s="1528"/>
      <c r="C6" s="1536"/>
      <c r="D6" s="1536"/>
      <c r="E6" s="1532"/>
      <c r="F6" s="1543"/>
      <c r="G6" s="1544"/>
      <c r="H6" s="1524" t="s">
        <v>223</v>
      </c>
      <c r="I6" s="1532" t="s">
        <v>756</v>
      </c>
      <c r="J6" s="1532"/>
      <c r="K6" s="1533" t="s">
        <v>757</v>
      </c>
      <c r="L6" s="1533"/>
      <c r="M6" s="692"/>
      <c r="N6" s="692"/>
      <c r="O6" s="692"/>
      <c r="P6" s="694"/>
    </row>
    <row r="7" spans="2:16" ht="23.25" customHeight="1">
      <c r="B7" s="1528"/>
      <c r="C7" s="1537"/>
      <c r="D7" s="1537"/>
      <c r="E7" s="1540"/>
      <c r="F7" s="695" t="s">
        <v>758</v>
      </c>
      <c r="G7" s="695" t="s">
        <v>759</v>
      </c>
      <c r="H7" s="1525"/>
      <c r="I7" s="696" t="s">
        <v>760</v>
      </c>
      <c r="J7" s="697" t="s">
        <v>761</v>
      </c>
      <c r="K7" s="696" t="s">
        <v>760</v>
      </c>
      <c r="L7" s="697" t="s">
        <v>761</v>
      </c>
      <c r="M7" s="698"/>
      <c r="N7" s="699"/>
      <c r="O7" s="699"/>
      <c r="P7" s="700"/>
    </row>
    <row r="8" spans="2:16" ht="9.75" customHeight="1">
      <c r="B8" s="701"/>
      <c r="C8" s="702" t="s">
        <v>762</v>
      </c>
      <c r="D8" s="702" t="s">
        <v>762</v>
      </c>
      <c r="E8" s="702" t="s">
        <v>762</v>
      </c>
      <c r="F8" s="702" t="s">
        <v>762</v>
      </c>
      <c r="G8" s="702" t="s">
        <v>762</v>
      </c>
      <c r="H8" s="702" t="s">
        <v>762</v>
      </c>
      <c r="I8" s="702"/>
      <c r="J8" s="702" t="s">
        <v>762</v>
      </c>
      <c r="K8" s="702"/>
      <c r="L8" s="703" t="s">
        <v>762</v>
      </c>
      <c r="M8" s="698"/>
      <c r="N8" s="699"/>
      <c r="O8" s="699"/>
      <c r="P8" s="700"/>
    </row>
    <row r="9" spans="2:16" ht="19.5" customHeight="1">
      <c r="B9" s="704" t="s">
        <v>763</v>
      </c>
      <c r="C9" s="705">
        <v>224.6</v>
      </c>
      <c r="D9" s="706">
        <v>20.4</v>
      </c>
      <c r="E9" s="707">
        <v>204.2</v>
      </c>
      <c r="F9" s="706">
        <v>108.8</v>
      </c>
      <c r="G9" s="707">
        <v>95.4</v>
      </c>
      <c r="H9" s="706">
        <v>199.3</v>
      </c>
      <c r="I9" s="708">
        <v>165</v>
      </c>
      <c r="J9" s="706">
        <v>2.8</v>
      </c>
      <c r="K9" s="709" t="s">
        <v>764</v>
      </c>
      <c r="L9" s="710">
        <v>2.1</v>
      </c>
      <c r="M9" s="711"/>
      <c r="N9" s="712"/>
      <c r="O9" s="713"/>
      <c r="P9" s="714"/>
    </row>
    <row r="10" spans="2:16" ht="19.5" customHeight="1">
      <c r="B10" s="704" t="s">
        <v>765</v>
      </c>
      <c r="C10" s="705">
        <v>228.3</v>
      </c>
      <c r="D10" s="706">
        <v>31.4</v>
      </c>
      <c r="E10" s="707">
        <v>196.9</v>
      </c>
      <c r="F10" s="706">
        <v>68</v>
      </c>
      <c r="G10" s="707">
        <v>128.9</v>
      </c>
      <c r="H10" s="706">
        <v>194.2</v>
      </c>
      <c r="I10" s="708">
        <v>145</v>
      </c>
      <c r="J10" s="706">
        <v>2.4</v>
      </c>
      <c r="K10" s="709" t="s">
        <v>766</v>
      </c>
      <c r="L10" s="715">
        <v>0.3</v>
      </c>
      <c r="M10" s="716"/>
      <c r="N10" s="717"/>
      <c r="O10" s="693"/>
      <c r="P10" s="718"/>
    </row>
    <row r="11" spans="2:16" ht="19.5" customHeight="1">
      <c r="B11" s="704"/>
      <c r="C11" s="705"/>
      <c r="D11" s="706"/>
      <c r="E11" s="707"/>
      <c r="F11" s="706"/>
      <c r="G11" s="707"/>
      <c r="H11" s="706"/>
      <c r="I11" s="708"/>
      <c r="J11" s="706"/>
      <c r="K11" s="709"/>
      <c r="L11" s="715"/>
      <c r="M11" s="716"/>
      <c r="N11" s="717"/>
      <c r="O11" s="693"/>
      <c r="P11" s="718"/>
    </row>
    <row r="12" spans="2:16" ht="19.5" customHeight="1">
      <c r="B12" s="719" t="s">
        <v>767</v>
      </c>
      <c r="C12" s="720">
        <v>779</v>
      </c>
      <c r="D12" s="721">
        <v>30.1</v>
      </c>
      <c r="E12" s="721">
        <v>748.5</v>
      </c>
      <c r="F12" s="721">
        <v>308.2</v>
      </c>
      <c r="G12" s="721">
        <v>440.3</v>
      </c>
      <c r="H12" s="721">
        <v>736.2</v>
      </c>
      <c r="I12" s="722">
        <v>535</v>
      </c>
      <c r="J12" s="721">
        <v>11.4</v>
      </c>
      <c r="K12" s="723">
        <v>7</v>
      </c>
      <c r="L12" s="724">
        <v>0.9</v>
      </c>
      <c r="M12" s="693"/>
      <c r="N12" s="693"/>
      <c r="O12" s="693"/>
      <c r="P12" s="718"/>
    </row>
    <row r="13" spans="2:16" ht="19.5" customHeight="1">
      <c r="B13" s="719" t="s">
        <v>768</v>
      </c>
      <c r="C13" s="720">
        <v>1673.9</v>
      </c>
      <c r="D13" s="721">
        <v>77.5</v>
      </c>
      <c r="E13" s="721">
        <v>1594.6</v>
      </c>
      <c r="F13" s="721">
        <v>295.4</v>
      </c>
      <c r="G13" s="721">
        <v>1299.2</v>
      </c>
      <c r="H13" s="721">
        <v>1573.8</v>
      </c>
      <c r="I13" s="722">
        <v>1225</v>
      </c>
      <c r="J13" s="721">
        <v>18.9</v>
      </c>
      <c r="K13" s="723">
        <v>10</v>
      </c>
      <c r="L13" s="724">
        <v>1.9</v>
      </c>
      <c r="M13" s="693"/>
      <c r="N13" s="693"/>
      <c r="O13" s="693"/>
      <c r="P13" s="718"/>
    </row>
    <row r="14" spans="2:16" ht="9.75" customHeight="1">
      <c r="B14" s="719"/>
      <c r="C14" s="720"/>
      <c r="D14" s="721"/>
      <c r="G14" s="721"/>
      <c r="I14" s="722"/>
      <c r="J14" s="721"/>
      <c r="K14" s="723"/>
      <c r="L14" s="724"/>
      <c r="M14" s="693"/>
      <c r="N14" s="693"/>
      <c r="O14" s="693"/>
      <c r="P14" s="718"/>
    </row>
    <row r="15" spans="2:16" ht="19.5" customHeight="1">
      <c r="B15" s="719" t="s">
        <v>769</v>
      </c>
      <c r="C15" s="720">
        <v>9038.2</v>
      </c>
      <c r="D15" s="721">
        <v>1326.5</v>
      </c>
      <c r="E15" s="721">
        <v>7707.2</v>
      </c>
      <c r="F15" s="721">
        <v>771.5</v>
      </c>
      <c r="G15" s="721">
        <v>6935.7</v>
      </c>
      <c r="H15" s="725">
        <v>7664</v>
      </c>
      <c r="I15" s="722">
        <v>5054</v>
      </c>
      <c r="J15" s="721">
        <v>42.1</v>
      </c>
      <c r="K15" s="723">
        <v>13</v>
      </c>
      <c r="L15" s="724">
        <v>1.1</v>
      </c>
      <c r="M15" s="693"/>
      <c r="N15" s="693"/>
      <c r="O15" s="693"/>
      <c r="P15" s="718"/>
    </row>
    <row r="16" spans="2:12" ht="18.75" customHeight="1">
      <c r="B16" s="726" t="s">
        <v>1749</v>
      </c>
      <c r="C16" s="727">
        <f aca="true" t="shared" si="0" ref="C16:J16">SUM(C9:C15)</f>
        <v>11944</v>
      </c>
      <c r="D16" s="727">
        <f t="shared" si="0"/>
        <v>1485.9</v>
      </c>
      <c r="E16" s="727">
        <f t="shared" si="0"/>
        <v>10451.4</v>
      </c>
      <c r="F16" s="727">
        <f t="shared" si="0"/>
        <v>1551.9</v>
      </c>
      <c r="G16" s="727">
        <f t="shared" si="0"/>
        <v>8899.5</v>
      </c>
      <c r="H16" s="727">
        <f t="shared" si="0"/>
        <v>10367.5</v>
      </c>
      <c r="I16" s="728">
        <f t="shared" si="0"/>
        <v>7124</v>
      </c>
      <c r="J16" s="727">
        <f t="shared" si="0"/>
        <v>77.6</v>
      </c>
      <c r="K16" s="729" t="s">
        <v>770</v>
      </c>
      <c r="L16" s="730">
        <f>SUM(L9:L15)</f>
        <v>6.299999999999999</v>
      </c>
    </row>
    <row r="17" spans="2:12" ht="18.75" customHeight="1">
      <c r="B17" s="731" t="s">
        <v>771</v>
      </c>
      <c r="C17" s="732">
        <v>172.9</v>
      </c>
      <c r="D17" s="732">
        <v>0</v>
      </c>
      <c r="E17" s="732">
        <v>172.9</v>
      </c>
      <c r="F17" s="732">
        <v>172.9</v>
      </c>
      <c r="G17" s="732">
        <v>0</v>
      </c>
      <c r="H17" s="732">
        <v>167.7</v>
      </c>
      <c r="I17" s="733">
        <v>137</v>
      </c>
      <c r="J17" s="732">
        <v>4.3</v>
      </c>
      <c r="K17" s="734" t="s">
        <v>772</v>
      </c>
      <c r="L17" s="735">
        <v>0.9</v>
      </c>
    </row>
    <row r="18" ht="12">
      <c r="B18" s="736" t="s">
        <v>773</v>
      </c>
    </row>
    <row r="20" ht="12">
      <c r="K20" s="737"/>
    </row>
  </sheetData>
  <mergeCells count="10">
    <mergeCell ref="H5:L5"/>
    <mergeCell ref="H6:H7"/>
    <mergeCell ref="B4:B7"/>
    <mergeCell ref="F4:L4"/>
    <mergeCell ref="I6:J6"/>
    <mergeCell ref="K6:L6"/>
    <mergeCell ref="C4:C7"/>
    <mergeCell ref="D4:D7"/>
    <mergeCell ref="E4:E7"/>
    <mergeCell ref="F5:G6"/>
  </mergeCells>
  <printOptions/>
  <pageMargins left="0.75" right="0.75" top="1" bottom="1" header="0.512" footer="0.51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B1:U71"/>
  <sheetViews>
    <sheetView workbookViewId="0" topLeftCell="A1">
      <selection activeCell="A1" sqref="A1"/>
    </sheetView>
  </sheetViews>
  <sheetFormatPr defaultColWidth="9.00390625" defaultRowHeight="13.5"/>
  <cols>
    <col min="1" max="1" width="4.125" style="738" customWidth="1"/>
    <col min="2" max="2" width="5.00390625" style="740" customWidth="1"/>
    <col min="3" max="3" width="7.375" style="740" customWidth="1"/>
    <col min="4" max="4" width="8.50390625" style="738" bestFit="1" customWidth="1"/>
    <col min="5" max="5" width="7.50390625" style="738" customWidth="1"/>
    <col min="6" max="6" width="8.125" style="738" customWidth="1"/>
    <col min="7" max="7" width="9.50390625" style="738" bestFit="1" customWidth="1"/>
    <col min="8" max="8" width="6.50390625" style="738" bestFit="1" customWidth="1"/>
    <col min="9" max="9" width="9.50390625" style="738" bestFit="1" customWidth="1"/>
    <col min="10" max="12" width="8.50390625" style="738" customWidth="1"/>
    <col min="13" max="13" width="7.00390625" style="738" customWidth="1"/>
    <col min="14" max="14" width="9.50390625" style="738" bestFit="1" customWidth="1"/>
    <col min="15" max="15" width="7.00390625" style="738" customWidth="1"/>
    <col min="16" max="16" width="7.50390625" style="738" customWidth="1"/>
    <col min="17" max="18" width="9.00390625" style="738" customWidth="1"/>
    <col min="19" max="19" width="7.50390625" style="738" customWidth="1"/>
    <col min="20" max="20" width="8.625" style="738" customWidth="1"/>
    <col min="21" max="21" width="9.50390625" style="738" bestFit="1" customWidth="1"/>
    <col min="22" max="16384" width="9.00390625" style="738" customWidth="1"/>
  </cols>
  <sheetData>
    <row r="1" ht="14.25">
      <c r="B1" s="739" t="s">
        <v>820</v>
      </c>
    </row>
    <row r="2" ht="12">
      <c r="C2" s="741"/>
    </row>
    <row r="3" spans="2:3" ht="12.75" thickBot="1">
      <c r="B3" s="740" t="s">
        <v>775</v>
      </c>
      <c r="C3" s="742"/>
    </row>
    <row r="4" spans="2:21" ht="15.75" customHeight="1" thickTop="1">
      <c r="B4" s="1565" t="s">
        <v>776</v>
      </c>
      <c r="C4" s="1566"/>
      <c r="D4" s="1561" t="s">
        <v>777</v>
      </c>
      <c r="E4" s="1562"/>
      <c r="F4" s="1562"/>
      <c r="G4" s="1562"/>
      <c r="H4" s="1562"/>
      <c r="I4" s="1562"/>
      <c r="J4" s="1562"/>
      <c r="K4" s="1562"/>
      <c r="L4" s="1562"/>
      <c r="M4" s="1562"/>
      <c r="N4" s="1563"/>
      <c r="O4" s="1561" t="s">
        <v>778</v>
      </c>
      <c r="P4" s="1562"/>
      <c r="Q4" s="1562"/>
      <c r="R4" s="1563"/>
      <c r="S4" s="1549" t="s">
        <v>779</v>
      </c>
      <c r="T4" s="1550"/>
      <c r="U4" s="1551"/>
    </row>
    <row r="5" spans="2:21" ht="15.75" customHeight="1">
      <c r="B5" s="1567"/>
      <c r="C5" s="1568"/>
      <c r="D5" s="1548" t="s">
        <v>780</v>
      </c>
      <c r="E5" s="1548"/>
      <c r="F5" s="1548"/>
      <c r="G5" s="1548" t="s">
        <v>781</v>
      </c>
      <c r="H5" s="1548"/>
      <c r="I5" s="1548"/>
      <c r="J5" s="1548" t="s">
        <v>782</v>
      </c>
      <c r="K5" s="1548"/>
      <c r="L5" s="1548"/>
      <c r="M5" s="1564" t="s">
        <v>783</v>
      </c>
      <c r="N5" s="1560" t="s">
        <v>1516</v>
      </c>
      <c r="O5" s="1552" t="s">
        <v>784</v>
      </c>
      <c r="P5" s="1554"/>
      <c r="Q5" s="1560" t="s">
        <v>785</v>
      </c>
      <c r="R5" s="1560" t="s">
        <v>1516</v>
      </c>
      <c r="S5" s="1552" t="s">
        <v>784</v>
      </c>
      <c r="T5" s="1553"/>
      <c r="U5" s="1554"/>
    </row>
    <row r="6" spans="2:21" ht="35.25" customHeight="1">
      <c r="B6" s="1569"/>
      <c r="C6" s="1570"/>
      <c r="D6" s="745" t="s">
        <v>786</v>
      </c>
      <c r="E6" s="745" t="s">
        <v>787</v>
      </c>
      <c r="F6" s="745" t="s">
        <v>788</v>
      </c>
      <c r="G6" s="745" t="s">
        <v>786</v>
      </c>
      <c r="H6" s="745" t="s">
        <v>787</v>
      </c>
      <c r="I6" s="745" t="s">
        <v>788</v>
      </c>
      <c r="J6" s="745" t="s">
        <v>786</v>
      </c>
      <c r="K6" s="745" t="s">
        <v>787</v>
      </c>
      <c r="L6" s="745" t="s">
        <v>788</v>
      </c>
      <c r="M6" s="1564"/>
      <c r="N6" s="1547"/>
      <c r="O6" s="745" t="s">
        <v>786</v>
      </c>
      <c r="P6" s="745" t="s">
        <v>787</v>
      </c>
      <c r="Q6" s="1547"/>
      <c r="R6" s="1547"/>
      <c r="S6" s="745" t="s">
        <v>786</v>
      </c>
      <c r="T6" s="745" t="s">
        <v>787</v>
      </c>
      <c r="U6" s="745" t="s">
        <v>788</v>
      </c>
    </row>
    <row r="7" spans="2:21" ht="12">
      <c r="B7" s="743" t="s">
        <v>789</v>
      </c>
      <c r="C7" s="744" t="s">
        <v>790</v>
      </c>
      <c r="D7" s="747">
        <v>391</v>
      </c>
      <c r="E7" s="747">
        <v>442</v>
      </c>
      <c r="F7" s="747">
        <f>SUM(D7:E7)</f>
        <v>833</v>
      </c>
      <c r="G7" s="747">
        <v>82</v>
      </c>
      <c r="H7" s="747">
        <v>17</v>
      </c>
      <c r="I7" s="747">
        <v>89</v>
      </c>
      <c r="J7" s="747">
        <v>406</v>
      </c>
      <c r="K7" s="747">
        <v>55</v>
      </c>
      <c r="L7" s="747">
        <f>SUM(J7:K7)</f>
        <v>461</v>
      </c>
      <c r="M7" s="747">
        <v>124</v>
      </c>
      <c r="N7" s="747">
        <f>SUM(F7,I7,L7,M7)</f>
        <v>1507</v>
      </c>
      <c r="O7" s="747">
        <v>0</v>
      </c>
      <c r="P7" s="747">
        <v>173</v>
      </c>
      <c r="Q7" s="747">
        <v>0</v>
      </c>
      <c r="R7" s="747">
        <f>SUM(O7:Q7)</f>
        <v>173</v>
      </c>
      <c r="S7" s="748">
        <v>55</v>
      </c>
      <c r="T7" s="748">
        <v>88</v>
      </c>
      <c r="U7" s="749">
        <f aca="true" t="shared" si="0" ref="U7:U34">SUM(S7:T7)</f>
        <v>143</v>
      </c>
    </row>
    <row r="8" spans="2:21" ht="12">
      <c r="B8" s="743" t="s">
        <v>791</v>
      </c>
      <c r="C8" s="744" t="s">
        <v>792</v>
      </c>
      <c r="D8" s="747">
        <v>588</v>
      </c>
      <c r="E8" s="747">
        <v>532</v>
      </c>
      <c r="F8" s="747">
        <f>SUM(D8:E8)</f>
        <v>1120</v>
      </c>
      <c r="G8" s="747">
        <v>127</v>
      </c>
      <c r="H8" s="747">
        <v>14</v>
      </c>
      <c r="I8" s="747">
        <f>SUM(G8:H8)</f>
        <v>141</v>
      </c>
      <c r="J8" s="747">
        <v>687</v>
      </c>
      <c r="K8" s="747">
        <v>67</v>
      </c>
      <c r="L8" s="747">
        <f>SUM(J8:K8)</f>
        <v>754</v>
      </c>
      <c r="M8" s="747">
        <v>195</v>
      </c>
      <c r="N8" s="747">
        <f>SUM(F8,I8,L8,M8)</f>
        <v>2210</v>
      </c>
      <c r="O8" s="747">
        <v>0</v>
      </c>
      <c r="P8" s="747">
        <v>220</v>
      </c>
      <c r="Q8" s="747">
        <v>2</v>
      </c>
      <c r="R8" s="747">
        <f>SUM(O8:Q8)</f>
        <v>222</v>
      </c>
      <c r="S8" s="748">
        <v>68</v>
      </c>
      <c r="T8" s="748">
        <v>90</v>
      </c>
      <c r="U8" s="749">
        <f t="shared" si="0"/>
        <v>158</v>
      </c>
    </row>
    <row r="9" spans="2:21" ht="12">
      <c r="B9" s="743" t="s">
        <v>791</v>
      </c>
      <c r="C9" s="744" t="s">
        <v>793</v>
      </c>
      <c r="D9" s="747">
        <v>549</v>
      </c>
      <c r="E9" s="747">
        <v>606</v>
      </c>
      <c r="F9" s="747">
        <f>SUM(D9:E9)</f>
        <v>1155</v>
      </c>
      <c r="G9" s="747">
        <v>198</v>
      </c>
      <c r="H9" s="747">
        <v>15</v>
      </c>
      <c r="I9" s="747">
        <f>SUM(G9:H9)</f>
        <v>213</v>
      </c>
      <c r="J9" s="747">
        <v>918</v>
      </c>
      <c r="K9" s="747">
        <v>45</v>
      </c>
      <c r="L9" s="747">
        <v>985</v>
      </c>
      <c r="M9" s="747">
        <v>57</v>
      </c>
      <c r="N9" s="747">
        <v>2408</v>
      </c>
      <c r="O9" s="747">
        <v>3</v>
      </c>
      <c r="P9" s="747">
        <v>222</v>
      </c>
      <c r="Q9" s="747">
        <v>10</v>
      </c>
      <c r="R9" s="747">
        <f>SUM(O9:Q9)</f>
        <v>235</v>
      </c>
      <c r="S9" s="748">
        <v>79</v>
      </c>
      <c r="T9" s="748">
        <v>85</v>
      </c>
      <c r="U9" s="749">
        <f t="shared" si="0"/>
        <v>164</v>
      </c>
    </row>
    <row r="10" spans="2:21" ht="12">
      <c r="B10" s="743" t="s">
        <v>791</v>
      </c>
      <c r="C10" s="744" t="s">
        <v>794</v>
      </c>
      <c r="D10" s="747">
        <v>564</v>
      </c>
      <c r="E10" s="747">
        <v>548</v>
      </c>
      <c r="F10" s="747">
        <f>SUM(D10:E10)</f>
        <v>1112</v>
      </c>
      <c r="G10" s="747">
        <v>301</v>
      </c>
      <c r="H10" s="747">
        <v>19</v>
      </c>
      <c r="I10" s="747">
        <f>SUM(G10:H10)</f>
        <v>320</v>
      </c>
      <c r="J10" s="747">
        <v>1261</v>
      </c>
      <c r="K10" s="747">
        <v>88</v>
      </c>
      <c r="L10" s="747">
        <f>SUM(J10:K10)</f>
        <v>1349</v>
      </c>
      <c r="M10" s="747">
        <v>11</v>
      </c>
      <c r="N10" s="747">
        <f>SUM(F10,I10,L10,M10)</f>
        <v>2792</v>
      </c>
      <c r="O10" s="747">
        <v>0</v>
      </c>
      <c r="P10" s="747">
        <v>262</v>
      </c>
      <c r="Q10" s="747">
        <v>10</v>
      </c>
      <c r="R10" s="747">
        <f>SUM(O10:Q10)</f>
        <v>272</v>
      </c>
      <c r="S10" s="748">
        <v>88</v>
      </c>
      <c r="T10" s="748">
        <v>81</v>
      </c>
      <c r="U10" s="749">
        <f t="shared" si="0"/>
        <v>169</v>
      </c>
    </row>
    <row r="11" spans="2:21" ht="12">
      <c r="B11" s="743" t="s">
        <v>791</v>
      </c>
      <c r="C11" s="744" t="s">
        <v>795</v>
      </c>
      <c r="D11" s="747">
        <v>627</v>
      </c>
      <c r="E11" s="747">
        <v>459</v>
      </c>
      <c r="F11" s="747">
        <f>SUM(D11:E11)</f>
        <v>1086</v>
      </c>
      <c r="G11" s="747">
        <v>360</v>
      </c>
      <c r="H11" s="747">
        <v>21</v>
      </c>
      <c r="I11" s="747">
        <f>SUM(G11:H11)</f>
        <v>381</v>
      </c>
      <c r="J11" s="747">
        <v>1491</v>
      </c>
      <c r="K11" s="747">
        <v>96</v>
      </c>
      <c r="L11" s="747">
        <f>SUM(J11:K11)</f>
        <v>1587</v>
      </c>
      <c r="M11" s="747">
        <v>9</v>
      </c>
      <c r="N11" s="747">
        <f>SUM(F11,I11,L11,M11)</f>
        <v>3063</v>
      </c>
      <c r="O11" s="747">
        <v>0</v>
      </c>
      <c r="P11" s="747">
        <v>329</v>
      </c>
      <c r="Q11" s="747">
        <v>10</v>
      </c>
      <c r="R11" s="747">
        <f>SUM(O11:Q11)</f>
        <v>339</v>
      </c>
      <c r="S11" s="748">
        <v>100</v>
      </c>
      <c r="T11" s="748">
        <v>74</v>
      </c>
      <c r="U11" s="749">
        <f t="shared" si="0"/>
        <v>174</v>
      </c>
    </row>
    <row r="12" spans="2:21" s="750" customFormat="1" ht="12">
      <c r="B12" s="751"/>
      <c r="C12" s="752"/>
      <c r="M12" s="750">
        <v>1</v>
      </c>
      <c r="N12" s="750">
        <f>SUM(F12,I12,L12,M12)</f>
        <v>1</v>
      </c>
      <c r="S12" s="753">
        <v>64</v>
      </c>
      <c r="T12" s="753"/>
      <c r="U12" s="754">
        <f t="shared" si="0"/>
        <v>64</v>
      </c>
    </row>
    <row r="13" spans="2:21" ht="12">
      <c r="B13" s="743" t="s">
        <v>791</v>
      </c>
      <c r="C13" s="744" t="s">
        <v>796</v>
      </c>
      <c r="D13" s="747">
        <v>761</v>
      </c>
      <c r="E13" s="747">
        <v>481</v>
      </c>
      <c r="F13" s="747">
        <f>SUM(D13:E13)</f>
        <v>1242</v>
      </c>
      <c r="G13" s="747">
        <v>463</v>
      </c>
      <c r="H13" s="747">
        <v>18</v>
      </c>
      <c r="I13" s="747">
        <f>SUM(G13:H13)</f>
        <v>481</v>
      </c>
      <c r="J13" s="747">
        <v>1910</v>
      </c>
      <c r="K13" s="747">
        <v>105</v>
      </c>
      <c r="L13" s="747">
        <f>SUM(J13:K13)</f>
        <v>2015</v>
      </c>
      <c r="M13" s="747">
        <v>8</v>
      </c>
      <c r="N13" s="747">
        <f>SUM(F13,I13,L13,M13)</f>
        <v>3746</v>
      </c>
      <c r="O13" s="747">
        <v>9</v>
      </c>
      <c r="P13" s="747">
        <v>342</v>
      </c>
      <c r="Q13" s="747">
        <v>10</v>
      </c>
      <c r="R13" s="747">
        <f>SUM(O13:Q13)</f>
        <v>361</v>
      </c>
      <c r="S13" s="748">
        <v>106</v>
      </c>
      <c r="T13" s="748">
        <v>97</v>
      </c>
      <c r="U13" s="749">
        <f t="shared" si="0"/>
        <v>203</v>
      </c>
    </row>
    <row r="14" spans="2:21" s="750" customFormat="1" ht="12">
      <c r="B14" s="751"/>
      <c r="C14" s="752"/>
      <c r="S14" s="753">
        <v>59</v>
      </c>
      <c r="T14" s="753"/>
      <c r="U14" s="754">
        <f t="shared" si="0"/>
        <v>59</v>
      </c>
    </row>
    <row r="15" spans="2:21" ht="12">
      <c r="B15" s="743" t="s">
        <v>791</v>
      </c>
      <c r="C15" s="744" t="s">
        <v>797</v>
      </c>
      <c r="D15" s="747">
        <v>895</v>
      </c>
      <c r="E15" s="747">
        <v>508</v>
      </c>
      <c r="F15" s="747">
        <f>SUM(D15:E15)</f>
        <v>1403</v>
      </c>
      <c r="G15" s="747">
        <v>616</v>
      </c>
      <c r="H15" s="747">
        <v>20</v>
      </c>
      <c r="I15" s="747">
        <f>SUM(G15:H15)</f>
        <v>636</v>
      </c>
      <c r="J15" s="747">
        <v>2781</v>
      </c>
      <c r="K15" s="747">
        <v>152</v>
      </c>
      <c r="L15" s="747">
        <f>SUM(J15:K15)</f>
        <v>2933</v>
      </c>
      <c r="M15" s="747">
        <v>13</v>
      </c>
      <c r="N15" s="747">
        <f>SUM(F15,I15,L15,M15)</f>
        <v>4985</v>
      </c>
      <c r="O15" s="747">
        <v>8</v>
      </c>
      <c r="P15" s="747">
        <v>395</v>
      </c>
      <c r="Q15" s="747">
        <v>10</v>
      </c>
      <c r="R15" s="747">
        <f>SUM(O15:Q15)</f>
        <v>413</v>
      </c>
      <c r="S15" s="748">
        <v>154</v>
      </c>
      <c r="T15" s="748">
        <v>110</v>
      </c>
      <c r="U15" s="749">
        <f t="shared" si="0"/>
        <v>264</v>
      </c>
    </row>
    <row r="16" spans="2:21" s="750" customFormat="1" ht="12">
      <c r="B16" s="751"/>
      <c r="C16" s="752"/>
      <c r="S16" s="753">
        <v>94</v>
      </c>
      <c r="T16" s="753"/>
      <c r="U16" s="754">
        <f t="shared" si="0"/>
        <v>94</v>
      </c>
    </row>
    <row r="17" spans="2:21" ht="12">
      <c r="B17" s="743" t="s">
        <v>791</v>
      </c>
      <c r="C17" s="744" t="s">
        <v>798</v>
      </c>
      <c r="D17" s="747">
        <v>1068</v>
      </c>
      <c r="E17" s="747">
        <v>558</v>
      </c>
      <c r="F17" s="747">
        <f>SUM(D17:E17)</f>
        <v>1626</v>
      </c>
      <c r="G17" s="747">
        <v>836</v>
      </c>
      <c r="H17" s="747">
        <v>23</v>
      </c>
      <c r="I17" s="747">
        <f>SUM(G17:H17)</f>
        <v>859</v>
      </c>
      <c r="J17" s="747">
        <v>3517</v>
      </c>
      <c r="K17" s="747">
        <v>171</v>
      </c>
      <c r="L17" s="747">
        <f>SUM(J17:K17)</f>
        <v>3688</v>
      </c>
      <c r="M17" s="747">
        <v>21</v>
      </c>
      <c r="N17" s="747">
        <f>SUM(F17,I17,L17,M17)</f>
        <v>6194</v>
      </c>
      <c r="O17" s="747">
        <v>9</v>
      </c>
      <c r="P17" s="747">
        <v>432</v>
      </c>
      <c r="Q17" s="747">
        <v>8</v>
      </c>
      <c r="R17" s="747">
        <f>SUM(O17:Q17)</f>
        <v>449</v>
      </c>
      <c r="S17" s="748">
        <v>195</v>
      </c>
      <c r="T17" s="748">
        <v>125</v>
      </c>
      <c r="U17" s="749">
        <f t="shared" si="0"/>
        <v>320</v>
      </c>
    </row>
    <row r="18" spans="2:21" s="750" customFormat="1" ht="12">
      <c r="B18" s="751"/>
      <c r="C18" s="752"/>
      <c r="S18" s="753">
        <v>29</v>
      </c>
      <c r="T18" s="753"/>
      <c r="U18" s="754">
        <f t="shared" si="0"/>
        <v>29</v>
      </c>
    </row>
    <row r="19" spans="2:21" ht="12">
      <c r="B19" s="743" t="s">
        <v>791</v>
      </c>
      <c r="C19" s="744" t="s">
        <v>799</v>
      </c>
      <c r="D19" s="747">
        <v>1116</v>
      </c>
      <c r="E19" s="747">
        <v>540</v>
      </c>
      <c r="F19" s="747">
        <f>SUM(D19:E19)</f>
        <v>1656</v>
      </c>
      <c r="G19" s="747">
        <v>1027</v>
      </c>
      <c r="H19" s="747">
        <v>22</v>
      </c>
      <c r="I19" s="747">
        <f>SUM(G19:H19)</f>
        <v>1049</v>
      </c>
      <c r="J19" s="747">
        <v>4023</v>
      </c>
      <c r="K19" s="747">
        <v>194</v>
      </c>
      <c r="L19" s="747">
        <f>SUM(J19:K19)</f>
        <v>4217</v>
      </c>
      <c r="M19" s="747">
        <v>21</v>
      </c>
      <c r="N19" s="747">
        <f>SUM(F19,I19,L19,M19)</f>
        <v>6943</v>
      </c>
      <c r="O19" s="747">
        <v>7</v>
      </c>
      <c r="P19" s="747">
        <v>500</v>
      </c>
      <c r="Q19" s="747">
        <v>4</v>
      </c>
      <c r="R19" s="747">
        <f>SUM(O19:Q19)</f>
        <v>511</v>
      </c>
      <c r="S19" s="748">
        <v>196</v>
      </c>
      <c r="T19" s="748">
        <v>107</v>
      </c>
      <c r="U19" s="749">
        <f t="shared" si="0"/>
        <v>303</v>
      </c>
    </row>
    <row r="20" spans="2:21" s="750" customFormat="1" ht="12">
      <c r="B20" s="751"/>
      <c r="C20" s="752"/>
      <c r="S20" s="753">
        <v>9</v>
      </c>
      <c r="T20" s="753"/>
      <c r="U20" s="754">
        <f t="shared" si="0"/>
        <v>9</v>
      </c>
    </row>
    <row r="21" spans="2:21" ht="12">
      <c r="B21" s="743" t="s">
        <v>791</v>
      </c>
      <c r="C21" s="744" t="s">
        <v>800</v>
      </c>
      <c r="D21" s="747">
        <v>1185</v>
      </c>
      <c r="E21" s="747">
        <v>525</v>
      </c>
      <c r="F21" s="747">
        <f>SUM(D21:E21)</f>
        <v>1710</v>
      </c>
      <c r="G21" s="747">
        <v>1476</v>
      </c>
      <c r="H21" s="747">
        <v>45</v>
      </c>
      <c r="I21" s="747">
        <f>SUM(G21:H21)</f>
        <v>1521</v>
      </c>
      <c r="J21" s="747">
        <v>4726</v>
      </c>
      <c r="K21" s="747">
        <v>212</v>
      </c>
      <c r="L21" s="747">
        <f>SUM(J21:K21)</f>
        <v>4938</v>
      </c>
      <c r="M21" s="747">
        <v>55</v>
      </c>
      <c r="N21" s="747">
        <f>SUM(F21,I21,L21,M21)</f>
        <v>8224</v>
      </c>
      <c r="O21" s="747">
        <v>5</v>
      </c>
      <c r="P21" s="747">
        <v>523</v>
      </c>
      <c r="Q21" s="747">
        <v>4</v>
      </c>
      <c r="R21" s="747">
        <f>SUM(O21:Q21)</f>
        <v>532</v>
      </c>
      <c r="S21" s="748">
        <v>197</v>
      </c>
      <c r="T21" s="748">
        <v>92</v>
      </c>
      <c r="U21" s="749">
        <f t="shared" si="0"/>
        <v>289</v>
      </c>
    </row>
    <row r="22" spans="2:21" s="750" customFormat="1" ht="12">
      <c r="B22" s="751"/>
      <c r="C22" s="752"/>
      <c r="S22" s="753">
        <v>11</v>
      </c>
      <c r="T22" s="753"/>
      <c r="U22" s="754">
        <f t="shared" si="0"/>
        <v>11</v>
      </c>
    </row>
    <row r="23" spans="2:21" ht="12">
      <c r="B23" s="743" t="s">
        <v>791</v>
      </c>
      <c r="C23" s="744" t="s">
        <v>801</v>
      </c>
      <c r="D23" s="747">
        <v>1315</v>
      </c>
      <c r="E23" s="747">
        <v>582</v>
      </c>
      <c r="F23" s="747">
        <f>SUM(D23:E23)</f>
        <v>1897</v>
      </c>
      <c r="G23" s="747">
        <v>2149</v>
      </c>
      <c r="H23" s="747">
        <v>59</v>
      </c>
      <c r="I23" s="747">
        <f>SUM(G23:H23)</f>
        <v>2208</v>
      </c>
      <c r="J23" s="747">
        <v>5186</v>
      </c>
      <c r="K23" s="747">
        <v>233</v>
      </c>
      <c r="L23" s="747">
        <f>SUM(J23:K23)</f>
        <v>5419</v>
      </c>
      <c r="M23" s="747">
        <v>87</v>
      </c>
      <c r="N23" s="747">
        <f>SUM(F23,I23,L23,M23)</f>
        <v>9611</v>
      </c>
      <c r="O23" s="747">
        <v>9</v>
      </c>
      <c r="P23" s="747">
        <v>584</v>
      </c>
      <c r="Q23" s="747">
        <v>4</v>
      </c>
      <c r="R23" s="747">
        <f>SUM(O23:Q23)</f>
        <v>597</v>
      </c>
      <c r="S23" s="748">
        <v>195</v>
      </c>
      <c r="T23" s="748">
        <v>68</v>
      </c>
      <c r="U23" s="749">
        <f t="shared" si="0"/>
        <v>263</v>
      </c>
    </row>
    <row r="24" spans="2:21" s="750" customFormat="1" ht="12">
      <c r="B24" s="751"/>
      <c r="C24" s="752"/>
      <c r="S24" s="753">
        <v>14</v>
      </c>
      <c r="T24" s="753"/>
      <c r="U24" s="754">
        <f t="shared" si="0"/>
        <v>14</v>
      </c>
    </row>
    <row r="25" spans="2:21" ht="12">
      <c r="B25" s="743" t="s">
        <v>791</v>
      </c>
      <c r="C25" s="744" t="s">
        <v>802</v>
      </c>
      <c r="D25" s="747">
        <v>1447</v>
      </c>
      <c r="E25" s="747">
        <v>556</v>
      </c>
      <c r="F25" s="747">
        <f>SUM(D25:E25)</f>
        <v>2003</v>
      </c>
      <c r="G25" s="747">
        <v>2955</v>
      </c>
      <c r="H25" s="747">
        <v>96</v>
      </c>
      <c r="I25" s="747">
        <f>SUM(G25:H25)</f>
        <v>3051</v>
      </c>
      <c r="J25" s="747">
        <v>5400</v>
      </c>
      <c r="K25" s="747">
        <v>333</v>
      </c>
      <c r="L25" s="747">
        <f>SUM(J25:K25)</f>
        <v>5733</v>
      </c>
      <c r="M25" s="747">
        <v>95</v>
      </c>
      <c r="N25" s="747">
        <f>SUM(F25,I25,L25,M25)</f>
        <v>10882</v>
      </c>
      <c r="O25" s="747">
        <v>11</v>
      </c>
      <c r="P25" s="747">
        <v>648</v>
      </c>
      <c r="Q25" s="747">
        <v>4</v>
      </c>
      <c r="R25" s="747">
        <f>SUM(O25:Q25)</f>
        <v>663</v>
      </c>
      <c r="S25" s="748">
        <v>176</v>
      </c>
      <c r="T25" s="748">
        <v>52</v>
      </c>
      <c r="U25" s="749">
        <f t="shared" si="0"/>
        <v>228</v>
      </c>
    </row>
    <row r="26" spans="2:21" s="750" customFormat="1" ht="12">
      <c r="B26" s="751"/>
      <c r="C26" s="752"/>
      <c r="S26" s="753">
        <v>17</v>
      </c>
      <c r="T26" s="753"/>
      <c r="U26" s="754">
        <f t="shared" si="0"/>
        <v>17</v>
      </c>
    </row>
    <row r="27" spans="2:21" ht="12">
      <c r="B27" s="743" t="s">
        <v>791</v>
      </c>
      <c r="C27" s="744" t="s">
        <v>803</v>
      </c>
      <c r="D27" s="747">
        <v>1504</v>
      </c>
      <c r="E27" s="747">
        <v>572</v>
      </c>
      <c r="F27" s="747">
        <f>SUM(D27:E27)</f>
        <v>2076</v>
      </c>
      <c r="G27" s="747">
        <v>3934</v>
      </c>
      <c r="H27" s="747">
        <v>137</v>
      </c>
      <c r="I27" s="747">
        <f>SUM(G27:H27)</f>
        <v>4071</v>
      </c>
      <c r="J27" s="747">
        <v>5430</v>
      </c>
      <c r="K27" s="747">
        <v>321</v>
      </c>
      <c r="L27" s="747">
        <f>SUM(J27:K27)</f>
        <v>5751</v>
      </c>
      <c r="M27" s="747">
        <v>89</v>
      </c>
      <c r="N27" s="747">
        <f>SUM(F27,I27,L27,M27)</f>
        <v>11987</v>
      </c>
      <c r="O27" s="747">
        <v>11</v>
      </c>
      <c r="P27" s="747">
        <v>711</v>
      </c>
      <c r="Q27" s="747">
        <v>0</v>
      </c>
      <c r="R27" s="747">
        <f>SUM(O27:Q27)</f>
        <v>722</v>
      </c>
      <c r="S27" s="748">
        <v>162</v>
      </c>
      <c r="T27" s="748">
        <v>35</v>
      </c>
      <c r="U27" s="749">
        <f t="shared" si="0"/>
        <v>197</v>
      </c>
    </row>
    <row r="28" spans="2:21" s="750" customFormat="1" ht="12">
      <c r="B28" s="751"/>
      <c r="C28" s="752"/>
      <c r="S28" s="753">
        <v>14</v>
      </c>
      <c r="T28" s="753"/>
      <c r="U28" s="754">
        <f t="shared" si="0"/>
        <v>14</v>
      </c>
    </row>
    <row r="29" spans="2:21" ht="12">
      <c r="B29" s="743" t="s">
        <v>791</v>
      </c>
      <c r="C29" s="744" t="s">
        <v>804</v>
      </c>
      <c r="D29" s="747">
        <v>1670</v>
      </c>
      <c r="E29" s="747">
        <v>631</v>
      </c>
      <c r="F29" s="747">
        <f>SUM(D29:E29)</f>
        <v>2301</v>
      </c>
      <c r="G29" s="747">
        <v>5185</v>
      </c>
      <c r="H29" s="747">
        <v>185</v>
      </c>
      <c r="I29" s="747">
        <f>SUM(G29:H29)</f>
        <v>5370</v>
      </c>
      <c r="J29" s="747">
        <v>5259</v>
      </c>
      <c r="K29" s="747">
        <v>369</v>
      </c>
      <c r="L29" s="747">
        <f>SUM(J29:K29)</f>
        <v>5628</v>
      </c>
      <c r="M29" s="747">
        <v>58</v>
      </c>
      <c r="N29" s="747">
        <f>SUM(F29,I29,L29,M29)</f>
        <v>13357</v>
      </c>
      <c r="O29" s="747">
        <v>18</v>
      </c>
      <c r="P29" s="747">
        <v>740</v>
      </c>
      <c r="Q29" s="747">
        <v>0</v>
      </c>
      <c r="R29" s="747">
        <f>SUM(O29:Q29)</f>
        <v>758</v>
      </c>
      <c r="S29" s="748">
        <v>146</v>
      </c>
      <c r="T29" s="748">
        <v>25</v>
      </c>
      <c r="U29" s="749">
        <f t="shared" si="0"/>
        <v>171</v>
      </c>
    </row>
    <row r="30" spans="2:21" s="750" customFormat="1" ht="12">
      <c r="B30" s="751"/>
      <c r="C30" s="752"/>
      <c r="S30" s="753">
        <v>10</v>
      </c>
      <c r="T30" s="753"/>
      <c r="U30" s="754">
        <f t="shared" si="0"/>
        <v>10</v>
      </c>
    </row>
    <row r="31" spans="2:21" ht="12">
      <c r="B31" s="743" t="s">
        <v>791</v>
      </c>
      <c r="C31" s="744" t="s">
        <v>805</v>
      </c>
      <c r="D31" s="747">
        <v>2047</v>
      </c>
      <c r="E31" s="747">
        <v>704</v>
      </c>
      <c r="F31" s="747">
        <f>SUM(D31:E31)</f>
        <v>2751</v>
      </c>
      <c r="G31" s="747">
        <v>7647</v>
      </c>
      <c r="H31" s="747">
        <v>262</v>
      </c>
      <c r="I31" s="747">
        <f>SUM(G31:H31)</f>
        <v>7909</v>
      </c>
      <c r="J31" s="747">
        <v>4963</v>
      </c>
      <c r="K31" s="747">
        <v>354</v>
      </c>
      <c r="L31" s="747">
        <f>SUM(J31:K31)</f>
        <v>5317</v>
      </c>
      <c r="M31" s="747">
        <v>74</v>
      </c>
      <c r="N31" s="747">
        <f>SUM(F31,I31,L31,M31)</f>
        <v>16051</v>
      </c>
      <c r="O31" s="747">
        <v>25</v>
      </c>
      <c r="P31" s="747">
        <v>774</v>
      </c>
      <c r="Q31" s="747">
        <v>0</v>
      </c>
      <c r="R31" s="747">
        <f>SUM(O31:Q31)</f>
        <v>799</v>
      </c>
      <c r="S31" s="748">
        <v>139</v>
      </c>
      <c r="T31" s="748">
        <v>18</v>
      </c>
      <c r="U31" s="749">
        <f t="shared" si="0"/>
        <v>157</v>
      </c>
    </row>
    <row r="32" spans="2:21" ht="12">
      <c r="B32" s="743" t="s">
        <v>791</v>
      </c>
      <c r="C32" s="744" t="s">
        <v>806</v>
      </c>
      <c r="D32" s="747">
        <v>2681</v>
      </c>
      <c r="E32" s="747">
        <v>776</v>
      </c>
      <c r="F32" s="747">
        <v>3357</v>
      </c>
      <c r="G32" s="747">
        <v>10992</v>
      </c>
      <c r="H32" s="747">
        <v>359</v>
      </c>
      <c r="I32" s="747">
        <f>SUM(G32:H32)</f>
        <v>11351</v>
      </c>
      <c r="J32" s="747">
        <v>4233</v>
      </c>
      <c r="K32" s="747">
        <v>290</v>
      </c>
      <c r="L32" s="747">
        <f>SUM(J32:K32)</f>
        <v>4523</v>
      </c>
      <c r="M32" s="747">
        <v>107</v>
      </c>
      <c r="N32" s="747">
        <f>SUM(F32,I32,L32,M32)</f>
        <v>19338</v>
      </c>
      <c r="O32" s="747">
        <v>54</v>
      </c>
      <c r="P32" s="747">
        <v>836</v>
      </c>
      <c r="Q32" s="747">
        <v>0</v>
      </c>
      <c r="R32" s="747">
        <f>SUM(O32:Q32)</f>
        <v>890</v>
      </c>
      <c r="S32" s="748">
        <v>109</v>
      </c>
      <c r="T32" s="748">
        <v>16</v>
      </c>
      <c r="U32" s="749">
        <f t="shared" si="0"/>
        <v>125</v>
      </c>
    </row>
    <row r="33" spans="2:21" ht="12">
      <c r="B33" s="743" t="s">
        <v>791</v>
      </c>
      <c r="C33" s="744" t="s">
        <v>807</v>
      </c>
      <c r="D33" s="747">
        <v>3090</v>
      </c>
      <c r="E33" s="747">
        <v>889</v>
      </c>
      <c r="F33" s="747">
        <f>SUM(D33:E33)</f>
        <v>3979</v>
      </c>
      <c r="G33" s="747">
        <v>16221</v>
      </c>
      <c r="H33" s="747">
        <v>459</v>
      </c>
      <c r="I33" s="747">
        <f>SUM(G33:H33)</f>
        <v>16680</v>
      </c>
      <c r="J33" s="747">
        <v>3542</v>
      </c>
      <c r="K33" s="747">
        <v>219</v>
      </c>
      <c r="L33" s="747">
        <f>SUM(J33:K33)</f>
        <v>3761</v>
      </c>
      <c r="M33" s="747">
        <v>122</v>
      </c>
      <c r="N33" s="747">
        <f>SUM(F33,I33,L33,M33)</f>
        <v>24542</v>
      </c>
      <c r="O33" s="747">
        <v>104</v>
      </c>
      <c r="P33" s="747">
        <v>946</v>
      </c>
      <c r="Q33" s="747">
        <v>0</v>
      </c>
      <c r="R33" s="747">
        <f>SUM(O33:Q33)</f>
        <v>1050</v>
      </c>
      <c r="S33" s="748">
        <v>117</v>
      </c>
      <c r="T33" s="748">
        <v>14</v>
      </c>
      <c r="U33" s="749">
        <f t="shared" si="0"/>
        <v>131</v>
      </c>
    </row>
    <row r="34" spans="2:21" s="755" customFormat="1" ht="12.75" thickBot="1">
      <c r="B34" s="756" t="s">
        <v>791</v>
      </c>
      <c r="C34" s="757" t="s">
        <v>808</v>
      </c>
      <c r="D34" s="758">
        <v>3403</v>
      </c>
      <c r="E34" s="758">
        <v>951</v>
      </c>
      <c r="F34" s="759">
        <f>SUM(D34:E34)</f>
        <v>4354</v>
      </c>
      <c r="G34" s="758">
        <v>22293</v>
      </c>
      <c r="H34" s="758">
        <v>522</v>
      </c>
      <c r="I34" s="758">
        <f>SUM(G34:H34)</f>
        <v>22815</v>
      </c>
      <c r="J34" s="758">
        <v>2591</v>
      </c>
      <c r="K34" s="758">
        <v>145</v>
      </c>
      <c r="L34" s="758">
        <f>SUM(J34:K34)</f>
        <v>2736</v>
      </c>
      <c r="M34" s="758">
        <v>104</v>
      </c>
      <c r="N34" s="758">
        <f>SUM(F34,I34,L34,M34)</f>
        <v>30009</v>
      </c>
      <c r="O34" s="758">
        <v>180</v>
      </c>
      <c r="P34" s="758">
        <v>969</v>
      </c>
      <c r="Q34" s="758">
        <v>0</v>
      </c>
      <c r="R34" s="758">
        <f>SUM(O34:Q34)</f>
        <v>1149</v>
      </c>
      <c r="S34" s="758">
        <v>143</v>
      </c>
      <c r="T34" s="758">
        <v>16</v>
      </c>
      <c r="U34" s="760">
        <f t="shared" si="0"/>
        <v>159</v>
      </c>
    </row>
    <row r="35" spans="2:21" ht="15.75" customHeight="1" thickTop="1">
      <c r="B35" s="1565" t="s">
        <v>776</v>
      </c>
      <c r="C35" s="1566"/>
      <c r="D35" s="1555" t="s">
        <v>809</v>
      </c>
      <c r="E35" s="1555"/>
      <c r="F35" s="1555"/>
      <c r="G35" s="1555"/>
      <c r="H35" s="1555"/>
      <c r="I35" s="1555"/>
      <c r="J35" s="1555"/>
      <c r="K35" s="1557" t="s">
        <v>810</v>
      </c>
      <c r="L35" s="1558"/>
      <c r="M35" s="1558"/>
      <c r="N35" s="1558"/>
      <c r="O35" s="1558"/>
      <c r="P35" s="1558"/>
      <c r="Q35" s="1559"/>
      <c r="R35" s="1547" t="s">
        <v>811</v>
      </c>
      <c r="S35" s="1547" t="s">
        <v>812</v>
      </c>
      <c r="T35" s="1547" t="s">
        <v>813</v>
      </c>
      <c r="U35" s="1547" t="s">
        <v>1749</v>
      </c>
    </row>
    <row r="36" spans="2:21" ht="15.75" customHeight="1">
      <c r="B36" s="1567"/>
      <c r="C36" s="1568"/>
      <c r="D36" s="1556" t="s">
        <v>781</v>
      </c>
      <c r="E36" s="1556"/>
      <c r="F36" s="1556"/>
      <c r="G36" s="1556" t="s">
        <v>782</v>
      </c>
      <c r="H36" s="1556"/>
      <c r="I36" s="1556"/>
      <c r="J36" s="1556" t="s">
        <v>1516</v>
      </c>
      <c r="K36" s="1548" t="s">
        <v>780</v>
      </c>
      <c r="L36" s="1548"/>
      <c r="M36" s="1548"/>
      <c r="N36" s="1548" t="s">
        <v>814</v>
      </c>
      <c r="O36" s="1548"/>
      <c r="P36" s="1548"/>
      <c r="Q36" s="1556" t="s">
        <v>1516</v>
      </c>
      <c r="R36" s="1548"/>
      <c r="S36" s="1548"/>
      <c r="T36" s="1548"/>
      <c r="U36" s="1548"/>
    </row>
    <row r="37" spans="2:21" ht="33.75" customHeight="1">
      <c r="B37" s="1569"/>
      <c r="C37" s="1570"/>
      <c r="D37" s="745" t="s">
        <v>786</v>
      </c>
      <c r="E37" s="745" t="s">
        <v>787</v>
      </c>
      <c r="F37" s="745" t="s">
        <v>788</v>
      </c>
      <c r="G37" s="745" t="s">
        <v>786</v>
      </c>
      <c r="H37" s="745" t="s">
        <v>787</v>
      </c>
      <c r="I37" s="745" t="s">
        <v>788</v>
      </c>
      <c r="J37" s="1556"/>
      <c r="K37" s="745" t="s">
        <v>786</v>
      </c>
      <c r="L37" s="745" t="s">
        <v>787</v>
      </c>
      <c r="M37" s="745" t="s">
        <v>788</v>
      </c>
      <c r="N37" s="745" t="s">
        <v>786</v>
      </c>
      <c r="O37" s="745" t="s">
        <v>787</v>
      </c>
      <c r="P37" s="745" t="s">
        <v>788</v>
      </c>
      <c r="Q37" s="1556"/>
      <c r="R37" s="1548"/>
      <c r="S37" s="1548"/>
      <c r="T37" s="1548"/>
      <c r="U37" s="1548"/>
    </row>
    <row r="38" spans="2:21" ht="12">
      <c r="B38" s="761" t="s">
        <v>791</v>
      </c>
      <c r="C38" s="762" t="s">
        <v>790</v>
      </c>
      <c r="D38" s="763">
        <v>59</v>
      </c>
      <c r="E38" s="763">
        <v>3</v>
      </c>
      <c r="F38" s="763">
        <f>SUM(D38:E38)</f>
        <v>62</v>
      </c>
      <c r="G38" s="763">
        <v>0</v>
      </c>
      <c r="H38" s="763">
        <v>0</v>
      </c>
      <c r="I38" s="763">
        <f>SUM(G38:H38)</f>
        <v>0</v>
      </c>
      <c r="J38" s="763">
        <f aca="true" t="shared" si="1" ref="J38:J65">SUM(U7,F38,I38)</f>
        <v>205</v>
      </c>
      <c r="K38" s="1546">
        <v>133</v>
      </c>
      <c r="L38" s="1546"/>
      <c r="M38" s="763">
        <v>133</v>
      </c>
      <c r="N38" s="1546">
        <v>15</v>
      </c>
      <c r="O38" s="1546"/>
      <c r="P38" s="763">
        <f>SUM(N38)</f>
        <v>15</v>
      </c>
      <c r="Q38" s="763">
        <f>SUM(M38,P38)</f>
        <v>148</v>
      </c>
      <c r="R38" s="763">
        <v>0</v>
      </c>
      <c r="S38" s="763">
        <v>83</v>
      </c>
      <c r="T38" s="763">
        <v>0</v>
      </c>
      <c r="U38" s="764">
        <v>2116</v>
      </c>
    </row>
    <row r="39" spans="2:21" ht="12">
      <c r="B39" s="743" t="s">
        <v>791</v>
      </c>
      <c r="C39" s="744" t="s">
        <v>792</v>
      </c>
      <c r="D39" s="748">
        <v>60</v>
      </c>
      <c r="E39" s="748">
        <v>11</v>
      </c>
      <c r="F39" s="748">
        <f>SUM(D39:E39)</f>
        <v>71</v>
      </c>
      <c r="G39" s="748">
        <v>29</v>
      </c>
      <c r="H39" s="748">
        <v>0</v>
      </c>
      <c r="I39" s="748">
        <f>SUM(G39:H39)</f>
        <v>29</v>
      </c>
      <c r="J39" s="748">
        <f t="shared" si="1"/>
        <v>258</v>
      </c>
      <c r="K39" s="1545">
        <v>129</v>
      </c>
      <c r="L39" s="1545"/>
      <c r="M39" s="748">
        <f>SUM(K39)</f>
        <v>129</v>
      </c>
      <c r="N39" s="1545">
        <v>22</v>
      </c>
      <c r="O39" s="1545"/>
      <c r="P39" s="748">
        <f>SUM(N39)</f>
        <v>22</v>
      </c>
      <c r="Q39" s="748">
        <f>SUM(M39,P39)</f>
        <v>151</v>
      </c>
      <c r="R39" s="748">
        <v>0</v>
      </c>
      <c r="S39" s="748">
        <v>83</v>
      </c>
      <c r="T39" s="748">
        <v>0</v>
      </c>
      <c r="U39" s="749">
        <v>2924</v>
      </c>
    </row>
    <row r="40" spans="2:21" ht="12">
      <c r="B40" s="743" t="s">
        <v>791</v>
      </c>
      <c r="C40" s="744" t="s">
        <v>793</v>
      </c>
      <c r="D40" s="748">
        <v>77</v>
      </c>
      <c r="E40" s="748">
        <v>16</v>
      </c>
      <c r="F40" s="748">
        <f>SUM(D40:E40)</f>
        <v>93</v>
      </c>
      <c r="G40" s="748">
        <v>0</v>
      </c>
      <c r="H40" s="748">
        <v>0</v>
      </c>
      <c r="I40" s="748">
        <f>SUM(G40:H40)</f>
        <v>0</v>
      </c>
      <c r="J40" s="748">
        <f t="shared" si="1"/>
        <v>257</v>
      </c>
      <c r="K40" s="1545">
        <v>165</v>
      </c>
      <c r="L40" s="1545"/>
      <c r="M40" s="748">
        <f>SUM(K40)</f>
        <v>165</v>
      </c>
      <c r="N40" s="1545">
        <v>26</v>
      </c>
      <c r="O40" s="1545"/>
      <c r="P40" s="748">
        <f>SUM(N40)</f>
        <v>26</v>
      </c>
      <c r="Q40" s="748">
        <f>SUM(M40,P40)</f>
        <v>191</v>
      </c>
      <c r="R40" s="748">
        <v>0</v>
      </c>
      <c r="S40" s="748">
        <v>123</v>
      </c>
      <c r="T40" s="748">
        <v>92</v>
      </c>
      <c r="U40" s="749">
        <v>3306</v>
      </c>
    </row>
    <row r="41" spans="2:21" ht="12">
      <c r="B41" s="743" t="s">
        <v>791</v>
      </c>
      <c r="C41" s="744" t="s">
        <v>794</v>
      </c>
      <c r="D41" s="748">
        <v>77</v>
      </c>
      <c r="E41" s="748">
        <v>33</v>
      </c>
      <c r="F41" s="748">
        <f>SUM(D41:E41)</f>
        <v>110</v>
      </c>
      <c r="G41" s="748">
        <v>3</v>
      </c>
      <c r="H41" s="748">
        <v>9</v>
      </c>
      <c r="I41" s="748">
        <f>SUM(G41:H41)</f>
        <v>12</v>
      </c>
      <c r="J41" s="748">
        <f t="shared" si="1"/>
        <v>291</v>
      </c>
      <c r="K41" s="1545">
        <v>174</v>
      </c>
      <c r="L41" s="1545"/>
      <c r="M41" s="748">
        <f>SUM(K41)</f>
        <v>174</v>
      </c>
      <c r="N41" s="1545">
        <v>28</v>
      </c>
      <c r="O41" s="1545"/>
      <c r="P41" s="748">
        <f>SUM(N41)</f>
        <v>28</v>
      </c>
      <c r="Q41" s="748">
        <f>SUM(M41,P41)</f>
        <v>202</v>
      </c>
      <c r="R41" s="748">
        <v>0</v>
      </c>
      <c r="S41" s="748">
        <v>128</v>
      </c>
      <c r="T41" s="748">
        <v>331</v>
      </c>
      <c r="U41" s="749">
        <v>4016</v>
      </c>
    </row>
    <row r="42" spans="2:21" ht="12">
      <c r="B42" s="743" t="s">
        <v>791</v>
      </c>
      <c r="C42" s="744" t="s">
        <v>795</v>
      </c>
      <c r="D42" s="748">
        <v>75</v>
      </c>
      <c r="E42" s="748">
        <v>61</v>
      </c>
      <c r="F42" s="748">
        <f>SUM(D42:E42)</f>
        <v>136</v>
      </c>
      <c r="G42" s="748">
        <v>48</v>
      </c>
      <c r="H42" s="748">
        <v>9</v>
      </c>
      <c r="I42" s="748">
        <f>SUM(G42:H42)</f>
        <v>57</v>
      </c>
      <c r="J42" s="748">
        <f t="shared" si="1"/>
        <v>367</v>
      </c>
      <c r="K42" s="748">
        <v>182</v>
      </c>
      <c r="L42" s="748"/>
      <c r="M42" s="748">
        <f>SUM(K42)</f>
        <v>182</v>
      </c>
      <c r="N42" s="1545">
        <v>25</v>
      </c>
      <c r="O42" s="1545"/>
      <c r="P42" s="748">
        <f>SUM(N42)</f>
        <v>25</v>
      </c>
      <c r="Q42" s="748">
        <f>SUM(M42,P42)</f>
        <v>207</v>
      </c>
      <c r="R42" s="748">
        <v>11</v>
      </c>
      <c r="S42" s="748">
        <v>146</v>
      </c>
      <c r="T42" s="748">
        <v>582</v>
      </c>
      <c r="U42" s="749">
        <v>4715</v>
      </c>
    </row>
    <row r="43" spans="2:21" s="750" customFormat="1" ht="12">
      <c r="B43" s="751"/>
      <c r="C43" s="752"/>
      <c r="D43" s="753"/>
      <c r="E43" s="753"/>
      <c r="F43" s="753"/>
      <c r="G43" s="753"/>
      <c r="H43" s="753"/>
      <c r="I43" s="753"/>
      <c r="J43" s="753">
        <f t="shared" si="1"/>
        <v>64</v>
      </c>
      <c r="K43" s="753"/>
      <c r="L43" s="753"/>
      <c r="M43" s="753"/>
      <c r="N43" s="753"/>
      <c r="O43" s="753"/>
      <c r="P43" s="753"/>
      <c r="Q43" s="753"/>
      <c r="R43" s="753"/>
      <c r="S43" s="753">
        <v>6</v>
      </c>
      <c r="T43" s="753">
        <v>3</v>
      </c>
      <c r="U43" s="754">
        <v>74</v>
      </c>
    </row>
    <row r="44" spans="2:21" ht="12">
      <c r="B44" s="743" t="s">
        <v>791</v>
      </c>
      <c r="C44" s="744" t="s">
        <v>796</v>
      </c>
      <c r="D44" s="748">
        <v>101</v>
      </c>
      <c r="E44" s="748">
        <v>95</v>
      </c>
      <c r="F44" s="748">
        <f>SUM(D44:E44)</f>
        <v>196</v>
      </c>
      <c r="G44" s="748">
        <v>60</v>
      </c>
      <c r="H44" s="748">
        <v>8</v>
      </c>
      <c r="I44" s="748">
        <f>SUM(G44:H44)</f>
        <v>68</v>
      </c>
      <c r="J44" s="748">
        <f t="shared" si="1"/>
        <v>467</v>
      </c>
      <c r="K44" s="748">
        <v>256</v>
      </c>
      <c r="L44" s="748">
        <v>4</v>
      </c>
      <c r="M44" s="748">
        <f>SUM(K44:L44)</f>
        <v>260</v>
      </c>
      <c r="N44" s="748">
        <v>36</v>
      </c>
      <c r="O44" s="748">
        <v>1</v>
      </c>
      <c r="P44" s="748">
        <f>SUM(N44:O44)</f>
        <v>37</v>
      </c>
      <c r="Q44" s="748">
        <f>SUM(M44,P44)</f>
        <v>297</v>
      </c>
      <c r="R44" s="748">
        <v>11</v>
      </c>
      <c r="S44" s="748">
        <v>208</v>
      </c>
      <c r="T44" s="748">
        <v>849</v>
      </c>
      <c r="U44" s="749">
        <v>5939</v>
      </c>
    </row>
    <row r="45" spans="2:21" s="750" customFormat="1" ht="12">
      <c r="B45" s="751"/>
      <c r="C45" s="752"/>
      <c r="D45" s="753"/>
      <c r="E45" s="753"/>
      <c r="F45" s="753"/>
      <c r="G45" s="753"/>
      <c r="H45" s="753"/>
      <c r="I45" s="753"/>
      <c r="J45" s="753">
        <f t="shared" si="1"/>
        <v>59</v>
      </c>
      <c r="K45" s="753"/>
      <c r="L45" s="753"/>
      <c r="M45" s="753"/>
      <c r="N45" s="753"/>
      <c r="O45" s="753"/>
      <c r="P45" s="753"/>
      <c r="Q45" s="753"/>
      <c r="R45" s="753"/>
      <c r="S45" s="753">
        <v>1</v>
      </c>
      <c r="T45" s="753">
        <v>7</v>
      </c>
      <c r="U45" s="754">
        <v>67</v>
      </c>
    </row>
    <row r="46" spans="2:21" ht="12">
      <c r="B46" s="743" t="s">
        <v>791</v>
      </c>
      <c r="C46" s="744" t="s">
        <v>797</v>
      </c>
      <c r="D46" s="748">
        <v>118</v>
      </c>
      <c r="E46" s="748">
        <v>138</v>
      </c>
      <c r="F46" s="748">
        <f>SUM(D46:E46)</f>
        <v>256</v>
      </c>
      <c r="G46" s="748">
        <v>9</v>
      </c>
      <c r="H46" s="748">
        <v>3</v>
      </c>
      <c r="I46" s="748">
        <f>SUM(G46:H46)</f>
        <v>12</v>
      </c>
      <c r="J46" s="748">
        <f t="shared" si="1"/>
        <v>532</v>
      </c>
      <c r="K46" s="748">
        <v>283</v>
      </c>
      <c r="L46" s="748">
        <v>4</v>
      </c>
      <c r="M46" s="748">
        <f>SUM(K46:L46)</f>
        <v>287</v>
      </c>
      <c r="N46" s="748">
        <v>48</v>
      </c>
      <c r="O46" s="748">
        <v>1</v>
      </c>
      <c r="P46" s="748">
        <f>SUM(N46:O46)</f>
        <v>49</v>
      </c>
      <c r="Q46" s="748">
        <f>SUM(M46,P46)</f>
        <v>336</v>
      </c>
      <c r="R46" s="748">
        <v>15</v>
      </c>
      <c r="S46" s="748">
        <v>326</v>
      </c>
      <c r="T46" s="748">
        <v>1729</v>
      </c>
      <c r="U46" s="749">
        <v>8336</v>
      </c>
    </row>
    <row r="47" spans="2:21" s="750" customFormat="1" ht="12">
      <c r="B47" s="751"/>
      <c r="C47" s="752"/>
      <c r="D47" s="753">
        <v>1</v>
      </c>
      <c r="E47" s="753"/>
      <c r="F47" s="753">
        <f>SUM(D47:E47)</f>
        <v>1</v>
      </c>
      <c r="G47" s="753"/>
      <c r="H47" s="753"/>
      <c r="I47" s="753"/>
      <c r="J47" s="753">
        <f t="shared" si="1"/>
        <v>95</v>
      </c>
      <c r="K47" s="753"/>
      <c r="L47" s="753"/>
      <c r="M47" s="753"/>
      <c r="N47" s="753"/>
      <c r="O47" s="753"/>
      <c r="P47" s="753"/>
      <c r="Q47" s="753"/>
      <c r="R47" s="753"/>
      <c r="S47" s="753">
        <v>1</v>
      </c>
      <c r="T47" s="753">
        <v>8</v>
      </c>
      <c r="U47" s="754">
        <v>104</v>
      </c>
    </row>
    <row r="48" spans="2:21" ht="12">
      <c r="B48" s="743" t="s">
        <v>791</v>
      </c>
      <c r="C48" s="744" t="s">
        <v>798</v>
      </c>
      <c r="D48" s="748">
        <v>138</v>
      </c>
      <c r="E48" s="748">
        <v>191</v>
      </c>
      <c r="F48" s="748">
        <f>SUM(D48:E48)</f>
        <v>329</v>
      </c>
      <c r="G48" s="748">
        <v>8</v>
      </c>
      <c r="H48" s="748">
        <v>0</v>
      </c>
      <c r="I48" s="748">
        <f>SUM(G48:H48)</f>
        <v>8</v>
      </c>
      <c r="J48" s="748">
        <f t="shared" si="1"/>
        <v>657</v>
      </c>
      <c r="K48" s="748">
        <v>319</v>
      </c>
      <c r="L48" s="748">
        <v>5</v>
      </c>
      <c r="M48" s="748">
        <f>SUM(K48:L48)</f>
        <v>324</v>
      </c>
      <c r="N48" s="748">
        <v>56</v>
      </c>
      <c r="O48" s="748">
        <v>1</v>
      </c>
      <c r="P48" s="748">
        <f>SUM(N48:O48)</f>
        <v>57</v>
      </c>
      <c r="Q48" s="748">
        <f>SUM(M48,P48)</f>
        <v>381</v>
      </c>
      <c r="R48" s="748">
        <v>16</v>
      </c>
      <c r="S48" s="748">
        <v>448</v>
      </c>
      <c r="T48" s="748">
        <v>2729</v>
      </c>
      <c r="U48" s="749">
        <v>10874</v>
      </c>
    </row>
    <row r="49" spans="2:21" s="750" customFormat="1" ht="12">
      <c r="B49" s="751"/>
      <c r="C49" s="752"/>
      <c r="D49" s="753">
        <v>1</v>
      </c>
      <c r="E49" s="753"/>
      <c r="F49" s="753">
        <f>SUM(D49:E49)</f>
        <v>1</v>
      </c>
      <c r="G49" s="753"/>
      <c r="H49" s="753"/>
      <c r="I49" s="753"/>
      <c r="J49" s="753">
        <f t="shared" si="1"/>
        <v>30</v>
      </c>
      <c r="K49" s="753"/>
      <c r="L49" s="753"/>
      <c r="M49" s="753"/>
      <c r="N49" s="753"/>
      <c r="O49" s="753"/>
      <c r="P49" s="753"/>
      <c r="Q49" s="753"/>
      <c r="R49" s="753"/>
      <c r="S49" s="753">
        <v>5</v>
      </c>
      <c r="T49" s="753">
        <v>11</v>
      </c>
      <c r="U49" s="754">
        <v>46</v>
      </c>
    </row>
    <row r="50" spans="2:21" ht="12">
      <c r="B50" s="743" t="s">
        <v>791</v>
      </c>
      <c r="C50" s="744" t="s">
        <v>799</v>
      </c>
      <c r="D50" s="748">
        <v>163</v>
      </c>
      <c r="E50" s="748">
        <v>281</v>
      </c>
      <c r="F50" s="748">
        <f>SUM(D50:E50)</f>
        <v>444</v>
      </c>
      <c r="G50" s="748">
        <v>8</v>
      </c>
      <c r="H50" s="748">
        <v>0</v>
      </c>
      <c r="I50" s="748">
        <f>SUM(G50:H50)</f>
        <v>8</v>
      </c>
      <c r="J50" s="748">
        <f t="shared" si="1"/>
        <v>755</v>
      </c>
      <c r="K50" s="748">
        <v>352</v>
      </c>
      <c r="L50" s="748">
        <v>3</v>
      </c>
      <c r="M50" s="748">
        <f>SUM(K50:L50)</f>
        <v>355</v>
      </c>
      <c r="N50" s="748">
        <v>66</v>
      </c>
      <c r="O50" s="748">
        <v>1</v>
      </c>
      <c r="P50" s="748">
        <f>SUM(N50:O50)</f>
        <v>67</v>
      </c>
      <c r="Q50" s="748">
        <f>SUM(M50,P50)</f>
        <v>422</v>
      </c>
      <c r="R50" s="748">
        <v>20</v>
      </c>
      <c r="S50" s="748">
        <v>524</v>
      </c>
      <c r="T50" s="748">
        <v>2746</v>
      </c>
      <c r="U50" s="749">
        <v>11921</v>
      </c>
    </row>
    <row r="51" spans="2:21" s="750" customFormat="1" ht="12">
      <c r="B51" s="751"/>
      <c r="C51" s="752"/>
      <c r="D51" s="753"/>
      <c r="E51" s="753"/>
      <c r="F51" s="753"/>
      <c r="G51" s="753"/>
      <c r="H51" s="753"/>
      <c r="I51" s="753"/>
      <c r="J51" s="753">
        <f t="shared" si="1"/>
        <v>9</v>
      </c>
      <c r="K51" s="753"/>
      <c r="L51" s="753"/>
      <c r="M51" s="753"/>
      <c r="N51" s="753"/>
      <c r="O51" s="753"/>
      <c r="P51" s="753"/>
      <c r="Q51" s="753"/>
      <c r="R51" s="753"/>
      <c r="S51" s="753">
        <v>4</v>
      </c>
      <c r="T51" s="753">
        <v>10</v>
      </c>
      <c r="U51" s="754">
        <v>23</v>
      </c>
    </row>
    <row r="52" spans="2:21" ht="12">
      <c r="B52" s="743" t="s">
        <v>791</v>
      </c>
      <c r="C52" s="744" t="s">
        <v>800</v>
      </c>
      <c r="D52" s="748">
        <v>250</v>
      </c>
      <c r="E52" s="748">
        <v>357</v>
      </c>
      <c r="F52" s="748">
        <f>SUM(D52:E52)</f>
        <v>607</v>
      </c>
      <c r="G52" s="748">
        <v>4</v>
      </c>
      <c r="H52" s="748">
        <v>0</v>
      </c>
      <c r="I52" s="748">
        <f>SUM(G52:H52)</f>
        <v>4</v>
      </c>
      <c r="J52" s="748">
        <f t="shared" si="1"/>
        <v>900</v>
      </c>
      <c r="K52" s="748">
        <v>378</v>
      </c>
      <c r="L52" s="748">
        <v>13</v>
      </c>
      <c r="M52" s="748">
        <f>SUM(K52:L52)</f>
        <v>391</v>
      </c>
      <c r="N52" s="748">
        <v>81</v>
      </c>
      <c r="O52" s="748">
        <v>1</v>
      </c>
      <c r="P52" s="748">
        <f>SUM(N52:O52)</f>
        <v>82</v>
      </c>
      <c r="Q52" s="748">
        <f>SUM(M52,P52)</f>
        <v>473</v>
      </c>
      <c r="R52" s="748">
        <v>43</v>
      </c>
      <c r="S52" s="748">
        <v>586</v>
      </c>
      <c r="T52" s="748">
        <v>3578</v>
      </c>
      <c r="U52" s="749">
        <v>14336</v>
      </c>
    </row>
    <row r="53" spans="2:21" s="750" customFormat="1" ht="12">
      <c r="B53" s="751"/>
      <c r="C53" s="752"/>
      <c r="D53" s="753"/>
      <c r="E53" s="753"/>
      <c r="F53" s="753"/>
      <c r="G53" s="753"/>
      <c r="H53" s="753"/>
      <c r="I53" s="753"/>
      <c r="J53" s="753">
        <f t="shared" si="1"/>
        <v>11</v>
      </c>
      <c r="K53" s="753"/>
      <c r="L53" s="753"/>
      <c r="M53" s="753"/>
      <c r="N53" s="753"/>
      <c r="O53" s="753"/>
      <c r="P53" s="753"/>
      <c r="Q53" s="753"/>
      <c r="R53" s="753"/>
      <c r="S53" s="753">
        <v>4</v>
      </c>
      <c r="T53" s="753">
        <v>10</v>
      </c>
      <c r="U53" s="754">
        <v>25</v>
      </c>
    </row>
    <row r="54" spans="2:21" ht="12">
      <c r="B54" s="743" t="s">
        <v>791</v>
      </c>
      <c r="C54" s="744" t="s">
        <v>801</v>
      </c>
      <c r="D54" s="748">
        <v>343</v>
      </c>
      <c r="E54" s="748">
        <v>452</v>
      </c>
      <c r="F54" s="748">
        <f>SUM(D54:E54)</f>
        <v>795</v>
      </c>
      <c r="G54" s="748">
        <v>3</v>
      </c>
      <c r="H54" s="748">
        <v>0</v>
      </c>
      <c r="I54" s="748">
        <f>SUM(G54:H54)</f>
        <v>3</v>
      </c>
      <c r="J54" s="748">
        <f t="shared" si="1"/>
        <v>1061</v>
      </c>
      <c r="K54" s="748">
        <v>424</v>
      </c>
      <c r="L54" s="748">
        <v>16</v>
      </c>
      <c r="M54" s="748">
        <f>SUM(K54:L54)</f>
        <v>440</v>
      </c>
      <c r="N54" s="748">
        <v>132</v>
      </c>
      <c r="O54" s="748">
        <v>1</v>
      </c>
      <c r="P54" s="748">
        <f>SUM(N54:O54)</f>
        <v>133</v>
      </c>
      <c r="Q54" s="748">
        <f>SUM(M54,P54)</f>
        <v>573</v>
      </c>
      <c r="R54" s="748">
        <v>77</v>
      </c>
      <c r="S54" s="748">
        <v>582</v>
      </c>
      <c r="T54" s="748">
        <v>5932</v>
      </c>
      <c r="U54" s="749">
        <v>18433</v>
      </c>
    </row>
    <row r="55" spans="2:21" s="750" customFormat="1" ht="12">
      <c r="B55" s="751"/>
      <c r="C55" s="752"/>
      <c r="D55" s="753"/>
      <c r="E55" s="753"/>
      <c r="F55" s="753"/>
      <c r="G55" s="753"/>
      <c r="H55" s="753"/>
      <c r="I55" s="753"/>
      <c r="J55" s="753">
        <f t="shared" si="1"/>
        <v>14</v>
      </c>
      <c r="K55" s="753"/>
      <c r="L55" s="753"/>
      <c r="M55" s="753"/>
      <c r="N55" s="753"/>
      <c r="O55" s="753"/>
      <c r="P55" s="753"/>
      <c r="Q55" s="753"/>
      <c r="R55" s="753"/>
      <c r="S55" s="753">
        <v>4</v>
      </c>
      <c r="T55" s="753">
        <v>10</v>
      </c>
      <c r="U55" s="754">
        <v>28</v>
      </c>
    </row>
    <row r="56" spans="2:21" ht="12">
      <c r="B56" s="743" t="s">
        <v>791</v>
      </c>
      <c r="C56" s="744" t="s">
        <v>802</v>
      </c>
      <c r="D56" s="748">
        <v>428</v>
      </c>
      <c r="E56" s="748">
        <v>551</v>
      </c>
      <c r="F56" s="748">
        <f>SUM(D56:E56)</f>
        <v>979</v>
      </c>
      <c r="G56" s="748">
        <v>3</v>
      </c>
      <c r="H56" s="748">
        <v>0</v>
      </c>
      <c r="I56" s="748">
        <f>SUM(G56:H56)</f>
        <v>3</v>
      </c>
      <c r="J56" s="748">
        <f t="shared" si="1"/>
        <v>1210</v>
      </c>
      <c r="K56" s="748">
        <v>432</v>
      </c>
      <c r="L56" s="748">
        <v>17</v>
      </c>
      <c r="M56" s="748">
        <f>SUM(K56:L56)</f>
        <v>449</v>
      </c>
      <c r="N56" s="748">
        <v>140</v>
      </c>
      <c r="O56" s="748">
        <v>1</v>
      </c>
      <c r="P56" s="748">
        <f>SUM(N56:O56)</f>
        <v>141</v>
      </c>
      <c r="Q56" s="748">
        <f>SUM(M56,P56)</f>
        <v>590</v>
      </c>
      <c r="R56" s="748">
        <v>97</v>
      </c>
      <c r="S56" s="748">
        <v>555</v>
      </c>
      <c r="T56" s="748">
        <v>7367</v>
      </c>
      <c r="U56" s="749">
        <v>21364</v>
      </c>
    </row>
    <row r="57" spans="2:21" s="750" customFormat="1" ht="12">
      <c r="B57" s="751"/>
      <c r="C57" s="752"/>
      <c r="D57" s="753"/>
      <c r="E57" s="753"/>
      <c r="F57" s="753"/>
      <c r="G57" s="753"/>
      <c r="H57" s="753"/>
      <c r="I57" s="753"/>
      <c r="J57" s="753">
        <f t="shared" si="1"/>
        <v>17</v>
      </c>
      <c r="K57" s="753"/>
      <c r="L57" s="753"/>
      <c r="M57" s="753"/>
      <c r="N57" s="753"/>
      <c r="O57" s="753"/>
      <c r="P57" s="753"/>
      <c r="Q57" s="753"/>
      <c r="R57" s="753"/>
      <c r="S57" s="753">
        <v>4</v>
      </c>
      <c r="T57" s="753">
        <v>10</v>
      </c>
      <c r="U57" s="754">
        <v>31</v>
      </c>
    </row>
    <row r="58" spans="2:21" ht="12">
      <c r="B58" s="743" t="s">
        <v>791</v>
      </c>
      <c r="C58" s="744" t="s">
        <v>803</v>
      </c>
      <c r="D58" s="748">
        <v>688</v>
      </c>
      <c r="E58" s="748">
        <v>554</v>
      </c>
      <c r="F58" s="748">
        <f aca="true" t="shared" si="2" ref="F58:F65">SUM(D58:E58)</f>
        <v>1242</v>
      </c>
      <c r="G58" s="748">
        <v>3</v>
      </c>
      <c r="H58" s="748">
        <v>0</v>
      </c>
      <c r="I58" s="748">
        <f>SUM(G58:H58)</f>
        <v>3</v>
      </c>
      <c r="J58" s="748">
        <f t="shared" si="1"/>
        <v>1442</v>
      </c>
      <c r="K58" s="748">
        <v>450</v>
      </c>
      <c r="L58" s="748">
        <v>17</v>
      </c>
      <c r="M58" s="748">
        <f>SUM(K58:L58)</f>
        <v>467</v>
      </c>
      <c r="N58" s="748">
        <v>209</v>
      </c>
      <c r="O58" s="748">
        <v>2</v>
      </c>
      <c r="P58" s="748">
        <f>SUM(N58:O58)</f>
        <v>211</v>
      </c>
      <c r="Q58" s="748">
        <f>SUM(M58,P58)</f>
        <v>678</v>
      </c>
      <c r="R58" s="748">
        <v>126</v>
      </c>
      <c r="S58" s="748">
        <v>506</v>
      </c>
      <c r="T58" s="748">
        <v>9615</v>
      </c>
      <c r="U58" s="749">
        <v>25076</v>
      </c>
    </row>
    <row r="59" spans="2:21" s="750" customFormat="1" ht="12">
      <c r="B59" s="751"/>
      <c r="C59" s="752"/>
      <c r="D59" s="753">
        <v>2</v>
      </c>
      <c r="E59" s="753"/>
      <c r="F59" s="753">
        <f t="shared" si="2"/>
        <v>2</v>
      </c>
      <c r="G59" s="753"/>
      <c r="H59" s="753"/>
      <c r="I59" s="753"/>
      <c r="J59" s="753">
        <f t="shared" si="1"/>
        <v>16</v>
      </c>
      <c r="K59" s="753"/>
      <c r="L59" s="753"/>
      <c r="M59" s="753"/>
      <c r="N59" s="753"/>
      <c r="O59" s="753"/>
      <c r="P59" s="753"/>
      <c r="Q59" s="753"/>
      <c r="R59" s="753"/>
      <c r="S59" s="753">
        <v>4</v>
      </c>
      <c r="T59" s="753">
        <v>10</v>
      </c>
      <c r="U59" s="754">
        <v>30</v>
      </c>
    </row>
    <row r="60" spans="2:21" ht="12">
      <c r="B60" s="743" t="s">
        <v>791</v>
      </c>
      <c r="C60" s="744" t="s">
        <v>804</v>
      </c>
      <c r="D60" s="748">
        <v>992</v>
      </c>
      <c r="E60" s="748">
        <v>612</v>
      </c>
      <c r="F60" s="748">
        <f t="shared" si="2"/>
        <v>1604</v>
      </c>
      <c r="G60" s="748">
        <v>1</v>
      </c>
      <c r="H60" s="748">
        <v>0</v>
      </c>
      <c r="I60" s="748">
        <f>SUM(G60:H60)</f>
        <v>1</v>
      </c>
      <c r="J60" s="748">
        <f t="shared" si="1"/>
        <v>1776</v>
      </c>
      <c r="K60" s="748">
        <v>501</v>
      </c>
      <c r="L60" s="748">
        <v>18</v>
      </c>
      <c r="M60" s="748">
        <f>SUM(K60:L60)</f>
        <v>519</v>
      </c>
      <c r="N60" s="748">
        <v>233</v>
      </c>
      <c r="O60" s="748">
        <v>11</v>
      </c>
      <c r="P60" s="748">
        <f>SUM(N60:O60)</f>
        <v>244</v>
      </c>
      <c r="Q60" s="748">
        <f>SUM(M60,P60)</f>
        <v>763</v>
      </c>
      <c r="R60" s="748">
        <v>147</v>
      </c>
      <c r="S60" s="748">
        <v>419</v>
      </c>
      <c r="T60" s="748">
        <v>14712</v>
      </c>
      <c r="U60" s="749">
        <v>31932</v>
      </c>
    </row>
    <row r="61" spans="2:21" s="750" customFormat="1" ht="12">
      <c r="B61" s="751"/>
      <c r="C61" s="752"/>
      <c r="D61" s="753">
        <v>1</v>
      </c>
      <c r="E61" s="753"/>
      <c r="F61" s="753">
        <f t="shared" si="2"/>
        <v>1</v>
      </c>
      <c r="G61" s="753"/>
      <c r="H61" s="753"/>
      <c r="I61" s="753"/>
      <c r="J61" s="753">
        <f t="shared" si="1"/>
        <v>11</v>
      </c>
      <c r="K61" s="753"/>
      <c r="L61" s="753"/>
      <c r="M61" s="753"/>
      <c r="N61" s="753"/>
      <c r="O61" s="753"/>
      <c r="P61" s="753"/>
      <c r="Q61" s="753"/>
      <c r="R61" s="753"/>
      <c r="S61" s="753">
        <v>5</v>
      </c>
      <c r="T61" s="753">
        <v>19</v>
      </c>
      <c r="U61" s="754">
        <v>35</v>
      </c>
    </row>
    <row r="62" spans="2:21" ht="12">
      <c r="B62" s="743" t="s">
        <v>791</v>
      </c>
      <c r="C62" s="744" t="s">
        <v>805</v>
      </c>
      <c r="D62" s="748">
        <v>1558</v>
      </c>
      <c r="E62" s="748">
        <v>660</v>
      </c>
      <c r="F62" s="748">
        <f t="shared" si="2"/>
        <v>2218</v>
      </c>
      <c r="G62" s="748">
        <v>1</v>
      </c>
      <c r="H62" s="748">
        <v>0</v>
      </c>
      <c r="I62" s="748">
        <f>SUM(G62:H62)</f>
        <v>1</v>
      </c>
      <c r="J62" s="748">
        <f t="shared" si="1"/>
        <v>2376</v>
      </c>
      <c r="K62" s="748">
        <v>540</v>
      </c>
      <c r="L62" s="748">
        <v>19</v>
      </c>
      <c r="M62" s="748">
        <f>SUM(K62:L62)</f>
        <v>559</v>
      </c>
      <c r="N62" s="748">
        <v>257</v>
      </c>
      <c r="O62" s="748">
        <v>10</v>
      </c>
      <c r="P62" s="748">
        <f>SUM(N62:O62)</f>
        <v>267</v>
      </c>
      <c r="Q62" s="748">
        <f>SUM(M62,P62)</f>
        <v>826</v>
      </c>
      <c r="R62" s="748">
        <v>207</v>
      </c>
      <c r="S62" s="748">
        <v>348</v>
      </c>
      <c r="T62" s="748">
        <v>22314</v>
      </c>
      <c r="U62" s="749">
        <v>42921</v>
      </c>
    </row>
    <row r="63" spans="2:21" ht="12">
      <c r="B63" s="743" t="s">
        <v>791</v>
      </c>
      <c r="C63" s="744" t="s">
        <v>806</v>
      </c>
      <c r="D63" s="748">
        <v>2640</v>
      </c>
      <c r="E63" s="748">
        <v>727</v>
      </c>
      <c r="F63" s="748">
        <f t="shared" si="2"/>
        <v>3367</v>
      </c>
      <c r="G63" s="748">
        <v>1</v>
      </c>
      <c r="H63" s="748">
        <v>0</v>
      </c>
      <c r="I63" s="748">
        <f>SUM(G63:H63)</f>
        <v>1</v>
      </c>
      <c r="J63" s="748">
        <f t="shared" si="1"/>
        <v>3493</v>
      </c>
      <c r="K63" s="748">
        <v>607</v>
      </c>
      <c r="L63" s="748">
        <v>34</v>
      </c>
      <c r="M63" s="748">
        <f>SUM(K63:L63)</f>
        <v>641</v>
      </c>
      <c r="N63" s="748">
        <v>281</v>
      </c>
      <c r="O63" s="748">
        <v>14</v>
      </c>
      <c r="P63" s="748">
        <f>SUM(N63:O63)</f>
        <v>295</v>
      </c>
      <c r="Q63" s="748">
        <f>SUM(M63,P63)</f>
        <v>936</v>
      </c>
      <c r="R63" s="748">
        <v>274</v>
      </c>
      <c r="S63" s="748">
        <v>297</v>
      </c>
      <c r="T63" s="748">
        <v>31002</v>
      </c>
      <c r="U63" s="749">
        <v>56230</v>
      </c>
    </row>
    <row r="64" spans="2:21" ht="12">
      <c r="B64" s="743" t="s">
        <v>791</v>
      </c>
      <c r="C64" s="744" t="s">
        <v>807</v>
      </c>
      <c r="D64" s="748">
        <v>4637</v>
      </c>
      <c r="E64" s="748">
        <v>837</v>
      </c>
      <c r="F64" s="748">
        <f t="shared" si="2"/>
        <v>5474</v>
      </c>
      <c r="G64" s="748">
        <v>1</v>
      </c>
      <c r="H64" s="748">
        <v>0</v>
      </c>
      <c r="I64" s="748">
        <f>SUM(G64:H64)</f>
        <v>1</v>
      </c>
      <c r="J64" s="748">
        <f t="shared" si="1"/>
        <v>5606</v>
      </c>
      <c r="K64" s="748">
        <v>659</v>
      </c>
      <c r="L64" s="748">
        <v>42</v>
      </c>
      <c r="M64" s="748">
        <f>SUM(K64:L64)</f>
        <v>701</v>
      </c>
      <c r="N64" s="748">
        <v>314</v>
      </c>
      <c r="O64" s="748">
        <v>17</v>
      </c>
      <c r="P64" s="748">
        <f>SUM(N64:O64)</f>
        <v>331</v>
      </c>
      <c r="Q64" s="748">
        <f>SUM(M64,P64)</f>
        <v>1032</v>
      </c>
      <c r="R64" s="748">
        <v>399</v>
      </c>
      <c r="S64" s="748">
        <v>320</v>
      </c>
      <c r="T64" s="748">
        <v>16028</v>
      </c>
      <c r="U64" s="749">
        <v>48977</v>
      </c>
    </row>
    <row r="65" spans="2:21" s="755" customFormat="1" ht="12">
      <c r="B65" s="746" t="s">
        <v>791</v>
      </c>
      <c r="C65" s="765" t="s">
        <v>808</v>
      </c>
      <c r="D65" s="766">
        <v>7389</v>
      </c>
      <c r="E65" s="766">
        <v>916</v>
      </c>
      <c r="F65" s="766">
        <f t="shared" si="2"/>
        <v>8305</v>
      </c>
      <c r="G65" s="766">
        <v>1</v>
      </c>
      <c r="H65" s="766">
        <v>0</v>
      </c>
      <c r="I65" s="766">
        <f>SUM(G65:H65)</f>
        <v>1</v>
      </c>
      <c r="J65" s="766">
        <f t="shared" si="1"/>
        <v>8465</v>
      </c>
      <c r="K65" s="766">
        <v>715</v>
      </c>
      <c r="L65" s="766">
        <v>64</v>
      </c>
      <c r="M65" s="766">
        <f>SUM(K65:L65)</f>
        <v>779</v>
      </c>
      <c r="N65" s="766">
        <v>371</v>
      </c>
      <c r="O65" s="766">
        <v>18</v>
      </c>
      <c r="P65" s="766">
        <f>SUM(N65:O65)</f>
        <v>389</v>
      </c>
      <c r="Q65" s="766">
        <f>SUM(M65,P65)</f>
        <v>1168</v>
      </c>
      <c r="R65" s="766">
        <v>559</v>
      </c>
      <c r="S65" s="766">
        <v>313</v>
      </c>
      <c r="T65" s="766">
        <v>18672</v>
      </c>
      <c r="U65" s="767">
        <v>60335</v>
      </c>
    </row>
    <row r="67" ht="12">
      <c r="C67" s="738" t="s">
        <v>815</v>
      </c>
    </row>
    <row r="68" ht="12">
      <c r="C68" s="738" t="s">
        <v>816</v>
      </c>
    </row>
    <row r="69" ht="12">
      <c r="C69" s="738" t="s">
        <v>817</v>
      </c>
    </row>
    <row r="70" ht="12">
      <c r="C70" s="738" t="s">
        <v>818</v>
      </c>
    </row>
    <row r="71" ht="12">
      <c r="C71" s="738" t="s">
        <v>819</v>
      </c>
    </row>
  </sheetData>
  <mergeCells count="35">
    <mergeCell ref="B4:C6"/>
    <mergeCell ref="B35:C37"/>
    <mergeCell ref="D5:F5"/>
    <mergeCell ref="G5:I5"/>
    <mergeCell ref="J5:L5"/>
    <mergeCell ref="M5:M6"/>
    <mergeCell ref="N5:N6"/>
    <mergeCell ref="D4:N4"/>
    <mergeCell ref="O5:P5"/>
    <mergeCell ref="Q5:Q6"/>
    <mergeCell ref="R5:R6"/>
    <mergeCell ref="O4:R4"/>
    <mergeCell ref="S4:U4"/>
    <mergeCell ref="S5:U5"/>
    <mergeCell ref="D35:J35"/>
    <mergeCell ref="D36:F36"/>
    <mergeCell ref="G36:I36"/>
    <mergeCell ref="J36:J37"/>
    <mergeCell ref="K35:Q35"/>
    <mergeCell ref="K36:M36"/>
    <mergeCell ref="N36:P36"/>
    <mergeCell ref="Q36:Q37"/>
    <mergeCell ref="R35:R37"/>
    <mergeCell ref="S35:S37"/>
    <mergeCell ref="T35:T37"/>
    <mergeCell ref="U35:U37"/>
    <mergeCell ref="K38:L38"/>
    <mergeCell ref="K39:L39"/>
    <mergeCell ref="K40:L40"/>
    <mergeCell ref="K41:L41"/>
    <mergeCell ref="N42:O42"/>
    <mergeCell ref="N38:O38"/>
    <mergeCell ref="N39:O39"/>
    <mergeCell ref="N40:O40"/>
    <mergeCell ref="N41:O41"/>
  </mergeCells>
  <printOptions/>
  <pageMargins left="0.75" right="0.75" top="1" bottom="1" header="0.512" footer="0.51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2:W38"/>
  <sheetViews>
    <sheetView workbookViewId="0" topLeftCell="A1">
      <selection activeCell="A1" sqref="A1"/>
    </sheetView>
  </sheetViews>
  <sheetFormatPr defaultColWidth="9.00390625" defaultRowHeight="13.5"/>
  <cols>
    <col min="1" max="1" width="2.625" style="768" customWidth="1"/>
    <col min="2" max="2" width="8.00390625" style="768" customWidth="1"/>
    <col min="3" max="3" width="5.625" style="768" customWidth="1"/>
    <col min="4" max="4" width="4.75390625" style="768" bestFit="1" customWidth="1"/>
    <col min="5" max="5" width="5.25390625" style="768" bestFit="1" customWidth="1"/>
    <col min="6" max="6" width="4.75390625" style="768" bestFit="1" customWidth="1"/>
    <col min="7" max="7" width="5.25390625" style="768" bestFit="1" customWidth="1"/>
    <col min="8" max="10" width="5.625" style="768" customWidth="1"/>
    <col min="11" max="11" width="2.25390625" style="768" customWidth="1"/>
    <col min="12" max="12" width="5.25390625" style="768" bestFit="1" customWidth="1"/>
    <col min="13" max="13" width="2.25390625" style="768" customWidth="1"/>
    <col min="14" max="14" width="6.00390625" style="768" customWidth="1"/>
    <col min="15" max="15" width="5.00390625" style="768" customWidth="1"/>
    <col min="16" max="16" width="4.75390625" style="768" bestFit="1" customWidth="1"/>
    <col min="17" max="17" width="5.625" style="768" customWidth="1"/>
    <col min="18" max="18" width="7.00390625" style="768" bestFit="1" customWidth="1"/>
    <col min="19" max="21" width="5.625" style="768" customWidth="1"/>
    <col min="22" max="22" width="0.12890625" style="768" customWidth="1"/>
    <col min="23" max="23" width="5.25390625" style="768" customWidth="1"/>
    <col min="24" max="16384" width="9.00390625" style="768" customWidth="1"/>
  </cols>
  <sheetData>
    <row r="1" ht="12" customHeight="1"/>
    <row r="2" spans="2:20" ht="14.25">
      <c r="B2" s="769" t="s">
        <v>868</v>
      </c>
      <c r="H2" s="770"/>
      <c r="I2" s="770"/>
      <c r="J2" s="770"/>
      <c r="K2" s="770"/>
      <c r="L2" s="770"/>
      <c r="O2" s="770"/>
      <c r="Q2" s="770"/>
      <c r="R2" s="770"/>
      <c r="S2" s="770"/>
      <c r="T2" s="770"/>
    </row>
    <row r="3" spans="3:23" ht="12.75" thickBot="1">
      <c r="C3" s="771"/>
      <c r="D3" s="771"/>
      <c r="E3" s="772"/>
      <c r="F3" s="772"/>
      <c r="G3" s="772"/>
      <c r="H3" s="772"/>
      <c r="I3" s="772"/>
      <c r="J3" s="772"/>
      <c r="K3" s="772"/>
      <c r="L3" s="772"/>
      <c r="M3" s="771"/>
      <c r="N3" s="771"/>
      <c r="O3" s="772"/>
      <c r="P3" s="771"/>
      <c r="Q3" s="770"/>
      <c r="R3" s="770"/>
      <c r="S3" s="770"/>
      <c r="T3" s="770"/>
      <c r="W3" s="773" t="s">
        <v>837</v>
      </c>
    </row>
    <row r="4" spans="1:23" ht="14.25" customHeight="1" thickTop="1">
      <c r="A4" s="774"/>
      <c r="B4" s="775"/>
      <c r="C4" s="1586" t="s">
        <v>838</v>
      </c>
      <c r="D4" s="1587"/>
      <c r="E4" s="1588"/>
      <c r="F4" s="1580" t="s">
        <v>839</v>
      </c>
      <c r="G4" s="1581"/>
      <c r="H4" s="1581"/>
      <c r="I4" s="1581"/>
      <c r="J4" s="1581"/>
      <c r="K4" s="1581"/>
      <c r="L4" s="1581"/>
      <c r="M4" s="1581"/>
      <c r="N4" s="1581"/>
      <c r="O4" s="1581"/>
      <c r="P4" s="1582"/>
      <c r="Q4" s="1586" t="s">
        <v>840</v>
      </c>
      <c r="R4" s="1587"/>
      <c r="S4" s="1587"/>
      <c r="T4" s="1588"/>
      <c r="U4" s="777" t="s">
        <v>841</v>
      </c>
      <c r="V4" s="1571" t="s">
        <v>842</v>
      </c>
      <c r="W4" s="1572"/>
    </row>
    <row r="5" spans="1:23" ht="13.5" customHeight="1">
      <c r="A5" s="774"/>
      <c r="B5" s="1594" t="s">
        <v>821</v>
      </c>
      <c r="C5" s="778" t="s">
        <v>822</v>
      </c>
      <c r="D5" s="1577" t="s">
        <v>843</v>
      </c>
      <c r="E5" s="1579"/>
      <c r="F5" s="1577" t="s">
        <v>844</v>
      </c>
      <c r="G5" s="1579"/>
      <c r="H5" s="1577" t="s">
        <v>845</v>
      </c>
      <c r="I5" s="1579"/>
      <c r="J5" s="1577" t="s">
        <v>846</v>
      </c>
      <c r="K5" s="1578"/>
      <c r="L5" s="1579"/>
      <c r="M5" s="1595" t="s">
        <v>847</v>
      </c>
      <c r="N5" s="1579"/>
      <c r="O5" s="1577" t="s">
        <v>848</v>
      </c>
      <c r="P5" s="1579"/>
      <c r="Q5" s="779" t="s">
        <v>849</v>
      </c>
      <c r="R5" s="1583" t="s">
        <v>850</v>
      </c>
      <c r="S5" s="1589" t="s">
        <v>851</v>
      </c>
      <c r="T5" s="780" t="s">
        <v>852</v>
      </c>
      <c r="U5" s="778" t="s">
        <v>823</v>
      </c>
      <c r="V5" s="1573"/>
      <c r="W5" s="1574"/>
    </row>
    <row r="6" spans="1:23" ht="13.5" customHeight="1">
      <c r="A6" s="774"/>
      <c r="B6" s="1594"/>
      <c r="C6" s="781" t="s">
        <v>824</v>
      </c>
      <c r="D6" s="1580"/>
      <c r="E6" s="1582"/>
      <c r="F6" s="1580"/>
      <c r="G6" s="1582"/>
      <c r="H6" s="1580"/>
      <c r="I6" s="1582"/>
      <c r="J6" s="1580"/>
      <c r="K6" s="1581"/>
      <c r="L6" s="1582"/>
      <c r="M6" s="1580"/>
      <c r="N6" s="1582"/>
      <c r="O6" s="1592"/>
      <c r="P6" s="1593"/>
      <c r="Q6" s="782" t="s">
        <v>853</v>
      </c>
      <c r="R6" s="1584"/>
      <c r="S6" s="1590"/>
      <c r="T6" s="780" t="s">
        <v>854</v>
      </c>
      <c r="U6" s="781" t="s">
        <v>825</v>
      </c>
      <c r="V6" s="1575"/>
      <c r="W6" s="1576"/>
    </row>
    <row r="7" spans="1:23" ht="12">
      <c r="A7" s="774"/>
      <c r="B7" s="783"/>
      <c r="C7" s="784" t="s">
        <v>855</v>
      </c>
      <c r="D7" s="781" t="s">
        <v>856</v>
      </c>
      <c r="E7" s="784" t="s">
        <v>857</v>
      </c>
      <c r="F7" s="785" t="s">
        <v>826</v>
      </c>
      <c r="G7" s="786" t="s">
        <v>857</v>
      </c>
      <c r="H7" s="787" t="s">
        <v>858</v>
      </c>
      <c r="I7" s="776" t="s">
        <v>857</v>
      </c>
      <c r="J7" s="787" t="s">
        <v>858</v>
      </c>
      <c r="K7" s="788" t="s">
        <v>857</v>
      </c>
      <c r="L7" s="789"/>
      <c r="M7" s="790" t="s">
        <v>859</v>
      </c>
      <c r="N7" s="789"/>
      <c r="O7" s="787" t="s">
        <v>860</v>
      </c>
      <c r="P7" s="788" t="s">
        <v>861</v>
      </c>
      <c r="Q7" s="791" t="s">
        <v>862</v>
      </c>
      <c r="R7" s="1585"/>
      <c r="S7" s="1591"/>
      <c r="T7" s="776" t="s">
        <v>863</v>
      </c>
      <c r="U7" s="792" t="s">
        <v>859</v>
      </c>
      <c r="V7" s="793"/>
      <c r="W7" s="794" t="s">
        <v>864</v>
      </c>
    </row>
    <row r="8" spans="2:23" s="795" customFormat="1" ht="12">
      <c r="B8" s="796"/>
      <c r="C8" s="797"/>
      <c r="D8" s="797"/>
      <c r="E8" s="798">
        <v>6</v>
      </c>
      <c r="F8" s="798"/>
      <c r="G8" s="797">
        <v>2</v>
      </c>
      <c r="H8" s="799"/>
      <c r="I8" s="797"/>
      <c r="J8" s="799"/>
      <c r="K8" s="797"/>
      <c r="O8" s="797"/>
      <c r="R8" s="800"/>
      <c r="S8" s="797"/>
      <c r="T8" s="797"/>
      <c r="U8" s="798"/>
      <c r="V8" s="797"/>
      <c r="W8" s="801"/>
    </row>
    <row r="9" spans="1:23" s="807" customFormat="1" ht="18.75" customHeight="1">
      <c r="A9" s="802"/>
      <c r="B9" s="803" t="s">
        <v>865</v>
      </c>
      <c r="C9" s="804">
        <f>SUM(C11:C23,C25:C36)</f>
        <v>2</v>
      </c>
      <c r="D9" s="804">
        <f>SUM(D11:D23,D25:D36)</f>
        <v>2</v>
      </c>
      <c r="E9" s="804">
        <f>SUM(E11:E13,E15:E23,E25,E27:E31,E33,E35:E36)</f>
        <v>79</v>
      </c>
      <c r="F9" s="804">
        <v>2</v>
      </c>
      <c r="G9" s="804">
        <f>SUM(G11:G13,G15:G23,G25,G27:G31,G33,G35:G36)</f>
        <v>70</v>
      </c>
      <c r="H9" s="804">
        <f>SUM(H11:H23,H25:H36)</f>
        <v>5</v>
      </c>
      <c r="I9" s="804">
        <f>SUM(I11:I23,I25:I36)</f>
        <v>16</v>
      </c>
      <c r="J9" s="804">
        <f>SUM(J11:J23,J25:J36)</f>
        <v>7</v>
      </c>
      <c r="K9" s="805"/>
      <c r="L9" s="804">
        <f>SUM(L11:L23,L25:L36)</f>
        <v>16</v>
      </c>
      <c r="M9" s="804"/>
      <c r="N9" s="804">
        <f aca="true" t="shared" si="0" ref="N9:U9">SUM(N11:N23,N25:N36)</f>
        <v>1</v>
      </c>
      <c r="O9" s="804">
        <f t="shared" si="0"/>
        <v>1</v>
      </c>
      <c r="P9" s="804">
        <f t="shared" si="0"/>
        <v>5</v>
      </c>
      <c r="Q9" s="804">
        <f t="shared" si="0"/>
        <v>1</v>
      </c>
      <c r="R9" s="804">
        <f t="shared" si="0"/>
        <v>1</v>
      </c>
      <c r="S9" s="804">
        <f t="shared" si="0"/>
        <v>203</v>
      </c>
      <c r="T9" s="804">
        <f t="shared" si="0"/>
        <v>1</v>
      </c>
      <c r="U9" s="804">
        <f t="shared" si="0"/>
        <v>2</v>
      </c>
      <c r="V9" s="805"/>
      <c r="W9" s="806">
        <f>SUM(W11:W23,W25:W36)</f>
        <v>15</v>
      </c>
    </row>
    <row r="10" spans="1:23" s="811" customFormat="1" ht="12">
      <c r="A10" s="797"/>
      <c r="B10" s="808"/>
      <c r="C10" s="809"/>
      <c r="D10" s="809"/>
      <c r="E10" s="809">
        <v>1</v>
      </c>
      <c r="F10" s="809"/>
      <c r="G10" s="809">
        <v>1</v>
      </c>
      <c r="H10" s="809"/>
      <c r="I10" s="809"/>
      <c r="J10" s="809"/>
      <c r="K10" s="809"/>
      <c r="L10" s="809"/>
      <c r="M10" s="809"/>
      <c r="N10" s="809"/>
      <c r="O10" s="809"/>
      <c r="P10" s="809"/>
      <c r="Q10" s="809"/>
      <c r="R10" s="809"/>
      <c r="S10" s="809"/>
      <c r="T10" s="809"/>
      <c r="U10" s="809"/>
      <c r="V10" s="809"/>
      <c r="W10" s="810"/>
    </row>
    <row r="11" spans="1:23" ht="13.5" customHeight="1">
      <c r="A11" s="774"/>
      <c r="B11" s="812" t="s">
        <v>484</v>
      </c>
      <c r="C11" s="813">
        <v>2</v>
      </c>
      <c r="D11" s="813">
        <v>1</v>
      </c>
      <c r="E11" s="813">
        <v>13</v>
      </c>
      <c r="F11" s="813">
        <v>2</v>
      </c>
      <c r="G11" s="813">
        <v>8</v>
      </c>
      <c r="H11" s="813">
        <v>1</v>
      </c>
      <c r="I11" s="813">
        <v>2</v>
      </c>
      <c r="J11" s="813">
        <v>3</v>
      </c>
      <c r="K11" s="814"/>
      <c r="L11" s="813">
        <v>4</v>
      </c>
      <c r="M11" s="813"/>
      <c r="N11" s="813">
        <v>1</v>
      </c>
      <c r="O11" s="813">
        <v>1</v>
      </c>
      <c r="P11" s="813">
        <v>0</v>
      </c>
      <c r="Q11" s="813">
        <v>1</v>
      </c>
      <c r="R11" s="813">
        <v>1</v>
      </c>
      <c r="S11" s="813">
        <v>20</v>
      </c>
      <c r="T11" s="815">
        <v>0</v>
      </c>
      <c r="U11" s="813">
        <v>1</v>
      </c>
      <c r="V11" s="814"/>
      <c r="W11" s="816">
        <v>15</v>
      </c>
    </row>
    <row r="12" spans="1:23" ht="13.5" customHeight="1">
      <c r="A12" s="774"/>
      <c r="B12" s="812" t="s">
        <v>485</v>
      </c>
      <c r="C12" s="815">
        <v>0</v>
      </c>
      <c r="D12" s="815">
        <v>0</v>
      </c>
      <c r="E12" s="815">
        <v>4</v>
      </c>
      <c r="F12" s="815">
        <v>0</v>
      </c>
      <c r="G12" s="815">
        <v>2</v>
      </c>
      <c r="H12" s="813">
        <v>1</v>
      </c>
      <c r="I12" s="813">
        <v>3</v>
      </c>
      <c r="J12" s="815">
        <v>0</v>
      </c>
      <c r="K12" s="815"/>
      <c r="L12" s="815">
        <v>1</v>
      </c>
      <c r="M12" s="815"/>
      <c r="N12" s="815">
        <v>0</v>
      </c>
      <c r="O12" s="815">
        <v>0</v>
      </c>
      <c r="P12" s="813">
        <v>1</v>
      </c>
      <c r="Q12" s="815">
        <v>0</v>
      </c>
      <c r="R12" s="815">
        <v>0</v>
      </c>
      <c r="S12" s="813">
        <v>9</v>
      </c>
      <c r="T12" s="815">
        <v>0</v>
      </c>
      <c r="U12" s="815">
        <v>0</v>
      </c>
      <c r="V12" s="815"/>
      <c r="W12" s="817" t="s">
        <v>827</v>
      </c>
    </row>
    <row r="13" spans="1:23" ht="13.5" customHeight="1">
      <c r="A13" s="774"/>
      <c r="B13" s="812" t="s">
        <v>486</v>
      </c>
      <c r="C13" s="815">
        <v>0</v>
      </c>
      <c r="D13" s="815">
        <v>1</v>
      </c>
      <c r="E13" s="813">
        <v>10</v>
      </c>
      <c r="F13" s="813">
        <v>0</v>
      </c>
      <c r="G13" s="815">
        <v>6</v>
      </c>
      <c r="H13" s="813">
        <v>1</v>
      </c>
      <c r="I13" s="815">
        <v>3</v>
      </c>
      <c r="J13" s="815">
        <v>0</v>
      </c>
      <c r="K13" s="815"/>
      <c r="L13" s="815">
        <v>0</v>
      </c>
      <c r="M13" s="815"/>
      <c r="N13" s="815">
        <v>0</v>
      </c>
      <c r="O13" s="815">
        <v>0</v>
      </c>
      <c r="P13" s="813">
        <v>1</v>
      </c>
      <c r="Q13" s="815">
        <v>0</v>
      </c>
      <c r="R13" s="815">
        <v>0</v>
      </c>
      <c r="S13" s="813">
        <v>12</v>
      </c>
      <c r="T13" s="813">
        <v>0</v>
      </c>
      <c r="U13" s="815">
        <v>0</v>
      </c>
      <c r="V13" s="815"/>
      <c r="W13" s="817" t="s">
        <v>827</v>
      </c>
    </row>
    <row r="14" spans="1:23" s="820" customFormat="1" ht="12">
      <c r="A14" s="795"/>
      <c r="B14" s="796"/>
      <c r="C14" s="818"/>
      <c r="D14" s="818"/>
      <c r="E14" s="818">
        <v>2</v>
      </c>
      <c r="F14" s="818"/>
      <c r="G14" s="818">
        <v>1</v>
      </c>
      <c r="H14" s="818"/>
      <c r="I14" s="818"/>
      <c r="J14" s="818"/>
      <c r="K14" s="818"/>
      <c r="L14" s="818"/>
      <c r="M14" s="818"/>
      <c r="N14" s="818"/>
      <c r="O14" s="818"/>
      <c r="P14" s="818"/>
      <c r="Q14" s="818"/>
      <c r="R14" s="818"/>
      <c r="S14" s="818"/>
      <c r="T14" s="818"/>
      <c r="U14" s="818"/>
      <c r="V14" s="818"/>
      <c r="W14" s="819"/>
    </row>
    <row r="15" spans="1:23" ht="13.5" customHeight="1">
      <c r="A15" s="774"/>
      <c r="B15" s="812" t="s">
        <v>487</v>
      </c>
      <c r="C15" s="815">
        <v>0</v>
      </c>
      <c r="D15" s="815">
        <v>0</v>
      </c>
      <c r="E15" s="815">
        <v>7</v>
      </c>
      <c r="F15" s="815">
        <v>0</v>
      </c>
      <c r="G15" s="813">
        <v>5</v>
      </c>
      <c r="H15" s="813">
        <v>1</v>
      </c>
      <c r="I15" s="813">
        <v>2</v>
      </c>
      <c r="J15" s="815">
        <v>0</v>
      </c>
      <c r="K15" s="815"/>
      <c r="L15" s="815">
        <v>0</v>
      </c>
      <c r="M15" s="815"/>
      <c r="N15" s="815">
        <v>0</v>
      </c>
      <c r="O15" s="815">
        <v>0</v>
      </c>
      <c r="P15" s="813">
        <v>1</v>
      </c>
      <c r="Q15" s="815">
        <v>0</v>
      </c>
      <c r="R15" s="815">
        <v>0</v>
      </c>
      <c r="S15" s="813">
        <v>13</v>
      </c>
      <c r="T15" s="813">
        <v>1</v>
      </c>
      <c r="U15" s="815">
        <v>1</v>
      </c>
      <c r="V15" s="815"/>
      <c r="W15" s="817">
        <v>0</v>
      </c>
    </row>
    <row r="16" spans="1:23" ht="13.5" customHeight="1">
      <c r="A16" s="774"/>
      <c r="B16" s="812" t="s">
        <v>488</v>
      </c>
      <c r="C16" s="815">
        <v>0</v>
      </c>
      <c r="D16" s="815">
        <v>0</v>
      </c>
      <c r="E16" s="815">
        <v>2</v>
      </c>
      <c r="F16" s="815">
        <v>0</v>
      </c>
      <c r="G16" s="815">
        <v>2</v>
      </c>
      <c r="H16" s="813">
        <v>1</v>
      </c>
      <c r="I16" s="813">
        <v>0</v>
      </c>
      <c r="J16" s="815">
        <v>0</v>
      </c>
      <c r="K16" s="815"/>
      <c r="L16" s="815">
        <v>0</v>
      </c>
      <c r="M16" s="815"/>
      <c r="N16" s="815">
        <v>0</v>
      </c>
      <c r="O16" s="815">
        <v>0</v>
      </c>
      <c r="P16" s="813">
        <v>1</v>
      </c>
      <c r="Q16" s="815">
        <v>0</v>
      </c>
      <c r="R16" s="815">
        <v>0</v>
      </c>
      <c r="S16" s="813">
        <v>6</v>
      </c>
      <c r="T16" s="815">
        <v>0</v>
      </c>
      <c r="U16" s="815">
        <v>0</v>
      </c>
      <c r="V16" s="815"/>
      <c r="W16" s="817" t="s">
        <v>827</v>
      </c>
    </row>
    <row r="17" spans="1:23" ht="13.5" customHeight="1">
      <c r="A17" s="774"/>
      <c r="B17" s="812" t="s">
        <v>489</v>
      </c>
      <c r="C17" s="815">
        <v>0</v>
      </c>
      <c r="D17" s="815">
        <v>0</v>
      </c>
      <c r="E17" s="815">
        <v>2</v>
      </c>
      <c r="F17" s="815">
        <v>0</v>
      </c>
      <c r="G17" s="815">
        <v>3</v>
      </c>
      <c r="H17" s="815">
        <v>0</v>
      </c>
      <c r="I17" s="813">
        <v>1</v>
      </c>
      <c r="J17" s="815">
        <v>0</v>
      </c>
      <c r="K17" s="815"/>
      <c r="L17" s="815">
        <v>1</v>
      </c>
      <c r="M17" s="815"/>
      <c r="N17" s="815">
        <v>0</v>
      </c>
      <c r="O17" s="815">
        <v>0</v>
      </c>
      <c r="P17" s="813">
        <v>0</v>
      </c>
      <c r="Q17" s="815">
        <v>0</v>
      </c>
      <c r="R17" s="815">
        <v>0</v>
      </c>
      <c r="S17" s="813">
        <v>10</v>
      </c>
      <c r="T17" s="815">
        <v>0</v>
      </c>
      <c r="U17" s="815">
        <v>0</v>
      </c>
      <c r="V17" s="815"/>
      <c r="W17" s="817" t="s">
        <v>827</v>
      </c>
    </row>
    <row r="18" spans="1:23" ht="13.5" customHeight="1">
      <c r="A18" s="774"/>
      <c r="B18" s="812" t="s">
        <v>490</v>
      </c>
      <c r="C18" s="815">
        <v>0</v>
      </c>
      <c r="D18" s="815">
        <v>0</v>
      </c>
      <c r="E18" s="815">
        <v>2</v>
      </c>
      <c r="F18" s="815">
        <v>0</v>
      </c>
      <c r="G18" s="815">
        <v>2</v>
      </c>
      <c r="H18" s="815">
        <v>0</v>
      </c>
      <c r="I18" s="813">
        <v>1</v>
      </c>
      <c r="J18" s="815">
        <v>0</v>
      </c>
      <c r="K18" s="815"/>
      <c r="L18" s="815">
        <v>1</v>
      </c>
      <c r="M18" s="815"/>
      <c r="N18" s="815">
        <v>0</v>
      </c>
      <c r="O18" s="815">
        <v>0</v>
      </c>
      <c r="P18" s="813">
        <v>0</v>
      </c>
      <c r="Q18" s="815">
        <v>0</v>
      </c>
      <c r="R18" s="815">
        <v>0</v>
      </c>
      <c r="S18" s="813">
        <v>7</v>
      </c>
      <c r="T18" s="815">
        <v>0</v>
      </c>
      <c r="U18" s="815">
        <v>0</v>
      </c>
      <c r="V18" s="815"/>
      <c r="W18" s="817" t="s">
        <v>827</v>
      </c>
    </row>
    <row r="19" spans="1:23" ht="13.5" customHeight="1">
      <c r="A19" s="774"/>
      <c r="B19" s="812" t="s">
        <v>491</v>
      </c>
      <c r="C19" s="815">
        <v>0</v>
      </c>
      <c r="D19" s="815">
        <v>0</v>
      </c>
      <c r="E19" s="815">
        <v>3</v>
      </c>
      <c r="F19" s="815">
        <v>0</v>
      </c>
      <c r="G19" s="815">
        <v>2</v>
      </c>
      <c r="H19" s="815">
        <v>0</v>
      </c>
      <c r="I19" s="815">
        <v>0</v>
      </c>
      <c r="J19" s="815">
        <v>1</v>
      </c>
      <c r="K19" s="815"/>
      <c r="L19" s="815">
        <v>0</v>
      </c>
      <c r="M19" s="815"/>
      <c r="N19" s="815">
        <v>0</v>
      </c>
      <c r="O19" s="815">
        <v>0</v>
      </c>
      <c r="P19" s="813">
        <v>0</v>
      </c>
      <c r="Q19" s="815">
        <v>0</v>
      </c>
      <c r="R19" s="815">
        <v>0</v>
      </c>
      <c r="S19" s="813">
        <v>9</v>
      </c>
      <c r="T19" s="815">
        <v>0</v>
      </c>
      <c r="U19" s="815">
        <v>0</v>
      </c>
      <c r="V19" s="815"/>
      <c r="W19" s="817" t="s">
        <v>827</v>
      </c>
    </row>
    <row r="20" spans="1:23" ht="13.5" customHeight="1">
      <c r="A20" s="774"/>
      <c r="B20" s="812" t="s">
        <v>492</v>
      </c>
      <c r="C20" s="815">
        <v>0</v>
      </c>
      <c r="D20" s="815">
        <v>0</v>
      </c>
      <c r="E20" s="815">
        <v>2</v>
      </c>
      <c r="F20" s="815">
        <v>0</v>
      </c>
      <c r="G20" s="815">
        <v>2</v>
      </c>
      <c r="H20" s="815">
        <v>0</v>
      </c>
      <c r="I20" s="813">
        <v>0</v>
      </c>
      <c r="J20" s="815">
        <v>1</v>
      </c>
      <c r="K20" s="815"/>
      <c r="L20" s="815">
        <v>0</v>
      </c>
      <c r="M20" s="815"/>
      <c r="N20" s="815">
        <v>0</v>
      </c>
      <c r="O20" s="815">
        <v>0</v>
      </c>
      <c r="P20" s="813">
        <v>1</v>
      </c>
      <c r="Q20" s="815">
        <v>0</v>
      </c>
      <c r="R20" s="815">
        <v>0</v>
      </c>
      <c r="S20" s="813">
        <v>6</v>
      </c>
      <c r="T20" s="815">
        <v>0</v>
      </c>
      <c r="U20" s="815">
        <v>0</v>
      </c>
      <c r="V20" s="815"/>
      <c r="W20" s="817" t="s">
        <v>827</v>
      </c>
    </row>
    <row r="21" spans="1:23" ht="13.5" customHeight="1">
      <c r="A21" s="774"/>
      <c r="B21" s="812" t="s">
        <v>493</v>
      </c>
      <c r="C21" s="815">
        <v>0</v>
      </c>
      <c r="D21" s="815">
        <v>0</v>
      </c>
      <c r="E21" s="815">
        <v>3</v>
      </c>
      <c r="F21" s="815">
        <v>0</v>
      </c>
      <c r="G21" s="815">
        <v>2</v>
      </c>
      <c r="H21" s="815">
        <v>0</v>
      </c>
      <c r="I21" s="813">
        <v>0</v>
      </c>
      <c r="J21" s="815">
        <v>0</v>
      </c>
      <c r="K21" s="815"/>
      <c r="L21" s="815">
        <v>1</v>
      </c>
      <c r="M21" s="815"/>
      <c r="N21" s="815">
        <v>0</v>
      </c>
      <c r="O21" s="815">
        <v>0</v>
      </c>
      <c r="P21" s="813">
        <v>0</v>
      </c>
      <c r="Q21" s="815">
        <v>0</v>
      </c>
      <c r="R21" s="815">
        <v>0</v>
      </c>
      <c r="S21" s="813">
        <v>5</v>
      </c>
      <c r="T21" s="815">
        <v>0</v>
      </c>
      <c r="U21" s="815">
        <v>0</v>
      </c>
      <c r="V21" s="815"/>
      <c r="W21" s="817" t="s">
        <v>827</v>
      </c>
    </row>
    <row r="22" spans="1:23" ht="13.5" customHeight="1">
      <c r="A22" s="774"/>
      <c r="B22" s="812" t="s">
        <v>494</v>
      </c>
      <c r="C22" s="815">
        <v>0</v>
      </c>
      <c r="D22" s="815">
        <v>0</v>
      </c>
      <c r="E22" s="815">
        <v>2</v>
      </c>
      <c r="F22" s="815">
        <v>0</v>
      </c>
      <c r="G22" s="815">
        <v>2</v>
      </c>
      <c r="H22" s="815">
        <v>0</v>
      </c>
      <c r="I22" s="815">
        <v>0</v>
      </c>
      <c r="J22" s="815">
        <v>0</v>
      </c>
      <c r="K22" s="815"/>
      <c r="L22" s="815">
        <v>1</v>
      </c>
      <c r="M22" s="815"/>
      <c r="N22" s="815">
        <v>0</v>
      </c>
      <c r="O22" s="815">
        <v>0</v>
      </c>
      <c r="P22" s="815">
        <v>0</v>
      </c>
      <c r="Q22" s="815">
        <v>0</v>
      </c>
      <c r="R22" s="815">
        <v>0</v>
      </c>
      <c r="S22" s="813">
        <v>7</v>
      </c>
      <c r="T22" s="815">
        <v>0</v>
      </c>
      <c r="U22" s="815">
        <v>0</v>
      </c>
      <c r="V22" s="815"/>
      <c r="W22" s="817" t="s">
        <v>827</v>
      </c>
    </row>
    <row r="23" spans="1:23" ht="13.5" customHeight="1">
      <c r="A23" s="774"/>
      <c r="B23" s="812" t="s">
        <v>495</v>
      </c>
      <c r="C23" s="815">
        <v>0</v>
      </c>
      <c r="D23" s="815">
        <v>0</v>
      </c>
      <c r="E23" s="815">
        <v>1</v>
      </c>
      <c r="F23" s="815">
        <v>0</v>
      </c>
      <c r="G23" s="815">
        <v>2</v>
      </c>
      <c r="H23" s="815">
        <v>0</v>
      </c>
      <c r="I23" s="815">
        <v>0</v>
      </c>
      <c r="J23" s="815">
        <v>0</v>
      </c>
      <c r="K23" s="815"/>
      <c r="L23" s="815">
        <v>1</v>
      </c>
      <c r="M23" s="815"/>
      <c r="N23" s="815">
        <v>0</v>
      </c>
      <c r="O23" s="815">
        <v>0</v>
      </c>
      <c r="P23" s="815">
        <v>0</v>
      </c>
      <c r="Q23" s="815">
        <v>0</v>
      </c>
      <c r="R23" s="815">
        <v>0</v>
      </c>
      <c r="S23" s="813">
        <v>6</v>
      </c>
      <c r="T23" s="815">
        <v>0</v>
      </c>
      <c r="U23" s="815">
        <v>0</v>
      </c>
      <c r="V23" s="815"/>
      <c r="W23" s="817" t="s">
        <v>827</v>
      </c>
    </row>
    <row r="24" spans="1:23" ht="12">
      <c r="A24" s="774"/>
      <c r="B24" s="812"/>
      <c r="C24" s="815"/>
      <c r="D24" s="815"/>
      <c r="E24" s="815"/>
      <c r="F24" s="815"/>
      <c r="G24" s="813"/>
      <c r="H24" s="815"/>
      <c r="I24" s="813"/>
      <c r="J24" s="813"/>
      <c r="K24" s="813"/>
      <c r="L24" s="815"/>
      <c r="M24" s="815"/>
      <c r="N24" s="815"/>
      <c r="O24" s="815"/>
      <c r="P24" s="813"/>
      <c r="Q24" s="815"/>
      <c r="R24" s="813">
        <v>0</v>
      </c>
      <c r="S24" s="813"/>
      <c r="T24" s="813"/>
      <c r="U24" s="815"/>
      <c r="V24" s="815"/>
      <c r="W24" s="817" t="s">
        <v>827</v>
      </c>
    </row>
    <row r="25" spans="1:23" ht="13.5" customHeight="1">
      <c r="A25" s="774"/>
      <c r="B25" s="812" t="s">
        <v>828</v>
      </c>
      <c r="C25" s="821">
        <v>0</v>
      </c>
      <c r="D25" s="815">
        <v>0</v>
      </c>
      <c r="E25" s="815">
        <v>2</v>
      </c>
      <c r="F25" s="815">
        <v>0</v>
      </c>
      <c r="G25" s="815">
        <v>4</v>
      </c>
      <c r="H25" s="815">
        <v>0</v>
      </c>
      <c r="I25" s="815">
        <v>0</v>
      </c>
      <c r="J25" s="815">
        <v>0</v>
      </c>
      <c r="K25" s="815"/>
      <c r="L25" s="815">
        <v>0</v>
      </c>
      <c r="M25" s="815"/>
      <c r="N25" s="815">
        <v>0</v>
      </c>
      <c r="O25" s="815">
        <v>0</v>
      </c>
      <c r="P25" s="815">
        <v>0</v>
      </c>
      <c r="Q25" s="815">
        <v>0</v>
      </c>
      <c r="R25" s="815">
        <v>0</v>
      </c>
      <c r="S25" s="813">
        <v>7</v>
      </c>
      <c r="T25" s="815">
        <v>0</v>
      </c>
      <c r="U25" s="815">
        <v>0</v>
      </c>
      <c r="V25" s="815"/>
      <c r="W25" s="817" t="s">
        <v>827</v>
      </c>
    </row>
    <row r="26" spans="1:23" s="820" customFormat="1" ht="12">
      <c r="A26" s="795"/>
      <c r="B26" s="796"/>
      <c r="C26" s="822"/>
      <c r="D26" s="818"/>
      <c r="E26" s="818">
        <v>1</v>
      </c>
      <c r="F26" s="818"/>
      <c r="G26" s="818"/>
      <c r="H26" s="818"/>
      <c r="I26" s="818"/>
      <c r="J26" s="818"/>
      <c r="K26" s="818"/>
      <c r="L26" s="818"/>
      <c r="M26" s="818"/>
      <c r="N26" s="818"/>
      <c r="O26" s="818"/>
      <c r="P26" s="818"/>
      <c r="Q26" s="818"/>
      <c r="R26" s="818"/>
      <c r="S26" s="818"/>
      <c r="T26" s="818"/>
      <c r="U26" s="818"/>
      <c r="V26" s="818"/>
      <c r="W26" s="819"/>
    </row>
    <row r="27" spans="1:23" ht="13.5" customHeight="1">
      <c r="A27" s="774"/>
      <c r="B27" s="812" t="s">
        <v>829</v>
      </c>
      <c r="C27" s="821">
        <v>0</v>
      </c>
      <c r="D27" s="815">
        <v>0</v>
      </c>
      <c r="E27" s="815">
        <v>5</v>
      </c>
      <c r="F27" s="815">
        <v>0</v>
      </c>
      <c r="G27" s="815">
        <v>7</v>
      </c>
      <c r="H27" s="815">
        <v>0</v>
      </c>
      <c r="I27" s="813">
        <v>1</v>
      </c>
      <c r="J27" s="815">
        <v>0</v>
      </c>
      <c r="K27" s="823"/>
      <c r="L27" s="815">
        <v>1</v>
      </c>
      <c r="M27" s="815"/>
      <c r="N27" s="815">
        <v>0</v>
      </c>
      <c r="O27" s="815">
        <v>0</v>
      </c>
      <c r="P27" s="815">
        <v>0</v>
      </c>
      <c r="Q27" s="815">
        <v>0</v>
      </c>
      <c r="R27" s="815">
        <v>0</v>
      </c>
      <c r="S27" s="813">
        <v>9</v>
      </c>
      <c r="T27" s="815">
        <v>0</v>
      </c>
      <c r="U27" s="815">
        <v>0</v>
      </c>
      <c r="V27" s="815"/>
      <c r="W27" s="817" t="s">
        <v>827</v>
      </c>
    </row>
    <row r="28" spans="1:23" ht="13.5" customHeight="1">
      <c r="A28" s="774"/>
      <c r="B28" s="812" t="s">
        <v>830</v>
      </c>
      <c r="C28" s="821">
        <v>0</v>
      </c>
      <c r="D28" s="815">
        <v>0</v>
      </c>
      <c r="E28" s="815">
        <v>1</v>
      </c>
      <c r="F28" s="815">
        <v>0</v>
      </c>
      <c r="G28" s="815">
        <v>0</v>
      </c>
      <c r="H28" s="815">
        <v>0</v>
      </c>
      <c r="I28" s="815">
        <v>1</v>
      </c>
      <c r="J28" s="815">
        <v>0</v>
      </c>
      <c r="K28" s="815"/>
      <c r="L28" s="815">
        <v>0</v>
      </c>
      <c r="M28" s="815"/>
      <c r="N28" s="815">
        <v>0</v>
      </c>
      <c r="O28" s="815">
        <v>0</v>
      </c>
      <c r="P28" s="815">
        <v>0</v>
      </c>
      <c r="Q28" s="815">
        <v>0</v>
      </c>
      <c r="R28" s="815">
        <v>0</v>
      </c>
      <c r="S28" s="813">
        <v>1</v>
      </c>
      <c r="T28" s="815">
        <v>0</v>
      </c>
      <c r="U28" s="815">
        <v>0</v>
      </c>
      <c r="V28" s="815"/>
      <c r="W28" s="817" t="s">
        <v>827</v>
      </c>
    </row>
    <row r="29" spans="1:23" ht="13.5" customHeight="1">
      <c r="A29" s="774"/>
      <c r="B29" s="812" t="s">
        <v>831</v>
      </c>
      <c r="C29" s="821">
        <v>0</v>
      </c>
      <c r="D29" s="815">
        <v>0</v>
      </c>
      <c r="E29" s="815">
        <v>4</v>
      </c>
      <c r="F29" s="815">
        <v>0</v>
      </c>
      <c r="G29" s="815">
        <v>3</v>
      </c>
      <c r="H29" s="815">
        <v>0</v>
      </c>
      <c r="I29" s="815">
        <v>0</v>
      </c>
      <c r="J29" s="815">
        <v>0</v>
      </c>
      <c r="K29" s="815"/>
      <c r="L29" s="815">
        <v>0</v>
      </c>
      <c r="M29" s="815"/>
      <c r="N29" s="815">
        <v>0</v>
      </c>
      <c r="O29" s="815">
        <v>0</v>
      </c>
      <c r="P29" s="815">
        <v>0</v>
      </c>
      <c r="Q29" s="815">
        <v>0</v>
      </c>
      <c r="R29" s="815">
        <v>0</v>
      </c>
      <c r="S29" s="813">
        <v>16</v>
      </c>
      <c r="T29" s="815">
        <v>0</v>
      </c>
      <c r="U29" s="815">
        <v>0</v>
      </c>
      <c r="V29" s="815"/>
      <c r="W29" s="817" t="s">
        <v>827</v>
      </c>
    </row>
    <row r="30" spans="1:23" ht="13.5" customHeight="1">
      <c r="A30" s="774"/>
      <c r="B30" s="812" t="s">
        <v>832</v>
      </c>
      <c r="C30" s="821">
        <v>0</v>
      </c>
      <c r="D30" s="815">
        <v>0</v>
      </c>
      <c r="E30" s="815">
        <v>4</v>
      </c>
      <c r="F30" s="815">
        <v>0</v>
      </c>
      <c r="G30" s="815">
        <v>7</v>
      </c>
      <c r="H30" s="815">
        <v>0</v>
      </c>
      <c r="I30" s="813">
        <v>1</v>
      </c>
      <c r="J30" s="815">
        <v>1</v>
      </c>
      <c r="K30" s="815"/>
      <c r="L30" s="815">
        <v>3</v>
      </c>
      <c r="M30" s="815"/>
      <c r="N30" s="815">
        <v>0</v>
      </c>
      <c r="O30" s="815">
        <v>0</v>
      </c>
      <c r="P30" s="815">
        <v>0</v>
      </c>
      <c r="Q30" s="815">
        <v>0</v>
      </c>
      <c r="R30" s="815">
        <v>0</v>
      </c>
      <c r="S30" s="813">
        <v>12</v>
      </c>
      <c r="T30" s="815">
        <v>0</v>
      </c>
      <c r="U30" s="815">
        <v>0</v>
      </c>
      <c r="V30" s="815"/>
      <c r="W30" s="817" t="s">
        <v>827</v>
      </c>
    </row>
    <row r="31" spans="1:23" ht="13.5" customHeight="1">
      <c r="A31" s="774"/>
      <c r="B31" s="812" t="s">
        <v>833</v>
      </c>
      <c r="C31" s="821">
        <v>0</v>
      </c>
      <c r="D31" s="815">
        <v>0</v>
      </c>
      <c r="E31" s="815">
        <v>2</v>
      </c>
      <c r="F31" s="815">
        <v>0</v>
      </c>
      <c r="G31" s="815">
        <v>4</v>
      </c>
      <c r="H31" s="815">
        <v>0</v>
      </c>
      <c r="I31" s="815">
        <v>0</v>
      </c>
      <c r="J31" s="815">
        <v>0</v>
      </c>
      <c r="K31" s="815"/>
      <c r="L31" s="815">
        <v>2</v>
      </c>
      <c r="M31" s="815"/>
      <c r="N31" s="815">
        <v>0</v>
      </c>
      <c r="O31" s="815">
        <v>0</v>
      </c>
      <c r="P31" s="815">
        <v>0</v>
      </c>
      <c r="Q31" s="815">
        <v>0</v>
      </c>
      <c r="R31" s="815">
        <v>0</v>
      </c>
      <c r="S31" s="813">
        <v>7</v>
      </c>
      <c r="T31" s="815">
        <v>0</v>
      </c>
      <c r="U31" s="815">
        <v>0</v>
      </c>
      <c r="V31" s="815"/>
      <c r="W31" s="817" t="s">
        <v>827</v>
      </c>
    </row>
    <row r="32" spans="1:23" s="820" customFormat="1" ht="13.5" customHeight="1">
      <c r="A32" s="795"/>
      <c r="B32" s="796"/>
      <c r="C32" s="822"/>
      <c r="D32" s="818"/>
      <c r="E32" s="818">
        <v>1</v>
      </c>
      <c r="F32" s="818"/>
      <c r="G32" s="818"/>
      <c r="H32" s="818"/>
      <c r="I32" s="818"/>
      <c r="J32" s="818"/>
      <c r="K32" s="818"/>
      <c r="L32" s="818"/>
      <c r="M32" s="818"/>
      <c r="N32" s="818"/>
      <c r="O32" s="818"/>
      <c r="P32" s="818"/>
      <c r="Q32" s="818"/>
      <c r="R32" s="818"/>
      <c r="S32" s="818"/>
      <c r="T32" s="818"/>
      <c r="U32" s="818"/>
      <c r="V32" s="818"/>
      <c r="W32" s="819"/>
    </row>
    <row r="33" spans="1:23" ht="13.5" customHeight="1">
      <c r="A33" s="774"/>
      <c r="B33" s="812" t="s">
        <v>834</v>
      </c>
      <c r="C33" s="821">
        <v>0</v>
      </c>
      <c r="D33" s="815">
        <v>0</v>
      </c>
      <c r="E33" s="815">
        <v>5</v>
      </c>
      <c r="F33" s="815">
        <v>0</v>
      </c>
      <c r="G33" s="815">
        <v>2</v>
      </c>
      <c r="H33" s="815">
        <v>0</v>
      </c>
      <c r="I33" s="815">
        <v>0</v>
      </c>
      <c r="J33" s="815">
        <v>1</v>
      </c>
      <c r="K33" s="815"/>
      <c r="L33" s="815">
        <v>0</v>
      </c>
      <c r="M33" s="815"/>
      <c r="N33" s="815">
        <v>0</v>
      </c>
      <c r="O33" s="815">
        <v>0</v>
      </c>
      <c r="P33" s="815">
        <v>0</v>
      </c>
      <c r="Q33" s="815">
        <v>0</v>
      </c>
      <c r="R33" s="815">
        <v>0</v>
      </c>
      <c r="S33" s="813">
        <v>23</v>
      </c>
      <c r="T33" s="815">
        <v>0</v>
      </c>
      <c r="U33" s="815">
        <v>0</v>
      </c>
      <c r="V33" s="815"/>
      <c r="W33" s="817" t="s">
        <v>827</v>
      </c>
    </row>
    <row r="34" spans="1:23" s="820" customFormat="1" ht="13.5" customHeight="1">
      <c r="A34" s="795"/>
      <c r="B34" s="796"/>
      <c r="C34" s="822"/>
      <c r="D34" s="818"/>
      <c r="E34" s="818">
        <v>1</v>
      </c>
      <c r="F34" s="818"/>
      <c r="G34" s="818"/>
      <c r="H34" s="818"/>
      <c r="I34" s="818"/>
      <c r="J34" s="818"/>
      <c r="K34" s="818"/>
      <c r="L34" s="818"/>
      <c r="M34" s="818"/>
      <c r="N34" s="818"/>
      <c r="O34" s="818"/>
      <c r="P34" s="818"/>
      <c r="Q34" s="818"/>
      <c r="R34" s="818"/>
      <c r="S34" s="818"/>
      <c r="T34" s="818"/>
      <c r="U34" s="818"/>
      <c r="V34" s="818"/>
      <c r="W34" s="819"/>
    </row>
    <row r="35" spans="1:23" ht="13.5" customHeight="1">
      <c r="A35" s="774"/>
      <c r="B35" s="812" t="s">
        <v>835</v>
      </c>
      <c r="C35" s="821">
        <v>0</v>
      </c>
      <c r="D35" s="815">
        <v>0</v>
      </c>
      <c r="E35" s="815">
        <v>2</v>
      </c>
      <c r="F35" s="815">
        <v>0</v>
      </c>
      <c r="G35" s="815">
        <v>2</v>
      </c>
      <c r="H35" s="815">
        <v>0</v>
      </c>
      <c r="I35" s="815">
        <v>1</v>
      </c>
      <c r="J35" s="815">
        <v>0</v>
      </c>
      <c r="K35" s="815"/>
      <c r="L35" s="815">
        <v>0</v>
      </c>
      <c r="M35" s="815"/>
      <c r="N35" s="815">
        <v>0</v>
      </c>
      <c r="O35" s="815">
        <v>0</v>
      </c>
      <c r="P35" s="815">
        <v>0</v>
      </c>
      <c r="Q35" s="815">
        <v>0</v>
      </c>
      <c r="R35" s="815">
        <v>0</v>
      </c>
      <c r="S35" s="813">
        <v>2</v>
      </c>
      <c r="T35" s="813">
        <v>0</v>
      </c>
      <c r="U35" s="815">
        <v>0</v>
      </c>
      <c r="V35" s="815"/>
      <c r="W35" s="817" t="s">
        <v>827</v>
      </c>
    </row>
    <row r="36" spans="1:23" ht="13.5" customHeight="1">
      <c r="A36" s="774"/>
      <c r="B36" s="824" t="s">
        <v>836</v>
      </c>
      <c r="C36" s="825">
        <v>0</v>
      </c>
      <c r="D36" s="826">
        <v>0</v>
      </c>
      <c r="E36" s="826">
        <v>3</v>
      </c>
      <c r="F36" s="826">
        <v>0</v>
      </c>
      <c r="G36" s="826">
        <v>3</v>
      </c>
      <c r="H36" s="826">
        <v>0</v>
      </c>
      <c r="I36" s="826">
        <v>0</v>
      </c>
      <c r="J36" s="826">
        <v>0</v>
      </c>
      <c r="K36" s="826"/>
      <c r="L36" s="826">
        <v>0</v>
      </c>
      <c r="M36" s="826"/>
      <c r="N36" s="826">
        <v>0</v>
      </c>
      <c r="O36" s="826">
        <v>0</v>
      </c>
      <c r="P36" s="826">
        <v>0</v>
      </c>
      <c r="Q36" s="826">
        <v>0</v>
      </c>
      <c r="R36" s="826">
        <v>0</v>
      </c>
      <c r="S36" s="827">
        <v>16</v>
      </c>
      <c r="T36" s="827">
        <v>0</v>
      </c>
      <c r="U36" s="826">
        <v>0</v>
      </c>
      <c r="V36" s="826"/>
      <c r="W36" s="828" t="s">
        <v>827</v>
      </c>
    </row>
    <row r="37" ht="12">
      <c r="B37" s="768" t="s">
        <v>866</v>
      </c>
    </row>
    <row r="38" ht="12">
      <c r="B38" s="768" t="s">
        <v>867</v>
      </c>
    </row>
  </sheetData>
  <mergeCells count="13">
    <mergeCell ref="C4:E4"/>
    <mergeCell ref="O5:P6"/>
    <mergeCell ref="B5:B6"/>
    <mergeCell ref="H5:I6"/>
    <mergeCell ref="D5:E6"/>
    <mergeCell ref="F5:G6"/>
    <mergeCell ref="M5:N6"/>
    <mergeCell ref="V4:W6"/>
    <mergeCell ref="J5:L6"/>
    <mergeCell ref="R5:R7"/>
    <mergeCell ref="Q4:T4"/>
    <mergeCell ref="F4:P4"/>
    <mergeCell ref="S5:S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J114"/>
  <sheetViews>
    <sheetView workbookViewId="0" topLeftCell="A1">
      <selection activeCell="A1" sqref="A1"/>
    </sheetView>
  </sheetViews>
  <sheetFormatPr defaultColWidth="9.00390625" defaultRowHeight="13.5"/>
  <cols>
    <col min="1" max="1" width="3.625" style="17" customWidth="1"/>
    <col min="2" max="2" width="2.625" style="17" customWidth="1"/>
    <col min="3" max="3" width="11.25390625" style="17" customWidth="1"/>
    <col min="4" max="5" width="10.625" style="17" customWidth="1"/>
    <col min="6" max="6" width="10.625" style="19" customWidth="1"/>
    <col min="7" max="10" width="10.625" style="17" customWidth="1"/>
    <col min="11" max="16384" width="9.00390625" style="17" customWidth="1"/>
  </cols>
  <sheetData>
    <row r="2" ht="16.5" customHeight="1">
      <c r="B2" s="18" t="s">
        <v>559</v>
      </c>
    </row>
    <row r="3" spans="3:10" ht="12.75" thickBot="1">
      <c r="C3" s="20"/>
      <c r="D3" s="20"/>
      <c r="E3" s="21"/>
      <c r="F3" s="22"/>
      <c r="G3" s="21"/>
      <c r="H3" s="21"/>
      <c r="I3" s="21" t="s">
        <v>502</v>
      </c>
      <c r="J3" s="21"/>
    </row>
    <row r="4" spans="2:10" ht="12.75" customHeight="1" thickTop="1">
      <c r="B4" s="1343" t="s">
        <v>503</v>
      </c>
      <c r="C4" s="1344"/>
      <c r="D4" s="1336" t="s">
        <v>504</v>
      </c>
      <c r="E4" s="1336" t="s">
        <v>505</v>
      </c>
      <c r="F4" s="1336" t="s">
        <v>506</v>
      </c>
      <c r="G4" s="1336" t="s">
        <v>507</v>
      </c>
      <c r="H4" s="1336" t="s">
        <v>508</v>
      </c>
      <c r="I4" s="23" t="s">
        <v>509</v>
      </c>
      <c r="J4" s="23" t="s">
        <v>510</v>
      </c>
    </row>
    <row r="5" spans="2:10" s="20" customFormat="1" ht="12.75" customHeight="1">
      <c r="B5" s="1345"/>
      <c r="C5" s="1346"/>
      <c r="D5" s="1337"/>
      <c r="E5" s="1337"/>
      <c r="F5" s="1337"/>
      <c r="G5" s="1337"/>
      <c r="H5" s="1337"/>
      <c r="I5" s="24" t="s">
        <v>511</v>
      </c>
      <c r="J5" s="24" t="s">
        <v>512</v>
      </c>
    </row>
    <row r="6" spans="2:10" s="20" customFormat="1" ht="15" customHeight="1">
      <c r="B6" s="1345"/>
      <c r="C6" s="1346"/>
      <c r="D6" s="25">
        <v>38626</v>
      </c>
      <c r="E6" s="25">
        <v>38626</v>
      </c>
      <c r="F6" s="25">
        <v>38626</v>
      </c>
      <c r="G6" s="25">
        <v>38626</v>
      </c>
      <c r="H6" s="25">
        <v>38626</v>
      </c>
      <c r="I6" s="24" t="s">
        <v>513</v>
      </c>
      <c r="J6" s="24"/>
    </row>
    <row r="7" spans="2:10" ht="20.25" customHeight="1">
      <c r="B7" s="1347"/>
      <c r="C7" s="1348"/>
      <c r="D7" s="26" t="s">
        <v>514</v>
      </c>
      <c r="E7" s="26" t="s">
        <v>515</v>
      </c>
      <c r="F7" s="26" t="s">
        <v>515</v>
      </c>
      <c r="G7" s="26" t="s">
        <v>515</v>
      </c>
      <c r="H7" s="26" t="s">
        <v>515</v>
      </c>
      <c r="I7" s="27" t="s">
        <v>516</v>
      </c>
      <c r="J7" s="27" t="s">
        <v>517</v>
      </c>
    </row>
    <row r="8" spans="2:10" s="28" customFormat="1" ht="12" customHeight="1">
      <c r="B8" s="29"/>
      <c r="C8" s="30"/>
      <c r="D8" s="31"/>
      <c r="E8" s="32"/>
      <c r="F8" s="33"/>
      <c r="G8" s="32"/>
      <c r="H8" s="32"/>
      <c r="I8" s="34"/>
      <c r="J8" s="35" t="s">
        <v>518</v>
      </c>
    </row>
    <row r="9" spans="2:10" s="36" customFormat="1" ht="12" customHeight="1">
      <c r="B9" s="1340" t="s">
        <v>519</v>
      </c>
      <c r="C9" s="1342"/>
      <c r="D9" s="39">
        <f>SUM(D11+D13)</f>
        <v>1320664</v>
      </c>
      <c r="E9" s="39">
        <f>SUM(E11+E13)</f>
        <v>1308197</v>
      </c>
      <c r="F9" s="39">
        <f>SUM(F11+F13)</f>
        <v>1291453</v>
      </c>
      <c r="G9" s="39">
        <f>SUM(G11+G13)</f>
        <v>1276760</v>
      </c>
      <c r="H9" s="39">
        <f>SUM(H11+H13)</f>
        <v>1267013</v>
      </c>
      <c r="I9" s="40">
        <f>SUM(H9-D9)</f>
        <v>-53651</v>
      </c>
      <c r="J9" s="41">
        <v>-4.06</v>
      </c>
    </row>
    <row r="10" spans="2:10" s="28" customFormat="1" ht="12" customHeight="1">
      <c r="B10" s="42"/>
      <c r="C10" s="43"/>
      <c r="D10" s="44"/>
      <c r="E10" s="45"/>
      <c r="F10" s="46"/>
      <c r="G10" s="45"/>
      <c r="H10" s="45"/>
      <c r="I10" s="47"/>
      <c r="J10" s="48"/>
    </row>
    <row r="11" spans="2:10" s="36" customFormat="1" ht="12" customHeight="1">
      <c r="B11" s="1340" t="s">
        <v>520</v>
      </c>
      <c r="C11" s="1342"/>
      <c r="D11" s="39">
        <f>SUM(D15:D26)</f>
        <v>795659</v>
      </c>
      <c r="E11" s="39">
        <f>SUM(E15:E26)</f>
        <v>793719</v>
      </c>
      <c r="F11" s="39">
        <f>SUM(F15:F26)</f>
        <v>788592</v>
      </c>
      <c r="G11" s="39">
        <f>SUM(G15:G26)</f>
        <v>785093</v>
      </c>
      <c r="H11" s="39">
        <f>SUM(H15:H26)</f>
        <v>784008</v>
      </c>
      <c r="I11" s="40">
        <f>SUM(H11-D11)</f>
        <v>-11651</v>
      </c>
      <c r="J11" s="41">
        <v>-1.46</v>
      </c>
    </row>
    <row r="12" spans="2:10" s="36" customFormat="1" ht="12" customHeight="1">
      <c r="B12" s="37"/>
      <c r="C12" s="38"/>
      <c r="D12" s="39"/>
      <c r="E12" s="39"/>
      <c r="F12" s="39"/>
      <c r="G12" s="39"/>
      <c r="H12" s="49"/>
      <c r="I12" s="40"/>
      <c r="J12" s="50"/>
    </row>
    <row r="13" spans="2:10" s="36" customFormat="1" ht="12" customHeight="1">
      <c r="B13" s="1340" t="s">
        <v>521</v>
      </c>
      <c r="C13" s="1341"/>
      <c r="D13" s="39">
        <f>SUM(D29:D78)</f>
        <v>525005</v>
      </c>
      <c r="E13" s="39">
        <f>SUM(E29:E78)</f>
        <v>514478</v>
      </c>
      <c r="F13" s="39">
        <f>SUM(F29:F78)</f>
        <v>502861</v>
      </c>
      <c r="G13" s="39">
        <f>SUM(G29:G78)</f>
        <v>491667</v>
      </c>
      <c r="H13" s="39">
        <f>SUM(H29:H78)</f>
        <v>483005</v>
      </c>
      <c r="I13" s="40">
        <f>SUM(H13-D13)</f>
        <v>-42000</v>
      </c>
      <c r="J13" s="41">
        <v>-7.8</v>
      </c>
    </row>
    <row r="14" spans="2:10" ht="12" customHeight="1">
      <c r="B14" s="51"/>
      <c r="C14" s="52"/>
      <c r="D14" s="44"/>
      <c r="E14" s="45"/>
      <c r="F14" s="45"/>
      <c r="G14" s="45"/>
      <c r="H14" s="45"/>
      <c r="I14" s="47"/>
      <c r="J14" s="48"/>
    </row>
    <row r="15" spans="2:10" ht="12" customHeight="1">
      <c r="B15" s="51"/>
      <c r="C15" s="53" t="s">
        <v>484</v>
      </c>
      <c r="D15" s="54">
        <v>188597</v>
      </c>
      <c r="E15" s="55">
        <v>189383</v>
      </c>
      <c r="F15" s="55">
        <v>189235</v>
      </c>
      <c r="G15" s="56">
        <v>189635</v>
      </c>
      <c r="H15" s="57">
        <v>191170</v>
      </c>
      <c r="I15" s="58">
        <f aca="true" t="shared" si="0" ref="I15:I26">SUM(H15-D15)</f>
        <v>2573</v>
      </c>
      <c r="J15" s="59">
        <v>1.36</v>
      </c>
    </row>
    <row r="16" spans="2:10" ht="12" customHeight="1">
      <c r="B16" s="51"/>
      <c r="C16" s="53" t="s">
        <v>485</v>
      </c>
      <c r="D16" s="54">
        <v>96991</v>
      </c>
      <c r="E16" s="55">
        <v>96290</v>
      </c>
      <c r="F16" s="55">
        <v>95205</v>
      </c>
      <c r="G16" s="56">
        <v>95387</v>
      </c>
      <c r="H16" s="57">
        <v>95457</v>
      </c>
      <c r="I16" s="58">
        <f t="shared" si="0"/>
        <v>-1534</v>
      </c>
      <c r="J16" s="59">
        <v>-1.58</v>
      </c>
    </row>
    <row r="17" spans="2:10" ht="12" customHeight="1">
      <c r="B17" s="51"/>
      <c r="C17" s="53" t="s">
        <v>486</v>
      </c>
      <c r="D17" s="54">
        <v>96312</v>
      </c>
      <c r="E17" s="55">
        <v>95645</v>
      </c>
      <c r="F17" s="55">
        <v>94940</v>
      </c>
      <c r="G17" s="56">
        <v>94571</v>
      </c>
      <c r="H17" s="57">
        <v>94636</v>
      </c>
      <c r="I17" s="58">
        <f t="shared" si="0"/>
        <v>-1676</v>
      </c>
      <c r="J17" s="59">
        <v>-1.74</v>
      </c>
    </row>
    <row r="18" spans="2:10" ht="12" customHeight="1">
      <c r="B18" s="51"/>
      <c r="C18" s="53" t="s">
        <v>487</v>
      </c>
      <c r="D18" s="54">
        <v>97671</v>
      </c>
      <c r="E18" s="55">
        <v>97839</v>
      </c>
      <c r="F18" s="55">
        <v>97331</v>
      </c>
      <c r="G18" s="56">
        <v>96971</v>
      </c>
      <c r="H18" s="57">
        <v>97091</v>
      </c>
      <c r="I18" s="58">
        <f t="shared" si="0"/>
        <v>-580</v>
      </c>
      <c r="J18" s="59">
        <v>-0.59</v>
      </c>
    </row>
    <row r="19" spans="2:10" ht="12" customHeight="1">
      <c r="B19" s="51"/>
      <c r="C19" s="53" t="s">
        <v>488</v>
      </c>
      <c r="D19" s="54">
        <v>43550</v>
      </c>
      <c r="E19" s="55">
        <v>43609</v>
      </c>
      <c r="F19" s="55">
        <v>43607</v>
      </c>
      <c r="G19" s="56">
        <v>43380</v>
      </c>
      <c r="H19" s="57">
        <v>42648</v>
      </c>
      <c r="I19" s="58">
        <f t="shared" si="0"/>
        <v>-902</v>
      </c>
      <c r="J19" s="59">
        <v>-2.07</v>
      </c>
    </row>
    <row r="20" spans="2:10" ht="12" customHeight="1">
      <c r="B20" s="51"/>
      <c r="C20" s="53" t="s">
        <v>489</v>
      </c>
      <c r="D20" s="54">
        <v>40015</v>
      </c>
      <c r="E20" s="55">
        <v>39681</v>
      </c>
      <c r="F20" s="55">
        <v>39570</v>
      </c>
      <c r="G20" s="56">
        <v>39156</v>
      </c>
      <c r="H20" s="57">
        <v>38887</v>
      </c>
      <c r="I20" s="58">
        <f t="shared" si="0"/>
        <v>-1128</v>
      </c>
      <c r="J20" s="59">
        <v>-2.81</v>
      </c>
    </row>
    <row r="21" spans="2:10" ht="12" customHeight="1">
      <c r="B21" s="51"/>
      <c r="C21" s="53" t="s">
        <v>490</v>
      </c>
      <c r="D21" s="54">
        <v>40383</v>
      </c>
      <c r="E21" s="55">
        <v>39922</v>
      </c>
      <c r="F21" s="55">
        <v>39698</v>
      </c>
      <c r="G21" s="56">
        <v>39140</v>
      </c>
      <c r="H21" s="57">
        <v>38853</v>
      </c>
      <c r="I21" s="58">
        <f t="shared" si="0"/>
        <v>-1530</v>
      </c>
      <c r="J21" s="59">
        <v>-3.78</v>
      </c>
    </row>
    <row r="22" spans="2:10" ht="12" customHeight="1">
      <c r="B22" s="51"/>
      <c r="C22" s="53" t="s">
        <v>491</v>
      </c>
      <c r="D22" s="54">
        <v>38953</v>
      </c>
      <c r="E22" s="55">
        <v>38566</v>
      </c>
      <c r="F22" s="55">
        <v>37994</v>
      </c>
      <c r="G22" s="56">
        <v>37394</v>
      </c>
      <c r="H22" s="57">
        <v>36830</v>
      </c>
      <c r="I22" s="58">
        <f t="shared" si="0"/>
        <v>-2123</v>
      </c>
      <c r="J22" s="59">
        <v>-5.45</v>
      </c>
    </row>
    <row r="23" spans="2:10" ht="12" customHeight="1">
      <c r="B23" s="51"/>
      <c r="C23" s="53" t="s">
        <v>492</v>
      </c>
      <c r="D23" s="54">
        <v>36211</v>
      </c>
      <c r="E23" s="55">
        <v>35838</v>
      </c>
      <c r="F23" s="55">
        <v>35732</v>
      </c>
      <c r="G23" s="56">
        <v>35284</v>
      </c>
      <c r="H23" s="57">
        <v>35117</v>
      </c>
      <c r="I23" s="58">
        <f t="shared" si="0"/>
        <v>-1094</v>
      </c>
      <c r="J23" s="59">
        <v>-3.02</v>
      </c>
    </row>
    <row r="24" spans="2:10" ht="12" customHeight="1">
      <c r="B24" s="51"/>
      <c r="C24" s="53" t="s">
        <v>493</v>
      </c>
      <c r="D24" s="54">
        <v>44521</v>
      </c>
      <c r="E24" s="55">
        <v>44531</v>
      </c>
      <c r="F24" s="55">
        <v>44377</v>
      </c>
      <c r="G24" s="56">
        <v>44442</v>
      </c>
      <c r="H24" s="57">
        <v>44205</v>
      </c>
      <c r="I24" s="58">
        <f t="shared" si="0"/>
        <v>-316</v>
      </c>
      <c r="J24" s="59">
        <v>-0.7</v>
      </c>
    </row>
    <row r="25" spans="2:10" ht="12" customHeight="1">
      <c r="B25" s="51"/>
      <c r="C25" s="53" t="s">
        <v>494</v>
      </c>
      <c r="D25" s="54">
        <v>40917</v>
      </c>
      <c r="E25" s="55">
        <v>41572</v>
      </c>
      <c r="F25" s="55">
        <v>41076</v>
      </c>
      <c r="G25" s="56">
        <v>40393</v>
      </c>
      <c r="H25" s="57">
        <v>40272</v>
      </c>
      <c r="I25" s="58">
        <f t="shared" si="0"/>
        <v>-645</v>
      </c>
      <c r="J25" s="59">
        <v>-1.57</v>
      </c>
    </row>
    <row r="26" spans="2:10" ht="12" customHeight="1">
      <c r="B26" s="51"/>
      <c r="C26" s="53" t="s">
        <v>495</v>
      </c>
      <c r="D26" s="54">
        <v>31538</v>
      </c>
      <c r="E26" s="55">
        <v>30843</v>
      </c>
      <c r="F26" s="55">
        <v>29827</v>
      </c>
      <c r="G26" s="56">
        <v>29340</v>
      </c>
      <c r="H26" s="57">
        <v>28842</v>
      </c>
      <c r="I26" s="58">
        <f t="shared" si="0"/>
        <v>-2696</v>
      </c>
      <c r="J26" s="59">
        <v>-8.54</v>
      </c>
    </row>
    <row r="27" spans="2:10" s="60" customFormat="1" ht="12" customHeight="1">
      <c r="B27" s="37"/>
      <c r="C27" s="38"/>
      <c r="D27" s="61"/>
      <c r="E27" s="62"/>
      <c r="F27" s="62"/>
      <c r="G27" s="62"/>
      <c r="H27" s="62"/>
      <c r="I27" s="63"/>
      <c r="J27" s="64"/>
    </row>
    <row r="28" spans="2:10" ht="12" customHeight="1">
      <c r="B28" s="1338" t="s">
        <v>522</v>
      </c>
      <c r="C28" s="1339"/>
      <c r="D28" s="54"/>
      <c r="E28" s="56"/>
      <c r="F28" s="56"/>
      <c r="G28" s="56"/>
      <c r="H28" s="56"/>
      <c r="I28" s="58"/>
      <c r="J28" s="65"/>
    </row>
    <row r="29" spans="2:10" ht="12" customHeight="1">
      <c r="B29" s="51"/>
      <c r="C29" s="53" t="s">
        <v>523</v>
      </c>
      <c r="D29" s="54">
        <v>11115</v>
      </c>
      <c r="E29" s="56">
        <v>10895</v>
      </c>
      <c r="F29" s="56">
        <v>10523</v>
      </c>
      <c r="G29" s="56">
        <v>10164</v>
      </c>
      <c r="H29" s="56">
        <v>9844</v>
      </c>
      <c r="I29" s="58">
        <f aca="true" t="shared" si="1" ref="I29:I35">SUM(H29-D29)</f>
        <v>-1271</v>
      </c>
      <c r="J29" s="59">
        <v>-11.43</v>
      </c>
    </row>
    <row r="30" spans="2:10" ht="12" customHeight="1">
      <c r="B30" s="51"/>
      <c r="C30" s="53" t="s">
        <v>524</v>
      </c>
      <c r="D30" s="54">
        <v>10505</v>
      </c>
      <c r="E30" s="56">
        <v>10265</v>
      </c>
      <c r="F30" s="56">
        <v>10076</v>
      </c>
      <c r="G30" s="56">
        <v>9867</v>
      </c>
      <c r="H30" s="56">
        <v>9718</v>
      </c>
      <c r="I30" s="58">
        <f t="shared" si="1"/>
        <v>-787</v>
      </c>
      <c r="J30" s="59">
        <v>-7.48</v>
      </c>
    </row>
    <row r="31" spans="2:10" ht="12" customHeight="1">
      <c r="B31" s="51"/>
      <c r="C31" s="53" t="s">
        <v>525</v>
      </c>
      <c r="D31" s="54">
        <v>13156</v>
      </c>
      <c r="E31" s="56">
        <v>12914</v>
      </c>
      <c r="F31" s="56">
        <v>12519</v>
      </c>
      <c r="G31" s="56">
        <v>12393</v>
      </c>
      <c r="H31" s="56">
        <v>12090</v>
      </c>
      <c r="I31" s="58">
        <f t="shared" si="1"/>
        <v>-1066</v>
      </c>
      <c r="J31" s="59">
        <v>-8.1</v>
      </c>
    </row>
    <row r="32" spans="2:10" ht="12" customHeight="1">
      <c r="B32" s="51"/>
      <c r="C32" s="53" t="s">
        <v>526</v>
      </c>
      <c r="D32" s="54">
        <v>10323</v>
      </c>
      <c r="E32" s="56">
        <v>10207</v>
      </c>
      <c r="F32" s="56">
        <v>9973</v>
      </c>
      <c r="G32" s="56">
        <v>9776</v>
      </c>
      <c r="H32" s="56">
        <v>9584</v>
      </c>
      <c r="I32" s="58">
        <f t="shared" si="1"/>
        <v>-739</v>
      </c>
      <c r="J32" s="59">
        <v>-7.15</v>
      </c>
    </row>
    <row r="33" spans="2:10" ht="12" customHeight="1">
      <c r="B33" s="51"/>
      <c r="C33" s="53" t="s">
        <v>527</v>
      </c>
      <c r="D33" s="54">
        <v>16340</v>
      </c>
      <c r="E33" s="56">
        <v>16027</v>
      </c>
      <c r="F33" s="56">
        <v>15701</v>
      </c>
      <c r="G33" s="56">
        <v>15369</v>
      </c>
      <c r="H33" s="56">
        <v>15126</v>
      </c>
      <c r="I33" s="58">
        <f t="shared" si="1"/>
        <v>-1214</v>
      </c>
      <c r="J33" s="59">
        <v>-7.42</v>
      </c>
    </row>
    <row r="34" spans="2:10" ht="12" customHeight="1">
      <c r="B34" s="51"/>
      <c r="C34" s="53" t="s">
        <v>528</v>
      </c>
      <c r="D34" s="54">
        <v>11260</v>
      </c>
      <c r="E34" s="56">
        <v>11111</v>
      </c>
      <c r="F34" s="56">
        <v>11009</v>
      </c>
      <c r="G34" s="56">
        <v>10851</v>
      </c>
      <c r="H34" s="56">
        <v>10676</v>
      </c>
      <c r="I34" s="58">
        <f t="shared" si="1"/>
        <v>-584</v>
      </c>
      <c r="J34" s="59">
        <v>-5.18</v>
      </c>
    </row>
    <row r="35" spans="2:10" ht="12" customHeight="1">
      <c r="B35" s="51"/>
      <c r="C35" s="53" t="s">
        <v>529</v>
      </c>
      <c r="D35" s="54">
        <v>21900</v>
      </c>
      <c r="E35" s="56">
        <v>21667</v>
      </c>
      <c r="F35" s="56">
        <v>21432</v>
      </c>
      <c r="G35" s="56">
        <v>21065</v>
      </c>
      <c r="H35" s="56">
        <v>20862</v>
      </c>
      <c r="I35" s="58">
        <f t="shared" si="1"/>
        <v>-1038</v>
      </c>
      <c r="J35" s="59">
        <v>-4.73</v>
      </c>
    </row>
    <row r="36" spans="2:10" ht="12" customHeight="1">
      <c r="B36" s="51"/>
      <c r="C36" s="53"/>
      <c r="D36" s="54"/>
      <c r="E36" s="56"/>
      <c r="F36" s="56"/>
      <c r="G36" s="56"/>
      <c r="H36" s="56"/>
      <c r="I36" s="58"/>
      <c r="J36" s="65"/>
    </row>
    <row r="37" spans="2:10" ht="12" customHeight="1">
      <c r="B37" s="1338" t="s">
        <v>530</v>
      </c>
      <c r="C37" s="1339"/>
      <c r="D37" s="54"/>
      <c r="E37" s="56"/>
      <c r="F37" s="56"/>
      <c r="G37" s="56"/>
      <c r="H37" s="56"/>
      <c r="I37" s="58"/>
      <c r="J37" s="65"/>
    </row>
    <row r="38" spans="2:10" ht="12" customHeight="1">
      <c r="B38" s="51"/>
      <c r="C38" s="53" t="s">
        <v>496</v>
      </c>
      <c r="D38" s="54">
        <v>20382</v>
      </c>
      <c r="E38" s="56">
        <v>18644</v>
      </c>
      <c r="F38" s="56">
        <v>18270</v>
      </c>
      <c r="G38" s="56">
        <v>18050</v>
      </c>
      <c r="H38" s="56">
        <v>17477</v>
      </c>
      <c r="I38" s="58">
        <f>SUM(H38-D38)</f>
        <v>-2905</v>
      </c>
      <c r="J38" s="59">
        <v>-14.25</v>
      </c>
    </row>
    <row r="39" spans="2:10" ht="12" customHeight="1">
      <c r="B39" s="51"/>
      <c r="C39" s="53"/>
      <c r="D39" s="54"/>
      <c r="E39" s="56"/>
      <c r="F39" s="56"/>
      <c r="G39" s="56"/>
      <c r="H39" s="56"/>
      <c r="I39" s="58"/>
      <c r="J39" s="65"/>
    </row>
    <row r="40" spans="2:10" ht="12" customHeight="1">
      <c r="B40" s="1338" t="s">
        <v>531</v>
      </c>
      <c r="C40" s="1339"/>
      <c r="D40" s="54"/>
      <c r="E40" s="56"/>
      <c r="F40" s="56"/>
      <c r="G40" s="56"/>
      <c r="H40" s="56"/>
      <c r="I40" s="58"/>
      <c r="J40" s="65"/>
    </row>
    <row r="41" spans="2:10" ht="12" customHeight="1">
      <c r="B41" s="51"/>
      <c r="C41" s="53" t="s">
        <v>532</v>
      </c>
      <c r="D41" s="54">
        <v>8205</v>
      </c>
      <c r="E41" s="56">
        <v>8175</v>
      </c>
      <c r="F41" s="56">
        <v>8071</v>
      </c>
      <c r="G41" s="56">
        <v>7872</v>
      </c>
      <c r="H41" s="56">
        <v>7768</v>
      </c>
      <c r="I41" s="58">
        <f>SUM(H41-D41)</f>
        <v>-437</v>
      </c>
      <c r="J41" s="59">
        <v>-0.53</v>
      </c>
    </row>
    <row r="42" spans="2:10" ht="12" customHeight="1">
      <c r="B42" s="51"/>
      <c r="C42" s="53" t="s">
        <v>533</v>
      </c>
      <c r="D42" s="54">
        <v>10403</v>
      </c>
      <c r="E42" s="56">
        <v>10164</v>
      </c>
      <c r="F42" s="56">
        <v>9782</v>
      </c>
      <c r="G42" s="56">
        <v>9568</v>
      </c>
      <c r="H42" s="56">
        <v>9350</v>
      </c>
      <c r="I42" s="58">
        <f>SUM(H42-D42)</f>
        <v>-1053</v>
      </c>
      <c r="J42" s="59">
        <v>-10.12</v>
      </c>
    </row>
    <row r="43" spans="2:10" ht="12" customHeight="1">
      <c r="B43" s="51"/>
      <c r="C43" s="53" t="s">
        <v>534</v>
      </c>
      <c r="D43" s="54">
        <v>10950</v>
      </c>
      <c r="E43" s="56">
        <v>10709</v>
      </c>
      <c r="F43" s="56">
        <v>10675</v>
      </c>
      <c r="G43" s="56">
        <v>10404</v>
      </c>
      <c r="H43" s="56">
        <v>10079</v>
      </c>
      <c r="I43" s="58">
        <f>SUM(H43-D43)</f>
        <v>-871</v>
      </c>
      <c r="J43" s="59">
        <v>-7.95</v>
      </c>
    </row>
    <row r="44" spans="2:10" ht="12" customHeight="1">
      <c r="B44" s="51"/>
      <c r="C44" s="53" t="s">
        <v>497</v>
      </c>
      <c r="D44" s="54">
        <v>23928</v>
      </c>
      <c r="E44" s="56">
        <v>23716</v>
      </c>
      <c r="F44" s="56">
        <v>23088</v>
      </c>
      <c r="G44" s="56">
        <v>22873</v>
      </c>
      <c r="H44" s="56">
        <v>22621</v>
      </c>
      <c r="I44" s="58">
        <f>SUM(H44-D44)</f>
        <v>-1307</v>
      </c>
      <c r="J44" s="59">
        <v>-5.46</v>
      </c>
    </row>
    <row r="45" spans="2:10" ht="12" customHeight="1">
      <c r="B45" s="51"/>
      <c r="C45" s="53"/>
      <c r="D45" s="54"/>
      <c r="E45" s="56"/>
      <c r="F45" s="56"/>
      <c r="G45" s="56"/>
      <c r="H45" s="56"/>
      <c r="I45" s="58"/>
      <c r="J45" s="65"/>
    </row>
    <row r="46" spans="2:10" s="20" customFormat="1" ht="12" customHeight="1">
      <c r="B46" s="1338" t="s">
        <v>535</v>
      </c>
      <c r="C46" s="1339"/>
      <c r="D46" s="54"/>
      <c r="E46" s="56"/>
      <c r="F46" s="56"/>
      <c r="G46" s="56"/>
      <c r="H46" s="56"/>
      <c r="I46" s="58"/>
      <c r="J46" s="65"/>
    </row>
    <row r="47" spans="2:10" ht="12" customHeight="1">
      <c r="B47" s="51"/>
      <c r="C47" s="53" t="s">
        <v>536</v>
      </c>
      <c r="D47" s="54">
        <v>10957</v>
      </c>
      <c r="E47" s="56">
        <v>10685</v>
      </c>
      <c r="F47" s="56">
        <v>10321</v>
      </c>
      <c r="G47" s="56">
        <v>9692</v>
      </c>
      <c r="H47" s="56">
        <v>9388</v>
      </c>
      <c r="I47" s="58">
        <f aca="true" t="shared" si="2" ref="I47:I53">SUM(H47-D47)</f>
        <v>-1569</v>
      </c>
      <c r="J47" s="59">
        <v>-1.43</v>
      </c>
    </row>
    <row r="48" spans="2:10" ht="12" customHeight="1">
      <c r="B48" s="51"/>
      <c r="C48" s="53" t="s">
        <v>537</v>
      </c>
      <c r="D48" s="54">
        <v>8434</v>
      </c>
      <c r="E48" s="56">
        <v>7747</v>
      </c>
      <c r="F48" s="56">
        <v>7448</v>
      </c>
      <c r="G48" s="56">
        <v>7165</v>
      </c>
      <c r="H48" s="56">
        <v>6879</v>
      </c>
      <c r="I48" s="58">
        <f t="shared" si="2"/>
        <v>-1555</v>
      </c>
      <c r="J48" s="59">
        <v>-1.84</v>
      </c>
    </row>
    <row r="49" spans="2:10" ht="12" customHeight="1">
      <c r="B49" s="51"/>
      <c r="C49" s="53" t="s">
        <v>498</v>
      </c>
      <c r="D49" s="54">
        <v>10479</v>
      </c>
      <c r="E49" s="56">
        <v>10293</v>
      </c>
      <c r="F49" s="56">
        <v>10142</v>
      </c>
      <c r="G49" s="56">
        <v>9951</v>
      </c>
      <c r="H49" s="56">
        <v>9937</v>
      </c>
      <c r="I49" s="58">
        <f t="shared" si="2"/>
        <v>-542</v>
      </c>
      <c r="J49" s="59">
        <v>-5.17</v>
      </c>
    </row>
    <row r="50" spans="2:10" ht="12" customHeight="1">
      <c r="B50" s="51"/>
      <c r="C50" s="53" t="s">
        <v>499</v>
      </c>
      <c r="D50" s="54">
        <v>8374</v>
      </c>
      <c r="E50" s="56">
        <v>8271</v>
      </c>
      <c r="F50" s="56">
        <v>8108</v>
      </c>
      <c r="G50" s="56">
        <v>7837</v>
      </c>
      <c r="H50" s="56">
        <v>7648</v>
      </c>
      <c r="I50" s="58">
        <f t="shared" si="2"/>
        <v>-726</v>
      </c>
      <c r="J50" s="59">
        <v>-8.66</v>
      </c>
    </row>
    <row r="51" spans="2:10" ht="12" customHeight="1">
      <c r="B51" s="51"/>
      <c r="C51" s="53" t="s">
        <v>538</v>
      </c>
      <c r="D51" s="54">
        <v>16856</v>
      </c>
      <c r="E51" s="56">
        <v>16866</v>
      </c>
      <c r="F51" s="56">
        <v>16654</v>
      </c>
      <c r="G51" s="56">
        <v>16190</v>
      </c>
      <c r="H51" s="56">
        <v>15796</v>
      </c>
      <c r="I51" s="58">
        <f t="shared" si="2"/>
        <v>-1060</v>
      </c>
      <c r="J51" s="59">
        <v>-6.28</v>
      </c>
    </row>
    <row r="52" spans="2:10" ht="12" customHeight="1">
      <c r="B52" s="51"/>
      <c r="C52" s="53" t="s">
        <v>539</v>
      </c>
      <c r="D52" s="54">
        <v>10012</v>
      </c>
      <c r="E52" s="56">
        <v>9921</v>
      </c>
      <c r="F52" s="56">
        <v>9857</v>
      </c>
      <c r="G52" s="56">
        <v>9604</v>
      </c>
      <c r="H52" s="56">
        <v>9628</v>
      </c>
      <c r="I52" s="58">
        <f t="shared" si="2"/>
        <v>-384</v>
      </c>
      <c r="J52" s="59">
        <v>-3.83</v>
      </c>
    </row>
    <row r="53" spans="2:10" ht="12" customHeight="1">
      <c r="B53" s="51"/>
      <c r="C53" s="53" t="s">
        <v>540</v>
      </c>
      <c r="D53" s="54">
        <v>16833</v>
      </c>
      <c r="E53" s="56">
        <v>16527</v>
      </c>
      <c r="F53" s="56">
        <v>16242</v>
      </c>
      <c r="G53" s="56">
        <v>15890</v>
      </c>
      <c r="H53" s="56">
        <v>15676</v>
      </c>
      <c r="I53" s="58">
        <f t="shared" si="2"/>
        <v>-1157</v>
      </c>
      <c r="J53" s="59">
        <v>-6.87</v>
      </c>
    </row>
    <row r="54" spans="2:10" ht="12" customHeight="1">
      <c r="B54" s="51"/>
      <c r="C54" s="53"/>
      <c r="D54" s="54"/>
      <c r="E54" s="56"/>
      <c r="F54" s="56"/>
      <c r="G54" s="56"/>
      <c r="H54" s="56"/>
      <c r="I54" s="58"/>
      <c r="J54" s="65"/>
    </row>
    <row r="55" spans="2:10" ht="12" customHeight="1">
      <c r="B55" s="1338" t="s">
        <v>541</v>
      </c>
      <c r="C55" s="1339"/>
      <c r="D55" s="54"/>
      <c r="E55" s="56"/>
      <c r="F55" s="56"/>
      <c r="G55" s="56"/>
      <c r="H55" s="56"/>
      <c r="I55" s="58"/>
      <c r="J55" s="65"/>
    </row>
    <row r="56" spans="2:10" ht="12" customHeight="1">
      <c r="B56" s="51"/>
      <c r="C56" s="53" t="s">
        <v>542</v>
      </c>
      <c r="D56" s="54">
        <v>12815</v>
      </c>
      <c r="E56" s="56">
        <v>12622</v>
      </c>
      <c r="F56" s="56">
        <v>12515</v>
      </c>
      <c r="G56" s="56">
        <v>12328</v>
      </c>
      <c r="H56" s="56">
        <v>12166</v>
      </c>
      <c r="I56" s="58">
        <f>SUM(H56-D56)</f>
        <v>-649</v>
      </c>
      <c r="J56" s="59">
        <v>-5.06</v>
      </c>
    </row>
    <row r="57" spans="2:10" ht="12" customHeight="1">
      <c r="B57" s="51"/>
      <c r="C57" s="53" t="s">
        <v>543</v>
      </c>
      <c r="D57" s="54">
        <v>15844</v>
      </c>
      <c r="E57" s="56">
        <v>15672</v>
      </c>
      <c r="F57" s="56">
        <v>15605</v>
      </c>
      <c r="G57" s="56">
        <v>15414</v>
      </c>
      <c r="H57" s="56">
        <v>15272</v>
      </c>
      <c r="I57" s="58">
        <f>SUM(H57-D57)</f>
        <v>-572</v>
      </c>
      <c r="J57" s="59">
        <v>-3.61</v>
      </c>
    </row>
    <row r="58" spans="2:10" ht="12" customHeight="1">
      <c r="B58" s="51"/>
      <c r="C58" s="53"/>
      <c r="D58" s="54"/>
      <c r="E58" s="56"/>
      <c r="F58" s="56"/>
      <c r="G58" s="56"/>
      <c r="H58" s="56"/>
      <c r="I58" s="58"/>
      <c r="J58" s="65"/>
    </row>
    <row r="59" spans="2:10" ht="12" customHeight="1">
      <c r="B59" s="1338" t="s">
        <v>544</v>
      </c>
      <c r="C59" s="1339"/>
      <c r="D59" s="54"/>
      <c r="E59" s="56"/>
      <c r="F59" s="56"/>
      <c r="G59" s="56"/>
      <c r="H59" s="56"/>
      <c r="I59" s="58"/>
      <c r="J59" s="65"/>
    </row>
    <row r="60" spans="2:10" ht="12" customHeight="1">
      <c r="B60" s="51"/>
      <c r="C60" s="53" t="s">
        <v>545</v>
      </c>
      <c r="D60" s="54">
        <v>15819</v>
      </c>
      <c r="E60" s="56">
        <v>15579</v>
      </c>
      <c r="F60" s="56">
        <v>15214</v>
      </c>
      <c r="G60" s="56">
        <v>15001</v>
      </c>
      <c r="H60" s="56">
        <v>14781</v>
      </c>
      <c r="I60" s="58">
        <f>SUM(H60-D60)</f>
        <v>-1038</v>
      </c>
      <c r="J60" s="59">
        <v>-6.56</v>
      </c>
    </row>
    <row r="61" spans="2:10" ht="12" customHeight="1">
      <c r="B61" s="51"/>
      <c r="C61" s="53" t="s">
        <v>546</v>
      </c>
      <c r="D61" s="54">
        <v>15594</v>
      </c>
      <c r="E61" s="56">
        <v>15588</v>
      </c>
      <c r="F61" s="56">
        <v>15183</v>
      </c>
      <c r="G61" s="56">
        <v>14745</v>
      </c>
      <c r="H61" s="56">
        <v>14438</v>
      </c>
      <c r="I61" s="58">
        <f>SUM(H61-D61)</f>
        <v>-1156</v>
      </c>
      <c r="J61" s="59">
        <v>-7.41</v>
      </c>
    </row>
    <row r="62" spans="2:10" ht="12" customHeight="1">
      <c r="B62" s="51"/>
      <c r="C62" s="53" t="s">
        <v>547</v>
      </c>
      <c r="D62" s="54">
        <v>14389</v>
      </c>
      <c r="E62" s="56">
        <v>13931</v>
      </c>
      <c r="F62" s="56">
        <v>13729</v>
      </c>
      <c r="G62" s="56">
        <v>13124</v>
      </c>
      <c r="H62" s="56">
        <v>12755</v>
      </c>
      <c r="I62" s="58">
        <f>SUM(H62-D62)</f>
        <v>-1634</v>
      </c>
      <c r="J62" s="59">
        <v>-11.35</v>
      </c>
    </row>
    <row r="63" spans="2:10" ht="13.5" customHeight="1">
      <c r="B63" s="51"/>
      <c r="C63" s="53" t="s">
        <v>548</v>
      </c>
      <c r="D63" s="54">
        <v>25879</v>
      </c>
      <c r="E63" s="56">
        <v>25382</v>
      </c>
      <c r="F63" s="56">
        <v>24864</v>
      </c>
      <c r="G63" s="56">
        <v>24403</v>
      </c>
      <c r="H63" s="56">
        <v>24091</v>
      </c>
      <c r="I63" s="58">
        <f>SUM(H63-D63)</f>
        <v>-1788</v>
      </c>
      <c r="J63" s="59">
        <v>-6.9</v>
      </c>
    </row>
    <row r="64" spans="2:10" ht="12" customHeight="1">
      <c r="B64" s="51"/>
      <c r="C64" s="53"/>
      <c r="D64" s="54"/>
      <c r="E64" s="56"/>
      <c r="F64" s="56"/>
      <c r="G64" s="56"/>
      <c r="H64" s="56"/>
      <c r="I64" s="58"/>
      <c r="J64" s="65"/>
    </row>
    <row r="65" spans="2:10" ht="12" customHeight="1">
      <c r="B65" s="1338" t="s">
        <v>549</v>
      </c>
      <c r="C65" s="1339"/>
      <c r="D65" s="54"/>
      <c r="E65" s="56"/>
      <c r="F65" s="56"/>
      <c r="G65" s="56"/>
      <c r="H65" s="56"/>
      <c r="I65" s="58"/>
      <c r="J65" s="65"/>
    </row>
    <row r="66" spans="2:10" ht="12" customHeight="1">
      <c r="B66" s="51"/>
      <c r="C66" s="53" t="s">
        <v>500</v>
      </c>
      <c r="D66" s="54">
        <v>14250</v>
      </c>
      <c r="E66" s="56">
        <v>14040</v>
      </c>
      <c r="F66" s="56">
        <v>13740</v>
      </c>
      <c r="G66" s="56">
        <v>13467</v>
      </c>
      <c r="H66" s="56">
        <v>13174</v>
      </c>
      <c r="I66" s="58">
        <f>SUM(H66-D66)</f>
        <v>-1076</v>
      </c>
      <c r="J66" s="59">
        <v>-7.56</v>
      </c>
    </row>
    <row r="67" spans="2:10" ht="12" customHeight="1">
      <c r="B67" s="51"/>
      <c r="C67" s="53"/>
      <c r="D67" s="54"/>
      <c r="E67" s="56"/>
      <c r="F67" s="56"/>
      <c r="G67" s="56"/>
      <c r="H67" s="56"/>
      <c r="I67" s="58"/>
      <c r="J67" s="65"/>
    </row>
    <row r="68" spans="2:10" ht="12" customHeight="1">
      <c r="B68" s="1338" t="s">
        <v>550</v>
      </c>
      <c r="C68" s="1339"/>
      <c r="D68" s="54"/>
      <c r="E68" s="56"/>
      <c r="F68" s="56"/>
      <c r="G68" s="56"/>
      <c r="H68" s="56"/>
      <c r="I68" s="58"/>
      <c r="J68" s="65"/>
    </row>
    <row r="69" spans="2:10" ht="12" customHeight="1">
      <c r="B69" s="51"/>
      <c r="C69" s="53" t="s">
        <v>501</v>
      </c>
      <c r="D69" s="54">
        <v>32136</v>
      </c>
      <c r="E69" s="56">
        <v>30906</v>
      </c>
      <c r="F69" s="56">
        <v>30052</v>
      </c>
      <c r="G69" s="56">
        <v>29450</v>
      </c>
      <c r="H69" s="56">
        <v>28962</v>
      </c>
      <c r="I69" s="58">
        <f>SUM(H69-D69)</f>
        <v>-3174</v>
      </c>
      <c r="J69" s="59">
        <v>-9.87</v>
      </c>
    </row>
    <row r="70" spans="2:10" ht="12" customHeight="1">
      <c r="B70" s="51"/>
      <c r="C70" s="53" t="s">
        <v>551</v>
      </c>
      <c r="D70" s="54">
        <v>12792</v>
      </c>
      <c r="E70" s="56">
        <v>12741</v>
      </c>
      <c r="F70" s="56">
        <v>12683</v>
      </c>
      <c r="G70" s="56">
        <v>12657</v>
      </c>
      <c r="H70" s="56">
        <v>12738</v>
      </c>
      <c r="I70" s="58">
        <f>SUM(H70-D70)</f>
        <v>-54</v>
      </c>
      <c r="J70" s="59">
        <v>-0.42</v>
      </c>
    </row>
    <row r="71" spans="2:10" ht="12" customHeight="1">
      <c r="B71" s="51"/>
      <c r="C71" s="53" t="s">
        <v>552</v>
      </c>
      <c r="D71" s="54">
        <v>19528</v>
      </c>
      <c r="E71" s="56">
        <v>19314</v>
      </c>
      <c r="F71" s="56">
        <v>18692</v>
      </c>
      <c r="G71" s="56">
        <v>18378</v>
      </c>
      <c r="H71" s="56">
        <v>17990</v>
      </c>
      <c r="I71" s="58">
        <f>SUM(H71-D71)</f>
        <v>-1538</v>
      </c>
      <c r="J71" s="59">
        <v>-7.87</v>
      </c>
    </row>
    <row r="72" spans="2:10" ht="12" customHeight="1">
      <c r="B72" s="51"/>
      <c r="C72" s="53" t="s">
        <v>553</v>
      </c>
      <c r="D72" s="54">
        <v>9004</v>
      </c>
      <c r="E72" s="56">
        <v>8877</v>
      </c>
      <c r="F72" s="56">
        <v>8658</v>
      </c>
      <c r="G72" s="56">
        <v>8495</v>
      </c>
      <c r="H72" s="56">
        <v>8450</v>
      </c>
      <c r="I72" s="58">
        <f>SUM(H72-D72)</f>
        <v>-554</v>
      </c>
      <c r="J72" s="59">
        <v>-6.15</v>
      </c>
    </row>
    <row r="73" spans="2:10" ht="12" customHeight="1">
      <c r="B73" s="51"/>
      <c r="C73" s="53" t="s">
        <v>554</v>
      </c>
      <c r="D73" s="54">
        <v>28506</v>
      </c>
      <c r="E73" s="56">
        <v>28244</v>
      </c>
      <c r="F73" s="56">
        <v>27471</v>
      </c>
      <c r="G73" s="56">
        <v>26624</v>
      </c>
      <c r="H73" s="56">
        <v>26006</v>
      </c>
      <c r="I73" s="58">
        <f>SUM(H73-D73)</f>
        <v>-2500</v>
      </c>
      <c r="J73" s="59">
        <v>-8.77</v>
      </c>
    </row>
    <row r="74" spans="2:10" ht="12" customHeight="1">
      <c r="B74" s="51"/>
      <c r="C74" s="53"/>
      <c r="D74" s="54"/>
      <c r="E74" s="56"/>
      <c r="F74" s="56"/>
      <c r="G74" s="56"/>
      <c r="H74" s="56"/>
      <c r="I74" s="58"/>
      <c r="J74" s="65"/>
    </row>
    <row r="75" spans="2:10" ht="12" customHeight="1">
      <c r="B75" s="1338" t="s">
        <v>555</v>
      </c>
      <c r="C75" s="1339"/>
      <c r="D75" s="54"/>
      <c r="E75" s="56"/>
      <c r="F75" s="56"/>
      <c r="G75" s="56"/>
      <c r="H75" s="56"/>
      <c r="I75" s="58"/>
      <c r="J75" s="65"/>
    </row>
    <row r="76" spans="2:10" ht="12" customHeight="1">
      <c r="B76" s="51"/>
      <c r="C76" s="53" t="s">
        <v>556</v>
      </c>
      <c r="D76" s="54">
        <v>24772</v>
      </c>
      <c r="E76" s="55">
        <v>24161</v>
      </c>
      <c r="F76" s="55">
        <v>23433</v>
      </c>
      <c r="G76" s="56">
        <v>22689</v>
      </c>
      <c r="H76" s="66">
        <v>22277</v>
      </c>
      <c r="I76" s="58">
        <f>SUM(H76-D76)</f>
        <v>-2495</v>
      </c>
      <c r="J76" s="59">
        <v>-10.07</v>
      </c>
    </row>
    <row r="77" spans="2:10" ht="12" customHeight="1">
      <c r="B77" s="51"/>
      <c r="C77" s="53" t="s">
        <v>557</v>
      </c>
      <c r="D77" s="54">
        <v>15478</v>
      </c>
      <c r="E77" s="55">
        <v>15080</v>
      </c>
      <c r="F77" s="55">
        <v>14625</v>
      </c>
      <c r="G77" s="56">
        <v>14309</v>
      </c>
      <c r="H77" s="66">
        <v>14031</v>
      </c>
      <c r="I77" s="58">
        <f>SUM(H77-D77)</f>
        <v>-1447</v>
      </c>
      <c r="J77" s="59">
        <v>-9.34</v>
      </c>
    </row>
    <row r="78" spans="2:10" ht="12" customHeight="1">
      <c r="B78" s="51"/>
      <c r="C78" s="53" t="s">
        <v>558</v>
      </c>
      <c r="D78" s="54">
        <v>17787</v>
      </c>
      <c r="E78" s="55">
        <v>17537</v>
      </c>
      <c r="F78" s="55">
        <v>16506</v>
      </c>
      <c r="G78" s="56">
        <v>16002</v>
      </c>
      <c r="H78" s="66">
        <v>15727</v>
      </c>
      <c r="I78" s="58">
        <f>SUM(H78-D78)</f>
        <v>-2060</v>
      </c>
      <c r="J78" s="59">
        <v>-11.58</v>
      </c>
    </row>
    <row r="79" spans="2:10" ht="12" customHeight="1">
      <c r="B79" s="51"/>
      <c r="C79" s="53"/>
      <c r="D79" s="54"/>
      <c r="E79" s="56"/>
      <c r="F79" s="56"/>
      <c r="G79" s="56"/>
      <c r="H79" s="56"/>
      <c r="I79" s="56"/>
      <c r="J79" s="67"/>
    </row>
    <row r="80" spans="2:10" ht="15" customHeight="1">
      <c r="B80" s="68"/>
      <c r="C80" s="68"/>
      <c r="D80" s="69"/>
      <c r="E80" s="69"/>
      <c r="F80" s="69"/>
      <c r="G80" s="69"/>
      <c r="H80" s="69"/>
      <c r="I80" s="69"/>
      <c r="J80" s="69"/>
    </row>
    <row r="81" spans="2:10" ht="9" customHeight="1">
      <c r="B81" s="20"/>
      <c r="C81" s="70"/>
      <c r="D81" s="56"/>
      <c r="E81" s="56"/>
      <c r="F81" s="56"/>
      <c r="G81" s="56"/>
      <c r="H81" s="56"/>
      <c r="I81" s="56"/>
      <c r="J81" s="56"/>
    </row>
    <row r="82" spans="2:10" ht="12">
      <c r="B82" s="20"/>
      <c r="D82" s="20"/>
      <c r="E82" s="20"/>
      <c r="F82" s="20"/>
      <c r="G82" s="20"/>
      <c r="H82" s="20"/>
      <c r="I82" s="20"/>
      <c r="J82" s="20"/>
    </row>
    <row r="83" spans="6:10" ht="12">
      <c r="F83" s="20"/>
      <c r="G83" s="20"/>
      <c r="H83" s="20"/>
      <c r="I83" s="20"/>
      <c r="J83" s="20"/>
    </row>
    <row r="84" spans="6:10" ht="12">
      <c r="F84" s="20"/>
      <c r="G84" s="20"/>
      <c r="H84" s="20"/>
      <c r="I84" s="20"/>
      <c r="J84" s="20"/>
    </row>
    <row r="85" spans="6:10" ht="12">
      <c r="F85" s="20"/>
      <c r="G85" s="20"/>
      <c r="H85" s="20"/>
      <c r="I85" s="20"/>
      <c r="J85" s="20"/>
    </row>
    <row r="86" spans="6:10" ht="12">
      <c r="F86" s="20"/>
      <c r="G86" s="20"/>
      <c r="H86" s="20"/>
      <c r="I86" s="20"/>
      <c r="J86" s="20"/>
    </row>
    <row r="87" spans="6:10" ht="12">
      <c r="F87" s="20"/>
      <c r="G87" s="20"/>
      <c r="H87" s="20"/>
      <c r="I87" s="20"/>
      <c r="J87" s="20"/>
    </row>
    <row r="88" spans="6:10" ht="12">
      <c r="F88" s="20"/>
      <c r="G88" s="20"/>
      <c r="H88" s="20"/>
      <c r="I88" s="20"/>
      <c r="J88" s="20"/>
    </row>
    <row r="89" ht="12">
      <c r="F89" s="17"/>
    </row>
    <row r="90" ht="12">
      <c r="F90" s="17"/>
    </row>
    <row r="91" ht="12">
      <c r="F91" s="17"/>
    </row>
    <row r="92" ht="12">
      <c r="F92" s="17"/>
    </row>
    <row r="93" ht="12">
      <c r="F93" s="17"/>
    </row>
    <row r="94" ht="12">
      <c r="F94" s="17"/>
    </row>
    <row r="95" ht="12">
      <c r="F95" s="17"/>
    </row>
    <row r="96" ht="12">
      <c r="F96" s="17"/>
    </row>
    <row r="97" ht="12">
      <c r="F97" s="17"/>
    </row>
    <row r="98" ht="12">
      <c r="F98" s="17"/>
    </row>
    <row r="99" ht="12">
      <c r="F99" s="17"/>
    </row>
    <row r="100" ht="12">
      <c r="F100" s="17"/>
    </row>
    <row r="101" ht="12">
      <c r="F101" s="17"/>
    </row>
    <row r="102" ht="12">
      <c r="F102" s="17"/>
    </row>
    <row r="103" ht="12">
      <c r="F103" s="17"/>
    </row>
    <row r="104" ht="12">
      <c r="F104" s="17"/>
    </row>
    <row r="105" ht="12">
      <c r="F105" s="17"/>
    </row>
    <row r="106" ht="12">
      <c r="F106" s="17"/>
    </row>
    <row r="107" ht="12">
      <c r="F107" s="17"/>
    </row>
    <row r="108" ht="12">
      <c r="F108" s="17"/>
    </row>
    <row r="109" ht="12">
      <c r="F109" s="17"/>
    </row>
    <row r="110" ht="12">
      <c r="F110" s="17"/>
    </row>
    <row r="111" ht="12">
      <c r="F111" s="17"/>
    </row>
    <row r="112" ht="12">
      <c r="F112" s="17"/>
    </row>
    <row r="113" ht="12">
      <c r="F113" s="17"/>
    </row>
    <row r="114" ht="12">
      <c r="F114" s="17"/>
    </row>
  </sheetData>
  <mergeCells count="18">
    <mergeCell ref="B9:C9"/>
    <mergeCell ref="B4:C7"/>
    <mergeCell ref="B11:C11"/>
    <mergeCell ref="B28:C28"/>
    <mergeCell ref="B37:C37"/>
    <mergeCell ref="B65:C65"/>
    <mergeCell ref="B13:C13"/>
    <mergeCell ref="B68:C68"/>
    <mergeCell ref="B75:C75"/>
    <mergeCell ref="B40:C40"/>
    <mergeCell ref="B46:C46"/>
    <mergeCell ref="B55:C55"/>
    <mergeCell ref="B59:C59"/>
    <mergeCell ref="H4:H5"/>
    <mergeCell ref="D4:D5"/>
    <mergeCell ref="E4:E5"/>
    <mergeCell ref="F4:F5"/>
    <mergeCell ref="G4:G5"/>
  </mergeCells>
  <printOptions/>
  <pageMargins left="0.75" right="0.75" top="1" bottom="1" header="0.512" footer="0.512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2:P31"/>
  <sheetViews>
    <sheetView workbookViewId="0" topLeftCell="A1">
      <selection activeCell="A1" sqref="A1"/>
    </sheetView>
  </sheetViews>
  <sheetFormatPr defaultColWidth="9.00390625" defaultRowHeight="13.5"/>
  <cols>
    <col min="1" max="1" width="3.375" style="137" customWidth="1"/>
    <col min="2" max="2" width="1.75390625" style="137" customWidth="1"/>
    <col min="3" max="3" width="20.375" style="137" bestFit="1" customWidth="1"/>
    <col min="4" max="7" width="10.625" style="137" customWidth="1"/>
    <col min="8" max="8" width="4.125" style="137" customWidth="1"/>
    <col min="9" max="9" width="16.25390625" style="137" bestFit="1" customWidth="1"/>
    <col min="10" max="13" width="10.625" style="137" customWidth="1"/>
    <col min="14" max="16384" width="9.00390625" style="137" customWidth="1"/>
  </cols>
  <sheetData>
    <row r="2" ht="14.25">
      <c r="B2" s="138" t="s">
        <v>913</v>
      </c>
    </row>
    <row r="3" spans="2:13" s="203" customFormat="1" ht="12.75" thickBot="1"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829" t="s">
        <v>873</v>
      </c>
    </row>
    <row r="4" spans="2:13" s="203" customFormat="1" ht="36.75" thickTop="1">
      <c r="B4" s="1267" t="s">
        <v>874</v>
      </c>
      <c r="C4" s="1477"/>
      <c r="D4" s="830" t="s">
        <v>875</v>
      </c>
      <c r="E4" s="830" t="s">
        <v>869</v>
      </c>
      <c r="F4" s="830" t="s">
        <v>870</v>
      </c>
      <c r="G4" s="831" t="s">
        <v>871</v>
      </c>
      <c r="H4" s="1476" t="s">
        <v>876</v>
      </c>
      <c r="I4" s="1477"/>
      <c r="J4" s="830" t="s">
        <v>872</v>
      </c>
      <c r="K4" s="830" t="s">
        <v>869</v>
      </c>
      <c r="L4" s="830" t="s">
        <v>870</v>
      </c>
      <c r="M4" s="830" t="s">
        <v>871</v>
      </c>
    </row>
    <row r="5" spans="1:13" s="167" customFormat="1" ht="12">
      <c r="A5" s="214"/>
      <c r="B5" s="1596" t="s">
        <v>877</v>
      </c>
      <c r="C5" s="1597"/>
      <c r="D5" s="62">
        <f>SUM(D7,D26,D28,J5,J6,J10,J11,J15,J17,J19,J20,J23,J26,J29)</f>
        <v>35081</v>
      </c>
      <c r="E5" s="62">
        <f>SUM(E7,E26,E28,K5,K6,K10,K11,K15,K17,K19,K20,K23,K26,K29)</f>
        <v>42457</v>
      </c>
      <c r="F5" s="62">
        <f>SUM(F7,F26,F28,L5,L6,L10,L11,L15,L17,L19,L20,L23,L26,L29)</f>
        <v>55224</v>
      </c>
      <c r="G5" s="832">
        <f>SUM(G7,G26,G28,M5,M6,M10,M11,M15,M17,M19,M20,M23,M26,M29)</f>
        <v>61899</v>
      </c>
      <c r="H5" s="1321" t="s">
        <v>878</v>
      </c>
      <c r="I5" s="1479"/>
      <c r="J5" s="833">
        <v>254</v>
      </c>
      <c r="K5" s="833">
        <v>441</v>
      </c>
      <c r="L5" s="56">
        <v>359</v>
      </c>
      <c r="M5" s="834">
        <v>369</v>
      </c>
    </row>
    <row r="6" spans="1:16" s="167" customFormat="1" ht="12">
      <c r="A6" s="214"/>
      <c r="B6" s="835"/>
      <c r="C6" s="215"/>
      <c r="D6" s="836"/>
      <c r="E6" s="836"/>
      <c r="F6" s="62"/>
      <c r="G6" s="837"/>
      <c r="H6" s="1321" t="s">
        <v>1392</v>
      </c>
      <c r="I6" s="1479"/>
      <c r="J6" s="833">
        <v>322</v>
      </c>
      <c r="K6" s="833">
        <v>512</v>
      </c>
      <c r="L6" s="56">
        <v>622</v>
      </c>
      <c r="M6" s="130">
        <v>650</v>
      </c>
      <c r="O6" s="137"/>
      <c r="P6" s="137"/>
    </row>
    <row r="7" spans="1:13" ht="12">
      <c r="A7" s="203"/>
      <c r="B7" s="1598" t="s">
        <v>1418</v>
      </c>
      <c r="C7" s="1479"/>
      <c r="D7" s="56">
        <v>14225</v>
      </c>
      <c r="E7" s="56">
        <v>16785</v>
      </c>
      <c r="F7" s="56">
        <v>21520</v>
      </c>
      <c r="G7" s="838">
        <v>23556</v>
      </c>
      <c r="I7" s="53" t="s">
        <v>879</v>
      </c>
      <c r="J7" s="833">
        <v>114</v>
      </c>
      <c r="K7" s="833">
        <v>157</v>
      </c>
      <c r="L7" s="56">
        <v>174</v>
      </c>
      <c r="M7" s="130">
        <v>156</v>
      </c>
    </row>
    <row r="8" spans="1:13" ht="12">
      <c r="A8" s="203"/>
      <c r="B8" s="839"/>
      <c r="C8" s="840" t="s">
        <v>880</v>
      </c>
      <c r="D8" s="833">
        <v>3417</v>
      </c>
      <c r="E8" s="833">
        <v>4020</v>
      </c>
      <c r="F8" s="841">
        <v>4682</v>
      </c>
      <c r="G8" s="838">
        <v>4675</v>
      </c>
      <c r="H8" s="203"/>
      <c r="I8" s="53" t="s">
        <v>881</v>
      </c>
      <c r="J8" s="833">
        <v>82</v>
      </c>
      <c r="K8" s="833">
        <v>127</v>
      </c>
      <c r="L8" s="56">
        <v>126</v>
      </c>
      <c r="M8" s="130">
        <v>60</v>
      </c>
    </row>
    <row r="9" spans="1:13" ht="12">
      <c r="A9" s="203"/>
      <c r="B9" s="842"/>
      <c r="C9" s="840" t="s">
        <v>882</v>
      </c>
      <c r="D9" s="833">
        <v>3333</v>
      </c>
      <c r="E9" s="833">
        <v>3674</v>
      </c>
      <c r="F9" s="841">
        <v>4679</v>
      </c>
      <c r="G9" s="838">
        <v>5135</v>
      </c>
      <c r="H9" s="1321"/>
      <c r="I9" s="1479"/>
      <c r="J9" s="833"/>
      <c r="K9" s="833"/>
      <c r="L9" s="56"/>
      <c r="M9" s="130"/>
    </row>
    <row r="10" spans="1:13" ht="12">
      <c r="A10" s="203"/>
      <c r="B10" s="843"/>
      <c r="C10" s="840" t="s">
        <v>883</v>
      </c>
      <c r="D10" s="833">
        <v>2031</v>
      </c>
      <c r="E10" s="833">
        <v>2295</v>
      </c>
      <c r="F10" s="841">
        <v>3512</v>
      </c>
      <c r="G10" s="838">
        <v>3750</v>
      </c>
      <c r="H10" s="1321" t="s">
        <v>1416</v>
      </c>
      <c r="I10" s="1479"/>
      <c r="J10" s="833">
        <v>1458</v>
      </c>
      <c r="K10" s="833">
        <v>1874</v>
      </c>
      <c r="L10" s="56">
        <v>2644</v>
      </c>
      <c r="M10" s="130">
        <v>3381</v>
      </c>
    </row>
    <row r="11" spans="1:13" ht="12">
      <c r="A11" s="203"/>
      <c r="B11" s="843"/>
      <c r="C11" s="840" t="s">
        <v>884</v>
      </c>
      <c r="D11" s="833">
        <v>418</v>
      </c>
      <c r="E11" s="833">
        <v>415</v>
      </c>
      <c r="F11" s="841">
        <v>420</v>
      </c>
      <c r="G11" s="838">
        <v>445</v>
      </c>
      <c r="H11" s="1321" t="s">
        <v>885</v>
      </c>
      <c r="I11" s="1479"/>
      <c r="J11" s="107">
        <f>SUM(J12:J13)</f>
        <v>12385</v>
      </c>
      <c r="K11" s="107">
        <f>SUM(K12:K13)</f>
        <v>15045</v>
      </c>
      <c r="L11" s="107">
        <f>SUM(L12:L13)</f>
        <v>19935</v>
      </c>
      <c r="M11" s="108">
        <f>SUM(M12:M13)</f>
        <v>21695</v>
      </c>
    </row>
    <row r="12" spans="1:13" ht="12">
      <c r="A12" s="203"/>
      <c r="B12" s="843"/>
      <c r="C12" s="840" t="s">
        <v>886</v>
      </c>
      <c r="D12" s="833">
        <v>167</v>
      </c>
      <c r="E12" s="833">
        <v>192</v>
      </c>
      <c r="F12" s="841">
        <v>247</v>
      </c>
      <c r="G12" s="838">
        <v>303</v>
      </c>
      <c r="H12" s="203"/>
      <c r="I12" s="53" t="s">
        <v>887</v>
      </c>
      <c r="J12" s="833">
        <v>7086</v>
      </c>
      <c r="K12" s="833">
        <v>8707</v>
      </c>
      <c r="L12" s="56">
        <v>12011</v>
      </c>
      <c r="M12" s="108">
        <v>13096</v>
      </c>
    </row>
    <row r="13" spans="1:13" ht="12">
      <c r="A13" s="203"/>
      <c r="B13" s="843"/>
      <c r="C13" s="840" t="s">
        <v>1399</v>
      </c>
      <c r="D13" s="833">
        <v>494</v>
      </c>
      <c r="E13" s="833">
        <v>637</v>
      </c>
      <c r="F13" s="841">
        <v>862</v>
      </c>
      <c r="G13" s="838">
        <v>993</v>
      </c>
      <c r="H13" s="203"/>
      <c r="I13" s="53" t="s">
        <v>888</v>
      </c>
      <c r="J13" s="833">
        <v>5299</v>
      </c>
      <c r="K13" s="833">
        <v>6338</v>
      </c>
      <c r="L13" s="56">
        <v>7924</v>
      </c>
      <c r="M13" s="130">
        <v>8599</v>
      </c>
    </row>
    <row r="14" spans="1:13" ht="12">
      <c r="A14" s="203"/>
      <c r="B14" s="843"/>
      <c r="C14" s="840" t="s">
        <v>889</v>
      </c>
      <c r="D14" s="833">
        <v>29</v>
      </c>
      <c r="E14" s="833">
        <v>86</v>
      </c>
      <c r="F14" s="841">
        <v>109</v>
      </c>
      <c r="G14" s="838">
        <v>134</v>
      </c>
      <c r="H14" s="203"/>
      <c r="I14" s="52"/>
      <c r="J14" s="833"/>
      <c r="K14" s="833"/>
      <c r="L14" s="56"/>
      <c r="M14" s="108"/>
    </row>
    <row r="15" spans="1:13" ht="12">
      <c r="A15" s="203"/>
      <c r="B15" s="843"/>
      <c r="C15" s="840" t="s">
        <v>890</v>
      </c>
      <c r="D15" s="833">
        <v>5</v>
      </c>
      <c r="E15" s="833">
        <v>7</v>
      </c>
      <c r="F15" s="841">
        <v>7</v>
      </c>
      <c r="G15" s="838">
        <v>10</v>
      </c>
      <c r="H15" s="1321" t="s">
        <v>891</v>
      </c>
      <c r="I15" s="1479"/>
      <c r="J15" s="833">
        <v>132</v>
      </c>
      <c r="K15" s="833">
        <v>167</v>
      </c>
      <c r="L15" s="56">
        <v>167</v>
      </c>
      <c r="M15" s="130">
        <v>227</v>
      </c>
    </row>
    <row r="16" spans="1:13" ht="12">
      <c r="A16" s="203"/>
      <c r="B16" s="843"/>
      <c r="C16" s="840" t="s">
        <v>892</v>
      </c>
      <c r="D16" s="833">
        <v>155</v>
      </c>
      <c r="E16" s="833">
        <v>195</v>
      </c>
      <c r="F16" s="841">
        <v>196</v>
      </c>
      <c r="G16" s="838">
        <v>226</v>
      </c>
      <c r="H16" s="1321"/>
      <c r="I16" s="1479"/>
      <c r="J16" s="833"/>
      <c r="K16" s="833"/>
      <c r="L16" s="56"/>
      <c r="M16" s="130"/>
    </row>
    <row r="17" spans="1:13" ht="12">
      <c r="A17" s="203"/>
      <c r="B17" s="843"/>
      <c r="C17" s="840" t="s">
        <v>893</v>
      </c>
      <c r="D17" s="833">
        <v>452</v>
      </c>
      <c r="E17" s="833">
        <v>663</v>
      </c>
      <c r="F17" s="841">
        <v>1011</v>
      </c>
      <c r="G17" s="838">
        <v>1160</v>
      </c>
      <c r="H17" s="1321" t="s">
        <v>894</v>
      </c>
      <c r="I17" s="1479"/>
      <c r="J17" s="833">
        <v>74</v>
      </c>
      <c r="K17" s="833">
        <v>116</v>
      </c>
      <c r="L17" s="56">
        <v>264</v>
      </c>
      <c r="M17" s="108">
        <v>717</v>
      </c>
    </row>
    <row r="18" spans="1:13" ht="12">
      <c r="A18" s="203"/>
      <c r="B18" s="843"/>
      <c r="C18" s="840" t="s">
        <v>1666</v>
      </c>
      <c r="D18" s="833">
        <v>542</v>
      </c>
      <c r="E18" s="833">
        <v>717</v>
      </c>
      <c r="F18" s="841">
        <v>916</v>
      </c>
      <c r="G18" s="838">
        <v>1221</v>
      </c>
      <c r="H18" s="1321"/>
      <c r="I18" s="1479"/>
      <c r="J18" s="833"/>
      <c r="K18" s="833"/>
      <c r="L18" s="56"/>
      <c r="M18" s="108"/>
    </row>
    <row r="19" spans="1:13" ht="12">
      <c r="A19" s="203"/>
      <c r="B19" s="843"/>
      <c r="C19" s="840" t="s">
        <v>895</v>
      </c>
      <c r="D19" s="833">
        <v>166</v>
      </c>
      <c r="E19" s="833">
        <v>176</v>
      </c>
      <c r="F19" s="841">
        <v>145</v>
      </c>
      <c r="G19" s="838">
        <v>202</v>
      </c>
      <c r="H19" s="1321" t="s">
        <v>896</v>
      </c>
      <c r="I19" s="1479"/>
      <c r="J19" s="833">
        <v>1037</v>
      </c>
      <c r="K19" s="833">
        <v>1394</v>
      </c>
      <c r="L19" s="56">
        <v>1746</v>
      </c>
      <c r="M19" s="130">
        <v>2089</v>
      </c>
    </row>
    <row r="20" spans="1:13" ht="12">
      <c r="A20" s="203"/>
      <c r="B20" s="843"/>
      <c r="C20" s="840" t="s">
        <v>1668</v>
      </c>
      <c r="D20" s="833">
        <v>253</v>
      </c>
      <c r="E20" s="833">
        <v>362</v>
      </c>
      <c r="F20" s="841">
        <v>478</v>
      </c>
      <c r="G20" s="838">
        <v>473</v>
      </c>
      <c r="H20" s="1321" t="s">
        <v>897</v>
      </c>
      <c r="I20" s="1479"/>
      <c r="J20" s="833">
        <v>1076</v>
      </c>
      <c r="K20" s="833">
        <v>1142</v>
      </c>
      <c r="L20" s="56">
        <v>990</v>
      </c>
      <c r="M20" s="108">
        <v>862</v>
      </c>
    </row>
    <row r="21" spans="1:13" ht="12">
      <c r="A21" s="203"/>
      <c r="B21" s="843"/>
      <c r="C21" s="840" t="s">
        <v>898</v>
      </c>
      <c r="D21" s="833">
        <v>1522</v>
      </c>
      <c r="E21" s="833">
        <v>1989</v>
      </c>
      <c r="F21" s="841">
        <v>2379</v>
      </c>
      <c r="G21" s="838">
        <v>2707</v>
      </c>
      <c r="I21" s="53" t="s">
        <v>899</v>
      </c>
      <c r="J21" s="833">
        <v>1035</v>
      </c>
      <c r="K21" s="833">
        <v>1100</v>
      </c>
      <c r="L21" s="56">
        <v>945</v>
      </c>
      <c r="M21" s="108">
        <v>832</v>
      </c>
    </row>
    <row r="22" spans="1:13" ht="12">
      <c r="A22" s="203"/>
      <c r="B22" s="843"/>
      <c r="C22" s="840" t="s">
        <v>900</v>
      </c>
      <c r="D22" s="833">
        <v>1026</v>
      </c>
      <c r="E22" s="833">
        <v>1132</v>
      </c>
      <c r="F22" s="841">
        <v>1382</v>
      </c>
      <c r="G22" s="838">
        <v>1605</v>
      </c>
      <c r="I22" s="53" t="s">
        <v>901</v>
      </c>
      <c r="J22" s="833">
        <v>41</v>
      </c>
      <c r="K22" s="833">
        <v>41</v>
      </c>
      <c r="L22" s="56">
        <v>45</v>
      </c>
      <c r="M22" s="108">
        <v>30</v>
      </c>
    </row>
    <row r="23" spans="1:13" ht="12">
      <c r="A23" s="203"/>
      <c r="B23" s="843"/>
      <c r="C23" s="840" t="s">
        <v>902</v>
      </c>
      <c r="D23" s="833">
        <v>63</v>
      </c>
      <c r="E23" s="833">
        <v>82</v>
      </c>
      <c r="F23" s="841">
        <v>152</v>
      </c>
      <c r="G23" s="838">
        <v>188</v>
      </c>
      <c r="H23" s="1321" t="s">
        <v>903</v>
      </c>
      <c r="I23" s="1479"/>
      <c r="J23" s="833">
        <v>1921</v>
      </c>
      <c r="K23" s="833">
        <v>2441</v>
      </c>
      <c r="L23" s="56">
        <v>2976</v>
      </c>
      <c r="M23" s="108">
        <v>3576</v>
      </c>
    </row>
    <row r="24" spans="1:13" ht="12">
      <c r="A24" s="203"/>
      <c r="B24" s="843"/>
      <c r="C24" s="840" t="s">
        <v>904</v>
      </c>
      <c r="D24" s="833">
        <v>12</v>
      </c>
      <c r="E24" s="833">
        <v>17</v>
      </c>
      <c r="F24" s="841">
        <v>38</v>
      </c>
      <c r="G24" s="838">
        <v>57</v>
      </c>
      <c r="I24" s="53" t="s">
        <v>905</v>
      </c>
      <c r="J24" s="833">
        <v>416</v>
      </c>
      <c r="K24" s="833">
        <v>575</v>
      </c>
      <c r="L24" s="56">
        <v>713</v>
      </c>
      <c r="M24" s="108">
        <v>969</v>
      </c>
    </row>
    <row r="25" spans="1:13" ht="12">
      <c r="A25" s="203"/>
      <c r="B25" s="843"/>
      <c r="C25" s="840" t="s">
        <v>1673</v>
      </c>
      <c r="D25" s="833">
        <v>140</v>
      </c>
      <c r="E25" s="833">
        <v>126</v>
      </c>
      <c r="F25" s="841">
        <v>305</v>
      </c>
      <c r="G25" s="838">
        <v>272</v>
      </c>
      <c r="H25" s="203"/>
      <c r="I25" s="53" t="s">
        <v>906</v>
      </c>
      <c r="J25" s="833">
        <v>214</v>
      </c>
      <c r="K25" s="833">
        <v>302</v>
      </c>
      <c r="L25" s="56">
        <v>288</v>
      </c>
      <c r="M25" s="108">
        <v>254</v>
      </c>
    </row>
    <row r="26" spans="1:13" ht="12">
      <c r="A26" s="203"/>
      <c r="B26" s="1598" t="s">
        <v>907</v>
      </c>
      <c r="C26" s="1479"/>
      <c r="D26" s="833">
        <v>752</v>
      </c>
      <c r="E26" s="833">
        <v>774</v>
      </c>
      <c r="F26" s="56">
        <v>896</v>
      </c>
      <c r="G26" s="838">
        <v>1013</v>
      </c>
      <c r="H26" s="1321" t="s">
        <v>908</v>
      </c>
      <c r="I26" s="1479"/>
      <c r="J26" s="833">
        <f>SUM(J27:J28)</f>
        <v>654</v>
      </c>
      <c r="K26" s="833">
        <f>SUM(K27:K28)</f>
        <v>817</v>
      </c>
      <c r="L26" s="833">
        <f>SUM(L27:L28)</f>
        <v>1462</v>
      </c>
      <c r="M26" s="130">
        <f>SUM(M27:M28)</f>
        <v>1809</v>
      </c>
    </row>
    <row r="27" spans="1:13" ht="12">
      <c r="A27" s="203"/>
      <c r="B27" s="207"/>
      <c r="C27" s="53"/>
      <c r="D27" s="833"/>
      <c r="E27" s="833"/>
      <c r="F27" s="56"/>
      <c r="G27" s="838"/>
      <c r="H27" s="629"/>
      <c r="I27" s="844" t="s">
        <v>909</v>
      </c>
      <c r="J27" s="833">
        <v>17</v>
      </c>
      <c r="K27" s="833">
        <v>100</v>
      </c>
      <c r="L27" s="845">
        <v>600</v>
      </c>
      <c r="M27" s="130">
        <v>716</v>
      </c>
    </row>
    <row r="28" spans="1:13" ht="12">
      <c r="A28" s="203"/>
      <c r="B28" s="1598" t="s">
        <v>910</v>
      </c>
      <c r="C28" s="1479"/>
      <c r="D28" s="833">
        <v>63</v>
      </c>
      <c r="E28" s="833">
        <v>97</v>
      </c>
      <c r="F28" s="56">
        <v>78</v>
      </c>
      <c r="G28" s="838">
        <v>87</v>
      </c>
      <c r="H28" s="846"/>
      <c r="I28" s="53" t="s">
        <v>911</v>
      </c>
      <c r="J28" s="833">
        <v>637</v>
      </c>
      <c r="K28" s="833">
        <v>717</v>
      </c>
      <c r="L28" s="845">
        <v>862</v>
      </c>
      <c r="M28" s="130">
        <v>1093</v>
      </c>
    </row>
    <row r="29" spans="1:13" ht="12">
      <c r="A29" s="203"/>
      <c r="B29" s="1599"/>
      <c r="C29" s="1600"/>
      <c r="D29" s="133"/>
      <c r="E29" s="134"/>
      <c r="F29" s="848"/>
      <c r="G29" s="849"/>
      <c r="H29" s="1602" t="s">
        <v>1549</v>
      </c>
      <c r="I29" s="1600"/>
      <c r="J29" s="134">
        <v>728</v>
      </c>
      <c r="K29" s="134">
        <v>852</v>
      </c>
      <c r="L29" s="850">
        <v>1565</v>
      </c>
      <c r="M29" s="135">
        <v>1868</v>
      </c>
    </row>
    <row r="30" ht="12">
      <c r="B30" s="137" t="s">
        <v>912</v>
      </c>
    </row>
    <row r="31" spans="8:10" ht="12">
      <c r="H31" s="1601"/>
      <c r="I31" s="1601"/>
      <c r="J31" s="851"/>
    </row>
  </sheetData>
  <mergeCells count="22">
    <mergeCell ref="H31:I31"/>
    <mergeCell ref="H16:I16"/>
    <mergeCell ref="H18:I18"/>
    <mergeCell ref="H20:I20"/>
    <mergeCell ref="H17:I17"/>
    <mergeCell ref="H19:I19"/>
    <mergeCell ref="H23:I23"/>
    <mergeCell ref="H29:I29"/>
    <mergeCell ref="B28:C28"/>
    <mergeCell ref="B29:C29"/>
    <mergeCell ref="H5:I5"/>
    <mergeCell ref="H9:I9"/>
    <mergeCell ref="B26:C26"/>
    <mergeCell ref="H26:I26"/>
    <mergeCell ref="H15:I15"/>
    <mergeCell ref="H10:I10"/>
    <mergeCell ref="B4:C4"/>
    <mergeCell ref="B5:C5"/>
    <mergeCell ref="H11:I11"/>
    <mergeCell ref="B7:C7"/>
    <mergeCell ref="H4:I4"/>
    <mergeCell ref="H6:I6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2:G39"/>
  <sheetViews>
    <sheetView workbookViewId="0" topLeftCell="A1">
      <selection activeCell="A1" sqref="A1"/>
    </sheetView>
  </sheetViews>
  <sheetFormatPr defaultColWidth="9.00390625" defaultRowHeight="13.5"/>
  <cols>
    <col min="1" max="1" width="3.375" style="137" customWidth="1"/>
    <col min="2" max="2" width="2.00390625" style="137" customWidth="1"/>
    <col min="3" max="3" width="20.625" style="137" customWidth="1"/>
    <col min="4" max="7" width="12.75390625" style="137" customWidth="1"/>
    <col min="8" max="11" width="7.625" style="137" customWidth="1"/>
    <col min="12" max="16384" width="9.00390625" style="137" customWidth="1"/>
  </cols>
  <sheetData>
    <row r="2" ht="14.25">
      <c r="B2" s="138" t="s">
        <v>935</v>
      </c>
    </row>
    <row r="3" spans="2:7" s="203" customFormat="1" ht="12.75" thickBot="1">
      <c r="B3" s="142"/>
      <c r="C3" s="142"/>
      <c r="D3" s="142"/>
      <c r="E3" s="142"/>
      <c r="F3" s="142"/>
      <c r="G3" s="829" t="s">
        <v>873</v>
      </c>
    </row>
    <row r="4" spans="2:7" s="203" customFormat="1" ht="32.25" customHeight="1" thickTop="1">
      <c r="B4" s="852" t="s">
        <v>917</v>
      </c>
      <c r="C4" s="853"/>
      <c r="D4" s="854" t="s">
        <v>918</v>
      </c>
      <c r="E4" s="854" t="s">
        <v>914</v>
      </c>
      <c r="F4" s="854" t="s">
        <v>915</v>
      </c>
      <c r="G4" s="854" t="s">
        <v>916</v>
      </c>
    </row>
    <row r="5" spans="1:7" ht="12">
      <c r="A5" s="203"/>
      <c r="B5" s="1598" t="s">
        <v>1418</v>
      </c>
      <c r="C5" s="1479"/>
      <c r="D5" s="833">
        <v>6163</v>
      </c>
      <c r="E5" s="833">
        <v>8447</v>
      </c>
      <c r="F5" s="833">
        <v>11558</v>
      </c>
      <c r="G5" s="130">
        <v>11866</v>
      </c>
    </row>
    <row r="6" spans="1:7" ht="12">
      <c r="A6" s="203"/>
      <c r="B6" s="839"/>
      <c r="C6" s="855" t="s">
        <v>880</v>
      </c>
      <c r="D6" s="833">
        <v>1239</v>
      </c>
      <c r="E6" s="833">
        <v>1520</v>
      </c>
      <c r="F6" s="833">
        <v>1953</v>
      </c>
      <c r="G6" s="130">
        <v>1754</v>
      </c>
    </row>
    <row r="7" spans="1:7" ht="12">
      <c r="A7" s="203"/>
      <c r="B7" s="856"/>
      <c r="C7" s="855" t="s">
        <v>882</v>
      </c>
      <c r="D7" s="833">
        <v>1100</v>
      </c>
      <c r="E7" s="833">
        <v>1354</v>
      </c>
      <c r="F7" s="833">
        <v>1773</v>
      </c>
      <c r="G7" s="130">
        <v>1522</v>
      </c>
    </row>
    <row r="8" spans="1:7" ht="12">
      <c r="A8" s="203"/>
      <c r="B8" s="857"/>
      <c r="C8" s="855" t="s">
        <v>919</v>
      </c>
      <c r="D8" s="833">
        <v>1664</v>
      </c>
      <c r="E8" s="833">
        <v>2121</v>
      </c>
      <c r="F8" s="833">
        <v>2861</v>
      </c>
      <c r="G8" s="130">
        <v>1920</v>
      </c>
    </row>
    <row r="9" spans="1:7" ht="12">
      <c r="A9" s="203"/>
      <c r="B9" s="857"/>
      <c r="C9" s="53" t="s">
        <v>1399</v>
      </c>
      <c r="D9" s="833">
        <v>45</v>
      </c>
      <c r="E9" s="833">
        <v>84</v>
      </c>
      <c r="F9" s="833">
        <v>137</v>
      </c>
      <c r="G9" s="130">
        <v>195</v>
      </c>
    </row>
    <row r="10" spans="1:7" ht="12">
      <c r="A10" s="203"/>
      <c r="B10" s="857"/>
      <c r="C10" s="53" t="s">
        <v>920</v>
      </c>
      <c r="D10" s="833">
        <v>51</v>
      </c>
      <c r="E10" s="833">
        <v>58</v>
      </c>
      <c r="F10" s="833">
        <v>84</v>
      </c>
      <c r="G10" s="130">
        <v>74</v>
      </c>
    </row>
    <row r="11" spans="1:7" ht="12">
      <c r="A11" s="203"/>
      <c r="B11" s="857"/>
      <c r="C11" s="855" t="s">
        <v>921</v>
      </c>
      <c r="D11" s="833">
        <v>158</v>
      </c>
      <c r="E11" s="833">
        <v>311</v>
      </c>
      <c r="F11" s="833">
        <v>459</v>
      </c>
      <c r="G11" s="130">
        <v>479</v>
      </c>
    </row>
    <row r="12" spans="1:7" ht="12">
      <c r="A12" s="203"/>
      <c r="B12" s="857"/>
      <c r="C12" s="855" t="s">
        <v>1666</v>
      </c>
      <c r="D12" s="833">
        <v>315</v>
      </c>
      <c r="E12" s="833">
        <v>574</v>
      </c>
      <c r="F12" s="833">
        <v>845</v>
      </c>
      <c r="G12" s="130">
        <v>826</v>
      </c>
    </row>
    <row r="13" spans="1:7" ht="12">
      <c r="A13" s="203"/>
      <c r="B13" s="857"/>
      <c r="C13" s="855" t="s">
        <v>922</v>
      </c>
      <c r="D13" s="833">
        <v>428</v>
      </c>
      <c r="E13" s="833">
        <v>656</v>
      </c>
      <c r="F13" s="833">
        <v>943</v>
      </c>
      <c r="G13" s="130">
        <v>1045</v>
      </c>
    </row>
    <row r="14" spans="1:7" ht="12">
      <c r="A14" s="203"/>
      <c r="B14" s="857"/>
      <c r="C14" s="855" t="s">
        <v>923</v>
      </c>
      <c r="D14" s="833">
        <v>123</v>
      </c>
      <c r="E14" s="833">
        <v>206</v>
      </c>
      <c r="F14" s="833">
        <v>383</v>
      </c>
      <c r="G14" s="130">
        <v>581</v>
      </c>
    </row>
    <row r="15" spans="1:7" ht="12">
      <c r="A15" s="203"/>
      <c r="B15" s="857"/>
      <c r="C15" s="855"/>
      <c r="D15" s="833"/>
      <c r="E15" s="833"/>
      <c r="F15" s="833"/>
      <c r="G15" s="130"/>
    </row>
    <row r="16" spans="1:7" ht="12">
      <c r="A16" s="203"/>
      <c r="B16" s="1598" t="s">
        <v>907</v>
      </c>
      <c r="C16" s="1479"/>
      <c r="D16" s="833">
        <v>712</v>
      </c>
      <c r="E16" s="833">
        <v>738</v>
      </c>
      <c r="F16" s="833">
        <v>802</v>
      </c>
      <c r="G16" s="130">
        <v>597</v>
      </c>
    </row>
    <row r="17" spans="1:7" ht="12">
      <c r="A17" s="203"/>
      <c r="B17" s="1598" t="s">
        <v>910</v>
      </c>
      <c r="C17" s="1479"/>
      <c r="D17" s="833">
        <v>31</v>
      </c>
      <c r="E17" s="833">
        <v>46</v>
      </c>
      <c r="F17" s="833">
        <v>97</v>
      </c>
      <c r="G17" s="130">
        <v>132</v>
      </c>
    </row>
    <row r="18" spans="1:7" ht="12">
      <c r="A18" s="203"/>
      <c r="B18" s="1598" t="s">
        <v>924</v>
      </c>
      <c r="C18" s="1479"/>
      <c r="D18" s="833">
        <v>116</v>
      </c>
      <c r="E18" s="833">
        <v>118</v>
      </c>
      <c r="F18" s="833">
        <v>107</v>
      </c>
      <c r="G18" s="130">
        <v>85</v>
      </c>
    </row>
    <row r="19" spans="1:7" ht="12">
      <c r="A19" s="203"/>
      <c r="B19" s="1598" t="s">
        <v>1392</v>
      </c>
      <c r="C19" s="1479"/>
      <c r="D19" s="833">
        <v>169</v>
      </c>
      <c r="E19" s="833">
        <v>224</v>
      </c>
      <c r="F19" s="833">
        <v>310</v>
      </c>
      <c r="G19" s="130">
        <v>297</v>
      </c>
    </row>
    <row r="20" spans="1:7" ht="12">
      <c r="A20" s="203"/>
      <c r="B20" s="1598" t="s">
        <v>1416</v>
      </c>
      <c r="C20" s="1479"/>
      <c r="D20" s="54">
        <v>1585</v>
      </c>
      <c r="E20" s="56">
        <v>2119</v>
      </c>
      <c r="F20" s="56">
        <v>3049</v>
      </c>
      <c r="G20" s="130">
        <v>3017</v>
      </c>
    </row>
    <row r="21" spans="2:7" ht="12">
      <c r="B21" s="1598" t="s">
        <v>925</v>
      </c>
      <c r="C21" s="1479"/>
      <c r="D21" s="56">
        <v>7543</v>
      </c>
      <c r="E21" s="56">
        <v>9196</v>
      </c>
      <c r="F21" s="56">
        <v>11832</v>
      </c>
      <c r="G21" s="130">
        <v>12763</v>
      </c>
    </row>
    <row r="22" spans="2:7" ht="12">
      <c r="B22" s="202"/>
      <c r="C22" s="53" t="s">
        <v>926</v>
      </c>
      <c r="D22" s="56">
        <v>2515</v>
      </c>
      <c r="E22" s="56">
        <v>3077</v>
      </c>
      <c r="F22" s="56">
        <v>4339</v>
      </c>
      <c r="G22" s="130">
        <v>4545</v>
      </c>
    </row>
    <row r="23" spans="2:7" ht="12">
      <c r="B23" s="202"/>
      <c r="C23" s="53" t="s">
        <v>927</v>
      </c>
      <c r="D23" s="833">
        <v>4895</v>
      </c>
      <c r="E23" s="833">
        <v>6119</v>
      </c>
      <c r="F23" s="833">
        <v>7493</v>
      </c>
      <c r="G23" s="130">
        <v>8217</v>
      </c>
    </row>
    <row r="24" spans="2:7" ht="12">
      <c r="B24" s="202"/>
      <c r="C24" s="53" t="s">
        <v>928</v>
      </c>
      <c r="D24" s="858">
        <v>467</v>
      </c>
      <c r="E24" s="858">
        <v>493</v>
      </c>
      <c r="F24" s="858">
        <v>628</v>
      </c>
      <c r="G24" s="859">
        <v>510</v>
      </c>
    </row>
    <row r="25" spans="2:7" ht="12">
      <c r="B25" s="202"/>
      <c r="C25" s="52"/>
      <c r="G25" s="52"/>
    </row>
    <row r="26" spans="2:7" ht="12">
      <c r="B26" s="1598" t="s">
        <v>929</v>
      </c>
      <c r="C26" s="1479"/>
      <c r="D26" s="833">
        <v>792</v>
      </c>
      <c r="E26" s="833">
        <v>972</v>
      </c>
      <c r="F26" s="833">
        <v>379</v>
      </c>
      <c r="G26" s="130">
        <v>2460</v>
      </c>
    </row>
    <row r="27" spans="2:7" ht="12">
      <c r="B27" s="1598" t="s">
        <v>894</v>
      </c>
      <c r="C27" s="1479"/>
      <c r="D27" s="833">
        <v>103</v>
      </c>
      <c r="E27" s="833">
        <v>143</v>
      </c>
      <c r="F27" s="833">
        <v>233</v>
      </c>
      <c r="G27" s="108">
        <v>185</v>
      </c>
    </row>
    <row r="28" spans="2:7" ht="12">
      <c r="B28" s="1598" t="s">
        <v>930</v>
      </c>
      <c r="C28" s="1479"/>
      <c r="D28" s="833">
        <v>162</v>
      </c>
      <c r="E28" s="833">
        <v>353</v>
      </c>
      <c r="F28" s="833">
        <v>387</v>
      </c>
      <c r="G28" s="108">
        <v>436</v>
      </c>
    </row>
    <row r="29" spans="2:7" ht="12">
      <c r="B29" s="1598" t="s">
        <v>897</v>
      </c>
      <c r="C29" s="1479"/>
      <c r="D29" s="833">
        <v>23</v>
      </c>
      <c r="E29" s="833">
        <v>52</v>
      </c>
      <c r="F29" s="833">
        <v>56</v>
      </c>
      <c r="G29" s="130">
        <v>38</v>
      </c>
    </row>
    <row r="30" spans="2:7" ht="12">
      <c r="B30" s="1598" t="s">
        <v>903</v>
      </c>
      <c r="C30" s="1479"/>
      <c r="D30" s="833">
        <v>2931</v>
      </c>
      <c r="E30" s="833">
        <v>3507</v>
      </c>
      <c r="F30" s="833">
        <v>4340</v>
      </c>
      <c r="G30" s="130">
        <v>4280</v>
      </c>
    </row>
    <row r="31" spans="2:7" ht="12">
      <c r="B31" s="202"/>
      <c r="C31" s="53" t="s">
        <v>931</v>
      </c>
      <c r="D31" s="833">
        <v>1258</v>
      </c>
      <c r="E31" s="833">
        <v>1422</v>
      </c>
      <c r="F31" s="833">
        <v>1706</v>
      </c>
      <c r="G31" s="130">
        <v>1635</v>
      </c>
    </row>
    <row r="32" spans="2:7" ht="12">
      <c r="B32" s="202"/>
      <c r="C32" s="53" t="s">
        <v>932</v>
      </c>
      <c r="D32" s="833">
        <v>277</v>
      </c>
      <c r="E32" s="833">
        <v>343</v>
      </c>
      <c r="F32" s="833">
        <v>373</v>
      </c>
      <c r="G32" s="108">
        <v>392</v>
      </c>
    </row>
    <row r="33" spans="2:7" ht="24">
      <c r="B33" s="202"/>
      <c r="C33" s="53" t="s">
        <v>933</v>
      </c>
      <c r="D33" s="860">
        <v>296</v>
      </c>
      <c r="E33" s="860">
        <v>435</v>
      </c>
      <c r="F33" s="860">
        <v>600</v>
      </c>
      <c r="G33" s="108">
        <v>639</v>
      </c>
    </row>
    <row r="34" spans="2:7" ht="12">
      <c r="B34" s="202"/>
      <c r="C34" s="52"/>
      <c r="D34" s="833"/>
      <c r="E34" s="833"/>
      <c r="F34" s="833"/>
      <c r="G34" s="108"/>
    </row>
    <row r="35" spans="2:7" ht="12">
      <c r="B35" s="1598" t="s">
        <v>908</v>
      </c>
      <c r="C35" s="1479"/>
      <c r="D35" s="861">
        <v>6</v>
      </c>
      <c r="E35" s="861">
        <v>8</v>
      </c>
      <c r="F35" s="861">
        <v>8</v>
      </c>
      <c r="G35" s="132">
        <v>8</v>
      </c>
    </row>
    <row r="36" spans="2:7" ht="12">
      <c r="B36" s="1598" t="s">
        <v>1549</v>
      </c>
      <c r="C36" s="1479"/>
      <c r="D36" s="833">
        <v>1171</v>
      </c>
      <c r="E36" s="833">
        <v>1398</v>
      </c>
      <c r="F36" s="833">
        <v>1907</v>
      </c>
      <c r="G36" s="108">
        <v>1775</v>
      </c>
    </row>
    <row r="37" spans="2:7" ht="12">
      <c r="B37" s="207"/>
      <c r="C37" s="53"/>
      <c r="D37" s="833"/>
      <c r="E37" s="833"/>
      <c r="F37" s="833"/>
      <c r="G37" s="108"/>
    </row>
    <row r="38" spans="2:7" s="167" customFormat="1" ht="13.5" customHeight="1">
      <c r="B38" s="1603" t="s">
        <v>1749</v>
      </c>
      <c r="C38" s="1604"/>
      <c r="D38" s="863">
        <v>21480</v>
      </c>
      <c r="E38" s="863">
        <f>SUM(E5,E16:E21,E26:E30,E35:E36)</f>
        <v>27321</v>
      </c>
      <c r="F38" s="863">
        <v>35066</v>
      </c>
      <c r="G38" s="864">
        <v>37968</v>
      </c>
    </row>
    <row r="39" ht="12">
      <c r="C39" s="137" t="s">
        <v>934</v>
      </c>
    </row>
  </sheetData>
  <mergeCells count="15">
    <mergeCell ref="B36:C36"/>
    <mergeCell ref="B38:C38"/>
    <mergeCell ref="B19:C19"/>
    <mergeCell ref="B18:C18"/>
    <mergeCell ref="B20:C20"/>
    <mergeCell ref="B35:C35"/>
    <mergeCell ref="B26:C26"/>
    <mergeCell ref="B27:C27"/>
    <mergeCell ref="B28:C28"/>
    <mergeCell ref="B29:C29"/>
    <mergeCell ref="B30:C30"/>
    <mergeCell ref="B5:C5"/>
    <mergeCell ref="B21:C21"/>
    <mergeCell ref="B16:C16"/>
    <mergeCell ref="B17:C17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B1:Q77"/>
  <sheetViews>
    <sheetView workbookViewId="0" topLeftCell="A1">
      <selection activeCell="A1" sqref="A1"/>
    </sheetView>
  </sheetViews>
  <sheetFormatPr defaultColWidth="9.00390625" defaultRowHeight="13.5"/>
  <cols>
    <col min="1" max="1" width="2.625" style="865" customWidth="1"/>
    <col min="2" max="2" width="2.00390625" style="865" customWidth="1"/>
    <col min="3" max="3" width="8.375" style="866" customWidth="1"/>
    <col min="4" max="4" width="8.875" style="865" customWidth="1"/>
    <col min="5" max="5" width="8.75390625" style="865" customWidth="1"/>
    <col min="6" max="6" width="13.50390625" style="865" customWidth="1"/>
    <col min="7" max="7" width="3.625" style="867" customWidth="1"/>
    <col min="8" max="8" width="7.375" style="865" bestFit="1" customWidth="1"/>
    <col min="9" max="9" width="8.25390625" style="865" bestFit="1" customWidth="1"/>
    <col min="10" max="10" width="12.625" style="865" bestFit="1" customWidth="1"/>
    <col min="11" max="11" width="3.625" style="865" customWidth="1"/>
    <col min="12" max="13" width="8.25390625" style="865" bestFit="1" customWidth="1"/>
    <col min="14" max="14" width="12.125" style="865" bestFit="1" customWidth="1"/>
    <col min="15" max="15" width="8.00390625" style="865" customWidth="1"/>
    <col min="16" max="16" width="8.875" style="865" customWidth="1"/>
    <col min="17" max="17" width="11.50390625" style="865" customWidth="1"/>
    <col min="18" max="16384" width="9.00390625" style="865" customWidth="1"/>
  </cols>
  <sheetData>
    <row r="1" ht="13.5" customHeight="1">
      <c r="Q1" s="868"/>
    </row>
    <row r="2" spans="2:17" ht="15" customHeight="1">
      <c r="B2" s="869" t="s">
        <v>969</v>
      </c>
      <c r="F2" s="870"/>
      <c r="G2" s="871"/>
      <c r="H2" s="870"/>
      <c r="I2" s="870"/>
      <c r="J2" s="870"/>
      <c r="K2" s="870"/>
      <c r="L2" s="870"/>
      <c r="M2" s="870"/>
      <c r="N2" s="870"/>
      <c r="O2" s="870"/>
      <c r="P2" s="870"/>
      <c r="Q2" s="868"/>
    </row>
    <row r="3" spans="4:17" ht="13.5" customHeight="1" thickBot="1">
      <c r="D3" s="866"/>
      <c r="E3" s="866"/>
      <c r="F3" s="866"/>
      <c r="G3" s="872"/>
      <c r="H3" s="873"/>
      <c r="I3" s="873"/>
      <c r="J3" s="874"/>
      <c r="K3" s="874"/>
      <c r="L3" s="873"/>
      <c r="M3" s="873"/>
      <c r="O3" s="873"/>
      <c r="P3" s="875" t="s">
        <v>941</v>
      </c>
      <c r="Q3" s="868"/>
    </row>
    <row r="4" spans="2:17" s="876" customFormat="1" ht="36.75" customHeight="1" thickTop="1">
      <c r="B4" s="1628" t="s">
        <v>942</v>
      </c>
      <c r="C4" s="1629"/>
      <c r="D4" s="1634" t="s">
        <v>943</v>
      </c>
      <c r="E4" s="1635"/>
      <c r="F4" s="1636"/>
      <c r="G4" s="878" t="s">
        <v>944</v>
      </c>
      <c r="H4" s="1637" t="s">
        <v>945</v>
      </c>
      <c r="I4" s="1635"/>
      <c r="J4" s="1636"/>
      <c r="K4" s="877" t="s">
        <v>946</v>
      </c>
      <c r="L4" s="1614" t="s">
        <v>947</v>
      </c>
      <c r="M4" s="1615"/>
      <c r="N4" s="1616"/>
      <c r="O4" s="1611" t="s">
        <v>948</v>
      </c>
      <c r="P4" s="1612"/>
      <c r="Q4" s="1613"/>
    </row>
    <row r="5" spans="2:17" s="876" customFormat="1" ht="13.5" customHeight="1">
      <c r="B5" s="1630"/>
      <c r="C5" s="1631"/>
      <c r="D5" s="1621" t="s">
        <v>936</v>
      </c>
      <c r="E5" s="1623" t="s">
        <v>949</v>
      </c>
      <c r="F5" s="1609" t="s">
        <v>950</v>
      </c>
      <c r="G5" s="1617" t="s">
        <v>936</v>
      </c>
      <c r="H5" s="1618"/>
      <c r="I5" s="1623" t="s">
        <v>951</v>
      </c>
      <c r="J5" s="1609" t="s">
        <v>950</v>
      </c>
      <c r="K5" s="1617" t="s">
        <v>936</v>
      </c>
      <c r="L5" s="1618"/>
      <c r="M5" s="1623" t="s">
        <v>951</v>
      </c>
      <c r="N5" s="1609" t="s">
        <v>952</v>
      </c>
      <c r="O5" s="1621" t="s">
        <v>936</v>
      </c>
      <c r="P5" s="1623" t="s">
        <v>953</v>
      </c>
      <c r="Q5" s="1609" t="s">
        <v>950</v>
      </c>
    </row>
    <row r="6" spans="2:17" s="876" customFormat="1" ht="24" customHeight="1">
      <c r="B6" s="1632"/>
      <c r="C6" s="1633"/>
      <c r="D6" s="1622"/>
      <c r="E6" s="1622"/>
      <c r="F6" s="1610"/>
      <c r="G6" s="1619"/>
      <c r="H6" s="1620"/>
      <c r="I6" s="1622"/>
      <c r="J6" s="1610"/>
      <c r="K6" s="1619"/>
      <c r="L6" s="1620"/>
      <c r="M6" s="1622"/>
      <c r="N6" s="1610"/>
      <c r="O6" s="1622"/>
      <c r="P6" s="1622"/>
      <c r="Q6" s="1610"/>
    </row>
    <row r="7" spans="2:17" s="879" customFormat="1" ht="12" customHeight="1">
      <c r="B7" s="880"/>
      <c r="C7" s="881"/>
      <c r="D7" s="882"/>
      <c r="E7" s="883" t="s">
        <v>1313</v>
      </c>
      <c r="F7" s="884" t="s">
        <v>954</v>
      </c>
      <c r="G7" s="885"/>
      <c r="H7" s="883"/>
      <c r="I7" s="883" t="s">
        <v>1313</v>
      </c>
      <c r="J7" s="884" t="s">
        <v>954</v>
      </c>
      <c r="K7" s="884"/>
      <c r="L7" s="883"/>
      <c r="M7" s="883" t="s">
        <v>1313</v>
      </c>
      <c r="N7" s="884" t="s">
        <v>954</v>
      </c>
      <c r="O7" s="883"/>
      <c r="P7" s="883" t="s">
        <v>1313</v>
      </c>
      <c r="Q7" s="881" t="s">
        <v>954</v>
      </c>
    </row>
    <row r="8" spans="2:17" s="886" customFormat="1" ht="12" customHeight="1">
      <c r="B8" s="1626" t="s">
        <v>519</v>
      </c>
      <c r="C8" s="1627"/>
      <c r="D8" s="61">
        <f>SUM(D10,D30,D42,D62)</f>
        <v>23806</v>
      </c>
      <c r="E8" s="62">
        <f>SUM(E10,E30,E42,E62)</f>
        <v>75852</v>
      </c>
      <c r="F8" s="62">
        <f>SUM(F10,F30,F42,F62)</f>
        <v>221397954</v>
      </c>
      <c r="G8" s="62"/>
      <c r="H8" s="62">
        <f>SUM(H10,H30,H42,H62)</f>
        <v>4479</v>
      </c>
      <c r="I8" s="62">
        <f>SUM(I10,I30,I42,I62)</f>
        <v>39557</v>
      </c>
      <c r="J8" s="62">
        <f>SUM(J10,J30,J42,J62)</f>
        <v>183753958</v>
      </c>
      <c r="K8" s="62"/>
      <c r="L8" s="62">
        <f aca="true" t="shared" si="0" ref="L8:Q8">SUM(L10,L30,L42,L62)</f>
        <v>16658</v>
      </c>
      <c r="M8" s="62">
        <f t="shared" si="0"/>
        <v>28729</v>
      </c>
      <c r="N8" s="62">
        <f t="shared" si="0"/>
        <v>33274659</v>
      </c>
      <c r="O8" s="62">
        <f t="shared" si="0"/>
        <v>2669</v>
      </c>
      <c r="P8" s="62">
        <f t="shared" si="0"/>
        <v>7566</v>
      </c>
      <c r="Q8" s="617">
        <f t="shared" si="0"/>
        <v>4369337</v>
      </c>
    </row>
    <row r="9" spans="2:17" s="886" customFormat="1" ht="12" customHeight="1">
      <c r="B9" s="887"/>
      <c r="C9" s="888"/>
      <c r="D9" s="62"/>
      <c r="E9" s="62"/>
      <c r="F9" s="39"/>
      <c r="G9" s="39"/>
      <c r="H9" s="62"/>
      <c r="I9" s="62"/>
      <c r="J9" s="39"/>
      <c r="K9" s="39"/>
      <c r="L9" s="62"/>
      <c r="M9" s="62"/>
      <c r="N9" s="39"/>
      <c r="O9" s="62"/>
      <c r="P9" s="62"/>
      <c r="Q9" s="126"/>
    </row>
    <row r="10" spans="2:17" s="886" customFormat="1" ht="12" customHeight="1">
      <c r="B10" s="1626" t="s">
        <v>1445</v>
      </c>
      <c r="C10" s="1627"/>
      <c r="D10" s="61">
        <f>SUM(D12:D28)</f>
        <v>7361</v>
      </c>
      <c r="E10" s="62">
        <f>SUM(E12:E28)</f>
        <v>22788</v>
      </c>
      <c r="F10" s="62">
        <f>SUM(F12:F28)</f>
        <v>57045555</v>
      </c>
      <c r="G10" s="62"/>
      <c r="H10" s="62">
        <f>SUM(H12:H28)</f>
        <v>1418</v>
      </c>
      <c r="I10" s="62">
        <f>SUM(I12:I28)</f>
        <v>11929</v>
      </c>
      <c r="J10" s="62">
        <v>46600824</v>
      </c>
      <c r="K10" s="62"/>
      <c r="L10" s="62">
        <f aca="true" t="shared" si="1" ref="L10:Q10">SUM(L12:L28)</f>
        <v>5066</v>
      </c>
      <c r="M10" s="62">
        <f t="shared" si="1"/>
        <v>8396</v>
      </c>
      <c r="N10" s="62">
        <f t="shared" si="1"/>
        <v>9010482</v>
      </c>
      <c r="O10" s="62">
        <f t="shared" si="1"/>
        <v>877</v>
      </c>
      <c r="P10" s="62">
        <f t="shared" si="1"/>
        <v>2463</v>
      </c>
      <c r="Q10" s="617">
        <f t="shared" si="1"/>
        <v>1434249</v>
      </c>
    </row>
    <row r="11" spans="2:17" s="876" customFormat="1" ht="12" customHeight="1">
      <c r="B11" s="889"/>
      <c r="C11" s="890"/>
      <c r="D11" s="54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130"/>
    </row>
    <row r="12" spans="2:17" s="876" customFormat="1" ht="12" customHeight="1">
      <c r="B12" s="1605" t="s">
        <v>1454</v>
      </c>
      <c r="C12" s="1606"/>
      <c r="D12" s="893">
        <f aca="true" t="shared" si="2" ref="D12:F13">SUM(H12,L12,O12)</f>
        <v>2443</v>
      </c>
      <c r="E12" s="107">
        <f t="shared" si="2"/>
        <v>8803</v>
      </c>
      <c r="F12" s="107">
        <f t="shared" si="2"/>
        <v>23921423</v>
      </c>
      <c r="G12" s="107"/>
      <c r="H12" s="107">
        <v>629</v>
      </c>
      <c r="I12" s="107">
        <v>5278</v>
      </c>
      <c r="J12" s="107">
        <v>20272812</v>
      </c>
      <c r="K12" s="107"/>
      <c r="L12" s="107">
        <v>1494</v>
      </c>
      <c r="M12" s="107">
        <v>2609</v>
      </c>
      <c r="N12" s="107">
        <v>3014675</v>
      </c>
      <c r="O12" s="107">
        <v>320</v>
      </c>
      <c r="P12" s="107">
        <v>916</v>
      </c>
      <c r="Q12" s="108">
        <v>633936</v>
      </c>
    </row>
    <row r="13" spans="2:17" s="876" customFormat="1" ht="12" customHeight="1">
      <c r="B13" s="1605" t="s">
        <v>1455</v>
      </c>
      <c r="C13" s="1606"/>
      <c r="D13" s="893">
        <f t="shared" si="2"/>
        <v>2313</v>
      </c>
      <c r="E13" s="107">
        <f t="shared" si="2"/>
        <v>8890</v>
      </c>
      <c r="F13" s="107">
        <f t="shared" si="2"/>
        <v>26827247</v>
      </c>
      <c r="G13" s="107"/>
      <c r="H13" s="107">
        <v>511</v>
      </c>
      <c r="I13" s="107">
        <v>5417</v>
      </c>
      <c r="J13" s="107">
        <v>23495967</v>
      </c>
      <c r="K13" s="107"/>
      <c r="L13" s="107">
        <v>1486</v>
      </c>
      <c r="M13" s="107">
        <v>2453</v>
      </c>
      <c r="N13" s="107">
        <v>2758806</v>
      </c>
      <c r="O13" s="107">
        <v>316</v>
      </c>
      <c r="P13" s="107">
        <v>1020</v>
      </c>
      <c r="Q13" s="108">
        <v>572474</v>
      </c>
    </row>
    <row r="14" spans="2:17" s="876" customFormat="1" ht="12" customHeight="1">
      <c r="B14" s="891"/>
      <c r="C14" s="892"/>
      <c r="D14" s="893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8"/>
    </row>
    <row r="15" spans="2:17" s="876" customFormat="1" ht="12" customHeight="1">
      <c r="B15" s="1605" t="s">
        <v>523</v>
      </c>
      <c r="C15" s="1606"/>
      <c r="D15" s="893">
        <f aca="true" t="shared" si="3" ref="D15:F21">SUM(H15,L15,O15)</f>
        <v>112</v>
      </c>
      <c r="E15" s="107">
        <f t="shared" si="3"/>
        <v>178</v>
      </c>
      <c r="F15" s="107">
        <f t="shared" si="3"/>
        <v>153870</v>
      </c>
      <c r="G15" s="107"/>
      <c r="H15" s="107">
        <v>3</v>
      </c>
      <c r="I15" s="107">
        <v>10</v>
      </c>
      <c r="J15" s="107">
        <v>15641</v>
      </c>
      <c r="K15" s="107"/>
      <c r="L15" s="107">
        <v>104</v>
      </c>
      <c r="M15" s="107">
        <v>160</v>
      </c>
      <c r="N15" s="107">
        <v>136638</v>
      </c>
      <c r="O15" s="107">
        <v>5</v>
      </c>
      <c r="P15" s="107">
        <v>8</v>
      </c>
      <c r="Q15" s="108">
        <v>1591</v>
      </c>
    </row>
    <row r="16" spans="2:17" s="876" customFormat="1" ht="12" customHeight="1">
      <c r="B16" s="1605" t="s">
        <v>524</v>
      </c>
      <c r="C16" s="1606"/>
      <c r="D16" s="893">
        <f t="shared" si="3"/>
        <v>127</v>
      </c>
      <c r="E16" s="107">
        <f t="shared" si="3"/>
        <v>224</v>
      </c>
      <c r="F16" s="107">
        <f t="shared" si="3"/>
        <v>218505</v>
      </c>
      <c r="G16" s="107"/>
      <c r="H16" s="107">
        <v>11</v>
      </c>
      <c r="I16" s="107">
        <v>45</v>
      </c>
      <c r="J16" s="107">
        <v>82143</v>
      </c>
      <c r="K16" s="107"/>
      <c r="L16" s="107">
        <v>110</v>
      </c>
      <c r="M16" s="107">
        <v>167</v>
      </c>
      <c r="N16" s="107">
        <v>133470</v>
      </c>
      <c r="O16" s="107">
        <v>6</v>
      </c>
      <c r="P16" s="107">
        <v>12</v>
      </c>
      <c r="Q16" s="108">
        <v>2892</v>
      </c>
    </row>
    <row r="17" spans="2:17" s="876" customFormat="1" ht="12" customHeight="1">
      <c r="B17" s="1605" t="s">
        <v>955</v>
      </c>
      <c r="C17" s="1606"/>
      <c r="D17" s="893">
        <f t="shared" si="3"/>
        <v>136</v>
      </c>
      <c r="E17" s="107">
        <f t="shared" si="3"/>
        <v>217</v>
      </c>
      <c r="F17" s="107">
        <f t="shared" si="3"/>
        <v>210163</v>
      </c>
      <c r="G17" s="107"/>
      <c r="H17" s="107">
        <v>4</v>
      </c>
      <c r="I17" s="107">
        <v>15</v>
      </c>
      <c r="J17" s="107">
        <v>20306</v>
      </c>
      <c r="K17" s="107"/>
      <c r="L17" s="107">
        <v>122</v>
      </c>
      <c r="M17" s="107">
        <v>185</v>
      </c>
      <c r="N17" s="107">
        <v>169911</v>
      </c>
      <c r="O17" s="107">
        <v>10</v>
      </c>
      <c r="P17" s="107">
        <v>17</v>
      </c>
      <c r="Q17" s="108">
        <v>19946</v>
      </c>
    </row>
    <row r="18" spans="2:17" s="876" customFormat="1" ht="12" customHeight="1">
      <c r="B18" s="1605" t="s">
        <v>526</v>
      </c>
      <c r="C18" s="1606"/>
      <c r="D18" s="893">
        <f t="shared" si="3"/>
        <v>142</v>
      </c>
      <c r="E18" s="107">
        <f t="shared" si="3"/>
        <v>238</v>
      </c>
      <c r="F18" s="107">
        <f t="shared" si="3"/>
        <v>281999</v>
      </c>
      <c r="G18" s="107"/>
      <c r="H18" s="107">
        <v>10</v>
      </c>
      <c r="I18" s="107">
        <v>43</v>
      </c>
      <c r="J18" s="107">
        <v>111133</v>
      </c>
      <c r="K18" s="107"/>
      <c r="L18" s="107">
        <v>119</v>
      </c>
      <c r="M18" s="107">
        <v>169</v>
      </c>
      <c r="N18" s="107">
        <v>163711</v>
      </c>
      <c r="O18" s="107">
        <v>13</v>
      </c>
      <c r="P18" s="107">
        <v>26</v>
      </c>
      <c r="Q18" s="108">
        <v>7155</v>
      </c>
    </row>
    <row r="19" spans="2:17" s="876" customFormat="1" ht="12" customHeight="1">
      <c r="B19" s="1605" t="s">
        <v>527</v>
      </c>
      <c r="C19" s="1606"/>
      <c r="D19" s="893">
        <f t="shared" si="3"/>
        <v>230</v>
      </c>
      <c r="E19" s="107">
        <f t="shared" si="3"/>
        <v>459</v>
      </c>
      <c r="F19" s="107">
        <f t="shared" si="3"/>
        <v>534435</v>
      </c>
      <c r="G19" s="107"/>
      <c r="H19" s="107">
        <v>27</v>
      </c>
      <c r="I19" s="107">
        <v>126</v>
      </c>
      <c r="J19" s="107">
        <v>249022</v>
      </c>
      <c r="K19" s="107"/>
      <c r="L19" s="107">
        <v>181</v>
      </c>
      <c r="M19" s="107">
        <v>287</v>
      </c>
      <c r="N19" s="107">
        <v>268800</v>
      </c>
      <c r="O19" s="107">
        <v>22</v>
      </c>
      <c r="P19" s="107">
        <v>46</v>
      </c>
      <c r="Q19" s="108">
        <v>16613</v>
      </c>
    </row>
    <row r="20" spans="2:17" s="876" customFormat="1" ht="12" customHeight="1">
      <c r="B20" s="1605" t="s">
        <v>528</v>
      </c>
      <c r="C20" s="1606"/>
      <c r="D20" s="893">
        <f t="shared" si="3"/>
        <v>190</v>
      </c>
      <c r="E20" s="107">
        <f t="shared" si="3"/>
        <v>357</v>
      </c>
      <c r="F20" s="107">
        <f t="shared" si="3"/>
        <v>410697</v>
      </c>
      <c r="G20" s="107"/>
      <c r="H20" s="107">
        <v>16</v>
      </c>
      <c r="I20" s="107">
        <v>64</v>
      </c>
      <c r="J20" s="107">
        <v>134487</v>
      </c>
      <c r="K20" s="107"/>
      <c r="L20" s="107">
        <v>156</v>
      </c>
      <c r="M20" s="107">
        <v>257</v>
      </c>
      <c r="N20" s="107">
        <v>262650</v>
      </c>
      <c r="O20" s="107">
        <v>18</v>
      </c>
      <c r="P20" s="107">
        <v>36</v>
      </c>
      <c r="Q20" s="108">
        <v>13560</v>
      </c>
    </row>
    <row r="21" spans="2:17" s="876" customFormat="1" ht="12" customHeight="1">
      <c r="B21" s="1605" t="s">
        <v>956</v>
      </c>
      <c r="C21" s="1606"/>
      <c r="D21" s="893">
        <f t="shared" si="3"/>
        <v>414</v>
      </c>
      <c r="E21" s="107">
        <f t="shared" si="3"/>
        <v>916</v>
      </c>
      <c r="F21" s="107">
        <f t="shared" si="3"/>
        <v>1112691</v>
      </c>
      <c r="G21" s="107"/>
      <c r="H21" s="107">
        <v>59</v>
      </c>
      <c r="I21" s="107">
        <v>304</v>
      </c>
      <c r="J21" s="107">
        <v>597442</v>
      </c>
      <c r="K21" s="107"/>
      <c r="L21" s="107">
        <v>317</v>
      </c>
      <c r="M21" s="107">
        <v>516</v>
      </c>
      <c r="N21" s="107">
        <v>462659</v>
      </c>
      <c r="O21" s="107">
        <v>38</v>
      </c>
      <c r="P21" s="107">
        <v>96</v>
      </c>
      <c r="Q21" s="108">
        <v>52590</v>
      </c>
    </row>
    <row r="22" spans="2:17" s="876" customFormat="1" ht="12" customHeight="1">
      <c r="B22" s="891"/>
      <c r="C22" s="892"/>
      <c r="D22" s="893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8"/>
    </row>
    <row r="23" spans="2:17" s="876" customFormat="1" ht="12" customHeight="1">
      <c r="B23" s="1605" t="s">
        <v>1640</v>
      </c>
      <c r="C23" s="1606"/>
      <c r="D23" s="893">
        <f>SUM(H23,L23,O23)</f>
        <v>368</v>
      </c>
      <c r="E23" s="107">
        <f>SUM(I23,M23,P23)</f>
        <v>830</v>
      </c>
      <c r="F23" s="107">
        <f>SUM(J23,N23,Q23)</f>
        <v>1446323</v>
      </c>
      <c r="G23" s="107"/>
      <c r="H23" s="107">
        <v>76</v>
      </c>
      <c r="I23" s="107">
        <v>309</v>
      </c>
      <c r="J23" s="107">
        <v>883408</v>
      </c>
      <c r="K23" s="107"/>
      <c r="L23" s="107">
        <v>246</v>
      </c>
      <c r="M23" s="107">
        <v>408</v>
      </c>
      <c r="N23" s="107">
        <v>519150</v>
      </c>
      <c r="O23" s="107">
        <v>46</v>
      </c>
      <c r="P23" s="107">
        <v>113</v>
      </c>
      <c r="Q23" s="108">
        <v>43765</v>
      </c>
    </row>
    <row r="24" spans="2:17" s="876" customFormat="1" ht="12" customHeight="1">
      <c r="B24" s="891"/>
      <c r="C24" s="892"/>
      <c r="D24" s="893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8"/>
    </row>
    <row r="25" spans="2:17" s="876" customFormat="1" ht="12" customHeight="1">
      <c r="B25" s="1605" t="s">
        <v>1460</v>
      </c>
      <c r="C25" s="1606"/>
      <c r="D25" s="893">
        <f>SUM(H25,L25,O25)</f>
        <v>121</v>
      </c>
      <c r="E25" s="107">
        <v>244</v>
      </c>
      <c r="F25" s="107">
        <v>362254</v>
      </c>
      <c r="G25" s="107"/>
      <c r="H25" s="107">
        <v>9</v>
      </c>
      <c r="I25" s="107">
        <v>44</v>
      </c>
      <c r="J25" s="107">
        <v>120036</v>
      </c>
      <c r="K25" s="107"/>
      <c r="L25" s="107">
        <v>105</v>
      </c>
      <c r="M25" s="107">
        <v>193</v>
      </c>
      <c r="N25" s="107">
        <v>241871</v>
      </c>
      <c r="O25" s="107">
        <v>7</v>
      </c>
      <c r="P25" s="107">
        <v>11</v>
      </c>
      <c r="Q25" s="108">
        <v>5247</v>
      </c>
    </row>
    <row r="26" spans="2:17" s="876" customFormat="1" ht="12" customHeight="1">
      <c r="B26" s="1605" t="s">
        <v>957</v>
      </c>
      <c r="C26" s="1606"/>
      <c r="D26" s="893">
        <f>SUM(H26,L26,O26)</f>
        <v>133</v>
      </c>
      <c r="E26" s="107">
        <v>218</v>
      </c>
      <c r="F26" s="107">
        <v>202341</v>
      </c>
      <c r="G26" s="107"/>
      <c r="H26" s="107">
        <v>1</v>
      </c>
      <c r="I26" s="107" t="s">
        <v>1354</v>
      </c>
      <c r="J26" s="107" t="s">
        <v>1354</v>
      </c>
      <c r="K26" s="107"/>
      <c r="L26" s="107">
        <v>115</v>
      </c>
      <c r="M26" s="107">
        <v>181</v>
      </c>
      <c r="N26" s="107">
        <v>188638</v>
      </c>
      <c r="O26" s="107">
        <v>17</v>
      </c>
      <c r="P26" s="107">
        <v>33</v>
      </c>
      <c r="Q26" s="108">
        <v>8803</v>
      </c>
    </row>
    <row r="27" spans="2:17" s="876" customFormat="1" ht="12" customHeight="1">
      <c r="B27" s="1605" t="s">
        <v>1462</v>
      </c>
      <c r="C27" s="1606"/>
      <c r="D27" s="893">
        <f>SUM(H27,L27,O27)</f>
        <v>175</v>
      </c>
      <c r="E27" s="107">
        <v>328</v>
      </c>
      <c r="F27" s="107">
        <f>SUM(J27,N27,Q27)</f>
        <v>402997</v>
      </c>
      <c r="G27" s="107"/>
      <c r="H27" s="107">
        <v>17</v>
      </c>
      <c r="I27" s="107">
        <v>77</v>
      </c>
      <c r="J27" s="107">
        <v>220087</v>
      </c>
      <c r="K27" s="107"/>
      <c r="L27" s="107">
        <v>144</v>
      </c>
      <c r="M27" s="107">
        <v>215</v>
      </c>
      <c r="N27" s="107">
        <v>170449</v>
      </c>
      <c r="O27" s="107">
        <v>14</v>
      </c>
      <c r="P27" s="107">
        <v>36</v>
      </c>
      <c r="Q27" s="108">
        <v>12461</v>
      </c>
    </row>
    <row r="28" spans="2:17" s="876" customFormat="1" ht="12" customHeight="1">
      <c r="B28" s="1605" t="s">
        <v>958</v>
      </c>
      <c r="C28" s="1606"/>
      <c r="D28" s="893">
        <f>SUM(H28,L28,O28)</f>
        <v>457</v>
      </c>
      <c r="E28" s="107">
        <v>886</v>
      </c>
      <c r="F28" s="107">
        <v>960610</v>
      </c>
      <c r="G28" s="107"/>
      <c r="H28" s="107">
        <v>45</v>
      </c>
      <c r="I28" s="107">
        <v>197</v>
      </c>
      <c r="J28" s="107">
        <v>393340</v>
      </c>
      <c r="K28" s="107"/>
      <c r="L28" s="107">
        <v>367</v>
      </c>
      <c r="M28" s="107">
        <v>596</v>
      </c>
      <c r="N28" s="107">
        <v>519054</v>
      </c>
      <c r="O28" s="107">
        <v>45</v>
      </c>
      <c r="P28" s="107">
        <v>93</v>
      </c>
      <c r="Q28" s="108">
        <v>43216</v>
      </c>
    </row>
    <row r="29" spans="2:17" s="876" customFormat="1" ht="12" customHeight="1">
      <c r="B29" s="889"/>
      <c r="C29" s="892"/>
      <c r="D29" s="893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8"/>
    </row>
    <row r="30" spans="2:17" s="886" customFormat="1" ht="12" customHeight="1">
      <c r="B30" s="1607" t="s">
        <v>1642</v>
      </c>
      <c r="C30" s="1608"/>
      <c r="D30" s="894">
        <f>SUM(D32:D40)</f>
        <v>1841</v>
      </c>
      <c r="E30" s="39">
        <f>SUM(E32:E40)</f>
        <v>4988</v>
      </c>
      <c r="F30" s="39">
        <f>SUM(F32:F40)</f>
        <v>10005646</v>
      </c>
      <c r="G30" s="39"/>
      <c r="H30" s="39">
        <f>SUM(H32:H40)</f>
        <v>280</v>
      </c>
      <c r="I30" s="39">
        <f>SUM(I32:I40)</f>
        <v>2011</v>
      </c>
      <c r="J30" s="39">
        <f>SUM(J32:J40)</f>
        <v>7063541</v>
      </c>
      <c r="K30" s="39"/>
      <c r="L30" s="39">
        <f aca="true" t="shared" si="4" ref="L30:Q30">SUM(L32:L40)</f>
        <v>1370</v>
      </c>
      <c r="M30" s="39">
        <f t="shared" si="4"/>
        <v>2406</v>
      </c>
      <c r="N30" s="39">
        <f t="shared" si="4"/>
        <v>2650075</v>
      </c>
      <c r="O30" s="39">
        <f t="shared" si="4"/>
        <v>191</v>
      </c>
      <c r="P30" s="39">
        <f t="shared" si="4"/>
        <v>571</v>
      </c>
      <c r="Q30" s="126">
        <f t="shared" si="4"/>
        <v>292030</v>
      </c>
    </row>
    <row r="31" spans="2:17" s="876" customFormat="1" ht="12" customHeight="1">
      <c r="B31" s="1605"/>
      <c r="C31" s="1606"/>
      <c r="D31" s="893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8"/>
    </row>
    <row r="32" spans="2:17" s="876" customFormat="1" ht="12" customHeight="1">
      <c r="B32" s="1605" t="s">
        <v>1643</v>
      </c>
      <c r="C32" s="1606"/>
      <c r="D32" s="893">
        <f>SUM(H32,L32,O32)</f>
        <v>933</v>
      </c>
      <c r="E32" s="107">
        <f>SUM(I32,M32,P32)</f>
        <v>3155</v>
      </c>
      <c r="F32" s="107">
        <f>SUM(J32,N32,Q32)</f>
        <v>7674264</v>
      </c>
      <c r="G32" s="107"/>
      <c r="H32" s="107">
        <v>228</v>
      </c>
      <c r="I32" s="107">
        <v>1755</v>
      </c>
      <c r="J32" s="107">
        <v>6279345</v>
      </c>
      <c r="K32" s="107"/>
      <c r="L32" s="107">
        <v>565</v>
      </c>
      <c r="M32" s="107">
        <v>963</v>
      </c>
      <c r="N32" s="107">
        <v>1152943</v>
      </c>
      <c r="O32" s="107">
        <v>140</v>
      </c>
      <c r="P32" s="107">
        <v>437</v>
      </c>
      <c r="Q32" s="108">
        <v>241976</v>
      </c>
    </row>
    <row r="33" spans="2:17" s="876" customFormat="1" ht="12" customHeight="1">
      <c r="B33" s="891"/>
      <c r="C33" s="892"/>
      <c r="D33" s="893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8"/>
    </row>
    <row r="34" spans="2:17" s="876" customFormat="1" ht="12" customHeight="1">
      <c r="B34" s="1605" t="s">
        <v>959</v>
      </c>
      <c r="C34" s="1606"/>
      <c r="D34" s="893">
        <f aca="true" t="shared" si="5" ref="D34:F35">SUM(H34,L34,O34)</f>
        <v>96</v>
      </c>
      <c r="E34" s="107">
        <f t="shared" si="5"/>
        <v>219</v>
      </c>
      <c r="F34" s="107">
        <f t="shared" si="5"/>
        <v>355906</v>
      </c>
      <c r="G34" s="107"/>
      <c r="H34" s="107">
        <v>16</v>
      </c>
      <c r="I34" s="107">
        <v>74</v>
      </c>
      <c r="J34" s="107">
        <v>254237</v>
      </c>
      <c r="K34" s="107"/>
      <c r="L34" s="107">
        <v>74</v>
      </c>
      <c r="M34" s="107">
        <v>129</v>
      </c>
      <c r="N34" s="107">
        <v>98709</v>
      </c>
      <c r="O34" s="107">
        <v>6</v>
      </c>
      <c r="P34" s="107">
        <v>16</v>
      </c>
      <c r="Q34" s="108">
        <v>2960</v>
      </c>
    </row>
    <row r="35" spans="2:17" s="876" customFormat="1" ht="12" customHeight="1">
      <c r="B35" s="1605" t="s">
        <v>537</v>
      </c>
      <c r="C35" s="1606"/>
      <c r="D35" s="893">
        <f t="shared" si="5"/>
        <v>99</v>
      </c>
      <c r="E35" s="107">
        <f t="shared" si="5"/>
        <v>179</v>
      </c>
      <c r="F35" s="107">
        <f t="shared" si="5"/>
        <v>151208</v>
      </c>
      <c r="G35" s="107"/>
      <c r="H35" s="107">
        <v>0</v>
      </c>
      <c r="I35" s="107">
        <v>0</v>
      </c>
      <c r="J35" s="107">
        <v>0</v>
      </c>
      <c r="K35" s="107"/>
      <c r="L35" s="107">
        <v>95</v>
      </c>
      <c r="M35" s="107">
        <v>172</v>
      </c>
      <c r="N35" s="107">
        <v>149325</v>
      </c>
      <c r="O35" s="107">
        <v>4</v>
      </c>
      <c r="P35" s="107">
        <v>7</v>
      </c>
      <c r="Q35" s="108">
        <v>1883</v>
      </c>
    </row>
    <row r="36" spans="2:17" s="876" customFormat="1" ht="12" customHeight="1">
      <c r="B36" s="1605" t="s">
        <v>960</v>
      </c>
      <c r="C36" s="1606"/>
      <c r="D36" s="893">
        <f>SUM(H36,L36,O36)</f>
        <v>97</v>
      </c>
      <c r="E36" s="107">
        <v>175</v>
      </c>
      <c r="F36" s="107">
        <v>157030</v>
      </c>
      <c r="G36" s="107"/>
      <c r="H36" s="107">
        <v>1</v>
      </c>
      <c r="I36" s="107" t="s">
        <v>1354</v>
      </c>
      <c r="J36" s="107" t="s">
        <v>1354</v>
      </c>
      <c r="K36" s="107"/>
      <c r="L36" s="107">
        <v>93</v>
      </c>
      <c r="M36" s="107">
        <v>164</v>
      </c>
      <c r="N36" s="107">
        <v>136140</v>
      </c>
      <c r="O36" s="107">
        <v>3</v>
      </c>
      <c r="P36" s="107">
        <v>3</v>
      </c>
      <c r="Q36" s="108">
        <v>660</v>
      </c>
    </row>
    <row r="37" spans="2:17" s="876" customFormat="1" ht="12" customHeight="1">
      <c r="B37" s="1605" t="s">
        <v>1465</v>
      </c>
      <c r="C37" s="1606" t="s">
        <v>961</v>
      </c>
      <c r="D37" s="893">
        <f>SUM(H37,L37,O37)</f>
        <v>75</v>
      </c>
      <c r="E37" s="107">
        <v>134</v>
      </c>
      <c r="F37" s="107">
        <v>151431</v>
      </c>
      <c r="G37" s="107"/>
      <c r="H37" s="107">
        <v>4</v>
      </c>
      <c r="I37" s="107">
        <v>31</v>
      </c>
      <c r="J37" s="107">
        <v>64380</v>
      </c>
      <c r="K37" s="107"/>
      <c r="L37" s="107">
        <v>68</v>
      </c>
      <c r="M37" s="107">
        <v>107</v>
      </c>
      <c r="N37" s="107">
        <v>105830</v>
      </c>
      <c r="O37" s="107">
        <v>3</v>
      </c>
      <c r="P37" s="107">
        <v>4</v>
      </c>
      <c r="Q37" s="108">
        <v>1451</v>
      </c>
    </row>
    <row r="38" spans="2:17" s="876" customFormat="1" ht="12" customHeight="1">
      <c r="B38" s="1605" t="s">
        <v>962</v>
      </c>
      <c r="C38" s="1606"/>
      <c r="D38" s="893">
        <f>SUM(H38,L38,O38)</f>
        <v>167</v>
      </c>
      <c r="E38" s="107">
        <f aca="true" t="shared" si="6" ref="E38:F40">SUM(I38,M38,P38)</f>
        <v>366</v>
      </c>
      <c r="F38" s="107">
        <f t="shared" si="6"/>
        <v>612471</v>
      </c>
      <c r="G38" s="107"/>
      <c r="H38" s="107">
        <v>6</v>
      </c>
      <c r="I38" s="107">
        <v>43</v>
      </c>
      <c r="J38" s="107">
        <v>147855</v>
      </c>
      <c r="K38" s="107"/>
      <c r="L38" s="107">
        <v>155</v>
      </c>
      <c r="M38" s="107">
        <v>291</v>
      </c>
      <c r="N38" s="107">
        <v>443456</v>
      </c>
      <c r="O38" s="107">
        <v>6</v>
      </c>
      <c r="P38" s="107">
        <v>32</v>
      </c>
      <c r="Q38" s="108">
        <v>21160</v>
      </c>
    </row>
    <row r="39" spans="2:17" s="876" customFormat="1" ht="12" customHeight="1">
      <c r="B39" s="1605" t="s">
        <v>963</v>
      </c>
      <c r="C39" s="1606"/>
      <c r="D39" s="893">
        <f>SUM(H39,L39,O39)</f>
        <v>114</v>
      </c>
      <c r="E39" s="107">
        <f t="shared" si="6"/>
        <v>240</v>
      </c>
      <c r="F39" s="107">
        <f t="shared" si="6"/>
        <v>359467</v>
      </c>
      <c r="G39" s="107"/>
      <c r="H39" s="107">
        <v>7</v>
      </c>
      <c r="I39" s="107">
        <v>29</v>
      </c>
      <c r="J39" s="107">
        <v>86858</v>
      </c>
      <c r="K39" s="107"/>
      <c r="L39" s="107">
        <v>100</v>
      </c>
      <c r="M39" s="107">
        <v>188</v>
      </c>
      <c r="N39" s="107">
        <v>263609</v>
      </c>
      <c r="O39" s="107">
        <v>7</v>
      </c>
      <c r="P39" s="107">
        <v>23</v>
      </c>
      <c r="Q39" s="108">
        <v>9000</v>
      </c>
    </row>
    <row r="40" spans="2:17" s="876" customFormat="1" ht="12" customHeight="1">
      <c r="B40" s="1605" t="s">
        <v>1338</v>
      </c>
      <c r="C40" s="1606" t="s">
        <v>937</v>
      </c>
      <c r="D40" s="893">
        <f>SUM(H40,L40,O40)</f>
        <v>260</v>
      </c>
      <c r="E40" s="107">
        <f t="shared" si="6"/>
        <v>520</v>
      </c>
      <c r="F40" s="107">
        <f t="shared" si="6"/>
        <v>543869</v>
      </c>
      <c r="G40" s="107"/>
      <c r="H40" s="107">
        <v>18</v>
      </c>
      <c r="I40" s="107">
        <v>79</v>
      </c>
      <c r="J40" s="107">
        <v>230866</v>
      </c>
      <c r="K40" s="107"/>
      <c r="L40" s="107">
        <v>220</v>
      </c>
      <c r="M40" s="107">
        <v>392</v>
      </c>
      <c r="N40" s="107">
        <v>300063</v>
      </c>
      <c r="O40" s="107">
        <v>22</v>
      </c>
      <c r="P40" s="107">
        <v>49</v>
      </c>
      <c r="Q40" s="108">
        <v>12940</v>
      </c>
    </row>
    <row r="41" spans="2:17" s="876" customFormat="1" ht="12" customHeight="1">
      <c r="B41" s="1605"/>
      <c r="C41" s="1606"/>
      <c r="D41" s="893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8"/>
    </row>
    <row r="42" spans="2:17" s="886" customFormat="1" ht="12" customHeight="1">
      <c r="B42" s="1607" t="s">
        <v>1452</v>
      </c>
      <c r="C42" s="1608" t="s">
        <v>1532</v>
      </c>
      <c r="D42" s="894">
        <f>SUM(D44:D60)</f>
        <v>9485</v>
      </c>
      <c r="E42" s="39">
        <f>SUM(E44:E60)</f>
        <v>32978</v>
      </c>
      <c r="F42" s="39">
        <f>SUM(F44:F60)</f>
        <v>111881239</v>
      </c>
      <c r="G42" s="39"/>
      <c r="H42" s="39">
        <f>SUM(H44:H60)</f>
        <v>1859</v>
      </c>
      <c r="I42" s="39">
        <f>SUM(I44:I60)</f>
        <v>18599</v>
      </c>
      <c r="J42" s="39">
        <f>SUM(J44:J60)</f>
        <v>96467257</v>
      </c>
      <c r="K42" s="39"/>
      <c r="L42" s="39">
        <f>SUM(L44:L60)</f>
        <v>6543</v>
      </c>
      <c r="M42" s="39">
        <f>SUM(M44:M60)</f>
        <v>11313</v>
      </c>
      <c r="N42" s="39">
        <f>SUM(N44:N60)</f>
        <v>13490040</v>
      </c>
      <c r="O42" s="39">
        <v>1083</v>
      </c>
      <c r="P42" s="39">
        <f>SUM(P44:P60)</f>
        <v>3066</v>
      </c>
      <c r="Q42" s="126">
        <f>SUM(Q44:Q60)</f>
        <v>1923942</v>
      </c>
    </row>
    <row r="43" spans="2:17" s="876" customFormat="1" ht="12" customHeight="1">
      <c r="B43" s="1605"/>
      <c r="C43" s="1606"/>
      <c r="D43" s="893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8"/>
    </row>
    <row r="44" spans="2:17" s="876" customFormat="1" ht="12" customHeight="1">
      <c r="B44" s="1605" t="s">
        <v>1339</v>
      </c>
      <c r="C44" s="1606"/>
      <c r="D44" s="893">
        <f aca="true" t="shared" si="7" ref="D44:F47">SUM(H44,L44,O44)</f>
        <v>3965</v>
      </c>
      <c r="E44" s="107">
        <f t="shared" si="7"/>
        <v>19579</v>
      </c>
      <c r="F44" s="107">
        <f t="shared" si="7"/>
        <v>86483736</v>
      </c>
      <c r="G44" s="107"/>
      <c r="H44" s="107">
        <v>1077</v>
      </c>
      <c r="I44" s="107">
        <v>13720</v>
      </c>
      <c r="J44" s="107">
        <v>80011703</v>
      </c>
      <c r="K44" s="107"/>
      <c r="L44" s="107">
        <v>2247</v>
      </c>
      <c r="M44" s="107">
        <v>3945</v>
      </c>
      <c r="N44" s="107">
        <v>5130110</v>
      </c>
      <c r="O44" s="107">
        <v>641</v>
      </c>
      <c r="P44" s="107">
        <v>1914</v>
      </c>
      <c r="Q44" s="108">
        <v>1341923</v>
      </c>
    </row>
    <row r="45" spans="2:17" s="876" customFormat="1" ht="12" customHeight="1">
      <c r="B45" s="1605" t="s">
        <v>1340</v>
      </c>
      <c r="C45" s="1606"/>
      <c r="D45" s="893">
        <f t="shared" si="7"/>
        <v>727</v>
      </c>
      <c r="E45" s="107">
        <f t="shared" si="7"/>
        <v>1885</v>
      </c>
      <c r="F45" s="107">
        <f t="shared" si="7"/>
        <v>4130732</v>
      </c>
      <c r="G45" s="107"/>
      <c r="H45" s="107">
        <v>118</v>
      </c>
      <c r="I45" s="107">
        <v>758</v>
      </c>
      <c r="J45" s="107">
        <v>2891032</v>
      </c>
      <c r="K45" s="107"/>
      <c r="L45" s="107">
        <v>544</v>
      </c>
      <c r="M45" s="107">
        <v>922</v>
      </c>
      <c r="N45" s="107">
        <v>1119946</v>
      </c>
      <c r="O45" s="107">
        <v>65</v>
      </c>
      <c r="P45" s="107">
        <v>205</v>
      </c>
      <c r="Q45" s="108">
        <v>119754</v>
      </c>
    </row>
    <row r="46" spans="2:17" s="876" customFormat="1" ht="12" customHeight="1">
      <c r="B46" s="1605" t="s">
        <v>1341</v>
      </c>
      <c r="C46" s="1606" t="s">
        <v>500</v>
      </c>
      <c r="D46" s="893">
        <f t="shared" si="7"/>
        <v>657</v>
      </c>
      <c r="E46" s="107">
        <f t="shared" si="7"/>
        <v>1712</v>
      </c>
      <c r="F46" s="107">
        <f t="shared" si="7"/>
        <v>2758545</v>
      </c>
      <c r="G46" s="107"/>
      <c r="H46" s="107">
        <v>120</v>
      </c>
      <c r="I46" s="107">
        <v>722</v>
      </c>
      <c r="J46" s="107">
        <v>1734247</v>
      </c>
      <c r="K46" s="107"/>
      <c r="L46" s="107">
        <v>469</v>
      </c>
      <c r="M46" s="107">
        <v>821</v>
      </c>
      <c r="N46" s="107">
        <v>935244</v>
      </c>
      <c r="O46" s="107">
        <v>68</v>
      </c>
      <c r="P46" s="107">
        <v>169</v>
      </c>
      <c r="Q46" s="108">
        <v>89054</v>
      </c>
    </row>
    <row r="47" spans="2:17" s="876" customFormat="1" ht="12" customHeight="1">
      <c r="B47" s="1605" t="s">
        <v>1645</v>
      </c>
      <c r="C47" s="1606"/>
      <c r="D47" s="893">
        <f t="shared" si="7"/>
        <v>594</v>
      </c>
      <c r="E47" s="107">
        <f t="shared" si="7"/>
        <v>1473</v>
      </c>
      <c r="F47" s="107">
        <f t="shared" si="7"/>
        <v>3420410</v>
      </c>
      <c r="G47" s="107"/>
      <c r="H47" s="107">
        <v>73</v>
      </c>
      <c r="I47" s="107">
        <v>584</v>
      </c>
      <c r="J47" s="107">
        <v>2463532</v>
      </c>
      <c r="K47" s="107"/>
      <c r="L47" s="107">
        <v>474</v>
      </c>
      <c r="M47" s="107">
        <v>770</v>
      </c>
      <c r="N47" s="107">
        <v>901791</v>
      </c>
      <c r="O47" s="107">
        <v>47</v>
      </c>
      <c r="P47" s="107">
        <v>119</v>
      </c>
      <c r="Q47" s="108">
        <v>55087</v>
      </c>
    </row>
    <row r="48" spans="2:17" s="876" customFormat="1" ht="12" customHeight="1">
      <c r="B48" s="1605" t="s">
        <v>1343</v>
      </c>
      <c r="C48" s="1606"/>
      <c r="D48" s="893">
        <v>723</v>
      </c>
      <c r="E48" s="107">
        <f>SUM(I48,M48,P48)</f>
        <v>1811</v>
      </c>
      <c r="F48" s="107">
        <f>SUM(J48,N48,Q48)</f>
        <v>4582002</v>
      </c>
      <c r="G48" s="56"/>
      <c r="H48" s="56">
        <v>101</v>
      </c>
      <c r="I48" s="56">
        <v>708</v>
      </c>
      <c r="J48" s="56">
        <v>3355573</v>
      </c>
      <c r="K48" s="56"/>
      <c r="L48" s="56">
        <v>554</v>
      </c>
      <c r="M48" s="56">
        <v>936</v>
      </c>
      <c r="N48" s="56">
        <v>1131974</v>
      </c>
      <c r="O48" s="56">
        <v>68</v>
      </c>
      <c r="P48" s="56">
        <v>167</v>
      </c>
      <c r="Q48" s="130">
        <v>94455</v>
      </c>
    </row>
    <row r="49" spans="2:17" s="876" customFormat="1" ht="12" customHeight="1">
      <c r="B49" s="1605" t="s">
        <v>964</v>
      </c>
      <c r="C49" s="1606" t="s">
        <v>1528</v>
      </c>
      <c r="D49" s="893">
        <f>SUM(H49,L49,O49)</f>
        <v>595</v>
      </c>
      <c r="E49" s="107">
        <f>SUM(I49,M49,P49)</f>
        <v>1487</v>
      </c>
      <c r="F49" s="107">
        <f>SUM(J49,N49,Q49)</f>
        <v>2065497</v>
      </c>
      <c r="G49" s="107"/>
      <c r="H49" s="107">
        <v>83</v>
      </c>
      <c r="I49" s="107">
        <v>559</v>
      </c>
      <c r="J49" s="107">
        <v>1177721</v>
      </c>
      <c r="K49" s="107"/>
      <c r="L49" s="107">
        <v>440</v>
      </c>
      <c r="M49" s="107">
        <v>750</v>
      </c>
      <c r="N49" s="107">
        <v>824159</v>
      </c>
      <c r="O49" s="107">
        <v>72</v>
      </c>
      <c r="P49" s="107">
        <v>178</v>
      </c>
      <c r="Q49" s="108">
        <v>63617</v>
      </c>
    </row>
    <row r="50" spans="2:17" s="876" customFormat="1" ht="12" customHeight="1">
      <c r="B50" s="891"/>
      <c r="C50" s="892"/>
      <c r="D50" s="893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8"/>
    </row>
    <row r="51" spans="2:17" s="876" customFormat="1" ht="12" customHeight="1">
      <c r="B51" s="1605" t="s">
        <v>1345</v>
      </c>
      <c r="C51" s="1606" t="s">
        <v>1529</v>
      </c>
      <c r="D51" s="893">
        <f>SUM(H51,L51,O51)</f>
        <v>434</v>
      </c>
      <c r="E51" s="107">
        <f>SUM(I51,M51,P51)</f>
        <v>1018</v>
      </c>
      <c r="F51" s="107">
        <f>SUM(J51,N51,Q51)</f>
        <v>1475880</v>
      </c>
      <c r="G51" s="107"/>
      <c r="H51" s="107">
        <v>49</v>
      </c>
      <c r="I51" s="107">
        <v>318</v>
      </c>
      <c r="J51" s="107">
        <v>741168</v>
      </c>
      <c r="K51" s="107"/>
      <c r="L51" s="107">
        <v>355</v>
      </c>
      <c r="M51" s="107">
        <v>621</v>
      </c>
      <c r="N51" s="107">
        <v>687022</v>
      </c>
      <c r="O51" s="107">
        <v>30</v>
      </c>
      <c r="P51" s="107">
        <v>79</v>
      </c>
      <c r="Q51" s="108">
        <v>47690</v>
      </c>
    </row>
    <row r="52" spans="2:17" s="876" customFormat="1" ht="12" customHeight="1">
      <c r="B52" s="891"/>
      <c r="C52" s="892"/>
      <c r="D52" s="893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8"/>
    </row>
    <row r="53" spans="2:17" s="876" customFormat="1" ht="12" customHeight="1">
      <c r="B53" s="1605" t="s">
        <v>542</v>
      </c>
      <c r="C53" s="1606" t="s">
        <v>1525</v>
      </c>
      <c r="D53" s="893">
        <f aca="true" t="shared" si="8" ref="D53:F54">SUM(H53,L53,O53)</f>
        <v>171</v>
      </c>
      <c r="E53" s="107">
        <f t="shared" si="8"/>
        <v>410</v>
      </c>
      <c r="F53" s="107">
        <f t="shared" si="8"/>
        <v>908423</v>
      </c>
      <c r="G53" s="107"/>
      <c r="H53" s="107">
        <v>22</v>
      </c>
      <c r="I53" s="107">
        <v>168</v>
      </c>
      <c r="J53" s="107">
        <v>638023</v>
      </c>
      <c r="K53" s="107"/>
      <c r="L53" s="107">
        <v>142</v>
      </c>
      <c r="M53" s="107">
        <v>225</v>
      </c>
      <c r="N53" s="107">
        <v>260378</v>
      </c>
      <c r="O53" s="107">
        <v>7</v>
      </c>
      <c r="P53" s="107">
        <v>17</v>
      </c>
      <c r="Q53" s="108">
        <v>10022</v>
      </c>
    </row>
    <row r="54" spans="2:17" s="876" customFormat="1" ht="12" customHeight="1">
      <c r="B54" s="1605" t="s">
        <v>543</v>
      </c>
      <c r="C54" s="1606" t="s">
        <v>1527</v>
      </c>
      <c r="D54" s="893">
        <f t="shared" si="8"/>
        <v>229</v>
      </c>
      <c r="E54" s="107">
        <f t="shared" si="8"/>
        <v>521</v>
      </c>
      <c r="F54" s="107">
        <f t="shared" si="8"/>
        <v>1328328</v>
      </c>
      <c r="G54" s="107"/>
      <c r="H54" s="107">
        <v>28</v>
      </c>
      <c r="I54" s="107">
        <v>140</v>
      </c>
      <c r="J54" s="107">
        <v>837407</v>
      </c>
      <c r="K54" s="107"/>
      <c r="L54" s="107">
        <v>193</v>
      </c>
      <c r="M54" s="107">
        <v>362</v>
      </c>
      <c r="N54" s="107">
        <v>479516</v>
      </c>
      <c r="O54" s="107">
        <v>8</v>
      </c>
      <c r="P54" s="107">
        <v>19</v>
      </c>
      <c r="Q54" s="108">
        <v>11405</v>
      </c>
    </row>
    <row r="55" spans="2:17" s="876" customFormat="1" ht="12" customHeight="1">
      <c r="B55" s="891"/>
      <c r="C55" s="892"/>
      <c r="D55" s="893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8"/>
    </row>
    <row r="56" spans="2:17" s="876" customFormat="1" ht="12" customHeight="1">
      <c r="B56" s="1605" t="s">
        <v>965</v>
      </c>
      <c r="C56" s="1606" t="s">
        <v>1526</v>
      </c>
      <c r="D56" s="893">
        <f aca="true" t="shared" si="9" ref="D56:F60">SUM(H56,L56,O56)</f>
        <v>318</v>
      </c>
      <c r="E56" s="107">
        <f t="shared" si="9"/>
        <v>700</v>
      </c>
      <c r="F56" s="107">
        <f t="shared" si="9"/>
        <v>990279</v>
      </c>
      <c r="G56" s="107"/>
      <c r="H56" s="107">
        <v>45</v>
      </c>
      <c r="I56" s="107">
        <v>232</v>
      </c>
      <c r="J56" s="107">
        <v>611806</v>
      </c>
      <c r="K56" s="107"/>
      <c r="L56" s="107">
        <v>253</v>
      </c>
      <c r="M56" s="107">
        <v>415</v>
      </c>
      <c r="N56" s="107">
        <v>357383</v>
      </c>
      <c r="O56" s="107">
        <v>20</v>
      </c>
      <c r="P56" s="107">
        <v>53</v>
      </c>
      <c r="Q56" s="108">
        <v>21090</v>
      </c>
    </row>
    <row r="57" spans="2:17" s="876" customFormat="1" ht="12" customHeight="1">
      <c r="B57" s="1605" t="s">
        <v>546</v>
      </c>
      <c r="C57" s="1606" t="s">
        <v>499</v>
      </c>
      <c r="D57" s="893">
        <f t="shared" si="9"/>
        <v>185</v>
      </c>
      <c r="E57" s="107">
        <f t="shared" si="9"/>
        <v>365</v>
      </c>
      <c r="F57" s="107">
        <f t="shared" si="9"/>
        <v>496330</v>
      </c>
      <c r="G57" s="107"/>
      <c r="H57" s="107">
        <v>18</v>
      </c>
      <c r="I57" s="179">
        <v>66</v>
      </c>
      <c r="J57" s="179">
        <v>203077</v>
      </c>
      <c r="K57" s="179"/>
      <c r="L57" s="107">
        <v>154</v>
      </c>
      <c r="M57" s="179">
        <v>260</v>
      </c>
      <c r="N57" s="179">
        <v>270438</v>
      </c>
      <c r="O57" s="107">
        <v>13</v>
      </c>
      <c r="P57" s="179">
        <v>39</v>
      </c>
      <c r="Q57" s="895">
        <v>22815</v>
      </c>
    </row>
    <row r="58" spans="2:17" s="876" customFormat="1" ht="12" customHeight="1">
      <c r="B58" s="1605" t="s">
        <v>1346</v>
      </c>
      <c r="C58" s="1606" t="s">
        <v>498</v>
      </c>
      <c r="D58" s="893">
        <f t="shared" si="9"/>
        <v>161</v>
      </c>
      <c r="E58" s="107">
        <f t="shared" si="9"/>
        <v>356</v>
      </c>
      <c r="F58" s="107">
        <f t="shared" si="9"/>
        <v>632323</v>
      </c>
      <c r="G58" s="107"/>
      <c r="H58" s="107">
        <v>24</v>
      </c>
      <c r="I58" s="179">
        <v>129</v>
      </c>
      <c r="J58" s="179">
        <v>413565</v>
      </c>
      <c r="K58" s="179"/>
      <c r="L58" s="107">
        <v>128</v>
      </c>
      <c r="M58" s="179">
        <v>213</v>
      </c>
      <c r="N58" s="179">
        <v>215298</v>
      </c>
      <c r="O58" s="107">
        <v>9</v>
      </c>
      <c r="P58" s="179">
        <v>14</v>
      </c>
      <c r="Q58" s="895">
        <v>3460</v>
      </c>
    </row>
    <row r="59" spans="2:17" s="876" customFormat="1" ht="12" customHeight="1">
      <c r="B59" s="1605" t="s">
        <v>548</v>
      </c>
      <c r="C59" s="1606"/>
      <c r="D59" s="893">
        <f t="shared" si="9"/>
        <v>528</v>
      </c>
      <c r="E59" s="107">
        <f t="shared" si="9"/>
        <v>1281</v>
      </c>
      <c r="F59" s="107">
        <f t="shared" si="9"/>
        <v>2092444</v>
      </c>
      <c r="G59" s="107"/>
      <c r="H59" s="107">
        <v>92</v>
      </c>
      <c r="I59" s="179">
        <v>455</v>
      </c>
      <c r="J59" s="179">
        <v>1271543</v>
      </c>
      <c r="K59" s="179"/>
      <c r="L59" s="107">
        <v>410</v>
      </c>
      <c r="M59" s="179">
        <v>751</v>
      </c>
      <c r="N59" s="179">
        <v>783141</v>
      </c>
      <c r="O59" s="107">
        <v>26</v>
      </c>
      <c r="P59" s="179">
        <v>75</v>
      </c>
      <c r="Q59" s="895">
        <v>37760</v>
      </c>
    </row>
    <row r="60" spans="2:17" s="876" customFormat="1" ht="12" customHeight="1">
      <c r="B60" s="1605" t="s">
        <v>1647</v>
      </c>
      <c r="C60" s="1606"/>
      <c r="D60" s="893">
        <f t="shared" si="9"/>
        <v>198</v>
      </c>
      <c r="E60" s="107">
        <f t="shared" si="9"/>
        <v>380</v>
      </c>
      <c r="F60" s="107">
        <f t="shared" si="9"/>
        <v>516310</v>
      </c>
      <c r="G60" s="56"/>
      <c r="H60" s="56">
        <v>9</v>
      </c>
      <c r="I60" s="56">
        <v>40</v>
      </c>
      <c r="J60" s="56">
        <v>116860</v>
      </c>
      <c r="K60" s="56"/>
      <c r="L60" s="56">
        <v>180</v>
      </c>
      <c r="M60" s="56">
        <v>322</v>
      </c>
      <c r="N60" s="56">
        <v>393640</v>
      </c>
      <c r="O60" s="56">
        <v>9</v>
      </c>
      <c r="P60" s="56">
        <v>18</v>
      </c>
      <c r="Q60" s="130">
        <v>5810</v>
      </c>
    </row>
    <row r="61" spans="2:17" s="876" customFormat="1" ht="12" customHeight="1">
      <c r="B61" s="889"/>
      <c r="C61" s="892"/>
      <c r="D61" s="893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8"/>
    </row>
    <row r="62" spans="2:17" s="886" customFormat="1" ht="12" customHeight="1">
      <c r="B62" s="1607" t="s">
        <v>1453</v>
      </c>
      <c r="C62" s="1608" t="s">
        <v>501</v>
      </c>
      <c r="D62" s="894">
        <f>SUM(D64:D75)</f>
        <v>5119</v>
      </c>
      <c r="E62" s="39">
        <f>SUM(E64:E75)</f>
        <v>15098</v>
      </c>
      <c r="F62" s="39">
        <f>SUM(F64:F75)</f>
        <v>42465514</v>
      </c>
      <c r="G62" s="39"/>
      <c r="H62" s="39">
        <v>922</v>
      </c>
      <c r="I62" s="39">
        <f>SUM(I64:I75)</f>
        <v>7018</v>
      </c>
      <c r="J62" s="39">
        <f>SUM(J64:J75)</f>
        <v>33622336</v>
      </c>
      <c r="K62" s="39"/>
      <c r="L62" s="39">
        <f aca="true" t="shared" si="10" ref="L62:Q62">SUM(L64:L75)</f>
        <v>3679</v>
      </c>
      <c r="M62" s="39">
        <f t="shared" si="10"/>
        <v>6614</v>
      </c>
      <c r="N62" s="39">
        <f t="shared" si="10"/>
        <v>8124062</v>
      </c>
      <c r="O62" s="39">
        <f t="shared" si="10"/>
        <v>518</v>
      </c>
      <c r="P62" s="39">
        <f t="shared" si="10"/>
        <v>1466</v>
      </c>
      <c r="Q62" s="126">
        <f t="shared" si="10"/>
        <v>719116</v>
      </c>
    </row>
    <row r="63" spans="2:17" s="876" customFormat="1" ht="12" customHeight="1">
      <c r="B63" s="891"/>
      <c r="C63" s="892"/>
      <c r="D63" s="893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8"/>
    </row>
    <row r="64" spans="2:17" s="876" customFormat="1" ht="12" customHeight="1">
      <c r="B64" s="1605" t="s">
        <v>1349</v>
      </c>
      <c r="C64" s="1606" t="s">
        <v>1763</v>
      </c>
      <c r="D64" s="893">
        <v>1823</v>
      </c>
      <c r="E64" s="107">
        <f>SUM(I64,M64,P64)</f>
        <v>7171</v>
      </c>
      <c r="F64" s="107">
        <f>SUM(J64,N64,Q64)</f>
        <v>28372432</v>
      </c>
      <c r="G64" s="107"/>
      <c r="H64" s="107">
        <v>303</v>
      </c>
      <c r="I64" s="107">
        <v>4391</v>
      </c>
      <c r="J64" s="107">
        <v>25049292</v>
      </c>
      <c r="K64" s="107"/>
      <c r="L64" s="107">
        <v>1106</v>
      </c>
      <c r="M64" s="107">
        <v>2094</v>
      </c>
      <c r="N64" s="107">
        <v>2974401</v>
      </c>
      <c r="O64" s="107">
        <v>214</v>
      </c>
      <c r="P64" s="107">
        <v>686</v>
      </c>
      <c r="Q64" s="108">
        <v>348739</v>
      </c>
    </row>
    <row r="65" spans="2:17" s="876" customFormat="1" ht="12" customHeight="1">
      <c r="B65" s="1605" t="s">
        <v>1350</v>
      </c>
      <c r="C65" s="1606" t="s">
        <v>551</v>
      </c>
      <c r="D65" s="893">
        <f>SUM(H65,L65,O65)</f>
        <v>711</v>
      </c>
      <c r="E65" s="107">
        <f>SUM(I65,M65,P65)</f>
        <v>1993</v>
      </c>
      <c r="F65" s="107">
        <f>SUM(J65,N65,Q65)</f>
        <v>4389512</v>
      </c>
      <c r="G65" s="107"/>
      <c r="H65" s="107">
        <v>127</v>
      </c>
      <c r="I65" s="107">
        <v>875</v>
      </c>
      <c r="J65" s="107">
        <v>3154393</v>
      </c>
      <c r="K65" s="107"/>
      <c r="L65" s="107">
        <v>510</v>
      </c>
      <c r="M65" s="107">
        <v>897</v>
      </c>
      <c r="N65" s="107">
        <v>1116085</v>
      </c>
      <c r="O65" s="107">
        <v>74</v>
      </c>
      <c r="P65" s="107">
        <v>221</v>
      </c>
      <c r="Q65" s="108">
        <v>119034</v>
      </c>
    </row>
    <row r="66" spans="2:17" s="876" customFormat="1" ht="12" customHeight="1">
      <c r="B66" s="891"/>
      <c r="C66" s="892"/>
      <c r="D66" s="893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8"/>
    </row>
    <row r="67" spans="2:17" s="876" customFormat="1" ht="12" customHeight="1">
      <c r="B67" s="1605" t="s">
        <v>1351</v>
      </c>
      <c r="C67" s="1606" t="s">
        <v>553</v>
      </c>
      <c r="D67" s="893">
        <f aca="true" t="shared" si="11" ref="D67:F71">SUM(H67,L67,O67)</f>
        <v>544</v>
      </c>
      <c r="E67" s="107">
        <f t="shared" si="11"/>
        <v>1186</v>
      </c>
      <c r="F67" s="107">
        <f t="shared" si="11"/>
        <v>1756978</v>
      </c>
      <c r="G67" s="107"/>
      <c r="H67" s="107">
        <v>50</v>
      </c>
      <c r="I67" s="107">
        <v>250</v>
      </c>
      <c r="J67" s="107">
        <v>897213</v>
      </c>
      <c r="K67" s="107"/>
      <c r="L67" s="107">
        <v>446</v>
      </c>
      <c r="M67" s="107">
        <v>800</v>
      </c>
      <c r="N67" s="107">
        <v>808340</v>
      </c>
      <c r="O67" s="107">
        <v>48</v>
      </c>
      <c r="P67" s="107">
        <v>136</v>
      </c>
      <c r="Q67" s="108">
        <v>51425</v>
      </c>
    </row>
    <row r="68" spans="2:17" s="876" customFormat="1" ht="12" customHeight="1">
      <c r="B68" s="1605" t="s">
        <v>1560</v>
      </c>
      <c r="C68" s="1606"/>
      <c r="D68" s="893">
        <f t="shared" si="11"/>
        <v>347</v>
      </c>
      <c r="E68" s="107">
        <f t="shared" si="11"/>
        <v>879</v>
      </c>
      <c r="F68" s="107">
        <f t="shared" si="11"/>
        <v>1696282</v>
      </c>
      <c r="G68" s="107"/>
      <c r="H68" s="107">
        <v>51</v>
      </c>
      <c r="I68" s="107">
        <v>304</v>
      </c>
      <c r="J68" s="107">
        <v>1061482</v>
      </c>
      <c r="K68" s="107"/>
      <c r="L68" s="107">
        <v>241</v>
      </c>
      <c r="M68" s="107">
        <v>430</v>
      </c>
      <c r="N68" s="107">
        <v>545166</v>
      </c>
      <c r="O68" s="107">
        <v>55</v>
      </c>
      <c r="P68" s="107">
        <v>145</v>
      </c>
      <c r="Q68" s="108">
        <v>89634</v>
      </c>
    </row>
    <row r="69" spans="2:17" s="876" customFormat="1" ht="12" customHeight="1">
      <c r="B69" s="1605" t="s">
        <v>1561</v>
      </c>
      <c r="C69" s="1606"/>
      <c r="D69" s="893">
        <f t="shared" si="11"/>
        <v>405</v>
      </c>
      <c r="E69" s="107">
        <f t="shared" si="11"/>
        <v>1040</v>
      </c>
      <c r="F69" s="107">
        <f t="shared" si="11"/>
        <v>1938746</v>
      </c>
      <c r="G69" s="107"/>
      <c r="H69" s="107">
        <v>58</v>
      </c>
      <c r="I69" s="107">
        <v>404</v>
      </c>
      <c r="J69" s="107">
        <v>1314407</v>
      </c>
      <c r="K69" s="107"/>
      <c r="L69" s="107">
        <v>311</v>
      </c>
      <c r="M69" s="107">
        <v>551</v>
      </c>
      <c r="N69" s="107">
        <v>593019</v>
      </c>
      <c r="O69" s="107">
        <v>36</v>
      </c>
      <c r="P69" s="107">
        <v>85</v>
      </c>
      <c r="Q69" s="108">
        <v>31320</v>
      </c>
    </row>
    <row r="70" spans="2:17" s="876" customFormat="1" ht="12" customHeight="1">
      <c r="B70" s="1605" t="s">
        <v>966</v>
      </c>
      <c r="C70" s="1606" t="s">
        <v>938</v>
      </c>
      <c r="D70" s="893">
        <f t="shared" si="11"/>
        <v>111</v>
      </c>
      <c r="E70" s="107">
        <f t="shared" si="11"/>
        <v>247</v>
      </c>
      <c r="F70" s="107">
        <f t="shared" si="11"/>
        <v>395395</v>
      </c>
      <c r="G70" s="107"/>
      <c r="H70" s="107">
        <v>12</v>
      </c>
      <c r="I70" s="107">
        <v>62</v>
      </c>
      <c r="J70" s="107">
        <v>197259</v>
      </c>
      <c r="K70" s="107"/>
      <c r="L70" s="107">
        <v>90</v>
      </c>
      <c r="M70" s="107">
        <v>166</v>
      </c>
      <c r="N70" s="107">
        <v>190688</v>
      </c>
      <c r="O70" s="107">
        <v>9</v>
      </c>
      <c r="P70" s="107">
        <v>19</v>
      </c>
      <c r="Q70" s="108">
        <v>7448</v>
      </c>
    </row>
    <row r="71" spans="2:17" s="876" customFormat="1" ht="12" customHeight="1">
      <c r="B71" s="1605" t="s">
        <v>554</v>
      </c>
      <c r="C71" s="1606" t="s">
        <v>939</v>
      </c>
      <c r="D71" s="893">
        <f t="shared" si="11"/>
        <v>401</v>
      </c>
      <c r="E71" s="107">
        <f t="shared" si="11"/>
        <v>980</v>
      </c>
      <c r="F71" s="107">
        <f t="shared" si="11"/>
        <v>1509179</v>
      </c>
      <c r="G71" s="107"/>
      <c r="H71" s="107">
        <v>48</v>
      </c>
      <c r="I71" s="107">
        <v>313</v>
      </c>
      <c r="J71" s="107">
        <v>762148</v>
      </c>
      <c r="K71" s="107"/>
      <c r="L71" s="107">
        <v>328</v>
      </c>
      <c r="M71" s="107">
        <v>609</v>
      </c>
      <c r="N71" s="107">
        <v>722674</v>
      </c>
      <c r="O71" s="107">
        <v>25</v>
      </c>
      <c r="P71" s="107">
        <v>58</v>
      </c>
      <c r="Q71" s="108">
        <v>24357</v>
      </c>
    </row>
    <row r="72" spans="2:17" s="876" customFormat="1" ht="12" customHeight="1">
      <c r="B72" s="891"/>
      <c r="C72" s="892"/>
      <c r="D72" s="893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8"/>
    </row>
    <row r="73" spans="2:17" s="876" customFormat="1" ht="12" customHeight="1">
      <c r="B73" s="1605" t="s">
        <v>556</v>
      </c>
      <c r="C73" s="1606" t="s">
        <v>940</v>
      </c>
      <c r="D73" s="893">
        <f aca="true" t="shared" si="12" ref="D73:F75">SUM(H73,L73,O73)</f>
        <v>377</v>
      </c>
      <c r="E73" s="107">
        <f t="shared" si="12"/>
        <v>757</v>
      </c>
      <c r="F73" s="107">
        <f t="shared" si="12"/>
        <v>1068540</v>
      </c>
      <c r="G73" s="107"/>
      <c r="H73" s="107">
        <v>31</v>
      </c>
      <c r="I73" s="107">
        <v>176</v>
      </c>
      <c r="J73" s="107">
        <v>487760</v>
      </c>
      <c r="K73" s="107"/>
      <c r="L73" s="107">
        <v>317</v>
      </c>
      <c r="M73" s="107">
        <v>520</v>
      </c>
      <c r="N73" s="107">
        <v>556532</v>
      </c>
      <c r="O73" s="107">
        <v>29</v>
      </c>
      <c r="P73" s="107">
        <v>61</v>
      </c>
      <c r="Q73" s="108">
        <v>24248</v>
      </c>
    </row>
    <row r="74" spans="2:17" s="876" customFormat="1" ht="12" customHeight="1">
      <c r="B74" s="1605" t="s">
        <v>967</v>
      </c>
      <c r="C74" s="1606"/>
      <c r="D74" s="893">
        <f t="shared" si="12"/>
        <v>174</v>
      </c>
      <c r="E74" s="107">
        <f t="shared" si="12"/>
        <v>343</v>
      </c>
      <c r="F74" s="107">
        <f t="shared" si="12"/>
        <v>434153</v>
      </c>
      <c r="G74" s="107"/>
      <c r="H74" s="107">
        <v>12</v>
      </c>
      <c r="I74" s="107">
        <v>48</v>
      </c>
      <c r="J74" s="107">
        <v>135445</v>
      </c>
      <c r="K74" s="107"/>
      <c r="L74" s="107">
        <v>157</v>
      </c>
      <c r="M74" s="107">
        <v>287</v>
      </c>
      <c r="N74" s="107">
        <v>297200</v>
      </c>
      <c r="O74" s="107">
        <v>5</v>
      </c>
      <c r="P74" s="107">
        <v>8</v>
      </c>
      <c r="Q74" s="108">
        <v>1508</v>
      </c>
    </row>
    <row r="75" spans="2:17" s="876" customFormat="1" ht="12" customHeight="1">
      <c r="B75" s="1605" t="s">
        <v>1356</v>
      </c>
      <c r="C75" s="1606"/>
      <c r="D75" s="893">
        <f t="shared" si="12"/>
        <v>226</v>
      </c>
      <c r="E75" s="107">
        <f t="shared" si="12"/>
        <v>502</v>
      </c>
      <c r="F75" s="107">
        <f t="shared" si="12"/>
        <v>904297</v>
      </c>
      <c r="G75" s="56"/>
      <c r="H75" s="56">
        <v>30</v>
      </c>
      <c r="I75" s="56">
        <v>195</v>
      </c>
      <c r="J75" s="56">
        <v>562937</v>
      </c>
      <c r="K75" s="56"/>
      <c r="L75" s="56">
        <v>173</v>
      </c>
      <c r="M75" s="56">
        <v>260</v>
      </c>
      <c r="N75" s="56">
        <v>319957</v>
      </c>
      <c r="O75" s="56">
        <v>23</v>
      </c>
      <c r="P75" s="56">
        <v>47</v>
      </c>
      <c r="Q75" s="130">
        <v>21403</v>
      </c>
    </row>
    <row r="76" spans="2:17" s="876" customFormat="1" ht="12" customHeight="1">
      <c r="B76" s="1624"/>
      <c r="C76" s="1625"/>
      <c r="D76" s="896"/>
      <c r="E76" s="897"/>
      <c r="F76" s="897"/>
      <c r="G76" s="898"/>
      <c r="H76" s="897"/>
      <c r="I76" s="897"/>
      <c r="J76" s="897"/>
      <c r="K76" s="897"/>
      <c r="L76" s="897"/>
      <c r="M76" s="897"/>
      <c r="N76" s="897"/>
      <c r="O76" s="897"/>
      <c r="P76" s="897"/>
      <c r="Q76" s="899"/>
    </row>
    <row r="77" ht="12">
      <c r="C77" s="866" t="s">
        <v>968</v>
      </c>
    </row>
  </sheetData>
  <mergeCells count="72">
    <mergeCell ref="I5:I6"/>
    <mergeCell ref="J5:J6"/>
    <mergeCell ref="M5:M6"/>
    <mergeCell ref="B4:C6"/>
    <mergeCell ref="D4:F4"/>
    <mergeCell ref="H4:J4"/>
    <mergeCell ref="D5:D6"/>
    <mergeCell ref="E5:E6"/>
    <mergeCell ref="F5:F6"/>
    <mergeCell ref="G5:H6"/>
    <mergeCell ref="B40:C40"/>
    <mergeCell ref="B41:C41"/>
    <mergeCell ref="B8:C8"/>
    <mergeCell ref="B10:C10"/>
    <mergeCell ref="B30:C30"/>
    <mergeCell ref="B13:C13"/>
    <mergeCell ref="B23:C23"/>
    <mergeCell ref="B25:C25"/>
    <mergeCell ref="B12:C12"/>
    <mergeCell ref="B26:C26"/>
    <mergeCell ref="B75:C75"/>
    <mergeCell ref="B73:C73"/>
    <mergeCell ref="B74:C74"/>
    <mergeCell ref="B76:C76"/>
    <mergeCell ref="Q5:Q6"/>
    <mergeCell ref="O4:Q4"/>
    <mergeCell ref="L4:N4"/>
    <mergeCell ref="K5:L6"/>
    <mergeCell ref="N5:N6"/>
    <mergeCell ref="O5:O6"/>
    <mergeCell ref="P5:P6"/>
    <mergeCell ref="B27:C27"/>
    <mergeCell ref="B28:C28"/>
    <mergeCell ref="B15:C15"/>
    <mergeCell ref="B16:C16"/>
    <mergeCell ref="B17:C17"/>
    <mergeCell ref="B18:C18"/>
    <mergeCell ref="B19:C19"/>
    <mergeCell ref="B20:C20"/>
    <mergeCell ref="B21:C21"/>
    <mergeCell ref="B31:C31"/>
    <mergeCell ref="B32:C32"/>
    <mergeCell ref="B34:C34"/>
    <mergeCell ref="B39:C39"/>
    <mergeCell ref="B35:C35"/>
    <mergeCell ref="B36:C36"/>
    <mergeCell ref="B37:C37"/>
    <mergeCell ref="B38:C38"/>
    <mergeCell ref="B42:C42"/>
    <mergeCell ref="B43:C43"/>
    <mergeCell ref="B44:C44"/>
    <mergeCell ref="B45:C45"/>
    <mergeCell ref="B46:C46"/>
    <mergeCell ref="B47:C47"/>
    <mergeCell ref="B48:C48"/>
    <mergeCell ref="B49:C49"/>
    <mergeCell ref="B51:C51"/>
    <mergeCell ref="B53:C53"/>
    <mergeCell ref="B54:C54"/>
    <mergeCell ref="B56:C56"/>
    <mergeCell ref="B57:C57"/>
    <mergeCell ref="B58:C58"/>
    <mergeCell ref="B59:C59"/>
    <mergeCell ref="B60:C60"/>
    <mergeCell ref="B62:C62"/>
    <mergeCell ref="B64:C64"/>
    <mergeCell ref="B65:C65"/>
    <mergeCell ref="B67:C67"/>
    <mergeCell ref="B68:C68"/>
    <mergeCell ref="B69:C69"/>
    <mergeCell ref="B70:C70"/>
    <mergeCell ref="B71:C7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B2:M176"/>
  <sheetViews>
    <sheetView workbookViewId="0" topLeftCell="A1">
      <selection activeCell="A1" sqref="A1"/>
    </sheetView>
  </sheetViews>
  <sheetFormatPr defaultColWidth="9.00390625" defaultRowHeight="13.5"/>
  <cols>
    <col min="1" max="1" width="2.625" style="900" customWidth="1"/>
    <col min="2" max="2" width="5.375" style="900" customWidth="1"/>
    <col min="3" max="3" width="27.50390625" style="900" customWidth="1"/>
    <col min="4" max="4" width="12.50390625" style="900" customWidth="1"/>
    <col min="5" max="5" width="9.00390625" style="900" customWidth="1"/>
    <col min="6" max="6" width="13.125" style="900" customWidth="1"/>
    <col min="7" max="7" width="9.00390625" style="900" customWidth="1"/>
    <col min="8" max="8" width="12.50390625" style="900" bestFit="1" customWidth="1"/>
    <col min="9" max="9" width="10.75390625" style="900" customWidth="1"/>
    <col min="10" max="16384" width="9.00390625" style="900" customWidth="1"/>
  </cols>
  <sheetData>
    <row r="2" ht="14.25">
      <c r="B2" s="901" t="s">
        <v>1077</v>
      </c>
    </row>
    <row r="3" ht="12.75" thickBot="1">
      <c r="I3" s="902"/>
    </row>
    <row r="4" spans="2:13" ht="12.75" thickTop="1">
      <c r="B4" s="1648" t="s">
        <v>972</v>
      </c>
      <c r="C4" s="1649"/>
      <c r="D4" s="1654" t="s">
        <v>973</v>
      </c>
      <c r="E4" s="1655"/>
      <c r="F4" s="1654" t="s">
        <v>974</v>
      </c>
      <c r="G4" s="1655"/>
      <c r="H4" s="1656" t="s">
        <v>975</v>
      </c>
      <c r="I4" s="1657"/>
      <c r="J4" s="903"/>
      <c r="K4" s="903"/>
      <c r="L4" s="903"/>
      <c r="M4" s="903"/>
    </row>
    <row r="5" spans="2:13" ht="12" customHeight="1">
      <c r="B5" s="1650"/>
      <c r="C5" s="1651"/>
      <c r="D5" s="1658" t="s">
        <v>976</v>
      </c>
      <c r="E5" s="1660" t="s">
        <v>977</v>
      </c>
      <c r="F5" s="1658" t="s">
        <v>976</v>
      </c>
      <c r="G5" s="1660" t="s">
        <v>977</v>
      </c>
      <c r="H5" s="1658" t="s">
        <v>978</v>
      </c>
      <c r="I5" s="1661" t="s">
        <v>979</v>
      </c>
      <c r="J5" s="903"/>
      <c r="K5" s="903"/>
      <c r="L5" s="903"/>
      <c r="M5" s="903"/>
    </row>
    <row r="6" spans="2:13" ht="12" customHeight="1">
      <c r="B6" s="1652"/>
      <c r="C6" s="1653"/>
      <c r="D6" s="1659"/>
      <c r="E6" s="1660"/>
      <c r="F6" s="1659"/>
      <c r="G6" s="1660"/>
      <c r="H6" s="1659"/>
      <c r="I6" s="1662"/>
      <c r="J6" s="903"/>
      <c r="K6" s="903"/>
      <c r="L6" s="903"/>
      <c r="M6" s="903"/>
    </row>
    <row r="7" spans="2:9" s="904" customFormat="1" ht="11.25">
      <c r="B7" s="905"/>
      <c r="C7" s="906"/>
      <c r="D7" s="907" t="s">
        <v>970</v>
      </c>
      <c r="E7" s="908" t="s">
        <v>971</v>
      </c>
      <c r="F7" s="907" t="s">
        <v>970</v>
      </c>
      <c r="G7" s="908" t="s">
        <v>971</v>
      </c>
      <c r="H7" s="907" t="s">
        <v>970</v>
      </c>
      <c r="I7" s="909" t="s">
        <v>971</v>
      </c>
    </row>
    <row r="8" spans="2:9" s="910" customFormat="1" ht="18" customHeight="1">
      <c r="B8" s="1646" t="s">
        <v>980</v>
      </c>
      <c r="C8" s="1647"/>
      <c r="D8" s="911">
        <f>SUM(D15,D29,D41,D57,D68,D81,D91,D112)</f>
        <v>6079627</v>
      </c>
      <c r="E8" s="912">
        <f>D8/$D$8*100</f>
        <v>100</v>
      </c>
      <c r="F8" s="913">
        <f>SUM(F15,F29,F41,F57,F68,F81,F91,F112)</f>
        <v>8619196</v>
      </c>
      <c r="G8" s="912">
        <f>F8/$F$8*100</f>
        <v>100</v>
      </c>
      <c r="H8" s="914">
        <f>SUM(H15,H29,H41,H57,H68,H81,H91,H112)</f>
        <v>2539569</v>
      </c>
      <c r="I8" s="915">
        <v>41.8</v>
      </c>
    </row>
    <row r="9" spans="2:9" ht="12">
      <c r="B9" s="916"/>
      <c r="C9" s="917"/>
      <c r="D9" s="918"/>
      <c r="E9" s="919"/>
      <c r="F9" s="920"/>
      <c r="G9" s="919"/>
      <c r="H9" s="921"/>
      <c r="I9" s="922"/>
    </row>
    <row r="10" spans="2:9" ht="12" customHeight="1">
      <c r="B10" s="1638" t="s">
        <v>981</v>
      </c>
      <c r="C10" s="923" t="s">
        <v>982</v>
      </c>
      <c r="D10" s="920">
        <v>726624</v>
      </c>
      <c r="E10" s="919">
        <v>11.9</v>
      </c>
      <c r="F10" s="920">
        <v>1134263</v>
      </c>
      <c r="G10" s="919">
        <f aca="true" t="shared" si="0" ref="G10:G15">F10/$F$8*100</f>
        <v>13.159730907615977</v>
      </c>
      <c r="H10" s="921">
        <f>F10-D10</f>
        <v>407639</v>
      </c>
      <c r="I10" s="922">
        <v>0</v>
      </c>
    </row>
    <row r="11" spans="2:9" ht="12" customHeight="1">
      <c r="B11" s="1638"/>
      <c r="C11" s="923" t="s">
        <v>983</v>
      </c>
      <c r="D11" s="920">
        <v>2183337</v>
      </c>
      <c r="E11" s="919">
        <f>D11/$D$8*100</f>
        <v>35.91235120180893</v>
      </c>
      <c r="F11" s="920">
        <v>2413477</v>
      </c>
      <c r="G11" s="919">
        <f t="shared" si="0"/>
        <v>28.00118479728272</v>
      </c>
      <c r="H11" s="921">
        <f>F11-D11</f>
        <v>230140</v>
      </c>
      <c r="I11" s="922">
        <v>0</v>
      </c>
    </row>
    <row r="12" spans="2:9" ht="12" customHeight="1">
      <c r="B12" s="1638"/>
      <c r="C12" s="923" t="s">
        <v>984</v>
      </c>
      <c r="D12" s="920">
        <v>34885</v>
      </c>
      <c r="E12" s="919">
        <f>D12/$D$8*100</f>
        <v>0.5738016493446062</v>
      </c>
      <c r="F12" s="920">
        <v>31123</v>
      </c>
      <c r="G12" s="919">
        <f t="shared" si="0"/>
        <v>0.3610893637875273</v>
      </c>
      <c r="H12" s="921">
        <f>F12-D12</f>
        <v>-3762</v>
      </c>
      <c r="I12" s="922">
        <v>0</v>
      </c>
    </row>
    <row r="13" spans="2:9" ht="12" customHeight="1">
      <c r="B13" s="1638"/>
      <c r="C13" s="923" t="s">
        <v>985</v>
      </c>
      <c r="D13" s="920">
        <v>50777</v>
      </c>
      <c r="E13" s="919">
        <f>D13/$D$8*100</f>
        <v>0.8351992646917319</v>
      </c>
      <c r="F13" s="920">
        <v>202090</v>
      </c>
      <c r="G13" s="919">
        <f t="shared" si="0"/>
        <v>2.3446502434797862</v>
      </c>
      <c r="H13" s="921">
        <f>F13-D13</f>
        <v>151313</v>
      </c>
      <c r="I13" s="922">
        <v>0</v>
      </c>
    </row>
    <row r="14" spans="2:9" ht="12" customHeight="1">
      <c r="B14" s="1638"/>
      <c r="C14" s="923" t="s">
        <v>986</v>
      </c>
      <c r="D14" s="920">
        <v>2041</v>
      </c>
      <c r="E14" s="919">
        <v>0.1</v>
      </c>
      <c r="F14" s="920">
        <v>0</v>
      </c>
      <c r="G14" s="919">
        <f t="shared" si="0"/>
        <v>0</v>
      </c>
      <c r="H14" s="921">
        <f>F14-D14</f>
        <v>-2041</v>
      </c>
      <c r="I14" s="922">
        <v>0</v>
      </c>
    </row>
    <row r="15" spans="2:9" s="910" customFormat="1" ht="12" customHeight="1">
      <c r="B15" s="1638"/>
      <c r="C15" s="924" t="s">
        <v>788</v>
      </c>
      <c r="D15" s="913">
        <f>SUM(D10:D14)</f>
        <v>2997664</v>
      </c>
      <c r="E15" s="912">
        <f>D15/$D$8*100</f>
        <v>49.3067091122531</v>
      </c>
      <c r="F15" s="913">
        <f>SUM(F10:F14)</f>
        <v>3780953</v>
      </c>
      <c r="G15" s="912">
        <f t="shared" si="0"/>
        <v>43.86665531216601</v>
      </c>
      <c r="H15" s="914">
        <f>SUM(H10:H14)</f>
        <v>783289</v>
      </c>
      <c r="I15" s="915">
        <v>26.1</v>
      </c>
    </row>
    <row r="16" spans="2:9" ht="12" customHeight="1">
      <c r="B16" s="916"/>
      <c r="C16" s="923"/>
      <c r="D16" s="920"/>
      <c r="E16" s="919"/>
      <c r="F16" s="920"/>
      <c r="G16" s="919"/>
      <c r="H16" s="921"/>
      <c r="I16" s="922"/>
    </row>
    <row r="17" spans="2:9" ht="12" customHeight="1">
      <c r="B17" s="1639" t="s">
        <v>987</v>
      </c>
      <c r="C17" s="923" t="s">
        <v>988</v>
      </c>
      <c r="D17" s="920">
        <v>604584</v>
      </c>
      <c r="E17" s="919">
        <f>D17/$D$8*100</f>
        <v>9.944425866915848</v>
      </c>
      <c r="F17" s="920">
        <v>1783417</v>
      </c>
      <c r="G17" s="919">
        <f>F17/$F$8*100</f>
        <v>20.691222243930874</v>
      </c>
      <c r="H17" s="921">
        <f aca="true" t="shared" si="1" ref="H17:H28">F17-D17</f>
        <v>1178833</v>
      </c>
      <c r="I17" s="922">
        <v>0</v>
      </c>
    </row>
    <row r="18" spans="2:9" ht="12" customHeight="1">
      <c r="B18" s="1639"/>
      <c r="C18" s="923" t="s">
        <v>989</v>
      </c>
      <c r="D18" s="920">
        <v>177273</v>
      </c>
      <c r="E18" s="919">
        <f>D18/$D$8*100</f>
        <v>2.915853225864021</v>
      </c>
      <c r="F18" s="920">
        <v>316458</v>
      </c>
      <c r="G18" s="919">
        <f>F18/$F$8*100</f>
        <v>3.6715489472567975</v>
      </c>
      <c r="H18" s="921">
        <f t="shared" si="1"/>
        <v>139185</v>
      </c>
      <c r="I18" s="922">
        <v>0</v>
      </c>
    </row>
    <row r="19" spans="2:9" ht="12" customHeight="1">
      <c r="B19" s="1639"/>
      <c r="C19" s="923" t="s">
        <v>990</v>
      </c>
      <c r="D19" s="920">
        <v>2846</v>
      </c>
      <c r="E19" s="919">
        <v>0.1</v>
      </c>
      <c r="F19" s="920">
        <v>19512</v>
      </c>
      <c r="G19" s="919">
        <f>F19/$F$8*100</f>
        <v>0.22637842323112273</v>
      </c>
      <c r="H19" s="921">
        <f t="shared" si="1"/>
        <v>16666</v>
      </c>
      <c r="I19" s="922">
        <v>0</v>
      </c>
    </row>
    <row r="20" spans="2:9" ht="12" customHeight="1">
      <c r="B20" s="1639"/>
      <c r="C20" s="923" t="s">
        <v>991</v>
      </c>
      <c r="D20" s="920">
        <v>9267</v>
      </c>
      <c r="E20" s="919">
        <f>D20/$D$8*100</f>
        <v>0.15242711436079878</v>
      </c>
      <c r="F20" s="920">
        <v>8701</v>
      </c>
      <c r="G20" s="919">
        <f>F20/$F$8*100</f>
        <v>0.10094909084327587</v>
      </c>
      <c r="H20" s="921">
        <f t="shared" si="1"/>
        <v>-566</v>
      </c>
      <c r="I20" s="922">
        <v>0</v>
      </c>
    </row>
    <row r="21" spans="2:9" ht="12" customHeight="1">
      <c r="B21" s="1639"/>
      <c r="C21" s="923" t="s">
        <v>992</v>
      </c>
      <c r="D21" s="920">
        <v>918</v>
      </c>
      <c r="E21" s="919">
        <f>D21/$D$8*100</f>
        <v>0.015099610551765758</v>
      </c>
      <c r="F21" s="920">
        <v>0</v>
      </c>
      <c r="G21" s="919">
        <f>F21/$F$8*100</f>
        <v>0</v>
      </c>
      <c r="H21" s="921">
        <f t="shared" si="1"/>
        <v>-918</v>
      </c>
      <c r="I21" s="922">
        <v>0</v>
      </c>
    </row>
    <row r="22" spans="2:9" ht="12" customHeight="1">
      <c r="B22" s="1639"/>
      <c r="C22" s="923" t="s">
        <v>993</v>
      </c>
      <c r="D22" s="920">
        <v>432</v>
      </c>
      <c r="E22" s="919">
        <f>D22/$D$8*100</f>
        <v>0.007105699083183886</v>
      </c>
      <c r="F22" s="920">
        <v>1725</v>
      </c>
      <c r="G22" s="919">
        <v>0</v>
      </c>
      <c r="H22" s="921">
        <f t="shared" si="1"/>
        <v>1293</v>
      </c>
      <c r="I22" s="922">
        <v>0</v>
      </c>
    </row>
    <row r="23" spans="2:9" ht="12" customHeight="1">
      <c r="B23" s="1639"/>
      <c r="C23" s="923" t="s">
        <v>994</v>
      </c>
      <c r="D23" s="920">
        <v>0</v>
      </c>
      <c r="E23" s="919">
        <v>0</v>
      </c>
      <c r="F23" s="920">
        <v>4107</v>
      </c>
      <c r="G23" s="919">
        <v>0.1</v>
      </c>
      <c r="H23" s="921">
        <f t="shared" si="1"/>
        <v>4107</v>
      </c>
      <c r="I23" s="922">
        <v>0</v>
      </c>
    </row>
    <row r="24" spans="2:9" ht="12" customHeight="1">
      <c r="B24" s="1639"/>
      <c r="C24" s="923" t="s">
        <v>995</v>
      </c>
      <c r="D24" s="920">
        <v>0</v>
      </c>
      <c r="E24" s="919">
        <f aca="true" t="shared" si="2" ref="E24:E29">D24/$D$8*100</f>
        <v>0</v>
      </c>
      <c r="F24" s="920">
        <v>33466</v>
      </c>
      <c r="G24" s="919">
        <f>F24/$F$8*100</f>
        <v>0.3882728737111907</v>
      </c>
      <c r="H24" s="921">
        <f t="shared" si="1"/>
        <v>33466</v>
      </c>
      <c r="I24" s="922">
        <v>0</v>
      </c>
    </row>
    <row r="25" spans="2:9" ht="12" customHeight="1">
      <c r="B25" s="1639"/>
      <c r="C25" s="923" t="s">
        <v>996</v>
      </c>
      <c r="D25" s="920">
        <v>0</v>
      </c>
      <c r="E25" s="919">
        <f t="shared" si="2"/>
        <v>0</v>
      </c>
      <c r="F25" s="920">
        <v>1820</v>
      </c>
      <c r="G25" s="919">
        <f>F25/$F$8*100</f>
        <v>0.021115658583468807</v>
      </c>
      <c r="H25" s="921">
        <f t="shared" si="1"/>
        <v>1820</v>
      </c>
      <c r="I25" s="922">
        <v>0</v>
      </c>
    </row>
    <row r="26" spans="2:9" ht="12" customHeight="1">
      <c r="B26" s="1639"/>
      <c r="C26" s="923" t="s">
        <v>997</v>
      </c>
      <c r="D26" s="920">
        <v>0</v>
      </c>
      <c r="E26" s="919">
        <f t="shared" si="2"/>
        <v>0</v>
      </c>
      <c r="F26" s="920">
        <v>2965</v>
      </c>
      <c r="G26" s="919">
        <f>F26/$F$8*100</f>
        <v>0.034399960274717034</v>
      </c>
      <c r="H26" s="921">
        <f t="shared" si="1"/>
        <v>2965</v>
      </c>
      <c r="I26" s="922">
        <v>0</v>
      </c>
    </row>
    <row r="27" spans="2:9" ht="12" customHeight="1">
      <c r="B27" s="1639"/>
      <c r="C27" s="923" t="s">
        <v>998</v>
      </c>
      <c r="D27" s="920">
        <v>0</v>
      </c>
      <c r="E27" s="919">
        <f t="shared" si="2"/>
        <v>0</v>
      </c>
      <c r="F27" s="920">
        <v>3842</v>
      </c>
      <c r="G27" s="919">
        <v>0.1</v>
      </c>
      <c r="H27" s="921">
        <f t="shared" si="1"/>
        <v>3842</v>
      </c>
      <c r="I27" s="925">
        <v>0</v>
      </c>
    </row>
    <row r="28" spans="2:9" ht="12" customHeight="1">
      <c r="B28" s="1639"/>
      <c r="C28" s="923" t="s">
        <v>999</v>
      </c>
      <c r="D28" s="920">
        <v>0</v>
      </c>
      <c r="E28" s="919">
        <f t="shared" si="2"/>
        <v>0</v>
      </c>
      <c r="F28" s="920">
        <v>1358</v>
      </c>
      <c r="G28" s="919">
        <f>F28/$F$8*100</f>
        <v>0.015755529866126723</v>
      </c>
      <c r="H28" s="921">
        <f t="shared" si="1"/>
        <v>1358</v>
      </c>
      <c r="I28" s="922">
        <v>0</v>
      </c>
    </row>
    <row r="29" spans="2:9" s="910" customFormat="1" ht="12" customHeight="1">
      <c r="B29" s="1639"/>
      <c r="C29" s="924" t="s">
        <v>788</v>
      </c>
      <c r="D29" s="913">
        <f>SUM(D17:D28)</f>
        <v>795320</v>
      </c>
      <c r="E29" s="912">
        <f t="shared" si="2"/>
        <v>13.081723599161593</v>
      </c>
      <c r="F29" s="913">
        <f>SUM(F17:F28)</f>
        <v>2177371</v>
      </c>
      <c r="G29" s="912">
        <f>F29/$F$8*100</f>
        <v>25.261880574475853</v>
      </c>
      <c r="H29" s="914">
        <f>SUM(H17:H28)</f>
        <v>1382051</v>
      </c>
      <c r="I29" s="915">
        <v>173.8</v>
      </c>
    </row>
    <row r="30" spans="2:9" ht="12" customHeight="1">
      <c r="B30" s="916"/>
      <c r="C30" s="923"/>
      <c r="D30" s="920"/>
      <c r="E30" s="919"/>
      <c r="F30" s="920"/>
      <c r="G30" s="919"/>
      <c r="H30" s="921"/>
      <c r="I30" s="922"/>
    </row>
    <row r="31" spans="2:9" ht="12" customHeight="1">
      <c r="B31" s="1640" t="s">
        <v>1000</v>
      </c>
      <c r="C31" s="923" t="s">
        <v>1001</v>
      </c>
      <c r="D31" s="920">
        <v>338163</v>
      </c>
      <c r="E31" s="919">
        <v>5.5</v>
      </c>
      <c r="F31" s="920">
        <v>225666</v>
      </c>
      <c r="G31" s="919">
        <f aca="true" t="shared" si="3" ref="G31:G38">F31/$F$8*100</f>
        <v>2.6181792362071823</v>
      </c>
      <c r="H31" s="921">
        <f aca="true" t="shared" si="4" ref="H31:H40">F31-D31</f>
        <v>-112497</v>
      </c>
      <c r="I31" s="922">
        <v>0</v>
      </c>
    </row>
    <row r="32" spans="2:9" ht="12" customHeight="1">
      <c r="B32" s="1641"/>
      <c r="C32" s="923" t="s">
        <v>1002</v>
      </c>
      <c r="D32" s="920">
        <v>327308</v>
      </c>
      <c r="E32" s="919">
        <f>D32/$D$8*100</f>
        <v>5.383685545182295</v>
      </c>
      <c r="F32" s="920">
        <v>306925</v>
      </c>
      <c r="G32" s="919">
        <f t="shared" si="3"/>
        <v>3.5609469839182215</v>
      </c>
      <c r="H32" s="921">
        <f t="shared" si="4"/>
        <v>-20383</v>
      </c>
      <c r="I32" s="922">
        <v>0</v>
      </c>
    </row>
    <row r="33" spans="2:9" ht="12" customHeight="1">
      <c r="B33" s="1641"/>
      <c r="C33" s="923" t="s">
        <v>1003</v>
      </c>
      <c r="D33" s="920">
        <v>47328</v>
      </c>
      <c r="E33" s="919">
        <f>D33/$D$8*100</f>
        <v>0.7784688106688125</v>
      </c>
      <c r="F33" s="920">
        <v>0</v>
      </c>
      <c r="G33" s="919">
        <f t="shared" si="3"/>
        <v>0</v>
      </c>
      <c r="H33" s="921">
        <f t="shared" si="4"/>
        <v>-47328</v>
      </c>
      <c r="I33" s="925">
        <v>0</v>
      </c>
    </row>
    <row r="34" spans="2:9" ht="12" customHeight="1">
      <c r="B34" s="1641"/>
      <c r="C34" s="923" t="s">
        <v>1004</v>
      </c>
      <c r="D34" s="920">
        <v>270841</v>
      </c>
      <c r="E34" s="919">
        <f>D34/$D$8*100</f>
        <v>4.454895012473627</v>
      </c>
      <c r="F34" s="920">
        <v>282443</v>
      </c>
      <c r="G34" s="919">
        <f t="shared" si="3"/>
        <v>3.2769065699399342</v>
      </c>
      <c r="H34" s="921">
        <f t="shared" si="4"/>
        <v>11602</v>
      </c>
      <c r="I34" s="922">
        <v>0</v>
      </c>
    </row>
    <row r="35" spans="2:9" ht="12" customHeight="1">
      <c r="B35" s="1641"/>
      <c r="C35" s="923" t="s">
        <v>1005</v>
      </c>
      <c r="D35" s="920">
        <v>88924</v>
      </c>
      <c r="E35" s="919">
        <f>D35/$D$8*100</f>
        <v>1.4626555214653794</v>
      </c>
      <c r="F35" s="920">
        <v>9664</v>
      </c>
      <c r="G35" s="919">
        <f t="shared" si="3"/>
        <v>0.11212182667617722</v>
      </c>
      <c r="H35" s="921">
        <f t="shared" si="4"/>
        <v>-79260</v>
      </c>
      <c r="I35" s="922">
        <v>0</v>
      </c>
    </row>
    <row r="36" spans="2:9" ht="12" customHeight="1">
      <c r="B36" s="1641"/>
      <c r="C36" s="923" t="s">
        <v>1006</v>
      </c>
      <c r="D36" s="920">
        <v>70036</v>
      </c>
      <c r="E36" s="919">
        <f>D36/$D$8*100</f>
        <v>1.1519785671061729</v>
      </c>
      <c r="F36" s="920">
        <v>16309</v>
      </c>
      <c r="G36" s="919">
        <f t="shared" si="3"/>
        <v>0.18921718452625974</v>
      </c>
      <c r="H36" s="921">
        <f t="shared" si="4"/>
        <v>-53727</v>
      </c>
      <c r="I36" s="925">
        <v>0</v>
      </c>
    </row>
    <row r="37" spans="2:9" ht="12" customHeight="1">
      <c r="B37" s="1641"/>
      <c r="C37" s="923" t="s">
        <v>1007</v>
      </c>
      <c r="D37" s="920">
        <v>40397</v>
      </c>
      <c r="E37" s="919">
        <v>0.6</v>
      </c>
      <c r="F37" s="920">
        <v>0</v>
      </c>
      <c r="G37" s="919">
        <f t="shared" si="3"/>
        <v>0</v>
      </c>
      <c r="H37" s="921">
        <f t="shared" si="4"/>
        <v>-40397</v>
      </c>
      <c r="I37" s="922">
        <v>0</v>
      </c>
    </row>
    <row r="38" spans="2:9" ht="12" customHeight="1">
      <c r="B38" s="1641"/>
      <c r="C38" s="923" t="s">
        <v>1008</v>
      </c>
      <c r="D38" s="920">
        <v>20369</v>
      </c>
      <c r="E38" s="919">
        <f>D38/$D$8*100</f>
        <v>0.3350370014476217</v>
      </c>
      <c r="F38" s="920">
        <v>0</v>
      </c>
      <c r="G38" s="919">
        <f t="shared" si="3"/>
        <v>0</v>
      </c>
      <c r="H38" s="921">
        <f t="shared" si="4"/>
        <v>-20369</v>
      </c>
      <c r="I38" s="922">
        <v>0</v>
      </c>
    </row>
    <row r="39" spans="2:9" ht="12" customHeight="1">
      <c r="B39" s="1641"/>
      <c r="C39" s="923" t="s">
        <v>1009</v>
      </c>
      <c r="D39" s="920">
        <v>0</v>
      </c>
      <c r="E39" s="919">
        <f>D39/$D$8*100</f>
        <v>0</v>
      </c>
      <c r="F39" s="920">
        <v>6300</v>
      </c>
      <c r="G39" s="926">
        <v>0</v>
      </c>
      <c r="H39" s="921">
        <f t="shared" si="4"/>
        <v>6300</v>
      </c>
      <c r="I39" s="922">
        <v>0</v>
      </c>
    </row>
    <row r="40" spans="2:9" ht="12" customHeight="1">
      <c r="B40" s="1641"/>
      <c r="C40" s="923" t="s">
        <v>1010</v>
      </c>
      <c r="D40" s="920">
        <v>0</v>
      </c>
      <c r="E40" s="919">
        <f>D40/$D$8*100</f>
        <v>0</v>
      </c>
      <c r="F40" s="920">
        <v>576</v>
      </c>
      <c r="G40" s="919">
        <f>F40/$F$8*100</f>
        <v>0.006682757881361556</v>
      </c>
      <c r="H40" s="921">
        <f t="shared" si="4"/>
        <v>576</v>
      </c>
      <c r="I40" s="925">
        <v>0</v>
      </c>
    </row>
    <row r="41" spans="2:9" s="910" customFormat="1" ht="12" customHeight="1">
      <c r="B41" s="1641"/>
      <c r="C41" s="924" t="s">
        <v>788</v>
      </c>
      <c r="D41" s="913">
        <f>SUM(D31:D40)</f>
        <v>1203366</v>
      </c>
      <c r="E41" s="912">
        <f>D41/$D$8*100</f>
        <v>19.793418247533936</v>
      </c>
      <c r="F41" s="913">
        <f>SUM(F31:F40)</f>
        <v>847883</v>
      </c>
      <c r="G41" s="912">
        <f>F41/$F$8*100</f>
        <v>9.837147223476528</v>
      </c>
      <c r="H41" s="914">
        <f>SUM(H31:H40)</f>
        <v>-355483</v>
      </c>
      <c r="I41" s="927">
        <v>-29.5</v>
      </c>
    </row>
    <row r="42" spans="2:9" ht="12" customHeight="1">
      <c r="B42" s="916"/>
      <c r="C42" s="923"/>
      <c r="D42" s="920"/>
      <c r="E42" s="919"/>
      <c r="F42" s="920"/>
      <c r="G42" s="919"/>
      <c r="H42" s="921"/>
      <c r="I42" s="922"/>
    </row>
    <row r="43" spans="2:9" ht="12" customHeight="1">
      <c r="B43" s="1642" t="s">
        <v>1011</v>
      </c>
      <c r="C43" s="923" t="s">
        <v>1012</v>
      </c>
      <c r="D43" s="920">
        <v>403046</v>
      </c>
      <c r="E43" s="919">
        <f aca="true" t="shared" si="5" ref="E43:E53">D43/$D$8*100</f>
        <v>6.629452760835491</v>
      </c>
      <c r="F43" s="920">
        <v>545515</v>
      </c>
      <c r="G43" s="919">
        <f>F43/$F$8*100</f>
        <v>6.329070600088453</v>
      </c>
      <c r="H43" s="921">
        <f aca="true" t="shared" si="6" ref="H43:H56">F43-D43</f>
        <v>142469</v>
      </c>
      <c r="I43" s="922">
        <v>0</v>
      </c>
    </row>
    <row r="44" spans="2:9" ht="12" customHeight="1">
      <c r="B44" s="1642"/>
      <c r="C44" s="923" t="s">
        <v>1013</v>
      </c>
      <c r="D44" s="920">
        <v>43293</v>
      </c>
      <c r="E44" s="919">
        <f t="shared" si="5"/>
        <v>0.7120996074265741</v>
      </c>
      <c r="F44" s="920">
        <v>20033</v>
      </c>
      <c r="G44" s="919">
        <f>F44/$F$8*100</f>
        <v>0.23242307055089595</v>
      </c>
      <c r="H44" s="921">
        <f t="shared" si="6"/>
        <v>-23260</v>
      </c>
      <c r="I44" s="922">
        <v>0</v>
      </c>
    </row>
    <row r="45" spans="2:9" ht="12" customHeight="1">
      <c r="B45" s="1642"/>
      <c r="C45" s="923" t="s">
        <v>1014</v>
      </c>
      <c r="D45" s="920">
        <v>30410</v>
      </c>
      <c r="E45" s="919">
        <f t="shared" si="5"/>
        <v>0.500195159999125</v>
      </c>
      <c r="F45" s="920">
        <v>38142</v>
      </c>
      <c r="G45" s="919">
        <v>0.5</v>
      </c>
      <c r="H45" s="921">
        <f t="shared" si="6"/>
        <v>7732</v>
      </c>
      <c r="I45" s="922">
        <v>0</v>
      </c>
    </row>
    <row r="46" spans="2:9" ht="12" customHeight="1">
      <c r="B46" s="1642"/>
      <c r="C46" s="923" t="s">
        <v>1015</v>
      </c>
      <c r="D46" s="920">
        <v>32437</v>
      </c>
      <c r="E46" s="919">
        <f t="shared" si="5"/>
        <v>0.5335360212065642</v>
      </c>
      <c r="F46" s="920">
        <v>22543</v>
      </c>
      <c r="G46" s="919">
        <f aca="true" t="shared" si="7" ref="G46:G52">F46/$F$8*100</f>
        <v>0.26154411617974577</v>
      </c>
      <c r="H46" s="921">
        <f t="shared" si="6"/>
        <v>-9894</v>
      </c>
      <c r="I46" s="922">
        <v>0</v>
      </c>
    </row>
    <row r="47" spans="2:9" ht="12" customHeight="1">
      <c r="B47" s="1642"/>
      <c r="C47" s="923" t="s">
        <v>1016</v>
      </c>
      <c r="D47" s="920">
        <v>2940</v>
      </c>
      <c r="E47" s="919">
        <f t="shared" si="5"/>
        <v>0.048358229871668115</v>
      </c>
      <c r="F47" s="920">
        <v>19078</v>
      </c>
      <c r="G47" s="919">
        <f t="shared" si="7"/>
        <v>0.22134315079968014</v>
      </c>
      <c r="H47" s="921">
        <f t="shared" si="6"/>
        <v>16138</v>
      </c>
      <c r="I47" s="922">
        <v>0</v>
      </c>
    </row>
    <row r="48" spans="2:9" ht="12" customHeight="1">
      <c r="B48" s="1642"/>
      <c r="C48" s="923" t="s">
        <v>1017</v>
      </c>
      <c r="D48" s="920">
        <v>1904</v>
      </c>
      <c r="E48" s="919">
        <f t="shared" si="5"/>
        <v>0.031317710774032684</v>
      </c>
      <c r="F48" s="920">
        <v>999</v>
      </c>
      <c r="G48" s="919">
        <f t="shared" si="7"/>
        <v>0.01159040820048645</v>
      </c>
      <c r="H48" s="921">
        <f t="shared" si="6"/>
        <v>-905</v>
      </c>
      <c r="I48" s="922">
        <v>0</v>
      </c>
    </row>
    <row r="49" spans="2:9" ht="12" customHeight="1">
      <c r="B49" s="1642"/>
      <c r="C49" s="923" t="s">
        <v>1018</v>
      </c>
      <c r="D49" s="920">
        <v>120</v>
      </c>
      <c r="E49" s="919">
        <f t="shared" si="5"/>
        <v>0.001973805300884413</v>
      </c>
      <c r="F49" s="920">
        <v>278</v>
      </c>
      <c r="G49" s="919">
        <f t="shared" si="7"/>
        <v>0.0032253588385738065</v>
      </c>
      <c r="H49" s="921">
        <f t="shared" si="6"/>
        <v>158</v>
      </c>
      <c r="I49" s="922">
        <v>0</v>
      </c>
    </row>
    <row r="50" spans="2:9" ht="12" customHeight="1">
      <c r="B50" s="1642"/>
      <c r="C50" s="923" t="s">
        <v>1019</v>
      </c>
      <c r="D50" s="920">
        <v>35346</v>
      </c>
      <c r="E50" s="919">
        <f t="shared" si="5"/>
        <v>0.5813843513755037</v>
      </c>
      <c r="F50" s="920">
        <v>80972</v>
      </c>
      <c r="G50" s="919">
        <f t="shared" si="7"/>
        <v>0.9394379707805693</v>
      </c>
      <c r="H50" s="921">
        <f t="shared" si="6"/>
        <v>45626</v>
      </c>
      <c r="I50" s="922">
        <v>0</v>
      </c>
    </row>
    <row r="51" spans="2:9" ht="12" customHeight="1">
      <c r="B51" s="1642"/>
      <c r="C51" s="923" t="s">
        <v>1020</v>
      </c>
      <c r="D51" s="920">
        <v>118140</v>
      </c>
      <c r="E51" s="919">
        <f t="shared" si="5"/>
        <v>1.9432113187207043</v>
      </c>
      <c r="F51" s="920">
        <v>191293</v>
      </c>
      <c r="G51" s="919">
        <f t="shared" si="7"/>
        <v>2.219383339234889</v>
      </c>
      <c r="H51" s="921">
        <f t="shared" si="6"/>
        <v>73153</v>
      </c>
      <c r="I51" s="922">
        <v>0</v>
      </c>
    </row>
    <row r="52" spans="2:9" ht="12" customHeight="1">
      <c r="B52" s="1642"/>
      <c r="C52" s="923" t="s">
        <v>1021</v>
      </c>
      <c r="D52" s="920">
        <v>4145</v>
      </c>
      <c r="E52" s="919">
        <f t="shared" si="5"/>
        <v>0.06817852476804909</v>
      </c>
      <c r="F52" s="920">
        <v>96923</v>
      </c>
      <c r="G52" s="919">
        <f t="shared" si="7"/>
        <v>1.1245016356513995</v>
      </c>
      <c r="H52" s="921">
        <f t="shared" si="6"/>
        <v>92778</v>
      </c>
      <c r="I52" s="922">
        <v>0</v>
      </c>
    </row>
    <row r="53" spans="2:9" ht="12" customHeight="1">
      <c r="B53" s="1642"/>
      <c r="C53" s="923" t="s">
        <v>1022</v>
      </c>
      <c r="D53" s="920">
        <v>0</v>
      </c>
      <c r="E53" s="919">
        <f t="shared" si="5"/>
        <v>0</v>
      </c>
      <c r="F53" s="920">
        <v>3535</v>
      </c>
      <c r="G53" s="919">
        <v>0.1</v>
      </c>
      <c r="H53" s="921">
        <f t="shared" si="6"/>
        <v>3535</v>
      </c>
      <c r="I53" s="922">
        <v>0</v>
      </c>
    </row>
    <row r="54" spans="2:9" ht="12" customHeight="1">
      <c r="B54" s="1642"/>
      <c r="C54" s="923" t="s">
        <v>1023</v>
      </c>
      <c r="D54" s="920">
        <v>169716</v>
      </c>
      <c r="E54" s="919">
        <v>2.9</v>
      </c>
      <c r="F54" s="920">
        <v>1041</v>
      </c>
      <c r="G54" s="919">
        <f>F54/$F$8*100</f>
        <v>0.01207769262933573</v>
      </c>
      <c r="H54" s="921">
        <f t="shared" si="6"/>
        <v>-168675</v>
      </c>
      <c r="I54" s="922">
        <v>0</v>
      </c>
    </row>
    <row r="55" spans="2:9" ht="12" customHeight="1">
      <c r="B55" s="1642"/>
      <c r="C55" s="923" t="s">
        <v>1024</v>
      </c>
      <c r="D55" s="920">
        <v>161</v>
      </c>
      <c r="E55" s="919">
        <f>D55/$D$8*100</f>
        <v>0.002648188778686587</v>
      </c>
      <c r="F55" s="920">
        <v>0</v>
      </c>
      <c r="G55" s="919">
        <f>F55/$F$8*100</f>
        <v>0</v>
      </c>
      <c r="H55" s="921">
        <f t="shared" si="6"/>
        <v>-161</v>
      </c>
      <c r="I55" s="925">
        <v>0</v>
      </c>
    </row>
    <row r="56" spans="2:9" ht="12" customHeight="1">
      <c r="B56" s="1642"/>
      <c r="C56" s="923" t="s">
        <v>1025</v>
      </c>
      <c r="D56" s="920">
        <v>32400</v>
      </c>
      <c r="E56" s="919">
        <f>D56/$D$8*100</f>
        <v>0.5329274312387914</v>
      </c>
      <c r="F56" s="920">
        <v>0</v>
      </c>
      <c r="G56" s="919">
        <f>F56/$F$8*100</f>
        <v>0</v>
      </c>
      <c r="H56" s="921">
        <f t="shared" si="6"/>
        <v>-32400</v>
      </c>
      <c r="I56" s="925">
        <v>0</v>
      </c>
    </row>
    <row r="57" spans="2:9" s="910" customFormat="1" ht="12" customHeight="1">
      <c r="B57" s="1642"/>
      <c r="C57" s="924" t="s">
        <v>788</v>
      </c>
      <c r="D57" s="913">
        <f>SUM(D43:D56)</f>
        <v>874058</v>
      </c>
      <c r="E57" s="912">
        <v>14.3</v>
      </c>
      <c r="F57" s="913">
        <f>SUM(F43:F56)</f>
        <v>1020352</v>
      </c>
      <c r="G57" s="912">
        <f>F57/$F$8*100</f>
        <v>11.838134322505255</v>
      </c>
      <c r="H57" s="914">
        <f>SUM(H43:H56)</f>
        <v>146294</v>
      </c>
      <c r="I57" s="915">
        <v>16.7</v>
      </c>
    </row>
    <row r="58" spans="2:9" ht="12" customHeight="1">
      <c r="B58" s="928"/>
      <c r="C58" s="923"/>
      <c r="D58" s="920"/>
      <c r="E58" s="919"/>
      <c r="F58" s="920"/>
      <c r="G58" s="919"/>
      <c r="H58" s="921"/>
      <c r="I58" s="922"/>
    </row>
    <row r="59" spans="2:9" ht="12" customHeight="1">
      <c r="B59" s="1643" t="s">
        <v>1026</v>
      </c>
      <c r="C59" s="923" t="s">
        <v>1027</v>
      </c>
      <c r="D59" s="920">
        <v>54516</v>
      </c>
      <c r="E59" s="919">
        <v>1</v>
      </c>
      <c r="F59" s="920">
        <v>48404</v>
      </c>
      <c r="G59" s="919">
        <f>F59/$F$8*100</f>
        <v>0.5615837022385847</v>
      </c>
      <c r="H59" s="921">
        <f aca="true" t="shared" si="8" ref="H59:H67">F59-D59</f>
        <v>-6112</v>
      </c>
      <c r="I59" s="922">
        <v>0</v>
      </c>
    </row>
    <row r="60" spans="2:9" ht="12" customHeight="1">
      <c r="B60" s="1643"/>
      <c r="C60" s="923" t="s">
        <v>1028</v>
      </c>
      <c r="D60" s="920">
        <v>14279</v>
      </c>
      <c r="E60" s="919">
        <f aca="true" t="shared" si="9" ref="E60:E68">D60/$D$8*100</f>
        <v>0.23486638242773777</v>
      </c>
      <c r="F60" s="920">
        <v>22321</v>
      </c>
      <c r="G60" s="919">
        <f>F60/$F$8*100</f>
        <v>0.258968469912971</v>
      </c>
      <c r="H60" s="921">
        <f t="shared" si="8"/>
        <v>8042</v>
      </c>
      <c r="I60" s="922">
        <v>0</v>
      </c>
    </row>
    <row r="61" spans="2:9" ht="12" customHeight="1">
      <c r="B61" s="1643"/>
      <c r="C61" s="923" t="s">
        <v>1029</v>
      </c>
      <c r="D61" s="920">
        <v>417</v>
      </c>
      <c r="E61" s="919">
        <f t="shared" si="9"/>
        <v>0.006858973420573335</v>
      </c>
      <c r="F61" s="920">
        <v>0</v>
      </c>
      <c r="G61" s="919">
        <f>F61/$F$8*100</f>
        <v>0</v>
      </c>
      <c r="H61" s="921">
        <f t="shared" si="8"/>
        <v>-417</v>
      </c>
      <c r="I61" s="922">
        <v>0</v>
      </c>
    </row>
    <row r="62" spans="2:9" ht="12" customHeight="1">
      <c r="B62" s="1643"/>
      <c r="C62" s="923" t="s">
        <v>1030</v>
      </c>
      <c r="D62" s="920">
        <v>1848</v>
      </c>
      <c r="E62" s="919">
        <f t="shared" si="9"/>
        <v>0.030396601633619957</v>
      </c>
      <c r="F62" s="920">
        <v>6627</v>
      </c>
      <c r="G62" s="926">
        <v>0</v>
      </c>
      <c r="H62" s="921">
        <f t="shared" si="8"/>
        <v>4779</v>
      </c>
      <c r="I62" s="922">
        <v>0</v>
      </c>
    </row>
    <row r="63" spans="2:9" ht="12" customHeight="1">
      <c r="B63" s="1643"/>
      <c r="C63" s="923" t="s">
        <v>1031</v>
      </c>
      <c r="D63" s="920">
        <v>703</v>
      </c>
      <c r="E63" s="919">
        <f t="shared" si="9"/>
        <v>0.011563209387681185</v>
      </c>
      <c r="F63" s="920">
        <v>1578</v>
      </c>
      <c r="G63" s="919">
        <f aca="true" t="shared" si="10" ref="G63:G68">F63/$F$8*100</f>
        <v>0.018307972112480097</v>
      </c>
      <c r="H63" s="921">
        <f t="shared" si="8"/>
        <v>875</v>
      </c>
      <c r="I63" s="922">
        <v>0</v>
      </c>
    </row>
    <row r="64" spans="2:9" ht="12" customHeight="1">
      <c r="B64" s="1643"/>
      <c r="C64" s="923" t="s">
        <v>1032</v>
      </c>
      <c r="D64" s="920">
        <v>0</v>
      </c>
      <c r="E64" s="919">
        <f t="shared" si="9"/>
        <v>0</v>
      </c>
      <c r="F64" s="920">
        <v>555</v>
      </c>
      <c r="G64" s="919">
        <f t="shared" si="10"/>
        <v>0.006439115666936916</v>
      </c>
      <c r="H64" s="921">
        <f t="shared" si="8"/>
        <v>555</v>
      </c>
      <c r="I64" s="922">
        <v>0</v>
      </c>
    </row>
    <row r="65" spans="2:9" ht="12" customHeight="1">
      <c r="B65" s="1643"/>
      <c r="C65" s="923" t="s">
        <v>1033</v>
      </c>
      <c r="D65" s="920">
        <v>0</v>
      </c>
      <c r="E65" s="919">
        <f t="shared" si="9"/>
        <v>0</v>
      </c>
      <c r="F65" s="920">
        <v>237</v>
      </c>
      <c r="G65" s="919">
        <f t="shared" si="10"/>
        <v>0.0027496764199352237</v>
      </c>
      <c r="H65" s="921">
        <f t="shared" si="8"/>
        <v>237</v>
      </c>
      <c r="I65" s="922">
        <v>0</v>
      </c>
    </row>
    <row r="66" spans="2:9" ht="12" customHeight="1">
      <c r="B66" s="1643"/>
      <c r="C66" s="923" t="s">
        <v>1034</v>
      </c>
      <c r="D66" s="920">
        <v>0</v>
      </c>
      <c r="E66" s="919">
        <f t="shared" si="9"/>
        <v>0</v>
      </c>
      <c r="F66" s="920">
        <v>14473</v>
      </c>
      <c r="G66" s="919">
        <f t="shared" si="10"/>
        <v>0.1679158937794198</v>
      </c>
      <c r="H66" s="921">
        <f t="shared" si="8"/>
        <v>14473</v>
      </c>
      <c r="I66" s="922">
        <v>0</v>
      </c>
    </row>
    <row r="67" spans="2:9" ht="12" customHeight="1">
      <c r="B67" s="1643"/>
      <c r="C67" s="923" t="s">
        <v>1035</v>
      </c>
      <c r="D67" s="920">
        <v>0</v>
      </c>
      <c r="E67" s="919">
        <f t="shared" si="9"/>
        <v>0</v>
      </c>
      <c r="F67" s="920">
        <v>346</v>
      </c>
      <c r="G67" s="919">
        <f t="shared" si="10"/>
        <v>0.004014295532901213</v>
      </c>
      <c r="H67" s="921">
        <f t="shared" si="8"/>
        <v>346</v>
      </c>
      <c r="I67" s="922">
        <v>0</v>
      </c>
    </row>
    <row r="68" spans="2:9" s="910" customFormat="1" ht="12" customHeight="1">
      <c r="B68" s="1643"/>
      <c r="C68" s="924" t="s">
        <v>788</v>
      </c>
      <c r="D68" s="913">
        <f>SUM(D59:D67)</f>
        <v>71763</v>
      </c>
      <c r="E68" s="912">
        <f t="shared" si="9"/>
        <v>1.180384915061401</v>
      </c>
      <c r="F68" s="913">
        <f>SUM(F59:F67)</f>
        <v>94541</v>
      </c>
      <c r="G68" s="912">
        <f t="shared" si="10"/>
        <v>1.096865647329519</v>
      </c>
      <c r="H68" s="914">
        <f>SUM(H59:H67)</f>
        <v>22778</v>
      </c>
      <c r="I68" s="915">
        <v>31.7</v>
      </c>
    </row>
    <row r="69" spans="2:9" ht="12">
      <c r="B69" s="928"/>
      <c r="C69" s="923"/>
      <c r="D69" s="920"/>
      <c r="E69" s="919"/>
      <c r="F69" s="920"/>
      <c r="G69" s="919"/>
      <c r="H69" s="921"/>
      <c r="I69" s="922"/>
    </row>
    <row r="70" spans="2:9" ht="12" customHeight="1">
      <c r="B70" s="1642" t="s">
        <v>1036</v>
      </c>
      <c r="C70" s="923" t="s">
        <v>1037</v>
      </c>
      <c r="D70" s="920">
        <v>4804</v>
      </c>
      <c r="E70" s="919">
        <f>D70/$D$8*100</f>
        <v>0.07901800554540599</v>
      </c>
      <c r="F70" s="920">
        <v>9727</v>
      </c>
      <c r="G70" s="919">
        <f aca="true" t="shared" si="11" ref="G70:G81">F70/$F$8*100</f>
        <v>0.11285275331945113</v>
      </c>
      <c r="H70" s="921">
        <f aca="true" t="shared" si="12" ref="H70:H80">F70-D70</f>
        <v>4923</v>
      </c>
      <c r="I70" s="922">
        <v>0</v>
      </c>
    </row>
    <row r="71" spans="2:9" ht="12" customHeight="1">
      <c r="B71" s="1642"/>
      <c r="C71" s="923" t="s">
        <v>1038</v>
      </c>
      <c r="D71" s="920">
        <v>6697</v>
      </c>
      <c r="E71" s="919">
        <f>D71/$D$8*100</f>
        <v>0.1101547841668576</v>
      </c>
      <c r="F71" s="920">
        <v>4719</v>
      </c>
      <c r="G71" s="919">
        <f t="shared" si="11"/>
        <v>0.05474988618427983</v>
      </c>
      <c r="H71" s="921">
        <f t="shared" si="12"/>
        <v>-1978</v>
      </c>
      <c r="I71" s="922">
        <v>0</v>
      </c>
    </row>
    <row r="72" spans="2:9" ht="12" customHeight="1">
      <c r="B72" s="1642"/>
      <c r="C72" s="923" t="s">
        <v>1039</v>
      </c>
      <c r="D72" s="920">
        <v>2025</v>
      </c>
      <c r="E72" s="919">
        <f>D72/$D$8*100</f>
        <v>0.03330796445242446</v>
      </c>
      <c r="F72" s="920">
        <v>183720</v>
      </c>
      <c r="G72" s="919">
        <f t="shared" si="11"/>
        <v>2.13152131590928</v>
      </c>
      <c r="H72" s="921">
        <f t="shared" si="12"/>
        <v>181695</v>
      </c>
      <c r="I72" s="922">
        <v>0</v>
      </c>
    </row>
    <row r="73" spans="2:9" ht="12" customHeight="1">
      <c r="B73" s="1642"/>
      <c r="C73" s="923" t="s">
        <v>1040</v>
      </c>
      <c r="D73" s="920">
        <v>1174</v>
      </c>
      <c r="E73" s="926">
        <v>0</v>
      </c>
      <c r="F73" s="920">
        <v>62235</v>
      </c>
      <c r="G73" s="919">
        <f t="shared" si="11"/>
        <v>0.7220511054627369</v>
      </c>
      <c r="H73" s="921">
        <f t="shared" si="12"/>
        <v>61061</v>
      </c>
      <c r="I73" s="922">
        <v>0</v>
      </c>
    </row>
    <row r="74" spans="2:9" ht="12" customHeight="1">
      <c r="B74" s="1642"/>
      <c r="C74" s="923" t="s">
        <v>1041</v>
      </c>
      <c r="D74" s="920">
        <v>9481</v>
      </c>
      <c r="E74" s="919">
        <f aca="true" t="shared" si="13" ref="E74:E81">D74/$D$8*100</f>
        <v>0.155947067147376</v>
      </c>
      <c r="F74" s="920">
        <v>67118</v>
      </c>
      <c r="G74" s="919">
        <f t="shared" si="11"/>
        <v>0.7787037213215711</v>
      </c>
      <c r="H74" s="921">
        <f t="shared" si="12"/>
        <v>57637</v>
      </c>
      <c r="I74" s="922">
        <v>0</v>
      </c>
    </row>
    <row r="75" spans="2:9" ht="12" customHeight="1">
      <c r="B75" s="1642"/>
      <c r="C75" s="923" t="s">
        <v>1042</v>
      </c>
      <c r="D75" s="920">
        <v>10733</v>
      </c>
      <c r="E75" s="919">
        <f t="shared" si="13"/>
        <v>0.17654043578660336</v>
      </c>
      <c r="F75" s="920">
        <v>25738</v>
      </c>
      <c r="G75" s="919">
        <f t="shared" si="11"/>
        <v>0.29861253880292316</v>
      </c>
      <c r="H75" s="921">
        <f t="shared" si="12"/>
        <v>15005</v>
      </c>
      <c r="I75" s="922">
        <v>0</v>
      </c>
    </row>
    <row r="76" spans="2:9" ht="12" customHeight="1">
      <c r="B76" s="1642"/>
      <c r="C76" s="923" t="s">
        <v>1043</v>
      </c>
      <c r="D76" s="920">
        <v>0</v>
      </c>
      <c r="E76" s="919">
        <f t="shared" si="13"/>
        <v>0</v>
      </c>
      <c r="F76" s="920">
        <v>15208</v>
      </c>
      <c r="G76" s="919">
        <f t="shared" si="11"/>
        <v>0.1764433712842822</v>
      </c>
      <c r="H76" s="921">
        <f t="shared" si="12"/>
        <v>15208</v>
      </c>
      <c r="I76" s="922">
        <v>0</v>
      </c>
    </row>
    <row r="77" spans="2:9" ht="12" customHeight="1">
      <c r="B77" s="1642"/>
      <c r="C77" s="923" t="s">
        <v>1044</v>
      </c>
      <c r="D77" s="920">
        <v>0</v>
      </c>
      <c r="E77" s="919">
        <f t="shared" si="13"/>
        <v>0</v>
      </c>
      <c r="F77" s="920">
        <v>7116</v>
      </c>
      <c r="G77" s="919">
        <f t="shared" si="11"/>
        <v>0.08255990465932089</v>
      </c>
      <c r="H77" s="921">
        <f t="shared" si="12"/>
        <v>7116</v>
      </c>
      <c r="I77" s="925">
        <v>0</v>
      </c>
    </row>
    <row r="78" spans="2:9" ht="12" customHeight="1">
      <c r="B78" s="1642"/>
      <c r="C78" s="923" t="s">
        <v>1045</v>
      </c>
      <c r="D78" s="920">
        <v>13125</v>
      </c>
      <c r="E78" s="919">
        <f t="shared" si="13"/>
        <v>0.21588495478423267</v>
      </c>
      <c r="F78" s="920">
        <v>553</v>
      </c>
      <c r="G78" s="919">
        <f t="shared" si="11"/>
        <v>0.006415911646515522</v>
      </c>
      <c r="H78" s="921">
        <f t="shared" si="12"/>
        <v>-12572</v>
      </c>
      <c r="I78" s="925">
        <v>0</v>
      </c>
    </row>
    <row r="79" spans="2:9" ht="12" customHeight="1">
      <c r="B79" s="1642"/>
      <c r="C79" s="923" t="s">
        <v>1046</v>
      </c>
      <c r="D79" s="920">
        <v>0</v>
      </c>
      <c r="E79" s="919">
        <f t="shared" si="13"/>
        <v>0</v>
      </c>
      <c r="F79" s="920">
        <v>50658</v>
      </c>
      <c r="G79" s="919">
        <f t="shared" si="11"/>
        <v>0.587734633253496</v>
      </c>
      <c r="H79" s="921">
        <f t="shared" si="12"/>
        <v>50658</v>
      </c>
      <c r="I79" s="922">
        <v>0</v>
      </c>
    </row>
    <row r="80" spans="2:9" ht="12" customHeight="1">
      <c r="B80" s="1642"/>
      <c r="C80" s="923" t="s">
        <v>1047</v>
      </c>
      <c r="D80" s="920">
        <v>38</v>
      </c>
      <c r="E80" s="919">
        <f t="shared" si="13"/>
        <v>0.000625038345280064</v>
      </c>
      <c r="F80" s="920">
        <v>0</v>
      </c>
      <c r="G80" s="919">
        <f t="shared" si="11"/>
        <v>0</v>
      </c>
      <c r="H80" s="921">
        <f t="shared" si="12"/>
        <v>-38</v>
      </c>
      <c r="I80" s="925">
        <v>0</v>
      </c>
    </row>
    <row r="81" spans="2:9" s="910" customFormat="1" ht="12" customHeight="1">
      <c r="B81" s="1642"/>
      <c r="C81" s="924" t="s">
        <v>788</v>
      </c>
      <c r="D81" s="913">
        <f>SUM(D70:D80)</f>
        <v>48077</v>
      </c>
      <c r="E81" s="912">
        <f t="shared" si="13"/>
        <v>0.7907886454218326</v>
      </c>
      <c r="F81" s="913">
        <f>SUM(F70:F80)</f>
        <v>426792</v>
      </c>
      <c r="G81" s="912">
        <f t="shared" si="11"/>
        <v>4.951645141843857</v>
      </c>
      <c r="H81" s="914">
        <f>SUM(H70:H80)</f>
        <v>378715</v>
      </c>
      <c r="I81" s="915">
        <v>787.7</v>
      </c>
    </row>
    <row r="82" spans="2:9" ht="12">
      <c r="B82" s="916"/>
      <c r="C82" s="917"/>
      <c r="D82" s="56"/>
      <c r="E82" s="430"/>
      <c r="F82" s="56"/>
      <c r="G82" s="430"/>
      <c r="H82" s="920"/>
      <c r="I82" s="922"/>
    </row>
    <row r="83" spans="2:9" ht="12">
      <c r="B83" s="1642" t="s">
        <v>880</v>
      </c>
      <c r="C83" s="923" t="s">
        <v>1048</v>
      </c>
      <c r="D83" s="56">
        <v>0</v>
      </c>
      <c r="E83" s="919">
        <f>D83/$D$8*100</f>
        <v>0</v>
      </c>
      <c r="F83" s="920">
        <v>33590</v>
      </c>
      <c r="G83" s="919">
        <f>F83/$F$8*100</f>
        <v>0.38971152297731715</v>
      </c>
      <c r="H83" s="921">
        <f aca="true" t="shared" si="14" ref="H83:H90">F83-D83</f>
        <v>33590</v>
      </c>
      <c r="I83" s="922">
        <v>0</v>
      </c>
    </row>
    <row r="84" spans="2:9" ht="12">
      <c r="B84" s="1642"/>
      <c r="C84" s="923" t="s">
        <v>1049</v>
      </c>
      <c r="D84" s="56">
        <v>0</v>
      </c>
      <c r="E84" s="919">
        <f>D84/$D$8*100</f>
        <v>0</v>
      </c>
      <c r="F84" s="920">
        <v>4230</v>
      </c>
      <c r="G84" s="919">
        <v>0.1</v>
      </c>
      <c r="H84" s="921">
        <f t="shared" si="14"/>
        <v>4230</v>
      </c>
      <c r="I84" s="922">
        <v>0</v>
      </c>
    </row>
    <row r="85" spans="2:9" ht="12">
      <c r="B85" s="1642"/>
      <c r="C85" s="923" t="s">
        <v>1050</v>
      </c>
      <c r="D85" s="56">
        <v>1348</v>
      </c>
      <c r="E85" s="919">
        <f>D85/$D$8*100</f>
        <v>0.0221724128799349</v>
      </c>
      <c r="F85" s="920">
        <v>1788</v>
      </c>
      <c r="G85" s="919">
        <f aca="true" t="shared" si="15" ref="G85:G91">F85/$F$8*100</f>
        <v>0.0207443942567265</v>
      </c>
      <c r="H85" s="921">
        <f t="shared" si="14"/>
        <v>440</v>
      </c>
      <c r="I85" s="922">
        <v>0</v>
      </c>
    </row>
    <row r="86" spans="2:9" ht="12">
      <c r="B86" s="1642"/>
      <c r="C86" s="923" t="s">
        <v>1051</v>
      </c>
      <c r="D86" s="56">
        <v>2563</v>
      </c>
      <c r="E86" s="919">
        <v>0.1</v>
      </c>
      <c r="F86" s="920">
        <v>2020</v>
      </c>
      <c r="G86" s="919">
        <f t="shared" si="15"/>
        <v>0.023436060625608237</v>
      </c>
      <c r="H86" s="921">
        <f t="shared" si="14"/>
        <v>-543</v>
      </c>
      <c r="I86" s="922">
        <v>0</v>
      </c>
    </row>
    <row r="87" spans="2:9" ht="12">
      <c r="B87" s="1642"/>
      <c r="C87" s="923" t="s">
        <v>1052</v>
      </c>
      <c r="D87" s="56">
        <v>97</v>
      </c>
      <c r="E87" s="919">
        <f>D87/$D$8*100</f>
        <v>0.0015954926182149003</v>
      </c>
      <c r="F87" s="920">
        <v>212</v>
      </c>
      <c r="G87" s="919">
        <f t="shared" si="15"/>
        <v>0.002459626164667795</v>
      </c>
      <c r="H87" s="921">
        <f t="shared" si="14"/>
        <v>115</v>
      </c>
      <c r="I87" s="922">
        <v>0</v>
      </c>
    </row>
    <row r="88" spans="2:9" ht="12">
      <c r="B88" s="1642"/>
      <c r="C88" s="923" t="s">
        <v>1053</v>
      </c>
      <c r="D88" s="56">
        <v>0</v>
      </c>
      <c r="E88" s="919">
        <f>D88/$D$8*100</f>
        <v>0</v>
      </c>
      <c r="F88" s="920">
        <v>6</v>
      </c>
      <c r="G88" s="919">
        <f t="shared" si="15"/>
        <v>6.961206126418288E-05</v>
      </c>
      <c r="H88" s="921">
        <f t="shared" si="14"/>
        <v>6</v>
      </c>
      <c r="I88" s="922">
        <v>0</v>
      </c>
    </row>
    <row r="89" spans="2:9" ht="12">
      <c r="B89" s="1642"/>
      <c r="C89" s="923" t="s">
        <v>1054</v>
      </c>
      <c r="D89" s="56">
        <v>2820</v>
      </c>
      <c r="E89" s="919">
        <f>D89/$D$8*100</f>
        <v>0.0463844245707837</v>
      </c>
      <c r="F89" s="920">
        <v>0</v>
      </c>
      <c r="G89" s="919">
        <f t="shared" si="15"/>
        <v>0</v>
      </c>
      <c r="H89" s="921">
        <f t="shared" si="14"/>
        <v>-2820</v>
      </c>
      <c r="I89" s="925">
        <v>0</v>
      </c>
    </row>
    <row r="90" spans="2:9" ht="12">
      <c r="B90" s="1642"/>
      <c r="C90" s="923" t="s">
        <v>1055</v>
      </c>
      <c r="D90" s="56">
        <v>3137</v>
      </c>
      <c r="E90" s="919">
        <f>D90/$D$8*100</f>
        <v>0.051598560240620026</v>
      </c>
      <c r="F90" s="920">
        <v>0</v>
      </c>
      <c r="G90" s="919">
        <f t="shared" si="15"/>
        <v>0</v>
      </c>
      <c r="H90" s="921">
        <f t="shared" si="14"/>
        <v>-3137</v>
      </c>
      <c r="I90" s="925">
        <v>0</v>
      </c>
    </row>
    <row r="91" spans="2:9" s="910" customFormat="1" ht="11.25">
      <c r="B91" s="1644"/>
      <c r="C91" s="924" t="s">
        <v>788</v>
      </c>
      <c r="D91" s="62">
        <f>SUM(D83:D90)</f>
        <v>9965</v>
      </c>
      <c r="E91" s="912">
        <f>D91/$D$8*100</f>
        <v>0.1639080818609431</v>
      </c>
      <c r="F91" s="62">
        <f>SUM(F83:F90)</f>
        <v>41846</v>
      </c>
      <c r="G91" s="912">
        <f t="shared" si="15"/>
        <v>0.48549771927683283</v>
      </c>
      <c r="H91" s="914">
        <f>SUM(H83:H90)</f>
        <v>31881</v>
      </c>
      <c r="I91" s="915">
        <v>319.9</v>
      </c>
    </row>
    <row r="92" spans="2:9" ht="12" customHeight="1">
      <c r="B92" s="916"/>
      <c r="C92" s="923"/>
      <c r="D92" s="56"/>
      <c r="E92" s="430"/>
      <c r="F92" s="56"/>
      <c r="G92" s="430"/>
      <c r="H92" s="929"/>
      <c r="I92" s="930"/>
    </row>
    <row r="93" spans="2:9" ht="12" customHeight="1">
      <c r="B93" s="1642" t="s">
        <v>1056</v>
      </c>
      <c r="C93" s="923" t="s">
        <v>1057</v>
      </c>
      <c r="D93" s="56">
        <v>27171</v>
      </c>
      <c r="E93" s="919">
        <f>D93/$D$8*100</f>
        <v>0.4469188652527532</v>
      </c>
      <c r="F93" s="920">
        <v>31937</v>
      </c>
      <c r="G93" s="919">
        <f aca="true" t="shared" si="16" ref="G93:G99">F93/$F$8*100</f>
        <v>0.3705334000990348</v>
      </c>
      <c r="H93" s="921">
        <f aca="true" t="shared" si="17" ref="H93:H111">F93-D93</f>
        <v>4766</v>
      </c>
      <c r="I93" s="922">
        <v>0</v>
      </c>
    </row>
    <row r="94" spans="2:9" ht="12" customHeight="1">
      <c r="B94" s="1642"/>
      <c r="C94" s="923" t="s">
        <v>1058</v>
      </c>
      <c r="D94" s="56">
        <v>2210</v>
      </c>
      <c r="E94" s="919">
        <f>D94/$D$8*100</f>
        <v>0.036350914291287936</v>
      </c>
      <c r="F94" s="920">
        <v>20055</v>
      </c>
      <c r="G94" s="919">
        <f t="shared" si="16"/>
        <v>0.23267831477553125</v>
      </c>
      <c r="H94" s="921">
        <f t="shared" si="17"/>
        <v>17845</v>
      </c>
      <c r="I94" s="922">
        <v>0</v>
      </c>
    </row>
    <row r="95" spans="2:9" ht="12" customHeight="1">
      <c r="B95" s="1642"/>
      <c r="C95" s="923" t="s">
        <v>1059</v>
      </c>
      <c r="D95" s="56">
        <v>21870</v>
      </c>
      <c r="E95" s="919">
        <f>D95/$D$8*100</f>
        <v>0.3597260160861842</v>
      </c>
      <c r="F95" s="920">
        <v>32365</v>
      </c>
      <c r="G95" s="919">
        <f t="shared" si="16"/>
        <v>0.37549906046921316</v>
      </c>
      <c r="H95" s="921">
        <f t="shared" si="17"/>
        <v>10495</v>
      </c>
      <c r="I95" s="922">
        <v>0</v>
      </c>
    </row>
    <row r="96" spans="2:9" ht="12" customHeight="1">
      <c r="B96" s="1642"/>
      <c r="C96" s="923" t="s">
        <v>1060</v>
      </c>
      <c r="D96" s="56">
        <v>27275</v>
      </c>
      <c r="E96" s="919">
        <v>0.5</v>
      </c>
      <c r="F96" s="920">
        <v>1497</v>
      </c>
      <c r="G96" s="919">
        <f t="shared" si="16"/>
        <v>0.01736820928541363</v>
      </c>
      <c r="H96" s="921">
        <f t="shared" si="17"/>
        <v>-25778</v>
      </c>
      <c r="I96" s="922">
        <v>0</v>
      </c>
    </row>
    <row r="97" spans="2:9" ht="12" customHeight="1">
      <c r="B97" s="1642"/>
      <c r="C97" s="923" t="s">
        <v>1061</v>
      </c>
      <c r="D97" s="56">
        <v>0</v>
      </c>
      <c r="E97" s="919">
        <f aca="true" t="shared" si="18" ref="E97:E112">D97/$D$8*100</f>
        <v>0</v>
      </c>
      <c r="F97" s="920">
        <v>3032</v>
      </c>
      <c r="G97" s="919">
        <f t="shared" si="16"/>
        <v>0.035177294958833746</v>
      </c>
      <c r="H97" s="921">
        <f t="shared" si="17"/>
        <v>3032</v>
      </c>
      <c r="I97" s="922">
        <v>0</v>
      </c>
    </row>
    <row r="98" spans="2:9" ht="12" customHeight="1">
      <c r="B98" s="1642"/>
      <c r="C98" s="923" t="s">
        <v>1062</v>
      </c>
      <c r="D98" s="56">
        <v>0</v>
      </c>
      <c r="E98" s="919">
        <f t="shared" si="18"/>
        <v>0</v>
      </c>
      <c r="F98" s="920">
        <v>48</v>
      </c>
      <c r="G98" s="919">
        <f t="shared" si="16"/>
        <v>0.000556896490113463</v>
      </c>
      <c r="H98" s="921">
        <f t="shared" si="17"/>
        <v>48</v>
      </c>
      <c r="I98" s="922">
        <v>0</v>
      </c>
    </row>
    <row r="99" spans="2:9" ht="12" customHeight="1">
      <c r="B99" s="1642"/>
      <c r="C99" s="923" t="s">
        <v>1063</v>
      </c>
      <c r="D99" s="56">
        <v>135</v>
      </c>
      <c r="E99" s="919">
        <f t="shared" si="18"/>
        <v>0.0022205309634949644</v>
      </c>
      <c r="F99" s="920">
        <v>1116</v>
      </c>
      <c r="G99" s="919">
        <f t="shared" si="16"/>
        <v>0.012947843395138015</v>
      </c>
      <c r="H99" s="921">
        <f t="shared" si="17"/>
        <v>981</v>
      </c>
      <c r="I99" s="922">
        <v>0</v>
      </c>
    </row>
    <row r="100" spans="2:9" ht="12" customHeight="1">
      <c r="B100" s="1642"/>
      <c r="C100" s="923" t="s">
        <v>1064</v>
      </c>
      <c r="D100" s="56">
        <v>0</v>
      </c>
      <c r="E100" s="919">
        <f t="shared" si="18"/>
        <v>0</v>
      </c>
      <c r="F100" s="920">
        <v>12583</v>
      </c>
      <c r="G100" s="919">
        <v>0.2</v>
      </c>
      <c r="H100" s="921">
        <f t="shared" si="17"/>
        <v>12583</v>
      </c>
      <c r="I100" s="922">
        <v>0</v>
      </c>
    </row>
    <row r="101" spans="2:9" ht="12" customHeight="1">
      <c r="B101" s="1642"/>
      <c r="C101" s="923" t="s">
        <v>1065</v>
      </c>
      <c r="D101" s="56">
        <v>753</v>
      </c>
      <c r="E101" s="919">
        <f t="shared" si="18"/>
        <v>0.01238562826304969</v>
      </c>
      <c r="F101" s="920">
        <v>0</v>
      </c>
      <c r="G101" s="919">
        <f>F101/$F$8*100</f>
        <v>0</v>
      </c>
      <c r="H101" s="921">
        <f t="shared" si="17"/>
        <v>-753</v>
      </c>
      <c r="I101" s="922">
        <v>0</v>
      </c>
    </row>
    <row r="102" spans="2:9" ht="12" customHeight="1">
      <c r="B102" s="1642"/>
      <c r="C102" s="923" t="s">
        <v>1066</v>
      </c>
      <c r="D102" s="56">
        <v>0</v>
      </c>
      <c r="E102" s="919">
        <f t="shared" si="18"/>
        <v>0</v>
      </c>
      <c r="F102" s="920">
        <v>73508</v>
      </c>
      <c r="G102" s="919">
        <f>F102/$F$8*100</f>
        <v>0.8528405665679257</v>
      </c>
      <c r="H102" s="921">
        <f t="shared" si="17"/>
        <v>73508</v>
      </c>
      <c r="I102" s="922">
        <v>0</v>
      </c>
    </row>
    <row r="103" spans="2:9" ht="12" customHeight="1">
      <c r="B103" s="1642"/>
      <c r="C103" s="923" t="s">
        <v>1067</v>
      </c>
      <c r="D103" s="56">
        <v>0</v>
      </c>
      <c r="E103" s="919">
        <f t="shared" si="18"/>
        <v>0</v>
      </c>
      <c r="F103" s="920">
        <v>2798</v>
      </c>
      <c r="G103" s="919">
        <f>F103/$F$8*100</f>
        <v>0.032462424569530614</v>
      </c>
      <c r="H103" s="921">
        <f t="shared" si="17"/>
        <v>2798</v>
      </c>
      <c r="I103" s="922">
        <v>0</v>
      </c>
    </row>
    <row r="104" spans="2:9" ht="12" customHeight="1">
      <c r="B104" s="1642"/>
      <c r="C104" s="923" t="s">
        <v>1068</v>
      </c>
      <c r="D104" s="56">
        <v>0</v>
      </c>
      <c r="E104" s="919">
        <f t="shared" si="18"/>
        <v>0</v>
      </c>
      <c r="F104" s="920">
        <v>1500</v>
      </c>
      <c r="G104" s="919">
        <f>F104/$F$8*100</f>
        <v>0.01740301531604572</v>
      </c>
      <c r="H104" s="921">
        <f t="shared" si="17"/>
        <v>1500</v>
      </c>
      <c r="I104" s="922">
        <v>0</v>
      </c>
    </row>
    <row r="105" spans="2:9" ht="12" customHeight="1">
      <c r="B105" s="1642"/>
      <c r="C105" s="923" t="s">
        <v>1069</v>
      </c>
      <c r="D105" s="56">
        <v>0</v>
      </c>
      <c r="E105" s="919">
        <f t="shared" si="18"/>
        <v>0</v>
      </c>
      <c r="F105" s="920">
        <v>300</v>
      </c>
      <c r="G105" s="919">
        <f>F105/$F$8*100</f>
        <v>0.0034806030632091437</v>
      </c>
      <c r="H105" s="921">
        <f t="shared" si="17"/>
        <v>300</v>
      </c>
      <c r="I105" s="922">
        <v>0</v>
      </c>
    </row>
    <row r="106" spans="2:9" ht="12" customHeight="1">
      <c r="B106" s="1642"/>
      <c r="C106" s="923" t="s">
        <v>1070</v>
      </c>
      <c r="D106" s="56">
        <v>0</v>
      </c>
      <c r="E106" s="919">
        <f t="shared" si="18"/>
        <v>0</v>
      </c>
      <c r="F106" s="920">
        <v>4137</v>
      </c>
      <c r="G106" s="919">
        <v>0.1</v>
      </c>
      <c r="H106" s="921">
        <f t="shared" si="17"/>
        <v>4137</v>
      </c>
      <c r="I106" s="922">
        <v>0</v>
      </c>
    </row>
    <row r="107" spans="2:9" ht="12" customHeight="1">
      <c r="B107" s="1642"/>
      <c r="C107" s="923" t="s">
        <v>1071</v>
      </c>
      <c r="D107" s="56">
        <v>0</v>
      </c>
      <c r="E107" s="919">
        <f t="shared" si="18"/>
        <v>0</v>
      </c>
      <c r="F107" s="920">
        <v>24376</v>
      </c>
      <c r="G107" s="919">
        <f>F107/$F$8*100</f>
        <v>0.2828106008959536</v>
      </c>
      <c r="H107" s="921">
        <f t="shared" si="17"/>
        <v>24376</v>
      </c>
      <c r="I107" s="922">
        <v>0</v>
      </c>
    </row>
    <row r="108" spans="2:9" ht="12" customHeight="1">
      <c r="B108" s="1642"/>
      <c r="C108" s="923" t="s">
        <v>1072</v>
      </c>
      <c r="D108" s="56">
        <v>0</v>
      </c>
      <c r="E108" s="919">
        <f t="shared" si="18"/>
        <v>0</v>
      </c>
      <c r="F108" s="920">
        <v>12360</v>
      </c>
      <c r="G108" s="919">
        <f>F108/$F$8*100</f>
        <v>0.14340084620421673</v>
      </c>
      <c r="H108" s="921">
        <f t="shared" si="17"/>
        <v>12360</v>
      </c>
      <c r="I108" s="922">
        <v>0</v>
      </c>
    </row>
    <row r="109" spans="2:9" ht="12" customHeight="1">
      <c r="B109" s="1642"/>
      <c r="C109" s="923" t="s">
        <v>1073</v>
      </c>
      <c r="D109" s="56">
        <v>0</v>
      </c>
      <c r="E109" s="919">
        <f t="shared" si="18"/>
        <v>0</v>
      </c>
      <c r="F109" s="920">
        <v>5873</v>
      </c>
      <c r="G109" s="926">
        <v>0</v>
      </c>
      <c r="H109" s="921">
        <f t="shared" si="17"/>
        <v>5873</v>
      </c>
      <c r="I109" s="922">
        <v>0</v>
      </c>
    </row>
    <row r="110" spans="2:9" ht="12" customHeight="1">
      <c r="B110" s="1642"/>
      <c r="C110" s="923" t="s">
        <v>1074</v>
      </c>
      <c r="D110" s="56">
        <v>0</v>
      </c>
      <c r="E110" s="919">
        <f t="shared" si="18"/>
        <v>0</v>
      </c>
      <c r="F110" s="920">
        <v>1773</v>
      </c>
      <c r="G110" s="919">
        <f>F110/$F$8*100</f>
        <v>0.020570364103566042</v>
      </c>
      <c r="H110" s="921">
        <f t="shared" si="17"/>
        <v>1773</v>
      </c>
      <c r="I110" s="925">
        <v>0</v>
      </c>
    </row>
    <row r="111" spans="2:9" ht="12" customHeight="1">
      <c r="B111" s="1642"/>
      <c r="C111" s="923" t="s">
        <v>1075</v>
      </c>
      <c r="D111" s="56">
        <v>0</v>
      </c>
      <c r="E111" s="919">
        <f t="shared" si="18"/>
        <v>0</v>
      </c>
      <c r="F111" s="920">
        <v>200</v>
      </c>
      <c r="G111" s="919">
        <f>F111/$F$8*100</f>
        <v>0.002320402042139429</v>
      </c>
      <c r="H111" s="921">
        <f t="shared" si="17"/>
        <v>200</v>
      </c>
      <c r="I111" s="925">
        <v>0</v>
      </c>
    </row>
    <row r="112" spans="2:9" s="910" customFormat="1" ht="12" customHeight="1">
      <c r="B112" s="1645"/>
      <c r="C112" s="931" t="s">
        <v>788</v>
      </c>
      <c r="D112" s="863">
        <f>SUM(D93:D111)</f>
        <v>79414</v>
      </c>
      <c r="E112" s="932">
        <f t="shared" si="18"/>
        <v>1.3062314513702897</v>
      </c>
      <c r="F112" s="863">
        <f>SUM(F93:F111)</f>
        <v>229458</v>
      </c>
      <c r="G112" s="932">
        <v>2.6</v>
      </c>
      <c r="H112" s="933">
        <f>SUM(H93:H111)</f>
        <v>150044</v>
      </c>
      <c r="I112" s="934">
        <v>188.9</v>
      </c>
    </row>
    <row r="113" spans="2:9" ht="12">
      <c r="B113" s="900" t="s">
        <v>1076</v>
      </c>
      <c r="D113" s="903"/>
      <c r="E113" s="919"/>
      <c r="F113" s="919"/>
      <c r="G113" s="919"/>
      <c r="H113" s="903"/>
      <c r="I113" s="903"/>
    </row>
    <row r="114" spans="4:9" ht="12">
      <c r="D114" s="903"/>
      <c r="E114" s="919"/>
      <c r="F114" s="919"/>
      <c r="G114" s="919"/>
      <c r="H114" s="903"/>
      <c r="I114" s="903"/>
    </row>
    <row r="115" spans="4:9" ht="12">
      <c r="D115" s="903"/>
      <c r="E115" s="919"/>
      <c r="F115" s="919"/>
      <c r="G115" s="919"/>
      <c r="H115" s="903"/>
      <c r="I115" s="903"/>
    </row>
    <row r="116" spans="5:8" ht="12">
      <c r="E116" s="935"/>
      <c r="F116" s="935"/>
      <c r="G116" s="935"/>
      <c r="H116" s="903"/>
    </row>
    <row r="117" spans="5:8" ht="12">
      <c r="E117" s="935"/>
      <c r="F117" s="935"/>
      <c r="G117" s="935"/>
      <c r="H117" s="903"/>
    </row>
    <row r="118" spans="5:8" ht="12">
      <c r="E118" s="935"/>
      <c r="F118" s="935"/>
      <c r="G118" s="935"/>
      <c r="H118" s="903"/>
    </row>
    <row r="119" spans="5:8" ht="12">
      <c r="E119" s="935"/>
      <c r="F119" s="935"/>
      <c r="G119" s="935"/>
      <c r="H119" s="903"/>
    </row>
    <row r="120" spans="5:8" ht="12">
      <c r="E120" s="935"/>
      <c r="F120" s="935"/>
      <c r="G120" s="935"/>
      <c r="H120" s="903"/>
    </row>
    <row r="121" spans="5:8" ht="12">
      <c r="E121" s="935"/>
      <c r="F121" s="935"/>
      <c r="G121" s="935"/>
      <c r="H121" s="903"/>
    </row>
    <row r="122" spans="5:8" ht="12">
      <c r="E122" s="935"/>
      <c r="F122" s="935"/>
      <c r="G122" s="935"/>
      <c r="H122" s="903"/>
    </row>
    <row r="123" spans="5:8" ht="12">
      <c r="E123" s="935"/>
      <c r="F123" s="935"/>
      <c r="G123" s="935"/>
      <c r="H123" s="903"/>
    </row>
    <row r="124" spans="5:8" ht="12">
      <c r="E124" s="935"/>
      <c r="F124" s="935"/>
      <c r="G124" s="935"/>
      <c r="H124" s="903"/>
    </row>
    <row r="125" spans="5:8" ht="12">
      <c r="E125" s="935"/>
      <c r="F125" s="935"/>
      <c r="G125" s="935"/>
      <c r="H125" s="903"/>
    </row>
    <row r="126" ht="12">
      <c r="H126" s="903"/>
    </row>
    <row r="127" ht="12">
      <c r="H127" s="903"/>
    </row>
    <row r="128" ht="12">
      <c r="H128" s="903"/>
    </row>
    <row r="129" ht="12">
      <c r="H129" s="903"/>
    </row>
    <row r="130" ht="12">
      <c r="H130" s="903"/>
    </row>
    <row r="131" ht="12">
      <c r="H131" s="903"/>
    </row>
    <row r="132" ht="12">
      <c r="H132" s="903"/>
    </row>
    <row r="133" ht="12">
      <c r="H133" s="903"/>
    </row>
    <row r="134" ht="12">
      <c r="H134" s="903"/>
    </row>
    <row r="135" ht="12">
      <c r="H135" s="903"/>
    </row>
    <row r="136" ht="12">
      <c r="H136" s="903"/>
    </row>
    <row r="137" ht="12">
      <c r="H137" s="903"/>
    </row>
    <row r="138" ht="12">
      <c r="H138" s="903"/>
    </row>
    <row r="139" ht="12">
      <c r="H139" s="903"/>
    </row>
    <row r="140" ht="12">
      <c r="H140" s="903"/>
    </row>
    <row r="141" ht="12">
      <c r="H141" s="903"/>
    </row>
    <row r="142" ht="12">
      <c r="H142" s="903"/>
    </row>
    <row r="143" ht="12">
      <c r="H143" s="903"/>
    </row>
    <row r="144" ht="12">
      <c r="H144" s="903"/>
    </row>
    <row r="145" ht="12">
      <c r="H145" s="903"/>
    </row>
    <row r="146" ht="12">
      <c r="H146" s="903"/>
    </row>
    <row r="147" ht="12">
      <c r="H147" s="903"/>
    </row>
    <row r="148" ht="12">
      <c r="H148" s="903"/>
    </row>
    <row r="149" ht="12">
      <c r="H149" s="903"/>
    </row>
    <row r="150" ht="12">
      <c r="H150" s="903"/>
    </row>
    <row r="151" ht="12">
      <c r="H151" s="903"/>
    </row>
    <row r="152" ht="12">
      <c r="H152" s="903"/>
    </row>
    <row r="153" ht="12">
      <c r="H153" s="903"/>
    </row>
    <row r="154" ht="12">
      <c r="H154" s="903"/>
    </row>
    <row r="155" ht="12">
      <c r="H155" s="903"/>
    </row>
    <row r="156" ht="12">
      <c r="H156" s="903"/>
    </row>
    <row r="157" ht="12">
      <c r="H157" s="903"/>
    </row>
    <row r="158" ht="12">
      <c r="H158" s="903"/>
    </row>
    <row r="159" ht="12">
      <c r="H159" s="903"/>
    </row>
    <row r="160" ht="12">
      <c r="H160" s="903"/>
    </row>
    <row r="161" ht="12">
      <c r="H161" s="903"/>
    </row>
    <row r="162" ht="12">
      <c r="H162" s="903"/>
    </row>
    <row r="163" ht="12">
      <c r="H163" s="903"/>
    </row>
    <row r="164" ht="12">
      <c r="H164" s="903"/>
    </row>
    <row r="165" ht="12">
      <c r="H165" s="903"/>
    </row>
    <row r="166" ht="12">
      <c r="H166" s="903"/>
    </row>
    <row r="167" ht="12">
      <c r="H167" s="903"/>
    </row>
    <row r="168" ht="12">
      <c r="H168" s="903"/>
    </row>
    <row r="169" ht="12">
      <c r="H169" s="903"/>
    </row>
    <row r="170" ht="12">
      <c r="H170" s="903"/>
    </row>
    <row r="171" ht="12">
      <c r="H171" s="903"/>
    </row>
    <row r="172" ht="12">
      <c r="H172" s="903"/>
    </row>
    <row r="173" ht="12">
      <c r="H173" s="903"/>
    </row>
    <row r="174" ht="12">
      <c r="H174" s="903"/>
    </row>
    <row r="175" ht="12">
      <c r="H175" s="903"/>
    </row>
    <row r="176" ht="12">
      <c r="H176" s="903"/>
    </row>
  </sheetData>
  <mergeCells count="19">
    <mergeCell ref="H4:I4"/>
    <mergeCell ref="D5:D6"/>
    <mergeCell ref="E5:E6"/>
    <mergeCell ref="F5:F6"/>
    <mergeCell ref="G5:G6"/>
    <mergeCell ref="H5:H6"/>
    <mergeCell ref="I5:I6"/>
    <mergeCell ref="B8:C8"/>
    <mergeCell ref="B4:C6"/>
    <mergeCell ref="D4:E4"/>
    <mergeCell ref="F4:G4"/>
    <mergeCell ref="B59:B68"/>
    <mergeCell ref="B70:B81"/>
    <mergeCell ref="B83:B91"/>
    <mergeCell ref="B93:B112"/>
    <mergeCell ref="B10:B15"/>
    <mergeCell ref="B17:B29"/>
    <mergeCell ref="B31:B41"/>
    <mergeCell ref="B43:B57"/>
  </mergeCells>
  <printOptions/>
  <pageMargins left="0.75" right="0.75" top="1" bottom="1" header="0.512" footer="0.512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/>
  <dimension ref="A2:AA40"/>
  <sheetViews>
    <sheetView workbookViewId="0" topLeftCell="A1">
      <selection activeCell="A1" sqref="A1"/>
    </sheetView>
  </sheetViews>
  <sheetFormatPr defaultColWidth="9.00390625" defaultRowHeight="14.25" customHeight="1"/>
  <cols>
    <col min="1" max="1" width="2.875" style="936" customWidth="1"/>
    <col min="2" max="2" width="2.25390625" style="936" customWidth="1"/>
    <col min="3" max="3" width="2.375" style="936" customWidth="1"/>
    <col min="4" max="4" width="2.125" style="936" customWidth="1"/>
    <col min="5" max="5" width="1.875" style="936" customWidth="1"/>
    <col min="6" max="6" width="13.50390625" style="936" customWidth="1"/>
    <col min="7" max="14" width="8.125" style="936" customWidth="1"/>
    <col min="15" max="15" width="2.625" style="936" customWidth="1"/>
    <col min="16" max="17" width="2.50390625" style="936" customWidth="1"/>
    <col min="18" max="21" width="8.125" style="936" customWidth="1"/>
    <col min="22" max="22" width="9.50390625" style="936" bestFit="1" customWidth="1"/>
    <col min="23" max="16384" width="8.125" style="936" customWidth="1"/>
  </cols>
  <sheetData>
    <row r="2" ht="14.25" customHeight="1">
      <c r="B2" s="937" t="s">
        <v>1119</v>
      </c>
    </row>
    <row r="3" spans="3:16" ht="14.25" customHeight="1">
      <c r="C3" s="936" t="s">
        <v>1078</v>
      </c>
      <c r="P3" s="936" t="s">
        <v>1079</v>
      </c>
    </row>
    <row r="4" ht="14.25" customHeight="1" thickBot="1">
      <c r="L4" s="938"/>
    </row>
    <row r="5" spans="2:27" ht="24.75" customHeight="1" thickTop="1">
      <c r="B5" s="1673" t="s">
        <v>1080</v>
      </c>
      <c r="C5" s="1674"/>
      <c r="D5" s="1674"/>
      <c r="E5" s="1674"/>
      <c r="F5" s="1675"/>
      <c r="G5" s="939" t="s">
        <v>1081</v>
      </c>
      <c r="H5" s="939" t="s">
        <v>1082</v>
      </c>
      <c r="I5" s="939" t="s">
        <v>1083</v>
      </c>
      <c r="J5" s="939" t="s">
        <v>1084</v>
      </c>
      <c r="K5" s="939" t="s">
        <v>1085</v>
      </c>
      <c r="L5" s="940" t="s">
        <v>1086</v>
      </c>
      <c r="M5" s="939" t="s">
        <v>1087</v>
      </c>
      <c r="N5" s="939" t="s">
        <v>1088</v>
      </c>
      <c r="O5" s="1673" t="s">
        <v>1080</v>
      </c>
      <c r="P5" s="1674"/>
      <c r="Q5" s="1674"/>
      <c r="R5" s="1674"/>
      <c r="S5" s="1675"/>
      <c r="T5" s="939" t="s">
        <v>1081</v>
      </c>
      <c r="U5" s="939" t="s">
        <v>1082</v>
      </c>
      <c r="V5" s="939" t="s">
        <v>1083</v>
      </c>
      <c r="W5" s="939" t="s">
        <v>1084</v>
      </c>
      <c r="X5" s="939" t="s">
        <v>1085</v>
      </c>
      <c r="Y5" s="940" t="s">
        <v>1086</v>
      </c>
      <c r="Z5" s="939" t="s">
        <v>1087</v>
      </c>
      <c r="AA5" s="939" t="s">
        <v>1088</v>
      </c>
    </row>
    <row r="6" spans="2:27" ht="14.25" customHeight="1">
      <c r="B6" s="1676" t="s">
        <v>560</v>
      </c>
      <c r="C6" s="1667"/>
      <c r="D6" s="1667"/>
      <c r="E6" s="1667"/>
      <c r="F6" s="1668"/>
      <c r="G6" s="942">
        <v>58</v>
      </c>
      <c r="H6" s="943">
        <v>63</v>
      </c>
      <c r="I6" s="943">
        <v>57</v>
      </c>
      <c r="J6" s="943">
        <v>69</v>
      </c>
      <c r="K6" s="943">
        <v>72</v>
      </c>
      <c r="L6" s="944">
        <v>64</v>
      </c>
      <c r="M6" s="205">
        <v>67</v>
      </c>
      <c r="N6" s="945">
        <v>5132</v>
      </c>
      <c r="O6" s="1676" t="s">
        <v>560</v>
      </c>
      <c r="P6" s="1667"/>
      <c r="Q6" s="1667"/>
      <c r="R6" s="1667"/>
      <c r="S6" s="1668"/>
      <c r="T6" s="942">
        <v>58</v>
      </c>
      <c r="U6" s="943">
        <v>62</v>
      </c>
      <c r="V6" s="943">
        <v>57</v>
      </c>
      <c r="W6" s="943">
        <v>67</v>
      </c>
      <c r="X6" s="943">
        <v>71</v>
      </c>
      <c r="Y6" s="944">
        <v>64</v>
      </c>
      <c r="Z6" s="205">
        <v>66</v>
      </c>
      <c r="AA6" s="945">
        <v>5188</v>
      </c>
    </row>
    <row r="7" spans="2:27" ht="14.25" customHeight="1">
      <c r="B7" s="1676" t="s">
        <v>1089</v>
      </c>
      <c r="C7" s="1667"/>
      <c r="D7" s="1667"/>
      <c r="E7" s="1667"/>
      <c r="F7" s="1668"/>
      <c r="G7" s="938">
        <v>4.16</v>
      </c>
      <c r="H7" s="946">
        <v>4.29</v>
      </c>
      <c r="I7" s="946">
        <v>4.49</v>
      </c>
      <c r="J7" s="946">
        <v>3.99</v>
      </c>
      <c r="K7" s="946">
        <v>3.94</v>
      </c>
      <c r="L7" s="946">
        <v>3.95</v>
      </c>
      <c r="M7" s="946">
        <v>4.39</v>
      </c>
      <c r="N7" s="947">
        <v>4.12</v>
      </c>
      <c r="O7" s="1676" t="s">
        <v>1089</v>
      </c>
      <c r="P7" s="1667"/>
      <c r="Q7" s="1667"/>
      <c r="R7" s="1667"/>
      <c r="S7" s="1668"/>
      <c r="T7" s="938">
        <v>4.16</v>
      </c>
      <c r="U7" s="946">
        <v>4.44</v>
      </c>
      <c r="V7" s="946">
        <v>4.51</v>
      </c>
      <c r="W7" s="946">
        <v>4.19</v>
      </c>
      <c r="X7" s="946">
        <v>3.97</v>
      </c>
      <c r="Y7" s="946">
        <v>4.03</v>
      </c>
      <c r="Z7" s="946">
        <v>4.48</v>
      </c>
      <c r="AA7" s="947">
        <v>4.11</v>
      </c>
    </row>
    <row r="8" spans="2:27" ht="14.25" customHeight="1">
      <c r="B8" s="1677" t="s">
        <v>1090</v>
      </c>
      <c r="C8" s="1678"/>
      <c r="D8" s="1678"/>
      <c r="E8" s="1678"/>
      <c r="F8" s="1679"/>
      <c r="G8" s="948">
        <v>1.5</v>
      </c>
      <c r="H8" s="948">
        <v>1.59</v>
      </c>
      <c r="I8" s="948">
        <v>1.49</v>
      </c>
      <c r="J8" s="948">
        <v>1.43</v>
      </c>
      <c r="K8" s="948">
        <v>1.81</v>
      </c>
      <c r="L8" s="948">
        <v>1.59</v>
      </c>
      <c r="M8" s="949">
        <v>1.81</v>
      </c>
      <c r="N8" s="950">
        <v>1.54</v>
      </c>
      <c r="O8" s="1677" t="s">
        <v>1090</v>
      </c>
      <c r="P8" s="1678"/>
      <c r="Q8" s="1678"/>
      <c r="R8" s="1678"/>
      <c r="S8" s="1679"/>
      <c r="T8" s="951">
        <v>1.6</v>
      </c>
      <c r="U8" s="948">
        <v>1.63</v>
      </c>
      <c r="V8" s="948">
        <v>1.6</v>
      </c>
      <c r="W8" s="948">
        <v>1.52</v>
      </c>
      <c r="X8" s="948">
        <v>1.89</v>
      </c>
      <c r="Y8" s="948">
        <v>1.56</v>
      </c>
      <c r="Z8" s="949">
        <v>1.46</v>
      </c>
      <c r="AA8" s="950">
        <v>1.53</v>
      </c>
    </row>
    <row r="9" spans="2:27" ht="14.25" customHeight="1">
      <c r="B9" s="952"/>
      <c r="C9" s="941"/>
      <c r="D9" s="941"/>
      <c r="E9" s="941"/>
      <c r="F9" s="953"/>
      <c r="G9" s="954" t="s">
        <v>1382</v>
      </c>
      <c r="H9" s="954" t="s">
        <v>1382</v>
      </c>
      <c r="I9" s="954" t="s">
        <v>1382</v>
      </c>
      <c r="J9" s="954" t="s">
        <v>1382</v>
      </c>
      <c r="K9" s="954" t="s">
        <v>1382</v>
      </c>
      <c r="L9" s="954" t="s">
        <v>1382</v>
      </c>
      <c r="M9" s="954" t="s">
        <v>1382</v>
      </c>
      <c r="N9" s="955" t="s">
        <v>1382</v>
      </c>
      <c r="O9" s="952"/>
      <c r="P9" s="941"/>
      <c r="Q9" s="941"/>
      <c r="R9" s="941"/>
      <c r="S9" s="953"/>
      <c r="T9" s="954" t="s">
        <v>1382</v>
      </c>
      <c r="U9" s="954" t="s">
        <v>1382</v>
      </c>
      <c r="V9" s="954" t="s">
        <v>1382</v>
      </c>
      <c r="W9" s="954" t="s">
        <v>1382</v>
      </c>
      <c r="X9" s="954" t="s">
        <v>1382</v>
      </c>
      <c r="Y9" s="954" t="s">
        <v>1382</v>
      </c>
      <c r="Z9" s="954" t="s">
        <v>1382</v>
      </c>
      <c r="AA9" s="955" t="s">
        <v>1382</v>
      </c>
    </row>
    <row r="10" spans="1:27" ht="14.25" customHeight="1">
      <c r="A10" s="956"/>
      <c r="B10" s="1676" t="s">
        <v>1091</v>
      </c>
      <c r="C10" s="1667"/>
      <c r="D10" s="1667"/>
      <c r="E10" s="1667"/>
      <c r="F10" s="1668"/>
      <c r="G10" s="957">
        <v>72697</v>
      </c>
      <c r="H10" s="957">
        <v>70696</v>
      </c>
      <c r="I10" s="957">
        <v>87691</v>
      </c>
      <c r="J10" s="957">
        <v>93444</v>
      </c>
      <c r="K10" s="957">
        <v>77983</v>
      </c>
      <c r="L10" s="957">
        <v>72981</v>
      </c>
      <c r="M10" s="957">
        <v>90924</v>
      </c>
      <c r="N10" s="958">
        <v>82407</v>
      </c>
      <c r="O10" s="1676" t="s">
        <v>1091</v>
      </c>
      <c r="P10" s="1667"/>
      <c r="Q10" s="1667"/>
      <c r="R10" s="1667"/>
      <c r="S10" s="1668"/>
      <c r="T10" s="957">
        <v>68781</v>
      </c>
      <c r="U10" s="957">
        <v>67176</v>
      </c>
      <c r="V10" s="957">
        <v>145906</v>
      </c>
      <c r="W10" s="957">
        <v>73604</v>
      </c>
      <c r="X10" s="957">
        <v>79836</v>
      </c>
      <c r="Y10" s="957">
        <v>66983</v>
      </c>
      <c r="Z10" s="957">
        <v>85564</v>
      </c>
      <c r="AA10" s="958">
        <v>80862</v>
      </c>
    </row>
    <row r="11" spans="1:27" s="964" customFormat="1" ht="14.25" customHeight="1">
      <c r="A11" s="959"/>
      <c r="B11" s="960"/>
      <c r="C11" s="1665" t="s">
        <v>1092</v>
      </c>
      <c r="D11" s="1665"/>
      <c r="E11" s="1665"/>
      <c r="F11" s="1666"/>
      <c r="G11" s="962">
        <v>47226</v>
      </c>
      <c r="H11" s="962">
        <v>47945</v>
      </c>
      <c r="I11" s="962">
        <v>53713</v>
      </c>
      <c r="J11" s="962">
        <v>50227</v>
      </c>
      <c r="K11" s="962">
        <v>53729</v>
      </c>
      <c r="L11" s="962">
        <v>50141</v>
      </c>
      <c r="M11" s="962">
        <v>58477</v>
      </c>
      <c r="N11" s="963">
        <v>53797</v>
      </c>
      <c r="O11" s="960"/>
      <c r="P11" s="1665" t="s">
        <v>1092</v>
      </c>
      <c r="Q11" s="1665"/>
      <c r="R11" s="1665"/>
      <c r="S11" s="1666"/>
      <c r="T11" s="962">
        <v>46793</v>
      </c>
      <c r="U11" s="962">
        <v>46642</v>
      </c>
      <c r="V11" s="962">
        <v>114909</v>
      </c>
      <c r="W11" s="962">
        <v>52655</v>
      </c>
      <c r="X11" s="962">
        <v>51384</v>
      </c>
      <c r="Y11" s="962">
        <v>47422</v>
      </c>
      <c r="Z11" s="962">
        <v>52471</v>
      </c>
      <c r="AA11" s="963">
        <v>53291</v>
      </c>
    </row>
    <row r="12" spans="2:27" s="964" customFormat="1" ht="14.25" customHeight="1">
      <c r="B12" s="960"/>
      <c r="C12" s="961"/>
      <c r="D12" s="1665" t="s">
        <v>1093</v>
      </c>
      <c r="E12" s="1665"/>
      <c r="F12" s="1666"/>
      <c r="G12" s="962">
        <v>43399</v>
      </c>
      <c r="H12" s="962">
        <v>44348</v>
      </c>
      <c r="I12" s="962">
        <v>50984</v>
      </c>
      <c r="J12" s="962">
        <v>47217</v>
      </c>
      <c r="K12" s="962">
        <v>50406</v>
      </c>
      <c r="L12" s="962">
        <v>45820</v>
      </c>
      <c r="M12" s="962">
        <v>48194</v>
      </c>
      <c r="N12" s="963">
        <v>49709</v>
      </c>
      <c r="O12" s="960"/>
      <c r="P12" s="961"/>
      <c r="Q12" s="1665" t="s">
        <v>1093</v>
      </c>
      <c r="R12" s="1665"/>
      <c r="S12" s="1666"/>
      <c r="T12" s="962">
        <v>42547</v>
      </c>
      <c r="U12" s="962">
        <v>43217</v>
      </c>
      <c r="V12" s="962">
        <v>53587</v>
      </c>
      <c r="W12" s="962">
        <v>49027</v>
      </c>
      <c r="X12" s="962">
        <v>48629</v>
      </c>
      <c r="Y12" s="962">
        <v>43397</v>
      </c>
      <c r="Z12" s="962">
        <v>46830</v>
      </c>
      <c r="AA12" s="963">
        <v>48810</v>
      </c>
    </row>
    <row r="13" spans="2:27" ht="14.25" customHeight="1">
      <c r="B13" s="952"/>
      <c r="C13" s="941"/>
      <c r="D13" s="941"/>
      <c r="E13" s="1667" t="s">
        <v>1094</v>
      </c>
      <c r="F13" s="1668"/>
      <c r="G13" s="957">
        <f aca="true" t="shared" si="0" ref="G13:M13">SUM(G14:G15)</f>
        <v>37040</v>
      </c>
      <c r="H13" s="957">
        <f t="shared" si="0"/>
        <v>37546</v>
      </c>
      <c r="I13" s="957">
        <f t="shared" si="0"/>
        <v>45162</v>
      </c>
      <c r="J13" s="957">
        <f t="shared" si="0"/>
        <v>43109</v>
      </c>
      <c r="K13" s="957">
        <f t="shared" si="0"/>
        <v>37442</v>
      </c>
      <c r="L13" s="957">
        <f t="shared" si="0"/>
        <v>40567</v>
      </c>
      <c r="M13" s="957">
        <f t="shared" si="0"/>
        <v>39732</v>
      </c>
      <c r="N13" s="958">
        <v>43980</v>
      </c>
      <c r="O13" s="952"/>
      <c r="P13" s="941"/>
      <c r="Q13" s="941"/>
      <c r="R13" s="1667" t="s">
        <v>1094</v>
      </c>
      <c r="S13" s="1668"/>
      <c r="T13" s="957">
        <f>SUM(T14:T15)</f>
        <v>36187</v>
      </c>
      <c r="U13" s="957">
        <f>SUM(U14:U15)</f>
        <v>36056</v>
      </c>
      <c r="V13" s="957">
        <f>SUM(V14:V15)</f>
        <v>44762</v>
      </c>
      <c r="W13" s="957">
        <f>SUM(W14:W15)</f>
        <v>42946</v>
      </c>
      <c r="X13" s="957">
        <f>SUM(X14:X15)</f>
        <v>34657</v>
      </c>
      <c r="Y13" s="957">
        <v>37950</v>
      </c>
      <c r="Z13" s="957">
        <f>SUM(Z14:Z15)</f>
        <v>38280</v>
      </c>
      <c r="AA13" s="958">
        <v>43490</v>
      </c>
    </row>
    <row r="14" spans="2:27" ht="14.25" customHeight="1">
      <c r="B14" s="952"/>
      <c r="C14" s="941"/>
      <c r="D14" s="941"/>
      <c r="E14" s="1680" t="s">
        <v>1095</v>
      </c>
      <c r="F14" s="1681"/>
      <c r="G14" s="957">
        <v>36060</v>
      </c>
      <c r="H14" s="957">
        <v>35631</v>
      </c>
      <c r="I14" s="957">
        <v>43011</v>
      </c>
      <c r="J14" s="957">
        <v>42052</v>
      </c>
      <c r="K14" s="957">
        <v>36517</v>
      </c>
      <c r="L14" s="957">
        <v>39647</v>
      </c>
      <c r="M14" s="957">
        <v>37587</v>
      </c>
      <c r="N14" s="958">
        <v>42643</v>
      </c>
      <c r="O14" s="952"/>
      <c r="P14" s="941"/>
      <c r="Q14" s="941"/>
      <c r="R14" s="1680" t="s">
        <v>1095</v>
      </c>
      <c r="S14" s="1681"/>
      <c r="T14" s="957">
        <v>35505</v>
      </c>
      <c r="U14" s="957">
        <v>35412</v>
      </c>
      <c r="V14" s="957">
        <v>43756</v>
      </c>
      <c r="W14" s="957">
        <v>41862</v>
      </c>
      <c r="X14" s="957">
        <v>34020</v>
      </c>
      <c r="Y14" s="957">
        <v>36945</v>
      </c>
      <c r="Z14" s="957">
        <v>37211</v>
      </c>
      <c r="AA14" s="958">
        <v>42132</v>
      </c>
    </row>
    <row r="15" spans="2:27" ht="14.25" customHeight="1">
      <c r="B15" s="952"/>
      <c r="C15" s="941"/>
      <c r="D15" s="941"/>
      <c r="E15" s="1680" t="s">
        <v>1096</v>
      </c>
      <c r="F15" s="1681"/>
      <c r="G15" s="957">
        <v>980</v>
      </c>
      <c r="H15" s="957">
        <v>1915</v>
      </c>
      <c r="I15" s="957">
        <v>2151</v>
      </c>
      <c r="J15" s="957">
        <v>1057</v>
      </c>
      <c r="K15" s="957">
        <v>925</v>
      </c>
      <c r="L15" s="957">
        <v>920</v>
      </c>
      <c r="M15" s="957">
        <v>2145</v>
      </c>
      <c r="N15" s="958">
        <v>1320</v>
      </c>
      <c r="O15" s="952"/>
      <c r="P15" s="941"/>
      <c r="Q15" s="941"/>
      <c r="R15" s="1680" t="s">
        <v>1096</v>
      </c>
      <c r="S15" s="1681"/>
      <c r="T15" s="957">
        <v>682</v>
      </c>
      <c r="U15" s="957">
        <v>644</v>
      </c>
      <c r="V15" s="957">
        <v>1006</v>
      </c>
      <c r="W15" s="957">
        <v>1084</v>
      </c>
      <c r="X15" s="957">
        <v>637</v>
      </c>
      <c r="Y15" s="957">
        <v>817</v>
      </c>
      <c r="Z15" s="957">
        <v>1069</v>
      </c>
      <c r="AA15" s="958">
        <v>1326</v>
      </c>
    </row>
    <row r="16" spans="2:27" s="964" customFormat="1" ht="14.25" customHeight="1">
      <c r="B16" s="960"/>
      <c r="C16" s="961"/>
      <c r="D16" s="1665" t="s">
        <v>1097</v>
      </c>
      <c r="E16" s="1665"/>
      <c r="F16" s="1666"/>
      <c r="G16" s="962">
        <v>6359</v>
      </c>
      <c r="H16" s="962">
        <v>6802</v>
      </c>
      <c r="I16" s="962">
        <v>5822</v>
      </c>
      <c r="J16" s="962">
        <v>4108</v>
      </c>
      <c r="K16" s="962">
        <v>12964</v>
      </c>
      <c r="L16" s="962">
        <v>5253</v>
      </c>
      <c r="M16" s="962">
        <v>3462</v>
      </c>
      <c r="N16" s="963">
        <v>3973</v>
      </c>
      <c r="O16" s="960"/>
      <c r="P16" s="961"/>
      <c r="Q16" s="1684" t="s">
        <v>1097</v>
      </c>
      <c r="R16" s="1684"/>
      <c r="S16" s="1685"/>
      <c r="T16" s="965">
        <v>6360</v>
      </c>
      <c r="U16" s="965">
        <v>7161</v>
      </c>
      <c r="V16" s="965">
        <v>8825</v>
      </c>
      <c r="W16" s="965">
        <v>6081</v>
      </c>
      <c r="X16" s="965">
        <v>13972</v>
      </c>
      <c r="Y16" s="965">
        <v>5447</v>
      </c>
      <c r="Z16" s="965">
        <v>8550</v>
      </c>
      <c r="AA16" s="966">
        <v>5320</v>
      </c>
    </row>
    <row r="17" spans="2:27" s="964" customFormat="1" ht="14.25" customHeight="1">
      <c r="B17" s="960"/>
      <c r="C17" s="961"/>
      <c r="D17" s="1665" t="s">
        <v>1098</v>
      </c>
      <c r="E17" s="1665"/>
      <c r="F17" s="1666"/>
      <c r="G17" s="962">
        <v>694</v>
      </c>
      <c r="H17" s="962">
        <v>915</v>
      </c>
      <c r="I17" s="962">
        <v>386</v>
      </c>
      <c r="J17" s="962">
        <v>1085</v>
      </c>
      <c r="K17" s="962">
        <v>572</v>
      </c>
      <c r="L17" s="962">
        <v>1926</v>
      </c>
      <c r="M17" s="962">
        <v>8274</v>
      </c>
      <c r="N17" s="963">
        <v>1412</v>
      </c>
      <c r="O17" s="960"/>
      <c r="P17" s="961"/>
      <c r="Q17" s="1665" t="s">
        <v>1098</v>
      </c>
      <c r="R17" s="1665"/>
      <c r="S17" s="1666"/>
      <c r="T17" s="962">
        <v>1288</v>
      </c>
      <c r="U17" s="962">
        <v>1803</v>
      </c>
      <c r="V17" s="962">
        <v>731</v>
      </c>
      <c r="W17" s="962">
        <v>685</v>
      </c>
      <c r="X17" s="962">
        <v>466</v>
      </c>
      <c r="Y17" s="962">
        <v>1792</v>
      </c>
      <c r="Z17" s="962">
        <v>2745</v>
      </c>
      <c r="AA17" s="963">
        <v>1445</v>
      </c>
    </row>
    <row r="18" spans="2:27" s="964" customFormat="1" ht="14.25" customHeight="1">
      <c r="B18" s="960"/>
      <c r="C18" s="961"/>
      <c r="D18" s="1665" t="s">
        <v>1099</v>
      </c>
      <c r="E18" s="1665"/>
      <c r="F18" s="1666"/>
      <c r="G18" s="962">
        <v>3133</v>
      </c>
      <c r="H18" s="962">
        <v>2682</v>
      </c>
      <c r="I18" s="962">
        <v>2343</v>
      </c>
      <c r="J18" s="962">
        <v>1925</v>
      </c>
      <c r="K18" s="962">
        <v>2751</v>
      </c>
      <c r="L18" s="962">
        <v>2395</v>
      </c>
      <c r="M18" s="962">
        <v>7009</v>
      </c>
      <c r="N18" s="963">
        <v>2676</v>
      </c>
      <c r="O18" s="960"/>
      <c r="P18" s="961"/>
      <c r="Q18" s="1665" t="s">
        <v>1099</v>
      </c>
      <c r="R18" s="1665"/>
      <c r="S18" s="1666"/>
      <c r="T18" s="962">
        <v>2958</v>
      </c>
      <c r="U18" s="962">
        <v>1622</v>
      </c>
      <c r="V18" s="962">
        <v>60591</v>
      </c>
      <c r="W18" s="962">
        <v>2943</v>
      </c>
      <c r="X18" s="962">
        <v>2289</v>
      </c>
      <c r="Y18" s="962">
        <v>2233</v>
      </c>
      <c r="Z18" s="962">
        <v>2896</v>
      </c>
      <c r="AA18" s="963">
        <v>3036</v>
      </c>
    </row>
    <row r="19" spans="2:27" s="964" customFormat="1" ht="14.25" customHeight="1">
      <c r="B19" s="960"/>
      <c r="C19" s="1665" t="s">
        <v>1100</v>
      </c>
      <c r="D19" s="1665"/>
      <c r="E19" s="1665"/>
      <c r="F19" s="1666"/>
      <c r="G19" s="962">
        <v>7633</v>
      </c>
      <c r="H19" s="962">
        <v>6990</v>
      </c>
      <c r="I19" s="962">
        <v>13297</v>
      </c>
      <c r="J19" s="962">
        <v>27871</v>
      </c>
      <c r="K19" s="962">
        <v>8823</v>
      </c>
      <c r="L19" s="962">
        <v>8121</v>
      </c>
      <c r="M19" s="962">
        <v>11183</v>
      </c>
      <c r="N19" s="963">
        <v>9621</v>
      </c>
      <c r="O19" s="960"/>
      <c r="P19" s="1665" t="s">
        <v>1100</v>
      </c>
      <c r="Q19" s="1665"/>
      <c r="R19" s="1665"/>
      <c r="S19" s="1666"/>
      <c r="T19" s="962">
        <v>9805</v>
      </c>
      <c r="U19" s="962">
        <v>8181</v>
      </c>
      <c r="V19" s="962">
        <v>13340</v>
      </c>
      <c r="W19" s="962">
        <v>9424</v>
      </c>
      <c r="X19" s="962">
        <v>13699</v>
      </c>
      <c r="Y19" s="962">
        <v>6787</v>
      </c>
      <c r="Z19" s="962">
        <v>7506</v>
      </c>
      <c r="AA19" s="963">
        <v>9764</v>
      </c>
    </row>
    <row r="20" spans="2:27" s="964" customFormat="1" ht="14.25" customHeight="1" thickBot="1">
      <c r="B20" s="967"/>
      <c r="C20" s="1682" t="s">
        <v>1101</v>
      </c>
      <c r="D20" s="1682"/>
      <c r="E20" s="1682"/>
      <c r="F20" s="1683"/>
      <c r="G20" s="968">
        <v>17838</v>
      </c>
      <c r="H20" s="968">
        <v>15761</v>
      </c>
      <c r="I20" s="968">
        <v>20681</v>
      </c>
      <c r="J20" s="968">
        <v>15346</v>
      </c>
      <c r="K20" s="968">
        <v>15431</v>
      </c>
      <c r="L20" s="968">
        <v>14719</v>
      </c>
      <c r="M20" s="968">
        <v>21264</v>
      </c>
      <c r="N20" s="969">
        <v>18989</v>
      </c>
      <c r="O20" s="967"/>
      <c r="P20" s="1682" t="s">
        <v>1101</v>
      </c>
      <c r="Q20" s="1682"/>
      <c r="R20" s="1682"/>
      <c r="S20" s="1683"/>
      <c r="T20" s="968">
        <v>12183</v>
      </c>
      <c r="U20" s="968">
        <v>12353</v>
      </c>
      <c r="V20" s="968">
        <v>17657</v>
      </c>
      <c r="W20" s="968">
        <v>11525</v>
      </c>
      <c r="X20" s="968">
        <v>14753</v>
      </c>
      <c r="Y20" s="968">
        <v>12774</v>
      </c>
      <c r="Z20" s="968">
        <v>25587</v>
      </c>
      <c r="AA20" s="969">
        <v>17807</v>
      </c>
    </row>
    <row r="21" spans="2:27" s="964" customFormat="1" ht="14.25" customHeight="1" thickTop="1">
      <c r="B21" s="970"/>
      <c r="C21" s="1671" t="s">
        <v>1102</v>
      </c>
      <c r="D21" s="1671"/>
      <c r="E21" s="1671"/>
      <c r="F21" s="1672"/>
      <c r="G21" s="962">
        <v>45257</v>
      </c>
      <c r="H21" s="962">
        <v>45531</v>
      </c>
      <c r="I21" s="962">
        <v>55499</v>
      </c>
      <c r="J21" s="962">
        <v>51150</v>
      </c>
      <c r="K21" s="962">
        <v>48019</v>
      </c>
      <c r="L21" s="962">
        <v>47508</v>
      </c>
      <c r="M21" s="962">
        <v>51698</v>
      </c>
      <c r="N21" s="963">
        <v>50394</v>
      </c>
      <c r="O21" s="970"/>
      <c r="P21" s="1671" t="s">
        <v>1102</v>
      </c>
      <c r="Q21" s="1671"/>
      <c r="R21" s="1671"/>
      <c r="S21" s="1672"/>
      <c r="T21" s="962">
        <v>42191</v>
      </c>
      <c r="U21" s="962">
        <v>44087</v>
      </c>
      <c r="V21" s="962">
        <v>61762</v>
      </c>
      <c r="W21" s="962">
        <v>51002</v>
      </c>
      <c r="X21" s="962">
        <v>47584</v>
      </c>
      <c r="Y21" s="962">
        <v>42561</v>
      </c>
      <c r="Z21" s="962">
        <v>46443</v>
      </c>
      <c r="AA21" s="963">
        <v>49632</v>
      </c>
    </row>
    <row r="22" spans="2:27" s="964" customFormat="1" ht="14.25" customHeight="1">
      <c r="B22" s="970"/>
      <c r="C22" s="1665" t="s">
        <v>1103</v>
      </c>
      <c r="D22" s="1665"/>
      <c r="E22" s="1665"/>
      <c r="F22" s="1666"/>
      <c r="G22" s="962">
        <v>40716</v>
      </c>
      <c r="H22" s="962">
        <v>41173</v>
      </c>
      <c r="I22" s="962">
        <v>49998</v>
      </c>
      <c r="J22" s="962">
        <v>45387</v>
      </c>
      <c r="K22" s="962">
        <v>42812</v>
      </c>
      <c r="L22" s="962">
        <v>42734</v>
      </c>
      <c r="M22" s="962">
        <v>47272</v>
      </c>
      <c r="N22" s="963">
        <v>45739</v>
      </c>
      <c r="O22" s="970"/>
      <c r="P22" s="1665" t="s">
        <v>1103</v>
      </c>
      <c r="Q22" s="1665"/>
      <c r="R22" s="1665"/>
      <c r="S22" s="1666"/>
      <c r="T22" s="962">
        <v>37781</v>
      </c>
      <c r="U22" s="962">
        <v>40094</v>
      </c>
      <c r="V22" s="962">
        <v>51919</v>
      </c>
      <c r="W22" s="962">
        <v>45607</v>
      </c>
      <c r="X22" s="962">
        <v>43150</v>
      </c>
      <c r="Y22" s="962">
        <v>38303</v>
      </c>
      <c r="Z22" s="962">
        <v>42577</v>
      </c>
      <c r="AA22" s="963">
        <v>45103</v>
      </c>
    </row>
    <row r="23" spans="2:27" s="964" customFormat="1" ht="14.25" customHeight="1">
      <c r="B23" s="970"/>
      <c r="C23" s="961"/>
      <c r="D23" s="1665" t="s">
        <v>1104</v>
      </c>
      <c r="E23" s="1665"/>
      <c r="F23" s="1666"/>
      <c r="G23" s="962">
        <f aca="true" t="shared" si="1" ref="G23:N23">SUM(G24:G25)</f>
        <v>15036</v>
      </c>
      <c r="H23" s="962">
        <f t="shared" si="1"/>
        <v>16704</v>
      </c>
      <c r="I23" s="962">
        <f t="shared" si="1"/>
        <v>18048</v>
      </c>
      <c r="J23" s="962">
        <f t="shared" si="1"/>
        <v>17307</v>
      </c>
      <c r="K23" s="962">
        <f t="shared" si="1"/>
        <v>15128</v>
      </c>
      <c r="L23" s="962">
        <f t="shared" si="1"/>
        <v>14522</v>
      </c>
      <c r="M23" s="962">
        <f t="shared" si="1"/>
        <v>18092</v>
      </c>
      <c r="N23" s="963">
        <f t="shared" si="1"/>
        <v>17689</v>
      </c>
      <c r="O23" s="970"/>
      <c r="P23" s="961"/>
      <c r="Q23" s="1665" t="s">
        <v>1104</v>
      </c>
      <c r="R23" s="1665"/>
      <c r="S23" s="1666"/>
      <c r="T23" s="962">
        <f aca="true" t="shared" si="2" ref="T23:AA23">SUM(T24:T25)</f>
        <v>15479</v>
      </c>
      <c r="U23" s="962">
        <f t="shared" si="2"/>
        <v>17489</v>
      </c>
      <c r="V23" s="962">
        <f t="shared" si="2"/>
        <v>17664</v>
      </c>
      <c r="W23" s="962">
        <f t="shared" si="2"/>
        <v>16250</v>
      </c>
      <c r="X23" s="962">
        <f t="shared" si="2"/>
        <v>15092</v>
      </c>
      <c r="Y23" s="962">
        <f t="shared" si="2"/>
        <v>13849</v>
      </c>
      <c r="Z23" s="962">
        <f t="shared" si="2"/>
        <v>17668</v>
      </c>
      <c r="AA23" s="963">
        <f t="shared" si="2"/>
        <v>16862</v>
      </c>
    </row>
    <row r="24" spans="2:27" ht="14.25" customHeight="1">
      <c r="B24" s="971"/>
      <c r="C24" s="941"/>
      <c r="D24" s="941"/>
      <c r="E24" s="1667" t="s">
        <v>1105</v>
      </c>
      <c r="F24" s="1668"/>
      <c r="G24" s="957">
        <v>4045</v>
      </c>
      <c r="H24" s="957">
        <v>3732</v>
      </c>
      <c r="I24" s="957">
        <v>3894</v>
      </c>
      <c r="J24" s="957">
        <v>3542</v>
      </c>
      <c r="K24" s="957">
        <v>3357</v>
      </c>
      <c r="L24" s="957">
        <v>3561</v>
      </c>
      <c r="M24" s="957">
        <v>3790</v>
      </c>
      <c r="N24" s="958">
        <v>3851</v>
      </c>
      <c r="O24" s="971"/>
      <c r="P24" s="941"/>
      <c r="Q24" s="941"/>
      <c r="R24" s="1667" t="s">
        <v>1105</v>
      </c>
      <c r="S24" s="1668"/>
      <c r="T24" s="957">
        <v>3563</v>
      </c>
      <c r="U24" s="957">
        <v>3455</v>
      </c>
      <c r="V24" s="957">
        <v>3835</v>
      </c>
      <c r="W24" s="957">
        <v>3427</v>
      </c>
      <c r="X24" s="957">
        <v>3303</v>
      </c>
      <c r="Y24" s="957">
        <v>3491</v>
      </c>
      <c r="Z24" s="957">
        <v>3839</v>
      </c>
      <c r="AA24" s="958">
        <v>3673</v>
      </c>
    </row>
    <row r="25" spans="2:27" ht="14.25" customHeight="1">
      <c r="B25" s="971"/>
      <c r="C25" s="941"/>
      <c r="D25" s="941"/>
      <c r="E25" s="1667" t="s">
        <v>1106</v>
      </c>
      <c r="F25" s="1668"/>
      <c r="G25" s="957">
        <v>10991</v>
      </c>
      <c r="H25" s="957">
        <v>12972</v>
      </c>
      <c r="I25" s="957">
        <v>14154</v>
      </c>
      <c r="J25" s="957">
        <v>13765</v>
      </c>
      <c r="K25" s="957">
        <v>11771</v>
      </c>
      <c r="L25" s="957">
        <v>10961</v>
      </c>
      <c r="M25" s="957">
        <v>14302</v>
      </c>
      <c r="N25" s="958">
        <v>13838</v>
      </c>
      <c r="O25" s="971"/>
      <c r="P25" s="941"/>
      <c r="Q25" s="941"/>
      <c r="R25" s="1667" t="s">
        <v>1106</v>
      </c>
      <c r="S25" s="1668"/>
      <c r="T25" s="957">
        <v>11916</v>
      </c>
      <c r="U25" s="957">
        <v>14034</v>
      </c>
      <c r="V25" s="957">
        <v>13829</v>
      </c>
      <c r="W25" s="957">
        <v>12823</v>
      </c>
      <c r="X25" s="957">
        <v>11789</v>
      </c>
      <c r="Y25" s="957">
        <v>10358</v>
      </c>
      <c r="Z25" s="957">
        <v>13829</v>
      </c>
      <c r="AA25" s="958">
        <v>13189</v>
      </c>
    </row>
    <row r="26" spans="2:27" s="964" customFormat="1" ht="14.25" customHeight="1">
      <c r="B26" s="970"/>
      <c r="C26" s="961"/>
      <c r="D26" s="1665" t="s">
        <v>1107</v>
      </c>
      <c r="E26" s="1665"/>
      <c r="F26" s="1666"/>
      <c r="G26" s="962">
        <v>4480</v>
      </c>
      <c r="H26" s="962">
        <v>3129</v>
      </c>
      <c r="I26" s="962">
        <v>6328</v>
      </c>
      <c r="J26" s="962">
        <v>4154</v>
      </c>
      <c r="K26" s="962">
        <v>3331</v>
      </c>
      <c r="L26" s="962">
        <v>6093</v>
      </c>
      <c r="M26" s="962">
        <v>6934</v>
      </c>
      <c r="N26" s="963">
        <v>4228</v>
      </c>
      <c r="O26" s="970"/>
      <c r="P26" s="961"/>
      <c r="Q26" s="1665" t="s">
        <v>1107</v>
      </c>
      <c r="R26" s="1665"/>
      <c r="S26" s="1666"/>
      <c r="T26" s="962">
        <v>1936</v>
      </c>
      <c r="U26" s="962">
        <v>3130</v>
      </c>
      <c r="V26" s="962">
        <v>5053</v>
      </c>
      <c r="W26" s="962">
        <v>4110</v>
      </c>
      <c r="X26" s="962">
        <v>4240</v>
      </c>
      <c r="Y26" s="962">
        <v>3542</v>
      </c>
      <c r="Z26" s="962">
        <v>3976</v>
      </c>
      <c r="AA26" s="963">
        <v>4348</v>
      </c>
    </row>
    <row r="27" spans="2:27" s="964" customFormat="1" ht="14.25" customHeight="1">
      <c r="B27" s="970"/>
      <c r="C27" s="961"/>
      <c r="D27" s="1665" t="s">
        <v>1108</v>
      </c>
      <c r="E27" s="1665"/>
      <c r="F27" s="1666"/>
      <c r="G27" s="962">
        <v>2593</v>
      </c>
      <c r="H27" s="962">
        <v>2127</v>
      </c>
      <c r="I27" s="962">
        <v>2394</v>
      </c>
      <c r="J27" s="962">
        <v>2635</v>
      </c>
      <c r="K27" s="962">
        <v>2083</v>
      </c>
      <c r="L27" s="962">
        <v>1792</v>
      </c>
      <c r="M27" s="962">
        <v>1636</v>
      </c>
      <c r="N27" s="963">
        <v>2011</v>
      </c>
      <c r="O27" s="970"/>
      <c r="P27" s="961"/>
      <c r="Q27" s="1665" t="s">
        <v>1108</v>
      </c>
      <c r="R27" s="1665"/>
      <c r="S27" s="1666"/>
      <c r="T27" s="962">
        <v>1896</v>
      </c>
      <c r="U27" s="962">
        <v>2921</v>
      </c>
      <c r="V27" s="962">
        <v>2807</v>
      </c>
      <c r="W27" s="962">
        <v>2734</v>
      </c>
      <c r="X27" s="962">
        <v>2000</v>
      </c>
      <c r="Y27" s="962">
        <v>2135</v>
      </c>
      <c r="Z27" s="962">
        <v>2076</v>
      </c>
      <c r="AA27" s="963">
        <v>1887</v>
      </c>
    </row>
    <row r="28" spans="2:27" s="964" customFormat="1" ht="14.25" customHeight="1">
      <c r="B28" s="970"/>
      <c r="C28" s="961"/>
      <c r="D28" s="1665" t="s">
        <v>1109</v>
      </c>
      <c r="E28" s="1665"/>
      <c r="F28" s="1666"/>
      <c r="G28" s="962">
        <v>5606</v>
      </c>
      <c r="H28" s="962">
        <v>5554</v>
      </c>
      <c r="I28" s="962">
        <v>4043</v>
      </c>
      <c r="J28" s="962">
        <v>5296</v>
      </c>
      <c r="K28" s="962">
        <v>6344</v>
      </c>
      <c r="L28" s="962">
        <v>4722</v>
      </c>
      <c r="M28" s="962">
        <v>5702</v>
      </c>
      <c r="N28" s="963">
        <v>5202</v>
      </c>
      <c r="O28" s="970"/>
      <c r="P28" s="961"/>
      <c r="Q28" s="1665" t="s">
        <v>1109</v>
      </c>
      <c r="R28" s="1665"/>
      <c r="S28" s="1666"/>
      <c r="T28" s="962">
        <v>4665</v>
      </c>
      <c r="U28" s="962">
        <v>5177</v>
      </c>
      <c r="V28" s="962">
        <v>5295</v>
      </c>
      <c r="W28" s="962">
        <v>5353</v>
      </c>
      <c r="X28" s="962">
        <v>5304</v>
      </c>
      <c r="Y28" s="962">
        <v>5294</v>
      </c>
      <c r="Z28" s="962">
        <v>5741</v>
      </c>
      <c r="AA28" s="963">
        <v>5656</v>
      </c>
    </row>
    <row r="29" spans="2:27" s="972" customFormat="1" ht="14.25" customHeight="1">
      <c r="B29" s="973"/>
      <c r="C29" s="974"/>
      <c r="D29" s="1669" t="s">
        <v>1110</v>
      </c>
      <c r="E29" s="1669"/>
      <c r="F29" s="1670"/>
      <c r="G29" s="975">
        <v>13001</v>
      </c>
      <c r="H29" s="975">
        <v>13659</v>
      </c>
      <c r="I29" s="975">
        <v>19185</v>
      </c>
      <c r="J29" s="975">
        <v>15995</v>
      </c>
      <c r="K29" s="975">
        <v>15926</v>
      </c>
      <c r="L29" s="975">
        <v>15605</v>
      </c>
      <c r="M29" s="975">
        <v>14908</v>
      </c>
      <c r="N29" s="976">
        <v>16609</v>
      </c>
      <c r="O29" s="973"/>
      <c r="P29" s="974"/>
      <c r="Q29" s="1669" t="s">
        <v>1110</v>
      </c>
      <c r="R29" s="1669"/>
      <c r="S29" s="1670"/>
      <c r="T29" s="975">
        <v>13805</v>
      </c>
      <c r="U29" s="975">
        <v>11377</v>
      </c>
      <c r="V29" s="975">
        <v>21100</v>
      </c>
      <c r="W29" s="975">
        <v>17160</v>
      </c>
      <c r="X29" s="975">
        <v>16514</v>
      </c>
      <c r="Y29" s="975">
        <v>13483</v>
      </c>
      <c r="Z29" s="975">
        <v>13116</v>
      </c>
      <c r="AA29" s="976">
        <v>16066</v>
      </c>
    </row>
    <row r="30" spans="2:27" ht="14.25" customHeight="1">
      <c r="B30" s="977"/>
      <c r="C30" s="941"/>
      <c r="D30" s="941"/>
      <c r="E30" s="1667" t="s">
        <v>1111</v>
      </c>
      <c r="F30" s="1668"/>
      <c r="G30" s="957">
        <v>2085</v>
      </c>
      <c r="H30" s="957">
        <v>1980</v>
      </c>
      <c r="I30" s="957">
        <v>2749</v>
      </c>
      <c r="J30" s="957">
        <v>1943</v>
      </c>
      <c r="K30" s="957">
        <v>1748</v>
      </c>
      <c r="L30" s="957">
        <v>2174</v>
      </c>
      <c r="M30" s="957">
        <v>2441</v>
      </c>
      <c r="N30" s="978">
        <v>2587</v>
      </c>
      <c r="O30" s="977"/>
      <c r="P30" s="941"/>
      <c r="Q30" s="941"/>
      <c r="R30" s="1667" t="s">
        <v>1111</v>
      </c>
      <c r="S30" s="1668"/>
      <c r="T30" s="957">
        <v>2249</v>
      </c>
      <c r="U30" s="957">
        <v>2048</v>
      </c>
      <c r="V30" s="957">
        <v>2467</v>
      </c>
      <c r="W30" s="957">
        <v>2334</v>
      </c>
      <c r="X30" s="957">
        <v>1944</v>
      </c>
      <c r="Y30" s="957">
        <v>1969</v>
      </c>
      <c r="Z30" s="957">
        <v>1998</v>
      </c>
      <c r="AA30" s="978">
        <v>2455</v>
      </c>
    </row>
    <row r="31" spans="2:27" ht="14.25" customHeight="1">
      <c r="B31" s="977"/>
      <c r="C31" s="941"/>
      <c r="D31" s="941"/>
      <c r="E31" s="1667" t="s">
        <v>1112</v>
      </c>
      <c r="F31" s="1668"/>
      <c r="G31" s="957">
        <v>1771</v>
      </c>
      <c r="H31" s="957">
        <v>3217</v>
      </c>
      <c r="I31" s="957">
        <v>3192</v>
      </c>
      <c r="J31" s="957">
        <v>2772</v>
      </c>
      <c r="K31" s="957">
        <v>3097</v>
      </c>
      <c r="L31" s="957">
        <v>2745</v>
      </c>
      <c r="M31" s="957">
        <v>2320</v>
      </c>
      <c r="N31" s="978">
        <v>3444</v>
      </c>
      <c r="O31" s="977"/>
      <c r="P31" s="941"/>
      <c r="Q31" s="941"/>
      <c r="R31" s="1667" t="s">
        <v>1112</v>
      </c>
      <c r="S31" s="1668"/>
      <c r="T31" s="957">
        <v>2835</v>
      </c>
      <c r="U31" s="957">
        <v>1705</v>
      </c>
      <c r="V31" s="957">
        <v>2634</v>
      </c>
      <c r="W31" s="957">
        <v>2197</v>
      </c>
      <c r="X31" s="957">
        <v>3488</v>
      </c>
      <c r="Y31" s="957">
        <v>2478</v>
      </c>
      <c r="Z31" s="957">
        <v>2092</v>
      </c>
      <c r="AA31" s="978">
        <v>2884</v>
      </c>
    </row>
    <row r="32" spans="2:27" ht="14.25" customHeight="1">
      <c r="B32" s="977"/>
      <c r="C32" s="941"/>
      <c r="D32" s="941"/>
      <c r="E32" s="1667" t="s">
        <v>1113</v>
      </c>
      <c r="F32" s="1668"/>
      <c r="G32" s="957">
        <v>1658</v>
      </c>
      <c r="H32" s="957">
        <v>2361</v>
      </c>
      <c r="I32" s="957">
        <v>3534</v>
      </c>
      <c r="J32" s="957">
        <v>2238</v>
      </c>
      <c r="K32" s="957">
        <v>3930</v>
      </c>
      <c r="L32" s="957">
        <v>3834</v>
      </c>
      <c r="M32" s="957">
        <v>2456</v>
      </c>
      <c r="N32" s="978">
        <v>2072</v>
      </c>
      <c r="O32" s="977"/>
      <c r="P32" s="941"/>
      <c r="Q32" s="941"/>
      <c r="R32" s="1667" t="s">
        <v>1113</v>
      </c>
      <c r="S32" s="1668"/>
      <c r="T32" s="957">
        <v>2370</v>
      </c>
      <c r="U32" s="957">
        <v>2181</v>
      </c>
      <c r="V32" s="957">
        <v>3580</v>
      </c>
      <c r="W32" s="957">
        <v>2289</v>
      </c>
      <c r="X32" s="957">
        <v>2982</v>
      </c>
      <c r="Y32" s="957">
        <v>2836</v>
      </c>
      <c r="Z32" s="957">
        <v>2304</v>
      </c>
      <c r="AA32" s="978">
        <v>2443</v>
      </c>
    </row>
    <row r="33" spans="2:27" s="964" customFormat="1" ht="14.25" customHeight="1">
      <c r="B33" s="979"/>
      <c r="C33" s="1665" t="s">
        <v>1114</v>
      </c>
      <c r="D33" s="1665"/>
      <c r="E33" s="1665"/>
      <c r="F33" s="1666"/>
      <c r="G33" s="962">
        <v>4541</v>
      </c>
      <c r="H33" s="962">
        <v>4358</v>
      </c>
      <c r="I33" s="962">
        <v>5501</v>
      </c>
      <c r="J33" s="962">
        <v>5763</v>
      </c>
      <c r="K33" s="962">
        <v>5207</v>
      </c>
      <c r="L33" s="962">
        <v>4774</v>
      </c>
      <c r="M33" s="962">
        <v>4426</v>
      </c>
      <c r="N33" s="980">
        <v>4655</v>
      </c>
      <c r="O33" s="979"/>
      <c r="P33" s="1665" t="s">
        <v>1114</v>
      </c>
      <c r="Q33" s="1665"/>
      <c r="R33" s="1665"/>
      <c r="S33" s="1666"/>
      <c r="T33" s="962">
        <v>4410</v>
      </c>
      <c r="U33" s="962">
        <v>3993</v>
      </c>
      <c r="V33" s="962">
        <v>9843</v>
      </c>
      <c r="W33" s="962">
        <v>5395</v>
      </c>
      <c r="X33" s="962">
        <v>4434</v>
      </c>
      <c r="Y33" s="962">
        <v>4258</v>
      </c>
      <c r="Z33" s="962">
        <v>3866</v>
      </c>
      <c r="AA33" s="980">
        <v>4529</v>
      </c>
    </row>
    <row r="34" spans="2:27" ht="14.25" customHeight="1">
      <c r="B34" s="977"/>
      <c r="C34" s="941"/>
      <c r="D34" s="1667" t="s">
        <v>1115</v>
      </c>
      <c r="E34" s="1667"/>
      <c r="F34" s="1668"/>
      <c r="G34" s="957">
        <v>2193</v>
      </c>
      <c r="H34" s="957">
        <v>1785</v>
      </c>
      <c r="I34" s="957">
        <v>3098</v>
      </c>
      <c r="J34" s="957">
        <v>3458</v>
      </c>
      <c r="K34" s="957">
        <v>2620</v>
      </c>
      <c r="L34" s="957">
        <v>2265</v>
      </c>
      <c r="M34" s="957">
        <v>2543</v>
      </c>
      <c r="N34" s="978">
        <v>2651</v>
      </c>
      <c r="O34" s="977"/>
      <c r="P34" s="941"/>
      <c r="Q34" s="1667" t="s">
        <v>1115</v>
      </c>
      <c r="R34" s="1667"/>
      <c r="S34" s="1668"/>
      <c r="T34" s="957">
        <v>2182</v>
      </c>
      <c r="U34" s="957">
        <v>1635</v>
      </c>
      <c r="V34" s="957">
        <v>7359</v>
      </c>
      <c r="W34" s="957">
        <v>2897</v>
      </c>
      <c r="X34" s="957">
        <v>1989</v>
      </c>
      <c r="Y34" s="957">
        <v>1910</v>
      </c>
      <c r="Z34" s="957">
        <v>2064</v>
      </c>
      <c r="AA34" s="978">
        <v>2498</v>
      </c>
    </row>
    <row r="35" spans="2:27" ht="14.25" customHeight="1">
      <c r="B35" s="977"/>
      <c r="C35" s="941"/>
      <c r="D35" s="1667" t="s">
        <v>1116</v>
      </c>
      <c r="E35" s="1667"/>
      <c r="F35" s="1668"/>
      <c r="G35" s="957">
        <v>2291</v>
      </c>
      <c r="H35" s="957">
        <v>2424</v>
      </c>
      <c r="I35" s="957">
        <v>2298</v>
      </c>
      <c r="J35" s="957">
        <v>2228</v>
      </c>
      <c r="K35" s="957">
        <v>2507</v>
      </c>
      <c r="L35" s="957">
        <v>2422</v>
      </c>
      <c r="M35" s="957">
        <v>1793</v>
      </c>
      <c r="N35" s="978">
        <v>7884</v>
      </c>
      <c r="O35" s="977"/>
      <c r="P35" s="941"/>
      <c r="Q35" s="1667" t="s">
        <v>1116</v>
      </c>
      <c r="R35" s="1667"/>
      <c r="S35" s="1668"/>
      <c r="T35" s="957">
        <v>2174</v>
      </c>
      <c r="U35" s="957">
        <v>2261</v>
      </c>
      <c r="V35" s="957">
        <v>2369</v>
      </c>
      <c r="W35" s="957">
        <v>2293</v>
      </c>
      <c r="X35" s="957">
        <v>2427</v>
      </c>
      <c r="Y35" s="957">
        <v>2271</v>
      </c>
      <c r="Z35" s="957">
        <v>1730</v>
      </c>
      <c r="AA35" s="978">
        <v>1892</v>
      </c>
    </row>
    <row r="36" spans="2:27" s="964" customFormat="1" ht="14.25" customHeight="1">
      <c r="B36" s="979"/>
      <c r="C36" s="1665" t="s">
        <v>1117</v>
      </c>
      <c r="D36" s="1665"/>
      <c r="E36" s="1665"/>
      <c r="F36" s="1666"/>
      <c r="G36" s="962">
        <v>14753</v>
      </c>
      <c r="H36" s="962">
        <v>10629</v>
      </c>
      <c r="I36" s="962">
        <v>14640</v>
      </c>
      <c r="J36" s="962">
        <v>28961</v>
      </c>
      <c r="K36" s="962">
        <v>14839</v>
      </c>
      <c r="L36" s="962">
        <v>12166</v>
      </c>
      <c r="M36" s="962">
        <v>13506</v>
      </c>
      <c r="N36" s="980">
        <v>13337</v>
      </c>
      <c r="O36" s="979"/>
      <c r="P36" s="1665" t="s">
        <v>1117</v>
      </c>
      <c r="Q36" s="1665"/>
      <c r="R36" s="1665"/>
      <c r="S36" s="1666"/>
      <c r="T36" s="962">
        <v>13841</v>
      </c>
      <c r="U36" s="962">
        <v>10163</v>
      </c>
      <c r="V36" s="962">
        <v>65481</v>
      </c>
      <c r="W36" s="962">
        <v>10824</v>
      </c>
      <c r="X36" s="962">
        <v>14503</v>
      </c>
      <c r="Y36" s="962">
        <v>13327</v>
      </c>
      <c r="Z36" s="962">
        <v>11995</v>
      </c>
      <c r="AA36" s="980">
        <v>12809</v>
      </c>
    </row>
    <row r="37" spans="2:27" s="964" customFormat="1" ht="14.25" customHeight="1">
      <c r="B37" s="981"/>
      <c r="C37" s="1663" t="s">
        <v>1118</v>
      </c>
      <c r="D37" s="1663"/>
      <c r="E37" s="1663"/>
      <c r="F37" s="1664"/>
      <c r="G37" s="982">
        <v>12687</v>
      </c>
      <c r="H37" s="982">
        <v>14536</v>
      </c>
      <c r="I37" s="982">
        <v>17552</v>
      </c>
      <c r="J37" s="982">
        <v>13333</v>
      </c>
      <c r="K37" s="982">
        <v>15125</v>
      </c>
      <c r="L37" s="982">
        <v>13307</v>
      </c>
      <c r="M37" s="982">
        <v>25720</v>
      </c>
      <c r="N37" s="983">
        <v>18676</v>
      </c>
      <c r="O37" s="981"/>
      <c r="P37" s="1663" t="s">
        <v>1118</v>
      </c>
      <c r="Q37" s="1663"/>
      <c r="R37" s="1663"/>
      <c r="S37" s="1664"/>
      <c r="T37" s="982">
        <v>12749</v>
      </c>
      <c r="U37" s="982">
        <v>12926</v>
      </c>
      <c r="V37" s="982">
        <v>18663</v>
      </c>
      <c r="W37" s="982">
        <v>11778</v>
      </c>
      <c r="X37" s="982">
        <v>17749</v>
      </c>
      <c r="Y37" s="982">
        <v>11095</v>
      </c>
      <c r="Z37" s="982">
        <v>27126</v>
      </c>
      <c r="AA37" s="983">
        <v>18421</v>
      </c>
    </row>
    <row r="38" spans="2:12" ht="14.25" customHeight="1">
      <c r="B38" s="984"/>
      <c r="C38" s="972"/>
      <c r="D38" s="972"/>
      <c r="E38" s="972"/>
      <c r="F38" s="985"/>
      <c r="G38" s="985"/>
      <c r="H38" s="985"/>
      <c r="I38" s="985"/>
      <c r="J38" s="985"/>
      <c r="K38" s="985"/>
      <c r="L38" s="985"/>
    </row>
    <row r="39" spans="2:12" ht="14.25" customHeight="1">
      <c r="B39" s="984"/>
      <c r="C39" s="972"/>
      <c r="D39" s="972"/>
      <c r="E39" s="972"/>
      <c r="F39" s="986"/>
      <c r="G39" s="986"/>
      <c r="H39" s="987"/>
      <c r="I39" s="986"/>
      <c r="J39" s="988"/>
      <c r="K39" s="988"/>
      <c r="L39" s="986"/>
    </row>
    <row r="40" spans="6:12" ht="14.25" customHeight="1">
      <c r="F40" s="989"/>
      <c r="G40" s="990"/>
      <c r="H40" s="987"/>
      <c r="I40" s="990"/>
      <c r="J40" s="991"/>
      <c r="K40" s="991"/>
      <c r="L40" s="989"/>
    </row>
  </sheetData>
  <mergeCells count="64">
    <mergeCell ref="B5:F5"/>
    <mergeCell ref="B6:F6"/>
    <mergeCell ref="B7:F7"/>
    <mergeCell ref="B8:F8"/>
    <mergeCell ref="B10:F10"/>
    <mergeCell ref="C11:F11"/>
    <mergeCell ref="D12:F12"/>
    <mergeCell ref="E13:F13"/>
    <mergeCell ref="E14:F14"/>
    <mergeCell ref="E15:F15"/>
    <mergeCell ref="D16:F16"/>
    <mergeCell ref="D17:F17"/>
    <mergeCell ref="D18:F18"/>
    <mergeCell ref="C19:F19"/>
    <mergeCell ref="C20:F20"/>
    <mergeCell ref="R15:S15"/>
    <mergeCell ref="Q16:S16"/>
    <mergeCell ref="Q17:S17"/>
    <mergeCell ref="Q18:S18"/>
    <mergeCell ref="P19:S19"/>
    <mergeCell ref="P20:S20"/>
    <mergeCell ref="C21:F21"/>
    <mergeCell ref="C22:F22"/>
    <mergeCell ref="D23:F23"/>
    <mergeCell ref="E24:F24"/>
    <mergeCell ref="E25:F25"/>
    <mergeCell ref="D26:F26"/>
    <mergeCell ref="D27:F27"/>
    <mergeCell ref="D28:F28"/>
    <mergeCell ref="D29:F29"/>
    <mergeCell ref="E30:F30"/>
    <mergeCell ref="E31:F31"/>
    <mergeCell ref="E32:F32"/>
    <mergeCell ref="C33:F33"/>
    <mergeCell ref="D34:F34"/>
    <mergeCell ref="D35:F35"/>
    <mergeCell ref="C36:F36"/>
    <mergeCell ref="C37:F37"/>
    <mergeCell ref="O5:S5"/>
    <mergeCell ref="O6:S6"/>
    <mergeCell ref="O7:S7"/>
    <mergeCell ref="O8:S8"/>
    <mergeCell ref="O10:S10"/>
    <mergeCell ref="P11:S11"/>
    <mergeCell ref="Q12:S12"/>
    <mergeCell ref="R13:S13"/>
    <mergeCell ref="R14:S14"/>
    <mergeCell ref="P21:S21"/>
    <mergeCell ref="P22:S22"/>
    <mergeCell ref="Q23:S23"/>
    <mergeCell ref="R24:S24"/>
    <mergeCell ref="R25:S25"/>
    <mergeCell ref="Q26:S26"/>
    <mergeCell ref="Q27:S27"/>
    <mergeCell ref="Q28:S28"/>
    <mergeCell ref="Q29:S29"/>
    <mergeCell ref="R30:S30"/>
    <mergeCell ref="R31:S31"/>
    <mergeCell ref="R32:S32"/>
    <mergeCell ref="P37:S37"/>
    <mergeCell ref="P33:S33"/>
    <mergeCell ref="Q34:S34"/>
    <mergeCell ref="Q35:S35"/>
    <mergeCell ref="P36:S36"/>
  </mergeCells>
  <printOptions/>
  <pageMargins left="0.75" right="0.75" top="1" bottom="1" header="0.512" footer="0.512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/>
  <dimension ref="B2:J46"/>
  <sheetViews>
    <sheetView workbookViewId="0" topLeftCell="A1">
      <selection activeCell="A1" sqref="A1"/>
    </sheetView>
  </sheetViews>
  <sheetFormatPr defaultColWidth="9.00390625" defaultRowHeight="13.5"/>
  <cols>
    <col min="1" max="1" width="2.625" style="992" customWidth="1"/>
    <col min="2" max="2" width="3.375" style="992" customWidth="1"/>
    <col min="3" max="3" width="20.625" style="992" customWidth="1"/>
    <col min="4" max="4" width="15.625" style="992" customWidth="1"/>
    <col min="5" max="5" width="8.625" style="992" customWidth="1"/>
    <col min="6" max="6" width="15.625" style="992" customWidth="1"/>
    <col min="7" max="7" width="8.625" style="992" customWidth="1"/>
    <col min="8" max="8" width="15.625" style="992" customWidth="1"/>
    <col min="9" max="9" width="8.625" style="992" customWidth="1"/>
    <col min="10" max="16384" width="9.00390625" style="992" customWidth="1"/>
  </cols>
  <sheetData>
    <row r="2" ht="14.25">
      <c r="B2" s="993" t="s">
        <v>1157</v>
      </c>
    </row>
    <row r="3" ht="12.75" thickBot="1">
      <c r="I3" s="994"/>
    </row>
    <row r="4" spans="2:9" s="995" customFormat="1" ht="15" customHeight="1" thickTop="1">
      <c r="B4" s="1690" t="s">
        <v>1120</v>
      </c>
      <c r="C4" s="1691"/>
      <c r="D4" s="996" t="s">
        <v>1121</v>
      </c>
      <c r="E4" s="997"/>
      <c r="F4" s="996" t="s">
        <v>1122</v>
      </c>
      <c r="G4" s="997"/>
      <c r="H4" s="996" t="s">
        <v>1123</v>
      </c>
      <c r="I4" s="997"/>
    </row>
    <row r="5" spans="2:9" s="995" customFormat="1" ht="15" customHeight="1">
      <c r="B5" s="1692"/>
      <c r="C5" s="1693"/>
      <c r="D5" s="999" t="s">
        <v>1153</v>
      </c>
      <c r="E5" s="1000" t="s">
        <v>1124</v>
      </c>
      <c r="F5" s="999" t="s">
        <v>1154</v>
      </c>
      <c r="G5" s="1000" t="s">
        <v>1124</v>
      </c>
      <c r="H5" s="999" t="s">
        <v>1154</v>
      </c>
      <c r="I5" s="1001" t="s">
        <v>1124</v>
      </c>
    </row>
    <row r="6" spans="2:9" s="995" customFormat="1" ht="15" customHeight="1">
      <c r="B6" s="1002"/>
      <c r="C6" s="1003"/>
      <c r="D6" s="1004" t="s">
        <v>1382</v>
      </c>
      <c r="E6" s="1004" t="s">
        <v>4</v>
      </c>
      <c r="F6" s="1004" t="s">
        <v>1382</v>
      </c>
      <c r="G6" s="1004" t="s">
        <v>4</v>
      </c>
      <c r="H6" s="1004" t="s">
        <v>1382</v>
      </c>
      <c r="I6" s="1005" t="s">
        <v>4</v>
      </c>
    </row>
    <row r="7" spans="2:9" s="1006" customFormat="1" ht="15" customHeight="1">
      <c r="B7" s="1694"/>
      <c r="C7" s="1695"/>
      <c r="D7" s="1007"/>
      <c r="E7" s="1008"/>
      <c r="F7" s="1686" t="s">
        <v>1155</v>
      </c>
      <c r="G7" s="1687"/>
      <c r="I7" s="1009"/>
    </row>
    <row r="8" spans="2:9" ht="9.75" customHeight="1">
      <c r="B8" s="1010"/>
      <c r="C8" s="1011"/>
      <c r="D8" s="1012"/>
      <c r="E8" s="1013"/>
      <c r="F8" s="1012"/>
      <c r="G8" s="1013"/>
      <c r="H8" s="1012"/>
      <c r="I8" s="1014"/>
    </row>
    <row r="9" spans="2:10" s="995" customFormat="1" ht="15" customHeight="1">
      <c r="B9" s="1015"/>
      <c r="C9" s="998" t="s">
        <v>1125</v>
      </c>
      <c r="D9" s="1016">
        <v>2358096613</v>
      </c>
      <c r="E9" s="1017">
        <v>11.6</v>
      </c>
      <c r="F9" s="1016">
        <v>2721971857</v>
      </c>
      <c r="G9" s="1017">
        <v>11.3</v>
      </c>
      <c r="H9" s="1016">
        <v>3229001178</v>
      </c>
      <c r="I9" s="1018">
        <v>11.5</v>
      </c>
      <c r="J9" s="1019"/>
    </row>
    <row r="10" spans="2:10" s="995" customFormat="1" ht="15" customHeight="1">
      <c r="B10" s="1015"/>
      <c r="C10" s="998" t="s">
        <v>1126</v>
      </c>
      <c r="D10" s="1016">
        <v>904039643</v>
      </c>
      <c r="E10" s="1017">
        <v>4.4</v>
      </c>
      <c r="F10" s="1016">
        <v>660927244</v>
      </c>
      <c r="G10" s="1017">
        <v>2.8</v>
      </c>
      <c r="H10" s="1016">
        <v>759028825</v>
      </c>
      <c r="I10" s="1018">
        <v>2.7</v>
      </c>
      <c r="J10" s="1020"/>
    </row>
    <row r="11" spans="2:9" s="995" customFormat="1" ht="15" customHeight="1">
      <c r="B11" s="1015"/>
      <c r="C11" s="998" t="s">
        <v>1127</v>
      </c>
      <c r="D11" s="1016">
        <v>7673962000</v>
      </c>
      <c r="E11" s="1017">
        <v>37.7</v>
      </c>
      <c r="F11" s="1016">
        <v>9247124000</v>
      </c>
      <c r="G11" s="1017">
        <v>38.4</v>
      </c>
      <c r="H11" s="1016">
        <v>10558521000</v>
      </c>
      <c r="I11" s="1018">
        <v>37.6</v>
      </c>
    </row>
    <row r="12" spans="2:9" s="995" customFormat="1" ht="15" customHeight="1">
      <c r="B12" s="1015"/>
      <c r="C12" s="998" t="s">
        <v>1128</v>
      </c>
      <c r="D12" s="1016">
        <v>130056986</v>
      </c>
      <c r="E12" s="1017">
        <v>0.6</v>
      </c>
      <c r="F12" s="1016">
        <v>102074296</v>
      </c>
      <c r="G12" s="1017">
        <v>0.4</v>
      </c>
      <c r="H12" s="1016">
        <v>144800081</v>
      </c>
      <c r="I12" s="1018">
        <v>0.5</v>
      </c>
    </row>
    <row r="13" spans="2:9" s="995" customFormat="1" ht="15" customHeight="1">
      <c r="B13" s="1015"/>
      <c r="C13" s="998" t="s">
        <v>1129</v>
      </c>
      <c r="D13" s="1016">
        <v>306350256</v>
      </c>
      <c r="E13" s="1017">
        <v>1.5</v>
      </c>
      <c r="F13" s="1016">
        <v>342744322</v>
      </c>
      <c r="G13" s="1017">
        <v>1.4</v>
      </c>
      <c r="H13" s="1016">
        <v>386680768</v>
      </c>
      <c r="I13" s="1018">
        <v>1.4</v>
      </c>
    </row>
    <row r="14" spans="2:9" s="995" customFormat="1" ht="15" customHeight="1">
      <c r="B14" s="1015"/>
      <c r="C14" s="998" t="s">
        <v>1130</v>
      </c>
      <c r="D14" s="1016">
        <v>494087739</v>
      </c>
      <c r="E14" s="1017">
        <v>2.4</v>
      </c>
      <c r="F14" s="1016">
        <v>554356759</v>
      </c>
      <c r="G14" s="1017">
        <v>2.3</v>
      </c>
      <c r="H14" s="1016">
        <v>692838571</v>
      </c>
      <c r="I14" s="1018">
        <v>2.5</v>
      </c>
    </row>
    <row r="15" spans="2:9" s="995" customFormat="1" ht="15" customHeight="1">
      <c r="B15" s="1015"/>
      <c r="C15" s="998"/>
      <c r="D15" s="1016"/>
      <c r="E15" s="1017"/>
      <c r="F15" s="1016"/>
      <c r="G15" s="1017"/>
      <c r="H15" s="1016"/>
      <c r="I15" s="1018"/>
    </row>
    <row r="16" spans="2:9" s="995" customFormat="1" ht="15" customHeight="1">
      <c r="B16" s="1015"/>
      <c r="C16" s="998" t="s">
        <v>1131</v>
      </c>
      <c r="D16" s="1016">
        <v>6477910040</v>
      </c>
      <c r="E16" s="1017">
        <v>31.8</v>
      </c>
      <c r="F16" s="1016">
        <v>7804699597</v>
      </c>
      <c r="G16" s="1017">
        <v>32.4</v>
      </c>
      <c r="H16" s="1016">
        <v>9451030940</v>
      </c>
      <c r="I16" s="1018">
        <v>33.7</v>
      </c>
    </row>
    <row r="17" spans="2:9" s="995" customFormat="1" ht="15" customHeight="1">
      <c r="B17" s="1015"/>
      <c r="C17" s="998" t="s">
        <v>1132</v>
      </c>
      <c r="D17" s="1016">
        <v>165136780</v>
      </c>
      <c r="E17" s="1017">
        <v>0.8</v>
      </c>
      <c r="F17" s="1016">
        <v>144291968</v>
      </c>
      <c r="G17" s="1017">
        <v>0.6</v>
      </c>
      <c r="H17" s="1016">
        <v>178592506</v>
      </c>
      <c r="I17" s="1018">
        <v>0.6</v>
      </c>
    </row>
    <row r="18" spans="2:9" s="995" customFormat="1" ht="15" customHeight="1">
      <c r="B18" s="1015"/>
      <c r="C18" s="998" t="s">
        <v>1133</v>
      </c>
      <c r="D18" s="1016">
        <v>215319307</v>
      </c>
      <c r="E18" s="1017">
        <v>1.1</v>
      </c>
      <c r="F18" s="1016">
        <v>283587088</v>
      </c>
      <c r="G18" s="1017">
        <v>1.2</v>
      </c>
      <c r="H18" s="1016">
        <v>272417667</v>
      </c>
      <c r="I18" s="1018">
        <v>1</v>
      </c>
    </row>
    <row r="19" spans="2:9" s="995" customFormat="1" ht="15" customHeight="1">
      <c r="B19" s="1015"/>
      <c r="C19" s="998" t="s">
        <v>1134</v>
      </c>
      <c r="D19" s="1016">
        <v>573045613</v>
      </c>
      <c r="E19" s="1017">
        <v>2.8</v>
      </c>
      <c r="F19" s="1016">
        <v>828704845</v>
      </c>
      <c r="G19" s="1017">
        <v>3.4</v>
      </c>
      <c r="H19" s="1016">
        <v>1014283575</v>
      </c>
      <c r="I19" s="1018">
        <v>3.6</v>
      </c>
    </row>
    <row r="20" spans="2:9" s="995" customFormat="1" ht="15" customHeight="1">
      <c r="B20" s="1015"/>
      <c r="C20" s="998" t="s">
        <v>1135</v>
      </c>
      <c r="D20" s="1016">
        <v>464700000</v>
      </c>
      <c r="E20" s="1017">
        <v>2.3</v>
      </c>
      <c r="F20" s="1016">
        <v>539400000</v>
      </c>
      <c r="G20" s="1017">
        <v>2.2</v>
      </c>
      <c r="H20" s="1016">
        <v>815000000</v>
      </c>
      <c r="I20" s="1018">
        <v>2.9</v>
      </c>
    </row>
    <row r="21" spans="2:9" s="995" customFormat="1" ht="15" customHeight="1">
      <c r="B21" s="1015"/>
      <c r="C21" s="998" t="s">
        <v>1136</v>
      </c>
      <c r="D21" s="1016">
        <v>601143594</v>
      </c>
      <c r="E21" s="1017">
        <v>3</v>
      </c>
      <c r="F21" s="1016">
        <v>859349168</v>
      </c>
      <c r="G21" s="1017">
        <v>3.6</v>
      </c>
      <c r="H21" s="1016">
        <v>547563509</v>
      </c>
      <c r="I21" s="1018">
        <v>2</v>
      </c>
    </row>
    <row r="22" spans="2:9" s="995" customFormat="1" ht="15" customHeight="1">
      <c r="B22" s="1015"/>
      <c r="C22" s="998"/>
      <c r="D22" s="1016"/>
      <c r="E22" s="1017"/>
      <c r="F22" s="1016"/>
      <c r="G22" s="1017"/>
      <c r="H22" s="1016"/>
      <c r="I22" s="1018"/>
    </row>
    <row r="23" spans="2:9" s="1006" customFormat="1" ht="15" customHeight="1">
      <c r="B23" s="1696" t="s">
        <v>1749</v>
      </c>
      <c r="C23" s="1697"/>
      <c r="D23" s="214">
        <f aca="true" t="shared" si="0" ref="D23:I23">SUM(D9:D21)</f>
        <v>20363848571</v>
      </c>
      <c r="E23" s="1021">
        <f t="shared" si="0"/>
        <v>99.99999999999999</v>
      </c>
      <c r="F23" s="214">
        <f t="shared" si="0"/>
        <v>24089231144</v>
      </c>
      <c r="G23" s="1021">
        <f t="shared" si="0"/>
        <v>100</v>
      </c>
      <c r="H23" s="214">
        <f t="shared" si="0"/>
        <v>28049758620</v>
      </c>
      <c r="I23" s="1022">
        <f t="shared" si="0"/>
        <v>100</v>
      </c>
    </row>
    <row r="24" spans="2:9" s="1023" customFormat="1" ht="9.75" customHeight="1">
      <c r="B24" s="1024"/>
      <c r="C24" s="1025"/>
      <c r="D24" s="1026"/>
      <c r="E24" s="1027"/>
      <c r="F24" s="1026"/>
      <c r="G24" s="1027"/>
      <c r="H24" s="1026"/>
      <c r="I24" s="1028"/>
    </row>
    <row r="25" spans="2:9" s="1006" customFormat="1" ht="15" customHeight="1">
      <c r="B25" s="1694"/>
      <c r="C25" s="1698"/>
      <c r="D25" s="1007"/>
      <c r="E25" s="1008"/>
      <c r="F25" s="1686" t="s">
        <v>1156</v>
      </c>
      <c r="G25" s="1686"/>
      <c r="I25" s="1009"/>
    </row>
    <row r="26" spans="2:9" ht="9.75" customHeight="1">
      <c r="B26" s="1010"/>
      <c r="C26" s="1011"/>
      <c r="D26" s="1012"/>
      <c r="E26" s="1013"/>
      <c r="F26" s="1012"/>
      <c r="G26" s="1013"/>
      <c r="H26" s="1012"/>
      <c r="I26" s="1014"/>
    </row>
    <row r="27" spans="2:9" s="995" customFormat="1" ht="15" customHeight="1">
      <c r="B27" s="1015"/>
      <c r="C27" s="998" t="s">
        <v>1137</v>
      </c>
      <c r="D27" s="1016">
        <v>88646398</v>
      </c>
      <c r="E27" s="1017">
        <v>0.4</v>
      </c>
      <c r="F27" s="1016">
        <v>92147447</v>
      </c>
      <c r="G27" s="1017">
        <v>0.4</v>
      </c>
      <c r="H27" s="1016">
        <v>111132081</v>
      </c>
      <c r="I27" s="1018">
        <v>0.4</v>
      </c>
    </row>
    <row r="28" spans="2:9" s="995" customFormat="1" ht="15" customHeight="1">
      <c r="B28" s="1015"/>
      <c r="C28" s="998" t="s">
        <v>1138</v>
      </c>
      <c r="D28" s="1016">
        <v>502977293</v>
      </c>
      <c r="E28" s="1017">
        <v>2.5</v>
      </c>
      <c r="F28" s="1016">
        <v>662460642</v>
      </c>
      <c r="G28" s="1017">
        <v>2.8</v>
      </c>
      <c r="H28" s="1016">
        <v>860324142</v>
      </c>
      <c r="I28" s="1018">
        <v>3.1</v>
      </c>
    </row>
    <row r="29" spans="2:9" s="995" customFormat="1" ht="15" customHeight="1">
      <c r="B29" s="1015"/>
      <c r="C29" s="998" t="s">
        <v>1139</v>
      </c>
      <c r="D29" s="1016">
        <v>914770017</v>
      </c>
      <c r="E29" s="1017">
        <v>4.6</v>
      </c>
      <c r="F29" s="1016">
        <v>1088231527</v>
      </c>
      <c r="G29" s="1017">
        <v>4.6</v>
      </c>
      <c r="H29" s="1016">
        <v>1220922046</v>
      </c>
      <c r="I29" s="1018">
        <v>4.4</v>
      </c>
    </row>
    <row r="30" spans="2:9" s="995" customFormat="1" ht="15" customHeight="1">
      <c r="B30" s="1015"/>
      <c r="C30" s="998" t="s">
        <v>1140</v>
      </c>
      <c r="D30" s="1016">
        <v>4275779083</v>
      </c>
      <c r="E30" s="1017">
        <v>21.3</v>
      </c>
      <c r="F30" s="1016">
        <v>5082944638</v>
      </c>
      <c r="G30" s="1017">
        <v>21.3</v>
      </c>
      <c r="H30" s="1016">
        <v>6136509140</v>
      </c>
      <c r="I30" s="1018">
        <v>22.2</v>
      </c>
    </row>
    <row r="31" spans="2:9" s="995" customFormat="1" ht="15" customHeight="1">
      <c r="B31" s="1015"/>
      <c r="C31" s="998" t="s">
        <v>1141</v>
      </c>
      <c r="D31" s="1016">
        <v>7295258439</v>
      </c>
      <c r="E31" s="1017">
        <v>36.3</v>
      </c>
      <c r="F31" s="1016">
        <v>8822245865</v>
      </c>
      <c r="G31" s="1017">
        <v>36.9</v>
      </c>
      <c r="H31" s="1016">
        <v>10420931987</v>
      </c>
      <c r="I31" s="1018">
        <v>37.7</v>
      </c>
    </row>
    <row r="32" spans="2:9" s="995" customFormat="1" ht="15" customHeight="1">
      <c r="B32" s="1015"/>
      <c r="C32" s="998" t="s">
        <v>1142</v>
      </c>
      <c r="D32" s="1016">
        <v>1170737648</v>
      </c>
      <c r="E32" s="1017">
        <v>5.8</v>
      </c>
      <c r="F32" s="1016">
        <v>1432570225</v>
      </c>
      <c r="G32" s="1017">
        <v>6</v>
      </c>
      <c r="H32" s="1016">
        <v>1553226753</v>
      </c>
      <c r="I32" s="1018">
        <v>5.6</v>
      </c>
    </row>
    <row r="33" spans="2:9" s="995" customFormat="1" ht="15" customHeight="1">
      <c r="B33" s="1015"/>
      <c r="C33" s="998" t="s">
        <v>1143</v>
      </c>
      <c r="D33" s="1016">
        <v>672195053</v>
      </c>
      <c r="E33" s="1017">
        <v>3.3</v>
      </c>
      <c r="F33" s="1016">
        <v>1158464600</v>
      </c>
      <c r="G33" s="1017">
        <v>4.8</v>
      </c>
      <c r="H33" s="1016">
        <v>1236128696</v>
      </c>
      <c r="I33" s="1018">
        <v>4.5</v>
      </c>
    </row>
    <row r="34" spans="2:9" s="995" customFormat="1" ht="15" customHeight="1">
      <c r="B34" s="1015"/>
      <c r="C34" s="998"/>
      <c r="D34" s="1016"/>
      <c r="E34" s="1017"/>
      <c r="F34" s="1016"/>
      <c r="G34" s="1017"/>
      <c r="H34" s="1016"/>
      <c r="I34" s="1018"/>
    </row>
    <row r="35" spans="2:9" s="995" customFormat="1" ht="15" customHeight="1">
      <c r="B35" s="1015"/>
      <c r="C35" s="998" t="s">
        <v>1144</v>
      </c>
      <c r="D35" s="1016">
        <v>2840915346</v>
      </c>
      <c r="E35" s="1017">
        <v>14.1</v>
      </c>
      <c r="F35" s="1016">
        <v>3445821645</v>
      </c>
      <c r="G35" s="1017">
        <v>14.4</v>
      </c>
      <c r="H35" s="1016">
        <v>4059861763</v>
      </c>
      <c r="I35" s="1018">
        <v>14.7</v>
      </c>
    </row>
    <row r="36" spans="2:9" s="995" customFormat="1" ht="15" customHeight="1">
      <c r="B36" s="1015"/>
      <c r="C36" s="998" t="s">
        <v>1145</v>
      </c>
      <c r="D36" s="1016">
        <v>268314279</v>
      </c>
      <c r="E36" s="1017">
        <v>1.3</v>
      </c>
      <c r="F36" s="1016">
        <v>189707745</v>
      </c>
      <c r="G36" s="1017">
        <v>0.8</v>
      </c>
      <c r="H36" s="1016">
        <v>168583515</v>
      </c>
      <c r="I36" s="1018">
        <v>0.6</v>
      </c>
    </row>
    <row r="37" spans="2:9" s="995" customFormat="1" ht="15" customHeight="1">
      <c r="B37" s="1015"/>
      <c r="C37" s="998" t="s">
        <v>1146</v>
      </c>
      <c r="D37" s="1016">
        <v>37220730</v>
      </c>
      <c r="E37" s="1017">
        <v>0.1</v>
      </c>
      <c r="F37" s="1016">
        <v>19443749</v>
      </c>
      <c r="G37" s="1017">
        <v>0.1</v>
      </c>
      <c r="H37" s="1016">
        <v>25018477</v>
      </c>
      <c r="I37" s="1018">
        <v>0.1</v>
      </c>
    </row>
    <row r="38" spans="2:9" s="995" customFormat="1" ht="15" customHeight="1">
      <c r="B38" s="1015"/>
      <c r="C38" s="998" t="s">
        <v>1147</v>
      </c>
      <c r="D38" s="1016">
        <v>6242544</v>
      </c>
      <c r="E38" s="1017">
        <v>0.3</v>
      </c>
      <c r="F38" s="1016">
        <v>78965005</v>
      </c>
      <c r="G38" s="1017">
        <v>0.3</v>
      </c>
      <c r="H38" s="1016">
        <v>84807537</v>
      </c>
      <c r="I38" s="1018">
        <v>0.3</v>
      </c>
    </row>
    <row r="39" spans="2:9" s="995" customFormat="1" ht="15" customHeight="1">
      <c r="B39" s="1015"/>
      <c r="C39" s="998" t="s">
        <v>1148</v>
      </c>
      <c r="D39" s="1016">
        <v>1278357678</v>
      </c>
      <c r="E39" s="1017">
        <v>6.4</v>
      </c>
      <c r="F39" s="1016">
        <v>955084330</v>
      </c>
      <c r="G39" s="1017">
        <v>4</v>
      </c>
      <c r="H39" s="1016">
        <v>1007333924</v>
      </c>
      <c r="I39" s="1018">
        <v>3.7</v>
      </c>
    </row>
    <row r="40" spans="2:9" s="995" customFormat="1" ht="15" customHeight="1">
      <c r="B40" s="1015"/>
      <c r="C40" s="998" t="s">
        <v>1149</v>
      </c>
      <c r="D40" s="1016">
        <v>728539844</v>
      </c>
      <c r="E40" s="1017">
        <v>3.6</v>
      </c>
      <c r="F40" s="1016">
        <v>860466617</v>
      </c>
      <c r="G40" s="1017">
        <v>3.6</v>
      </c>
      <c r="H40" s="1016">
        <v>730942124</v>
      </c>
      <c r="I40" s="1018">
        <v>2.7</v>
      </c>
    </row>
    <row r="41" spans="2:9" s="995" customFormat="1" ht="15" customHeight="1">
      <c r="B41" s="1015"/>
      <c r="C41" s="998" t="s">
        <v>1150</v>
      </c>
      <c r="D41" s="1029">
        <v>0</v>
      </c>
      <c r="E41" s="1030">
        <v>0</v>
      </c>
      <c r="F41" s="1029">
        <v>0</v>
      </c>
      <c r="G41" s="1030">
        <v>0</v>
      </c>
      <c r="H41" s="1029">
        <v>0</v>
      </c>
      <c r="I41" s="1031">
        <v>0</v>
      </c>
    </row>
    <row r="42" spans="2:9" s="995" customFormat="1" ht="15" customHeight="1">
      <c r="B42" s="1015"/>
      <c r="C42" s="998"/>
      <c r="D42" s="1029"/>
      <c r="E42" s="1017"/>
      <c r="F42" s="1029"/>
      <c r="G42" s="1017"/>
      <c r="H42" s="1029"/>
      <c r="I42" s="1032"/>
    </row>
    <row r="43" spans="2:9" s="1006" customFormat="1" ht="15" customHeight="1">
      <c r="B43" s="1696" t="s">
        <v>1749</v>
      </c>
      <c r="C43" s="1697"/>
      <c r="D43" s="1033">
        <f aca="true" t="shared" si="1" ref="D43:I43">SUM(D27:D41)</f>
        <v>20079954352</v>
      </c>
      <c r="E43" s="1034">
        <f t="shared" si="1"/>
        <v>99.99999999999997</v>
      </c>
      <c r="F43" s="1007">
        <f t="shared" si="1"/>
        <v>23888554035</v>
      </c>
      <c r="G43" s="1034">
        <f t="shared" si="1"/>
        <v>99.99999999999999</v>
      </c>
      <c r="H43" s="1007">
        <f t="shared" si="1"/>
        <v>27615722185</v>
      </c>
      <c r="I43" s="1035">
        <f t="shared" si="1"/>
        <v>100</v>
      </c>
    </row>
    <row r="44" spans="2:9" ht="9.75" customHeight="1">
      <c r="B44" s="1010"/>
      <c r="C44" s="1011"/>
      <c r="D44" s="1012"/>
      <c r="E44" s="1013"/>
      <c r="F44" s="1012"/>
      <c r="G44" s="1013"/>
      <c r="H44" s="1012"/>
      <c r="I44" s="1014"/>
    </row>
    <row r="45" spans="2:9" s="995" customFormat="1" ht="15" customHeight="1">
      <c r="B45" s="1688" t="s">
        <v>1151</v>
      </c>
      <c r="C45" s="1689"/>
      <c r="D45" s="1036">
        <f>SUM(D23-D43)</f>
        <v>283894219</v>
      </c>
      <c r="E45" s="1037"/>
      <c r="F45" s="1036">
        <f>SUM(F23-F43)</f>
        <v>200677109</v>
      </c>
      <c r="G45" s="1037"/>
      <c r="H45" s="1036">
        <f>SUM(H23-H43)</f>
        <v>434036435</v>
      </c>
      <c r="I45" s="1038"/>
    </row>
    <row r="46" ht="12">
      <c r="B46" s="992" t="s">
        <v>1152</v>
      </c>
    </row>
  </sheetData>
  <mergeCells count="8">
    <mergeCell ref="F7:G7"/>
    <mergeCell ref="F25:G25"/>
    <mergeCell ref="B45:C45"/>
    <mergeCell ref="B4:C5"/>
    <mergeCell ref="B7:C7"/>
    <mergeCell ref="B23:C23"/>
    <mergeCell ref="B25:C25"/>
    <mergeCell ref="B43:C43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/>
  <dimension ref="A2:AJ77"/>
  <sheetViews>
    <sheetView workbookViewId="0" topLeftCell="A1">
      <selection activeCell="A1" sqref="A1"/>
    </sheetView>
  </sheetViews>
  <sheetFormatPr defaultColWidth="9.00390625" defaultRowHeight="13.5"/>
  <cols>
    <col min="1" max="19" width="12.625" style="618" customWidth="1"/>
    <col min="20" max="22" width="12.625" style="186" customWidth="1"/>
    <col min="23" max="34" width="12.625" style="618" customWidth="1"/>
    <col min="35" max="36" width="12.625" style="186" customWidth="1"/>
    <col min="37" max="16384" width="10.625" style="618" customWidth="1"/>
  </cols>
  <sheetData>
    <row r="2" ht="14.25">
      <c r="A2" s="1039" t="s">
        <v>1232</v>
      </c>
    </row>
    <row r="3" spans="1:36" s="186" customFormat="1" ht="12.75" thickBo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90"/>
      <c r="N3" s="190"/>
      <c r="P3" s="189"/>
      <c r="Q3" s="189"/>
      <c r="R3" s="189"/>
      <c r="AI3" s="189"/>
      <c r="AJ3" s="189" t="s">
        <v>1175</v>
      </c>
    </row>
    <row r="4" spans="1:36" s="186" customFormat="1" ht="12.75" customHeight="1" thickTop="1">
      <c r="A4" s="1040"/>
      <c r="B4" s="1041"/>
      <c r="C4" s="1042"/>
      <c r="D4" s="1040" t="s">
        <v>1176</v>
      </c>
      <c r="E4" s="639" t="s">
        <v>1177</v>
      </c>
      <c r="F4" s="1040" t="s">
        <v>1178</v>
      </c>
      <c r="G4" s="1043" t="s">
        <v>1179</v>
      </c>
      <c r="H4" s="1043" t="s">
        <v>1158</v>
      </c>
      <c r="I4" s="1044" t="s">
        <v>1180</v>
      </c>
      <c r="J4" s="1044" t="s">
        <v>1181</v>
      </c>
      <c r="K4" s="1044" t="s">
        <v>1159</v>
      </c>
      <c r="L4" s="1044" t="s">
        <v>1160</v>
      </c>
      <c r="M4" s="1044" t="s">
        <v>1161</v>
      </c>
      <c r="N4" s="1044" t="s">
        <v>1162</v>
      </c>
      <c r="O4" s="1044" t="s">
        <v>1163</v>
      </c>
      <c r="P4" s="1044" t="s">
        <v>1164</v>
      </c>
      <c r="Q4" s="1044" t="s">
        <v>1165</v>
      </c>
      <c r="R4" s="1044" t="s">
        <v>1166</v>
      </c>
      <c r="S4" s="1044" t="s">
        <v>1167</v>
      </c>
      <c r="T4" s="1044" t="s">
        <v>1168</v>
      </c>
      <c r="U4" s="1044" t="s">
        <v>1169</v>
      </c>
      <c r="V4" s="1044" t="s">
        <v>1170</v>
      </c>
      <c r="W4" s="1045" t="s">
        <v>1182</v>
      </c>
      <c r="X4" s="1045" t="s">
        <v>1158</v>
      </c>
      <c r="Y4" s="1045" t="s">
        <v>1171</v>
      </c>
      <c r="Z4" s="1045" t="s">
        <v>1172</v>
      </c>
      <c r="AA4" s="1045" t="s">
        <v>1159</v>
      </c>
      <c r="AB4" s="1045" t="s">
        <v>1160</v>
      </c>
      <c r="AC4" s="1045" t="s">
        <v>1161</v>
      </c>
      <c r="AD4" s="1045" t="s">
        <v>1162</v>
      </c>
      <c r="AE4" s="1045" t="s">
        <v>1163</v>
      </c>
      <c r="AF4" s="1045" t="s">
        <v>1164</v>
      </c>
      <c r="AG4" s="1045" t="s">
        <v>1165</v>
      </c>
      <c r="AH4" s="1045" t="s">
        <v>1166</v>
      </c>
      <c r="AI4" s="1045" t="s">
        <v>1167</v>
      </c>
      <c r="AJ4" s="1045" t="s">
        <v>1168</v>
      </c>
    </row>
    <row r="5" spans="1:36" s="186" customFormat="1" ht="12.75" customHeight="1">
      <c r="A5" s="1046" t="s">
        <v>1183</v>
      </c>
      <c r="B5" s="622" t="s">
        <v>1173</v>
      </c>
      <c r="C5" s="1046" t="s">
        <v>1174</v>
      </c>
      <c r="D5" s="1046" t="s">
        <v>1184</v>
      </c>
      <c r="E5" s="1047" t="s">
        <v>1185</v>
      </c>
      <c r="F5" s="1048" t="s">
        <v>1186</v>
      </c>
      <c r="G5" s="198" t="s">
        <v>1187</v>
      </c>
      <c r="H5" s="24" t="s">
        <v>1188</v>
      </c>
      <c r="I5" s="1046" t="s">
        <v>1189</v>
      </c>
      <c r="J5" s="24" t="s">
        <v>1190</v>
      </c>
      <c r="K5" s="24" t="s">
        <v>1191</v>
      </c>
      <c r="L5" s="24" t="s">
        <v>1192</v>
      </c>
      <c r="M5" s="24" t="s">
        <v>1193</v>
      </c>
      <c r="N5" s="1046" t="s">
        <v>1194</v>
      </c>
      <c r="O5" s="1046" t="s">
        <v>1195</v>
      </c>
      <c r="P5" s="1046" t="s">
        <v>1196</v>
      </c>
      <c r="Q5" s="1046" t="s">
        <v>1197</v>
      </c>
      <c r="R5" s="1046" t="s">
        <v>1198</v>
      </c>
      <c r="S5" s="650" t="s">
        <v>1199</v>
      </c>
      <c r="T5" s="1049" t="s">
        <v>1200</v>
      </c>
      <c r="U5" s="1049" t="s">
        <v>1201</v>
      </c>
      <c r="V5" s="614" t="s">
        <v>1202</v>
      </c>
      <c r="W5" s="1487" t="s">
        <v>1137</v>
      </c>
      <c r="X5" s="1700" t="s">
        <v>1203</v>
      </c>
      <c r="Y5" s="1700" t="s">
        <v>1204</v>
      </c>
      <c r="Z5" s="1700" t="s">
        <v>1140</v>
      </c>
      <c r="AA5" s="1700" t="s">
        <v>1141</v>
      </c>
      <c r="AB5" s="1263" t="s">
        <v>1205</v>
      </c>
      <c r="AC5" s="1700" t="s">
        <v>1143</v>
      </c>
      <c r="AD5" s="1700" t="s">
        <v>1144</v>
      </c>
      <c r="AE5" s="1700" t="s">
        <v>1145</v>
      </c>
      <c r="AF5" s="1700" t="s">
        <v>1146</v>
      </c>
      <c r="AG5" s="1700" t="s">
        <v>1147</v>
      </c>
      <c r="AH5" s="1702" t="s">
        <v>1206</v>
      </c>
      <c r="AI5" s="1261" t="s">
        <v>1600</v>
      </c>
      <c r="AJ5" s="1261" t="s">
        <v>1207</v>
      </c>
    </row>
    <row r="6" spans="1:36" s="189" customFormat="1" ht="12.75" customHeight="1">
      <c r="A6" s="1050"/>
      <c r="B6" s="1051" t="s">
        <v>1208</v>
      </c>
      <c r="C6" s="1050" t="s">
        <v>1209</v>
      </c>
      <c r="D6" s="1050" t="s">
        <v>1210</v>
      </c>
      <c r="E6" s="1050" t="s">
        <v>1211</v>
      </c>
      <c r="F6" s="1052" t="s">
        <v>1212</v>
      </c>
      <c r="G6" s="232"/>
      <c r="H6" s="1053"/>
      <c r="I6" s="1050" t="s">
        <v>1213</v>
      </c>
      <c r="J6" s="1050"/>
      <c r="K6" s="1050"/>
      <c r="L6" s="1050"/>
      <c r="M6" s="1053"/>
      <c r="N6" s="27" t="s">
        <v>1214</v>
      </c>
      <c r="O6" s="1050"/>
      <c r="P6" s="1050"/>
      <c r="Q6" s="1050"/>
      <c r="R6" s="1050"/>
      <c r="S6" s="1054"/>
      <c r="T6" s="1055"/>
      <c r="U6" s="1055"/>
      <c r="V6" s="1056"/>
      <c r="W6" s="1699"/>
      <c r="X6" s="1701"/>
      <c r="Y6" s="1701"/>
      <c r="Z6" s="1701"/>
      <c r="AA6" s="1701"/>
      <c r="AB6" s="1701"/>
      <c r="AC6" s="1701"/>
      <c r="AD6" s="1701"/>
      <c r="AE6" s="1701"/>
      <c r="AF6" s="1701"/>
      <c r="AG6" s="1701"/>
      <c r="AH6" s="1703"/>
      <c r="AI6" s="1262"/>
      <c r="AJ6" s="1262"/>
    </row>
    <row r="7" spans="1:36" s="186" customFormat="1" ht="12.75" customHeight="1">
      <c r="A7" s="146"/>
      <c r="B7" s="1057"/>
      <c r="C7" s="1058"/>
      <c r="D7" s="1059"/>
      <c r="E7" s="1058"/>
      <c r="F7" s="1060"/>
      <c r="G7" s="1057"/>
      <c r="H7" s="1058"/>
      <c r="I7" s="1058"/>
      <c r="J7" s="1058"/>
      <c r="K7" s="1058"/>
      <c r="L7" s="1058"/>
      <c r="M7" s="1061"/>
      <c r="N7" s="1061"/>
      <c r="O7" s="1058"/>
      <c r="P7" s="1058"/>
      <c r="Q7" s="1058"/>
      <c r="R7" s="1058"/>
      <c r="S7" s="1062"/>
      <c r="T7" s="1062"/>
      <c r="U7" s="1062"/>
      <c r="V7" s="1063"/>
      <c r="W7" s="1057"/>
      <c r="X7" s="1058"/>
      <c r="Y7" s="1058"/>
      <c r="Z7" s="1058"/>
      <c r="AA7" s="1058"/>
      <c r="AB7" s="1058"/>
      <c r="AC7" s="1058"/>
      <c r="AD7" s="1058"/>
      <c r="AE7" s="1058"/>
      <c r="AF7" s="1058"/>
      <c r="AG7" s="1058"/>
      <c r="AH7" s="1064"/>
      <c r="AI7" s="1058"/>
      <c r="AJ7" s="1065"/>
    </row>
    <row r="8" spans="1:36" s="186" customFormat="1" ht="12.75" customHeight="1">
      <c r="A8" s="146" t="s">
        <v>484</v>
      </c>
      <c r="B8" s="1057">
        <v>1997175</v>
      </c>
      <c r="C8" s="1058">
        <v>1949164</v>
      </c>
      <c r="D8" s="1066">
        <f aca="true" t="shared" si="0" ref="D8:D19">SUM(B8-C8)</f>
        <v>48011</v>
      </c>
      <c r="E8" s="1067">
        <v>12296</v>
      </c>
      <c r="F8" s="1068">
        <f aca="true" t="shared" si="1" ref="F8:F19">SUM(D8-E8)</f>
        <v>35715</v>
      </c>
      <c r="G8" s="1057">
        <v>1094886</v>
      </c>
      <c r="H8" s="1058">
        <v>0</v>
      </c>
      <c r="I8" s="1058">
        <v>0</v>
      </c>
      <c r="J8" s="1058">
        <v>286790</v>
      </c>
      <c r="K8" s="1058">
        <v>194290</v>
      </c>
      <c r="L8" s="1058">
        <v>50011</v>
      </c>
      <c r="M8" s="1058">
        <v>50856</v>
      </c>
      <c r="N8" s="1058">
        <v>2048</v>
      </c>
      <c r="O8" s="1064">
        <v>51168</v>
      </c>
      <c r="P8" s="1058">
        <v>21534</v>
      </c>
      <c r="Q8" s="1058">
        <v>15348</v>
      </c>
      <c r="R8" s="1058">
        <v>0</v>
      </c>
      <c r="S8" s="1064">
        <v>74466</v>
      </c>
      <c r="T8" s="1064">
        <v>57378</v>
      </c>
      <c r="U8" s="1064">
        <v>98400</v>
      </c>
      <c r="V8" s="1063">
        <f aca="true" t="shared" si="2" ref="V8:V19">SUM(G8:U8)</f>
        <v>1997175</v>
      </c>
      <c r="W8" s="1057">
        <v>44942</v>
      </c>
      <c r="X8" s="1058">
        <v>593809</v>
      </c>
      <c r="Y8" s="1058">
        <v>85166</v>
      </c>
      <c r="Z8" s="1058">
        <v>230825</v>
      </c>
      <c r="AA8" s="1058">
        <v>368453</v>
      </c>
      <c r="AB8" s="1058">
        <v>249746</v>
      </c>
      <c r="AC8" s="1058">
        <v>65867</v>
      </c>
      <c r="AD8" s="1058">
        <v>101133</v>
      </c>
      <c r="AE8" s="1058">
        <v>17526</v>
      </c>
      <c r="AF8" s="1058">
        <v>2721</v>
      </c>
      <c r="AG8" s="1058">
        <v>16279</v>
      </c>
      <c r="AH8" s="1064">
        <v>26016</v>
      </c>
      <c r="AI8" s="1058">
        <v>146681</v>
      </c>
      <c r="AJ8" s="1065">
        <f aca="true" t="shared" si="3" ref="AJ8:AJ19">SUM(W8:AI8)</f>
        <v>1949164</v>
      </c>
    </row>
    <row r="9" spans="1:36" s="186" customFormat="1" ht="12.75" customHeight="1">
      <c r="A9" s="146" t="s">
        <v>1349</v>
      </c>
      <c r="B9" s="1057">
        <v>1106390</v>
      </c>
      <c r="C9" s="1058">
        <v>1080272</v>
      </c>
      <c r="D9" s="1066">
        <f t="shared" si="0"/>
        <v>26118</v>
      </c>
      <c r="E9" s="1067">
        <v>8387</v>
      </c>
      <c r="F9" s="1068">
        <f t="shared" si="1"/>
        <v>17731</v>
      </c>
      <c r="G9" s="1057">
        <v>500192</v>
      </c>
      <c r="H9" s="1058">
        <v>0</v>
      </c>
      <c r="I9" s="1058">
        <v>0</v>
      </c>
      <c r="J9" s="1058">
        <v>250652</v>
      </c>
      <c r="K9" s="1058">
        <v>145279</v>
      </c>
      <c r="L9" s="1058">
        <v>36426</v>
      </c>
      <c r="M9" s="1058">
        <v>17518</v>
      </c>
      <c r="N9" s="1058">
        <v>10299</v>
      </c>
      <c r="O9" s="1064">
        <v>15207</v>
      </c>
      <c r="P9" s="1058">
        <v>6980</v>
      </c>
      <c r="Q9" s="1058">
        <v>7643</v>
      </c>
      <c r="R9" s="1058">
        <v>12779</v>
      </c>
      <c r="S9" s="1064">
        <v>19485</v>
      </c>
      <c r="T9" s="1064">
        <v>25830</v>
      </c>
      <c r="U9" s="1064">
        <v>58100</v>
      </c>
      <c r="V9" s="1063">
        <f t="shared" si="2"/>
        <v>1106390</v>
      </c>
      <c r="W9" s="1057">
        <v>25622</v>
      </c>
      <c r="X9" s="1058">
        <v>273203</v>
      </c>
      <c r="Y9" s="1058">
        <v>32929</v>
      </c>
      <c r="Z9" s="1058">
        <v>62171</v>
      </c>
      <c r="AA9" s="1058">
        <v>229006</v>
      </c>
      <c r="AB9" s="1058">
        <v>201245</v>
      </c>
      <c r="AC9" s="1058">
        <v>56147</v>
      </c>
      <c r="AD9" s="1058">
        <v>98620</v>
      </c>
      <c r="AE9" s="1058">
        <v>9438</v>
      </c>
      <c r="AF9" s="1058">
        <v>1831</v>
      </c>
      <c r="AG9" s="1058">
        <v>10343</v>
      </c>
      <c r="AH9" s="1064">
        <v>27013</v>
      </c>
      <c r="AI9" s="1058">
        <v>52704</v>
      </c>
      <c r="AJ9" s="1065">
        <f t="shared" si="3"/>
        <v>1080272</v>
      </c>
    </row>
    <row r="10" spans="1:36" s="186" customFormat="1" ht="12.75" customHeight="1">
      <c r="A10" s="146" t="s">
        <v>1454</v>
      </c>
      <c r="B10" s="1057">
        <v>1284023</v>
      </c>
      <c r="C10" s="1058">
        <v>1277684</v>
      </c>
      <c r="D10" s="1066">
        <f t="shared" si="0"/>
        <v>6339</v>
      </c>
      <c r="E10" s="1067">
        <v>974</v>
      </c>
      <c r="F10" s="1068">
        <f t="shared" si="1"/>
        <v>5365</v>
      </c>
      <c r="G10" s="1057">
        <v>568207</v>
      </c>
      <c r="H10" s="1058">
        <v>0</v>
      </c>
      <c r="I10" s="1058">
        <v>0</v>
      </c>
      <c r="J10" s="1058">
        <v>229320</v>
      </c>
      <c r="K10" s="1058">
        <v>171826</v>
      </c>
      <c r="L10" s="1058">
        <v>80720</v>
      </c>
      <c r="M10" s="1058">
        <v>79269</v>
      </c>
      <c r="N10" s="1058">
        <v>7599</v>
      </c>
      <c r="O10" s="1064">
        <v>12749</v>
      </c>
      <c r="P10" s="1058">
        <v>9977</v>
      </c>
      <c r="Q10" s="1058">
        <v>8059</v>
      </c>
      <c r="R10" s="1058">
        <v>10267</v>
      </c>
      <c r="S10" s="1064">
        <v>31754</v>
      </c>
      <c r="T10" s="1064">
        <v>876</v>
      </c>
      <c r="U10" s="1064">
        <v>73400</v>
      </c>
      <c r="V10" s="1063">
        <f t="shared" si="2"/>
        <v>1284023</v>
      </c>
      <c r="W10" s="1057">
        <v>21225</v>
      </c>
      <c r="X10" s="1058">
        <v>274636</v>
      </c>
      <c r="Y10" s="1058">
        <v>51220</v>
      </c>
      <c r="Z10" s="1058">
        <v>125950</v>
      </c>
      <c r="AA10" s="1058">
        <v>287071</v>
      </c>
      <c r="AB10" s="1058">
        <v>175995</v>
      </c>
      <c r="AC10" s="1058">
        <v>65406</v>
      </c>
      <c r="AD10" s="1058">
        <v>119950</v>
      </c>
      <c r="AE10" s="1058">
        <v>23393</v>
      </c>
      <c r="AF10" s="1058">
        <v>1373</v>
      </c>
      <c r="AG10" s="1058">
        <v>7259</v>
      </c>
      <c r="AH10" s="1064">
        <v>22453</v>
      </c>
      <c r="AI10" s="1058">
        <v>101753</v>
      </c>
      <c r="AJ10" s="1065">
        <f t="shared" si="3"/>
        <v>1277684</v>
      </c>
    </row>
    <row r="11" spans="1:36" s="186" customFormat="1" ht="17.25" customHeight="1">
      <c r="A11" s="146" t="s">
        <v>1455</v>
      </c>
      <c r="B11" s="1057">
        <v>1368157</v>
      </c>
      <c r="C11" s="1058">
        <v>1358790</v>
      </c>
      <c r="D11" s="1066">
        <f t="shared" si="0"/>
        <v>9367</v>
      </c>
      <c r="E11" s="1067">
        <v>10529</v>
      </c>
      <c r="F11" s="1068">
        <f t="shared" si="1"/>
        <v>-1162</v>
      </c>
      <c r="G11" s="1057">
        <v>651899</v>
      </c>
      <c r="H11" s="1058">
        <v>2936</v>
      </c>
      <c r="I11" s="1058">
        <v>0</v>
      </c>
      <c r="J11" s="1058">
        <v>201247</v>
      </c>
      <c r="K11" s="1058">
        <v>149402</v>
      </c>
      <c r="L11" s="1058">
        <v>23880</v>
      </c>
      <c r="M11" s="1058">
        <v>22523</v>
      </c>
      <c r="N11" s="1058">
        <v>1308</v>
      </c>
      <c r="O11" s="1064">
        <v>38965</v>
      </c>
      <c r="P11" s="1058">
        <v>21111</v>
      </c>
      <c r="Q11" s="1058">
        <v>6997</v>
      </c>
      <c r="R11" s="1058">
        <v>2500</v>
      </c>
      <c r="S11" s="1064">
        <v>54921</v>
      </c>
      <c r="T11" s="1064">
        <v>27968</v>
      </c>
      <c r="U11" s="1064">
        <v>162500</v>
      </c>
      <c r="V11" s="1063">
        <f t="shared" si="2"/>
        <v>1368157</v>
      </c>
      <c r="W11" s="1057">
        <v>23055</v>
      </c>
      <c r="X11" s="1058">
        <v>414979</v>
      </c>
      <c r="Y11" s="1058">
        <v>48209</v>
      </c>
      <c r="Z11" s="1058">
        <v>132448</v>
      </c>
      <c r="AA11" s="1058">
        <v>251655</v>
      </c>
      <c r="AB11" s="1058">
        <v>202236</v>
      </c>
      <c r="AC11" s="1058">
        <v>76635</v>
      </c>
      <c r="AD11" s="1058">
        <v>76971</v>
      </c>
      <c r="AE11" s="1058">
        <v>12476</v>
      </c>
      <c r="AF11" s="1058">
        <v>1564</v>
      </c>
      <c r="AG11" s="1058">
        <v>8411</v>
      </c>
      <c r="AH11" s="1064">
        <v>30637</v>
      </c>
      <c r="AI11" s="1058">
        <v>79514</v>
      </c>
      <c r="AJ11" s="1065">
        <f t="shared" si="3"/>
        <v>1358790</v>
      </c>
    </row>
    <row r="12" spans="1:36" s="186" customFormat="1" ht="12.75" customHeight="1">
      <c r="A12" s="146" t="s">
        <v>1643</v>
      </c>
      <c r="B12" s="1057">
        <v>574798</v>
      </c>
      <c r="C12" s="1058">
        <v>544025</v>
      </c>
      <c r="D12" s="1066">
        <f t="shared" si="0"/>
        <v>30773</v>
      </c>
      <c r="E12" s="1058">
        <v>0</v>
      </c>
      <c r="F12" s="1068">
        <f t="shared" si="1"/>
        <v>30773</v>
      </c>
      <c r="G12" s="1057">
        <v>217078</v>
      </c>
      <c r="H12" s="1058">
        <v>0</v>
      </c>
      <c r="I12" s="1058">
        <v>0</v>
      </c>
      <c r="J12" s="1058">
        <v>121630</v>
      </c>
      <c r="K12" s="1058">
        <v>75644</v>
      </c>
      <c r="L12" s="1058">
        <v>9365</v>
      </c>
      <c r="M12" s="1061">
        <v>10770</v>
      </c>
      <c r="N12" s="1061">
        <v>4069</v>
      </c>
      <c r="O12" s="1064">
        <v>9623</v>
      </c>
      <c r="P12" s="1058">
        <v>3845</v>
      </c>
      <c r="Q12" s="1058">
        <v>938</v>
      </c>
      <c r="R12" s="1058">
        <v>5000</v>
      </c>
      <c r="S12" s="1064">
        <v>53090</v>
      </c>
      <c r="T12" s="1064">
        <v>23746</v>
      </c>
      <c r="U12" s="1064">
        <v>40000</v>
      </c>
      <c r="V12" s="1063">
        <f t="shared" si="2"/>
        <v>574798</v>
      </c>
      <c r="W12" s="1057">
        <v>13708</v>
      </c>
      <c r="X12" s="1058">
        <v>124889</v>
      </c>
      <c r="Y12" s="1058">
        <v>19526</v>
      </c>
      <c r="Z12" s="1058">
        <v>38543</v>
      </c>
      <c r="AA12" s="1058">
        <v>106330</v>
      </c>
      <c r="AB12" s="1058">
        <v>64994</v>
      </c>
      <c r="AC12" s="1058">
        <v>50955</v>
      </c>
      <c r="AD12" s="1058">
        <v>71526</v>
      </c>
      <c r="AE12" s="1058">
        <v>16786</v>
      </c>
      <c r="AF12" s="1058">
        <v>884</v>
      </c>
      <c r="AG12" s="1058">
        <v>4363</v>
      </c>
      <c r="AH12" s="1064">
        <v>9040</v>
      </c>
      <c r="AI12" s="1058">
        <v>22481</v>
      </c>
      <c r="AJ12" s="1065">
        <f t="shared" si="3"/>
        <v>544025</v>
      </c>
    </row>
    <row r="13" spans="1:36" s="186" customFormat="1" ht="12.75" customHeight="1">
      <c r="A13" s="146" t="s">
        <v>1340</v>
      </c>
      <c r="B13" s="1057">
        <v>404788</v>
      </c>
      <c r="C13" s="1058">
        <v>391227</v>
      </c>
      <c r="D13" s="1066">
        <f t="shared" si="0"/>
        <v>13561</v>
      </c>
      <c r="E13" s="1058">
        <v>0</v>
      </c>
      <c r="F13" s="1068">
        <f t="shared" si="1"/>
        <v>13561</v>
      </c>
      <c r="G13" s="1057">
        <v>185370</v>
      </c>
      <c r="H13" s="1058">
        <v>0</v>
      </c>
      <c r="I13" s="1058">
        <v>0</v>
      </c>
      <c r="J13" s="1058">
        <v>116110</v>
      </c>
      <c r="K13" s="1058">
        <v>40540</v>
      </c>
      <c r="L13" s="1058">
        <v>13131</v>
      </c>
      <c r="M13" s="1058">
        <v>3618</v>
      </c>
      <c r="N13" s="1058">
        <v>83</v>
      </c>
      <c r="O13" s="1064">
        <v>3213</v>
      </c>
      <c r="P13" s="1069">
        <v>2088</v>
      </c>
      <c r="Q13" s="1058">
        <v>4932</v>
      </c>
      <c r="R13" s="1058">
        <v>3043</v>
      </c>
      <c r="S13" s="1064">
        <v>5400</v>
      </c>
      <c r="T13" s="1064">
        <v>14360</v>
      </c>
      <c r="U13" s="1064">
        <v>12900</v>
      </c>
      <c r="V13" s="1063">
        <f t="shared" si="2"/>
        <v>404788</v>
      </c>
      <c r="W13" s="1057">
        <v>14114</v>
      </c>
      <c r="X13" s="1058">
        <v>104404</v>
      </c>
      <c r="Y13" s="1058">
        <v>17958</v>
      </c>
      <c r="Z13" s="1058">
        <v>29041</v>
      </c>
      <c r="AA13" s="1058">
        <v>96341</v>
      </c>
      <c r="AB13" s="1058">
        <v>48746</v>
      </c>
      <c r="AC13" s="1058">
        <v>6679</v>
      </c>
      <c r="AD13" s="1058">
        <v>27576</v>
      </c>
      <c r="AE13" s="1058">
        <v>4770</v>
      </c>
      <c r="AF13" s="1058">
        <v>720</v>
      </c>
      <c r="AG13" s="1058">
        <v>4006</v>
      </c>
      <c r="AH13" s="1064">
        <v>20622</v>
      </c>
      <c r="AI13" s="1058">
        <v>16250</v>
      </c>
      <c r="AJ13" s="1065">
        <f t="shared" si="3"/>
        <v>391227</v>
      </c>
    </row>
    <row r="14" spans="1:36" s="186" customFormat="1" ht="12.75" customHeight="1">
      <c r="A14" s="146" t="s">
        <v>1215</v>
      </c>
      <c r="B14" s="1057">
        <v>513056</v>
      </c>
      <c r="C14" s="1058">
        <v>510077</v>
      </c>
      <c r="D14" s="1066">
        <f t="shared" si="0"/>
        <v>2979</v>
      </c>
      <c r="E14" s="1058">
        <v>0</v>
      </c>
      <c r="F14" s="1068">
        <f t="shared" si="1"/>
        <v>2979</v>
      </c>
      <c r="G14" s="1057">
        <v>183346</v>
      </c>
      <c r="H14" s="1058">
        <v>0</v>
      </c>
      <c r="I14" s="1058">
        <v>0</v>
      </c>
      <c r="J14" s="1058">
        <v>123313</v>
      </c>
      <c r="K14" s="1058">
        <v>56400</v>
      </c>
      <c r="L14" s="1058">
        <v>15572</v>
      </c>
      <c r="M14" s="1058">
        <v>4941</v>
      </c>
      <c r="N14" s="1058">
        <v>154</v>
      </c>
      <c r="O14" s="1064">
        <v>12555</v>
      </c>
      <c r="P14" s="1069">
        <v>3675</v>
      </c>
      <c r="Q14" s="1058">
        <v>5127</v>
      </c>
      <c r="R14" s="1058">
        <v>5200</v>
      </c>
      <c r="S14" s="1064">
        <v>27073</v>
      </c>
      <c r="T14" s="1064">
        <v>0</v>
      </c>
      <c r="U14" s="1064">
        <v>75700</v>
      </c>
      <c r="V14" s="1063">
        <f t="shared" si="2"/>
        <v>513056</v>
      </c>
      <c r="W14" s="1057">
        <v>13363</v>
      </c>
      <c r="X14" s="1058">
        <v>115235</v>
      </c>
      <c r="Y14" s="1058">
        <v>26590</v>
      </c>
      <c r="Z14" s="1058">
        <v>43302</v>
      </c>
      <c r="AA14" s="1058">
        <v>147656</v>
      </c>
      <c r="AB14" s="1058">
        <v>37995</v>
      </c>
      <c r="AC14" s="1058">
        <v>14576</v>
      </c>
      <c r="AD14" s="1058">
        <v>58501</v>
      </c>
      <c r="AE14" s="1058">
        <v>3656</v>
      </c>
      <c r="AF14" s="1058">
        <v>1277</v>
      </c>
      <c r="AG14" s="1058">
        <v>4821</v>
      </c>
      <c r="AH14" s="1064">
        <v>8284</v>
      </c>
      <c r="AI14" s="1058">
        <v>34821</v>
      </c>
      <c r="AJ14" s="1065">
        <f t="shared" si="3"/>
        <v>510077</v>
      </c>
    </row>
    <row r="15" spans="1:36" s="186" customFormat="1" ht="12.75" customHeight="1">
      <c r="A15" s="146" t="s">
        <v>1645</v>
      </c>
      <c r="B15" s="1057">
        <v>392287</v>
      </c>
      <c r="C15" s="1058">
        <v>376307</v>
      </c>
      <c r="D15" s="1066">
        <f t="shared" si="0"/>
        <v>15980</v>
      </c>
      <c r="E15" s="1058">
        <v>0</v>
      </c>
      <c r="F15" s="1068">
        <f t="shared" si="1"/>
        <v>15980</v>
      </c>
      <c r="G15" s="1057">
        <v>139709</v>
      </c>
      <c r="H15" s="1058">
        <v>0</v>
      </c>
      <c r="I15" s="1058">
        <v>167</v>
      </c>
      <c r="J15" s="1058">
        <v>123074</v>
      </c>
      <c r="K15" s="1058">
        <v>40146</v>
      </c>
      <c r="L15" s="1058">
        <v>8056</v>
      </c>
      <c r="M15" s="1058">
        <v>19829</v>
      </c>
      <c r="N15" s="1058">
        <v>0</v>
      </c>
      <c r="O15" s="1064">
        <v>4604</v>
      </c>
      <c r="P15" s="1069">
        <v>1898</v>
      </c>
      <c r="Q15" s="1058">
        <v>4946</v>
      </c>
      <c r="R15" s="1058">
        <v>1150</v>
      </c>
      <c r="S15" s="1064">
        <v>18861</v>
      </c>
      <c r="T15" s="1064">
        <v>20447</v>
      </c>
      <c r="U15" s="1064">
        <v>9400</v>
      </c>
      <c r="V15" s="1063">
        <f t="shared" si="2"/>
        <v>392287</v>
      </c>
      <c r="W15" s="1057">
        <v>11960</v>
      </c>
      <c r="X15" s="1058">
        <v>100842</v>
      </c>
      <c r="Y15" s="1058">
        <v>17796</v>
      </c>
      <c r="Z15" s="1058">
        <v>17999</v>
      </c>
      <c r="AA15" s="1058">
        <v>80217</v>
      </c>
      <c r="AB15" s="1058">
        <v>41237</v>
      </c>
      <c r="AC15" s="1058">
        <v>4772</v>
      </c>
      <c r="AD15" s="1058">
        <v>40310</v>
      </c>
      <c r="AE15" s="1058">
        <v>22802</v>
      </c>
      <c r="AF15" s="1058">
        <v>433</v>
      </c>
      <c r="AG15" s="1058">
        <v>4428</v>
      </c>
      <c r="AH15" s="1064">
        <v>12195</v>
      </c>
      <c r="AI15" s="1058">
        <v>21316</v>
      </c>
      <c r="AJ15" s="1065">
        <f t="shared" si="3"/>
        <v>376307</v>
      </c>
    </row>
    <row r="16" spans="1:36" s="186" customFormat="1" ht="13.5" customHeight="1">
      <c r="A16" s="146" t="s">
        <v>1350</v>
      </c>
      <c r="B16" s="1057">
        <v>370302</v>
      </c>
      <c r="C16" s="1058">
        <v>381783</v>
      </c>
      <c r="D16" s="1066">
        <f t="shared" si="0"/>
        <v>-11481</v>
      </c>
      <c r="E16" s="1067">
        <v>830</v>
      </c>
      <c r="F16" s="1068">
        <f t="shared" si="1"/>
        <v>-12311</v>
      </c>
      <c r="G16" s="1057">
        <v>161542</v>
      </c>
      <c r="H16" s="1058">
        <v>0</v>
      </c>
      <c r="I16" s="1058">
        <v>0</v>
      </c>
      <c r="J16" s="1058">
        <v>109555</v>
      </c>
      <c r="K16" s="1058">
        <v>54839</v>
      </c>
      <c r="L16" s="1058">
        <v>8546</v>
      </c>
      <c r="M16" s="1058">
        <v>3675</v>
      </c>
      <c r="N16" s="1058">
        <v>0</v>
      </c>
      <c r="O16" s="1064">
        <v>6279</v>
      </c>
      <c r="P16" s="1061">
        <v>2069</v>
      </c>
      <c r="Q16" s="1058">
        <v>2565</v>
      </c>
      <c r="R16" s="1058">
        <v>10641</v>
      </c>
      <c r="S16" s="1064">
        <v>6991</v>
      </c>
      <c r="T16" s="1064">
        <v>0</v>
      </c>
      <c r="U16" s="1064">
        <v>3600</v>
      </c>
      <c r="V16" s="1063">
        <f t="shared" si="2"/>
        <v>370302</v>
      </c>
      <c r="W16" s="1057">
        <v>11884</v>
      </c>
      <c r="X16" s="1058">
        <v>95224</v>
      </c>
      <c r="Y16" s="1058">
        <v>17669</v>
      </c>
      <c r="Z16" s="1058">
        <v>32542</v>
      </c>
      <c r="AA16" s="1058">
        <v>68214</v>
      </c>
      <c r="AB16" s="1058">
        <v>72166</v>
      </c>
      <c r="AC16" s="1058">
        <v>8200</v>
      </c>
      <c r="AD16" s="1058">
        <v>17327</v>
      </c>
      <c r="AE16" s="1058">
        <v>1757</v>
      </c>
      <c r="AF16" s="1058">
        <v>610</v>
      </c>
      <c r="AG16" s="1058">
        <v>3628</v>
      </c>
      <c r="AH16" s="1064">
        <v>8372</v>
      </c>
      <c r="AI16" s="1058">
        <v>44190</v>
      </c>
      <c r="AJ16" s="1065">
        <f t="shared" si="3"/>
        <v>381783</v>
      </c>
    </row>
    <row r="17" spans="1:36" s="186" customFormat="1" ht="13.5" customHeight="1">
      <c r="A17" s="146" t="s">
        <v>1343</v>
      </c>
      <c r="B17" s="1057">
        <v>453555</v>
      </c>
      <c r="C17" s="1058">
        <v>433488</v>
      </c>
      <c r="D17" s="1066">
        <f t="shared" si="0"/>
        <v>20067</v>
      </c>
      <c r="E17" s="1058">
        <v>0</v>
      </c>
      <c r="F17" s="1068">
        <f t="shared" si="1"/>
        <v>20067</v>
      </c>
      <c r="G17" s="1057">
        <v>175149</v>
      </c>
      <c r="H17" s="1058">
        <v>0</v>
      </c>
      <c r="I17" s="1058">
        <v>0</v>
      </c>
      <c r="J17" s="1058">
        <v>128676</v>
      </c>
      <c r="K17" s="1058">
        <v>47866</v>
      </c>
      <c r="L17" s="1058">
        <v>29097</v>
      </c>
      <c r="M17" s="1061">
        <v>3193</v>
      </c>
      <c r="N17" s="1061">
        <v>0</v>
      </c>
      <c r="O17" s="1064">
        <v>5257</v>
      </c>
      <c r="P17" s="1058">
        <v>2408</v>
      </c>
      <c r="Q17" s="1058">
        <v>5850</v>
      </c>
      <c r="R17" s="1058">
        <v>1000</v>
      </c>
      <c r="S17" s="1064">
        <v>9562</v>
      </c>
      <c r="T17" s="1064">
        <v>21797</v>
      </c>
      <c r="U17" s="1064">
        <v>23700</v>
      </c>
      <c r="V17" s="1063">
        <f t="shared" si="2"/>
        <v>453555</v>
      </c>
      <c r="W17" s="1057">
        <v>13144</v>
      </c>
      <c r="X17" s="1058">
        <v>104377</v>
      </c>
      <c r="Y17" s="1058">
        <v>22304</v>
      </c>
      <c r="Z17" s="1058">
        <v>34261</v>
      </c>
      <c r="AA17" s="1058">
        <v>112362</v>
      </c>
      <c r="AB17" s="1058">
        <v>44670</v>
      </c>
      <c r="AC17" s="1058">
        <v>11546</v>
      </c>
      <c r="AD17" s="1058">
        <v>50058</v>
      </c>
      <c r="AE17" s="1058">
        <v>1991</v>
      </c>
      <c r="AF17" s="1058">
        <v>660</v>
      </c>
      <c r="AG17" s="1058">
        <v>5017</v>
      </c>
      <c r="AH17" s="1064">
        <v>16997</v>
      </c>
      <c r="AI17" s="1058">
        <v>16101</v>
      </c>
      <c r="AJ17" s="1065">
        <f t="shared" si="3"/>
        <v>433488</v>
      </c>
    </row>
    <row r="18" spans="1:36" s="186" customFormat="1" ht="12.75" customHeight="1">
      <c r="A18" s="146" t="s">
        <v>1344</v>
      </c>
      <c r="B18" s="1057">
        <v>406033</v>
      </c>
      <c r="C18" s="1058">
        <v>398614</v>
      </c>
      <c r="D18" s="1066">
        <f t="shared" si="0"/>
        <v>7419</v>
      </c>
      <c r="E18" s="1058">
        <v>0</v>
      </c>
      <c r="F18" s="1068">
        <f t="shared" si="1"/>
        <v>7419</v>
      </c>
      <c r="G18" s="1057">
        <v>149935</v>
      </c>
      <c r="H18" s="1058">
        <v>0</v>
      </c>
      <c r="I18" s="1058">
        <v>4119</v>
      </c>
      <c r="J18" s="1058">
        <v>128621</v>
      </c>
      <c r="K18" s="1058">
        <v>37708</v>
      </c>
      <c r="L18" s="1058">
        <v>54499</v>
      </c>
      <c r="M18" s="1058">
        <v>5750</v>
      </c>
      <c r="N18" s="1058">
        <v>0</v>
      </c>
      <c r="O18" s="1064">
        <v>5498</v>
      </c>
      <c r="P18" s="1058">
        <v>1894</v>
      </c>
      <c r="Q18" s="1058">
        <v>812</v>
      </c>
      <c r="R18" s="1058">
        <v>0</v>
      </c>
      <c r="S18" s="1064">
        <v>12590</v>
      </c>
      <c r="T18" s="1064">
        <v>4607</v>
      </c>
      <c r="U18" s="1064">
        <v>0</v>
      </c>
      <c r="V18" s="1063">
        <f t="shared" si="2"/>
        <v>406033</v>
      </c>
      <c r="W18" s="1057">
        <v>10157</v>
      </c>
      <c r="X18" s="1058">
        <v>83426</v>
      </c>
      <c r="Y18" s="1058">
        <v>15909</v>
      </c>
      <c r="Z18" s="1058">
        <v>22900</v>
      </c>
      <c r="AA18" s="1058">
        <v>73945</v>
      </c>
      <c r="AB18" s="1058">
        <v>49772</v>
      </c>
      <c r="AC18" s="1058">
        <v>4769</v>
      </c>
      <c r="AD18" s="1058">
        <v>67573</v>
      </c>
      <c r="AE18" s="1058">
        <v>12953</v>
      </c>
      <c r="AF18" s="1058">
        <v>727</v>
      </c>
      <c r="AG18" s="1058">
        <v>4747</v>
      </c>
      <c r="AH18" s="1064">
        <v>31178</v>
      </c>
      <c r="AI18" s="1058">
        <v>20558</v>
      </c>
      <c r="AJ18" s="1065">
        <f t="shared" si="3"/>
        <v>398614</v>
      </c>
    </row>
    <row r="19" spans="1:36" s="186" customFormat="1" ht="12.75" customHeight="1">
      <c r="A19" s="146" t="s">
        <v>1345</v>
      </c>
      <c r="B19" s="1057">
        <v>360778</v>
      </c>
      <c r="C19" s="1058">
        <v>353858</v>
      </c>
      <c r="D19" s="1066">
        <f t="shared" si="0"/>
        <v>6920</v>
      </c>
      <c r="E19" s="1058">
        <v>0</v>
      </c>
      <c r="F19" s="1068">
        <f t="shared" si="1"/>
        <v>6920</v>
      </c>
      <c r="G19" s="1057">
        <v>97128</v>
      </c>
      <c r="H19" s="1058">
        <v>0</v>
      </c>
      <c r="I19" s="1058">
        <v>0</v>
      </c>
      <c r="J19" s="1058">
        <v>134785</v>
      </c>
      <c r="K19" s="1058">
        <v>42008</v>
      </c>
      <c r="L19" s="1058">
        <v>13127</v>
      </c>
      <c r="M19" s="1058">
        <v>1465</v>
      </c>
      <c r="N19" s="1058">
        <v>0</v>
      </c>
      <c r="O19" s="1064">
        <v>5621</v>
      </c>
      <c r="P19" s="1058">
        <v>2403</v>
      </c>
      <c r="Q19" s="1058">
        <v>9148</v>
      </c>
      <c r="R19" s="1058">
        <v>0</v>
      </c>
      <c r="S19" s="1064">
        <v>13987</v>
      </c>
      <c r="T19" s="1064">
        <v>11306</v>
      </c>
      <c r="U19" s="1064">
        <v>29800</v>
      </c>
      <c r="V19" s="1063">
        <f t="shared" si="2"/>
        <v>360778</v>
      </c>
      <c r="W19" s="1057">
        <v>10007</v>
      </c>
      <c r="X19" s="1058">
        <v>84434</v>
      </c>
      <c r="Y19" s="1058">
        <v>15377</v>
      </c>
      <c r="Z19" s="1058">
        <v>20124</v>
      </c>
      <c r="AA19" s="1058">
        <v>98161</v>
      </c>
      <c r="AB19" s="1058">
        <v>50244</v>
      </c>
      <c r="AC19" s="1058">
        <v>3244</v>
      </c>
      <c r="AD19" s="1058">
        <v>37947</v>
      </c>
      <c r="AE19" s="1058">
        <v>4211</v>
      </c>
      <c r="AF19" s="1058">
        <v>370</v>
      </c>
      <c r="AG19" s="1058">
        <v>3609</v>
      </c>
      <c r="AH19" s="1064">
        <v>14452</v>
      </c>
      <c r="AI19" s="1058">
        <v>11678</v>
      </c>
      <c r="AJ19" s="1065">
        <f t="shared" si="3"/>
        <v>353858</v>
      </c>
    </row>
    <row r="20" spans="1:36" s="186" customFormat="1" ht="12.75" customHeight="1">
      <c r="A20" s="146"/>
      <c r="B20" s="1057"/>
      <c r="C20" s="1058"/>
      <c r="D20" s="1066"/>
      <c r="E20" s="1058"/>
      <c r="F20" s="1068"/>
      <c r="G20" s="1057"/>
      <c r="H20" s="1058"/>
      <c r="I20" s="1058"/>
      <c r="J20" s="1058"/>
      <c r="K20" s="1058"/>
      <c r="L20" s="1058"/>
      <c r="M20" s="1058"/>
      <c r="N20" s="1058"/>
      <c r="O20" s="1064"/>
      <c r="P20" s="1058"/>
      <c r="Q20" s="1058"/>
      <c r="R20" s="1058"/>
      <c r="S20" s="1064"/>
      <c r="T20" s="1064"/>
      <c r="U20" s="1064"/>
      <c r="V20" s="1063"/>
      <c r="W20" s="1057"/>
      <c r="X20" s="1058"/>
      <c r="Y20" s="1058"/>
      <c r="Z20" s="1058"/>
      <c r="AA20" s="1058"/>
      <c r="AB20" s="1058"/>
      <c r="AC20" s="1058"/>
      <c r="AD20" s="1058"/>
      <c r="AE20" s="1058"/>
      <c r="AF20" s="1058"/>
      <c r="AG20" s="1058"/>
      <c r="AH20" s="1064"/>
      <c r="AI20" s="1058"/>
      <c r="AJ20" s="1065"/>
    </row>
    <row r="21" spans="1:36" s="1076" customFormat="1" ht="12.75" customHeight="1">
      <c r="A21" s="165" t="s">
        <v>1216</v>
      </c>
      <c r="B21" s="1070">
        <f aca="true" t="shared" si="4" ref="B21:U21">SUM(B8:B19)</f>
        <v>9231342</v>
      </c>
      <c r="C21" s="1071">
        <f t="shared" si="4"/>
        <v>9055289</v>
      </c>
      <c r="D21" s="1071">
        <f t="shared" si="4"/>
        <v>176053</v>
      </c>
      <c r="E21" s="1072">
        <f t="shared" si="4"/>
        <v>33016</v>
      </c>
      <c r="F21" s="1073">
        <f t="shared" si="4"/>
        <v>143037</v>
      </c>
      <c r="G21" s="1070">
        <f t="shared" si="4"/>
        <v>4124441</v>
      </c>
      <c r="H21" s="1071">
        <f t="shared" si="4"/>
        <v>2936</v>
      </c>
      <c r="I21" s="1071">
        <f t="shared" si="4"/>
        <v>4286</v>
      </c>
      <c r="J21" s="1071">
        <f t="shared" si="4"/>
        <v>1953773</v>
      </c>
      <c r="K21" s="1071">
        <f t="shared" si="4"/>
        <v>1055948</v>
      </c>
      <c r="L21" s="1071">
        <f t="shared" si="4"/>
        <v>342430</v>
      </c>
      <c r="M21" s="1071">
        <f t="shared" si="4"/>
        <v>223407</v>
      </c>
      <c r="N21" s="1071">
        <f t="shared" si="4"/>
        <v>25560</v>
      </c>
      <c r="O21" s="1071">
        <f t="shared" si="4"/>
        <v>170739</v>
      </c>
      <c r="P21" s="1071">
        <f t="shared" si="4"/>
        <v>79882</v>
      </c>
      <c r="Q21" s="1071">
        <f t="shared" si="4"/>
        <v>72365</v>
      </c>
      <c r="R21" s="1071">
        <f t="shared" si="4"/>
        <v>51580</v>
      </c>
      <c r="S21" s="1074">
        <f t="shared" si="4"/>
        <v>328180</v>
      </c>
      <c r="T21" s="1074">
        <f t="shared" si="4"/>
        <v>208315</v>
      </c>
      <c r="U21" s="1074">
        <f t="shared" si="4"/>
        <v>587500</v>
      </c>
      <c r="V21" s="1075">
        <f>SUM(G21:U21)</f>
        <v>9231342</v>
      </c>
      <c r="W21" s="1070">
        <f aca="true" t="shared" si="5" ref="W21:AI21">SUM(W8:W19)</f>
        <v>213181</v>
      </c>
      <c r="X21" s="1071">
        <f t="shared" si="5"/>
        <v>2369458</v>
      </c>
      <c r="Y21" s="1071">
        <f t="shared" si="5"/>
        <v>370653</v>
      </c>
      <c r="Z21" s="1071">
        <f t="shared" si="5"/>
        <v>790106</v>
      </c>
      <c r="AA21" s="1071">
        <f t="shared" si="5"/>
        <v>1919411</v>
      </c>
      <c r="AB21" s="1071">
        <f t="shared" si="5"/>
        <v>1239046</v>
      </c>
      <c r="AC21" s="1071">
        <f t="shared" si="5"/>
        <v>368796</v>
      </c>
      <c r="AD21" s="1071">
        <f t="shared" si="5"/>
        <v>767492</v>
      </c>
      <c r="AE21" s="1071">
        <f t="shared" si="5"/>
        <v>131759</v>
      </c>
      <c r="AF21" s="1071">
        <f t="shared" si="5"/>
        <v>13170</v>
      </c>
      <c r="AG21" s="1071">
        <f t="shared" si="5"/>
        <v>76911</v>
      </c>
      <c r="AH21" s="1071">
        <f t="shared" si="5"/>
        <v>227259</v>
      </c>
      <c r="AI21" s="1071">
        <f t="shared" si="5"/>
        <v>568047</v>
      </c>
      <c r="AJ21" s="1073">
        <f>SUM(W21:AI21)</f>
        <v>9055289</v>
      </c>
    </row>
    <row r="22" spans="1:36" s="1082" customFormat="1" ht="12.75" customHeight="1">
      <c r="A22" s="160"/>
      <c r="B22" s="1077"/>
      <c r="C22" s="1078"/>
      <c r="D22" s="1078"/>
      <c r="E22" s="1078"/>
      <c r="F22" s="1079"/>
      <c r="G22" s="1077"/>
      <c r="H22" s="1078"/>
      <c r="I22" s="1078"/>
      <c r="J22" s="1078"/>
      <c r="K22" s="1078"/>
      <c r="L22" s="1078"/>
      <c r="M22" s="1078"/>
      <c r="N22" s="1078"/>
      <c r="O22" s="1080"/>
      <c r="P22" s="1078"/>
      <c r="Q22" s="1078"/>
      <c r="R22" s="1078"/>
      <c r="S22" s="1080"/>
      <c r="T22" s="1080"/>
      <c r="U22" s="1080"/>
      <c r="V22" s="1081"/>
      <c r="W22" s="1077"/>
      <c r="X22" s="1078"/>
      <c r="Y22" s="1078"/>
      <c r="Z22" s="1078"/>
      <c r="AA22" s="1078"/>
      <c r="AB22" s="1078"/>
      <c r="AC22" s="1078"/>
      <c r="AD22" s="1078"/>
      <c r="AE22" s="1078"/>
      <c r="AF22" s="1078"/>
      <c r="AG22" s="1078"/>
      <c r="AH22" s="1080"/>
      <c r="AI22" s="1078"/>
      <c r="AJ22" s="1079"/>
    </row>
    <row r="23" spans="1:36" s="186" customFormat="1" ht="12.75" customHeight="1">
      <c r="A23" s="146" t="s">
        <v>1217</v>
      </c>
      <c r="B23" s="1057"/>
      <c r="C23" s="1058"/>
      <c r="D23" s="1066"/>
      <c r="E23" s="1058"/>
      <c r="F23" s="1068"/>
      <c r="G23" s="1057"/>
      <c r="H23" s="1058"/>
      <c r="I23" s="1058"/>
      <c r="J23" s="1058"/>
      <c r="K23" s="1058"/>
      <c r="L23" s="1058"/>
      <c r="M23" s="1061"/>
      <c r="N23" s="1061"/>
      <c r="O23" s="1064"/>
      <c r="P23" s="1058"/>
      <c r="Q23" s="1058"/>
      <c r="R23" s="1058"/>
      <c r="S23" s="1064"/>
      <c r="T23" s="1064"/>
      <c r="U23" s="1064"/>
      <c r="V23" s="1063"/>
      <c r="W23" s="1057"/>
      <c r="X23" s="1058"/>
      <c r="Y23" s="1058"/>
      <c r="Z23" s="1058"/>
      <c r="AA23" s="1058"/>
      <c r="AB23" s="1058"/>
      <c r="AC23" s="1058"/>
      <c r="AD23" s="1058"/>
      <c r="AE23" s="1058"/>
      <c r="AF23" s="1058"/>
      <c r="AG23" s="1058"/>
      <c r="AH23" s="1064"/>
      <c r="AI23" s="1058"/>
      <c r="AJ23" s="1065"/>
    </row>
    <row r="24" spans="1:36" s="186" customFormat="1" ht="12.75" customHeight="1">
      <c r="A24" s="146"/>
      <c r="B24" s="1057"/>
      <c r="C24" s="1058"/>
      <c r="D24" s="1066"/>
      <c r="E24" s="1058"/>
      <c r="F24" s="1068"/>
      <c r="G24" s="1057"/>
      <c r="H24" s="1058"/>
      <c r="I24" s="1058"/>
      <c r="J24" s="1058"/>
      <c r="K24" s="1058"/>
      <c r="L24" s="1058"/>
      <c r="M24" s="1061"/>
      <c r="N24" s="1061"/>
      <c r="O24" s="1064"/>
      <c r="P24" s="1058"/>
      <c r="Q24" s="1058"/>
      <c r="R24" s="1058"/>
      <c r="S24" s="1064"/>
      <c r="T24" s="1064"/>
      <c r="U24" s="1064"/>
      <c r="V24" s="1063"/>
      <c r="W24" s="1057"/>
      <c r="X24" s="1058"/>
      <c r="Y24" s="1058"/>
      <c r="Z24" s="1058"/>
      <c r="AA24" s="1058"/>
      <c r="AB24" s="1058"/>
      <c r="AC24" s="1058"/>
      <c r="AD24" s="1058"/>
      <c r="AE24" s="1058"/>
      <c r="AF24" s="1058"/>
      <c r="AG24" s="1058"/>
      <c r="AH24" s="1064"/>
      <c r="AI24" s="1058"/>
      <c r="AJ24" s="1065"/>
    </row>
    <row r="25" spans="1:36" s="186" customFormat="1" ht="12.75" customHeight="1">
      <c r="A25" s="146" t="s">
        <v>1320</v>
      </c>
      <c r="B25" s="1057">
        <v>161405</v>
      </c>
      <c r="C25" s="1058">
        <v>154715</v>
      </c>
      <c r="D25" s="1066">
        <f aca="true" t="shared" si="6" ref="D25:D36">SUM(B25-C25)</f>
        <v>6690</v>
      </c>
      <c r="E25" s="1058">
        <v>0</v>
      </c>
      <c r="F25" s="1068">
        <f aca="true" t="shared" si="7" ref="F25:F36">SUM(D25-E25)</f>
        <v>6690</v>
      </c>
      <c r="G25" s="1057">
        <v>104368</v>
      </c>
      <c r="H25" s="1058">
        <v>0</v>
      </c>
      <c r="I25" s="1058">
        <v>0</v>
      </c>
      <c r="J25" s="1058">
        <v>25178</v>
      </c>
      <c r="K25" s="1058">
        <v>3828</v>
      </c>
      <c r="L25" s="1058">
        <v>3003</v>
      </c>
      <c r="M25" s="1058">
        <v>1792</v>
      </c>
      <c r="N25" s="1058">
        <v>0</v>
      </c>
      <c r="O25" s="1058">
        <v>736</v>
      </c>
      <c r="P25" s="1064">
        <v>367</v>
      </c>
      <c r="Q25" s="1058">
        <v>324</v>
      </c>
      <c r="R25" s="1058">
        <v>70</v>
      </c>
      <c r="S25" s="1064">
        <v>1559</v>
      </c>
      <c r="T25" s="1064">
        <v>11480</v>
      </c>
      <c r="U25" s="1064">
        <v>8700</v>
      </c>
      <c r="V25" s="1063">
        <f aca="true" t="shared" si="8" ref="V25:V30">SUM(G25:U25)</f>
        <v>161405</v>
      </c>
      <c r="W25" s="1057">
        <v>4192</v>
      </c>
      <c r="X25" s="1058">
        <v>33521</v>
      </c>
      <c r="Y25" s="1058">
        <v>2325</v>
      </c>
      <c r="Z25" s="1058">
        <v>26270</v>
      </c>
      <c r="AA25" s="1058">
        <v>53615</v>
      </c>
      <c r="AB25" s="1058">
        <v>1631</v>
      </c>
      <c r="AC25" s="1058">
        <v>3517</v>
      </c>
      <c r="AD25" s="1058">
        <v>9511</v>
      </c>
      <c r="AE25" s="1058">
        <v>1556</v>
      </c>
      <c r="AF25" s="1058">
        <v>187</v>
      </c>
      <c r="AG25" s="1058">
        <v>1445</v>
      </c>
      <c r="AH25" s="1064">
        <v>3495</v>
      </c>
      <c r="AI25" s="1058">
        <v>13450</v>
      </c>
      <c r="AJ25" s="1065">
        <f aca="true" t="shared" si="9" ref="AJ25:AJ32">SUM(W25:AI25)</f>
        <v>154715</v>
      </c>
    </row>
    <row r="26" spans="1:36" s="186" customFormat="1" ht="12.75" customHeight="1">
      <c r="A26" s="146" t="s">
        <v>524</v>
      </c>
      <c r="B26" s="1057">
        <v>122679</v>
      </c>
      <c r="C26" s="1058">
        <v>111957</v>
      </c>
      <c r="D26" s="1066">
        <f t="shared" si="6"/>
        <v>10722</v>
      </c>
      <c r="E26" s="1067">
        <v>786</v>
      </c>
      <c r="F26" s="1068">
        <f t="shared" si="7"/>
        <v>9936</v>
      </c>
      <c r="G26" s="1057">
        <v>46112</v>
      </c>
      <c r="H26" s="1058">
        <v>0</v>
      </c>
      <c r="I26" s="1058">
        <v>0</v>
      </c>
      <c r="J26" s="1058">
        <v>42416</v>
      </c>
      <c r="K26" s="1058">
        <v>5010</v>
      </c>
      <c r="L26" s="1058">
        <v>4084</v>
      </c>
      <c r="M26" s="1058">
        <v>1132</v>
      </c>
      <c r="N26" s="1058">
        <v>0</v>
      </c>
      <c r="O26" s="1058">
        <v>11</v>
      </c>
      <c r="P26" s="1069">
        <v>1091</v>
      </c>
      <c r="Q26" s="1058">
        <v>988</v>
      </c>
      <c r="R26" s="1058">
        <v>0</v>
      </c>
      <c r="S26" s="1064">
        <v>1865</v>
      </c>
      <c r="T26" s="1064">
        <v>11270</v>
      </c>
      <c r="U26" s="1064">
        <v>8700</v>
      </c>
      <c r="V26" s="1063">
        <f t="shared" si="8"/>
        <v>122679</v>
      </c>
      <c r="W26" s="1057">
        <v>3308</v>
      </c>
      <c r="X26" s="1058">
        <v>23832</v>
      </c>
      <c r="Y26" s="1058">
        <v>2953</v>
      </c>
      <c r="Z26" s="1058">
        <v>13816</v>
      </c>
      <c r="AA26" s="1058">
        <v>33147</v>
      </c>
      <c r="AB26" s="1058">
        <v>2418</v>
      </c>
      <c r="AC26" s="1058">
        <v>2121</v>
      </c>
      <c r="AD26" s="1058">
        <v>6700</v>
      </c>
      <c r="AE26" s="1058">
        <v>7086</v>
      </c>
      <c r="AF26" s="1058">
        <v>302</v>
      </c>
      <c r="AG26" s="1058">
        <v>544</v>
      </c>
      <c r="AH26" s="1064">
        <v>4696</v>
      </c>
      <c r="AI26" s="1058">
        <v>11034</v>
      </c>
      <c r="AJ26" s="1065">
        <f t="shared" si="9"/>
        <v>111957</v>
      </c>
    </row>
    <row r="27" spans="1:36" s="186" customFormat="1" ht="12.75" customHeight="1">
      <c r="A27" s="146" t="s">
        <v>955</v>
      </c>
      <c r="B27" s="1057">
        <v>201086</v>
      </c>
      <c r="C27" s="1058">
        <v>198844</v>
      </c>
      <c r="D27" s="1066">
        <f t="shared" si="6"/>
        <v>2242</v>
      </c>
      <c r="E27" s="1058">
        <v>0</v>
      </c>
      <c r="F27" s="1068">
        <f t="shared" si="7"/>
        <v>2242</v>
      </c>
      <c r="G27" s="1057">
        <v>62495</v>
      </c>
      <c r="H27" s="1058">
        <v>0</v>
      </c>
      <c r="I27" s="1058">
        <v>0</v>
      </c>
      <c r="J27" s="1058">
        <v>53400</v>
      </c>
      <c r="K27" s="1058">
        <v>26554</v>
      </c>
      <c r="L27" s="1058">
        <v>6916</v>
      </c>
      <c r="M27" s="1058">
        <v>14158</v>
      </c>
      <c r="N27" s="1058">
        <v>0</v>
      </c>
      <c r="O27" s="1058">
        <v>1739</v>
      </c>
      <c r="P27" s="1069">
        <v>1549</v>
      </c>
      <c r="Q27" s="1058">
        <v>4504</v>
      </c>
      <c r="R27" s="1058">
        <v>0</v>
      </c>
      <c r="S27" s="1064">
        <v>1534</v>
      </c>
      <c r="T27" s="1064">
        <v>937</v>
      </c>
      <c r="U27" s="1064">
        <v>27300</v>
      </c>
      <c r="V27" s="1063">
        <f t="shared" si="8"/>
        <v>201086</v>
      </c>
      <c r="W27" s="1057">
        <v>4014</v>
      </c>
      <c r="X27" s="1058">
        <v>42644</v>
      </c>
      <c r="Y27" s="1058">
        <v>5563</v>
      </c>
      <c r="Z27" s="1058">
        <v>16152</v>
      </c>
      <c r="AA27" s="1058">
        <v>95293</v>
      </c>
      <c r="AB27" s="1058">
        <v>2056</v>
      </c>
      <c r="AC27" s="1058">
        <v>4232</v>
      </c>
      <c r="AD27" s="1058">
        <v>12296</v>
      </c>
      <c r="AE27" s="1058">
        <v>610</v>
      </c>
      <c r="AF27" s="1058">
        <v>391</v>
      </c>
      <c r="AG27" s="1058">
        <v>1035</v>
      </c>
      <c r="AH27" s="1064">
        <v>2513</v>
      </c>
      <c r="AI27" s="1058">
        <v>12045</v>
      </c>
      <c r="AJ27" s="1065">
        <f t="shared" si="9"/>
        <v>198844</v>
      </c>
    </row>
    <row r="28" spans="1:36" s="186" customFormat="1" ht="12.75" customHeight="1">
      <c r="A28" s="146" t="s">
        <v>526</v>
      </c>
      <c r="B28" s="1057">
        <v>125089</v>
      </c>
      <c r="C28" s="1058">
        <v>118567</v>
      </c>
      <c r="D28" s="1066">
        <f t="shared" si="6"/>
        <v>6522</v>
      </c>
      <c r="E28" s="1058">
        <v>0</v>
      </c>
      <c r="F28" s="1068">
        <f t="shared" si="7"/>
        <v>6522</v>
      </c>
      <c r="G28" s="1057">
        <v>62262</v>
      </c>
      <c r="H28" s="1058">
        <v>0</v>
      </c>
      <c r="I28" s="1058">
        <v>0</v>
      </c>
      <c r="J28" s="1058">
        <v>37052</v>
      </c>
      <c r="K28" s="1058">
        <v>7732</v>
      </c>
      <c r="L28" s="1058">
        <v>4208</v>
      </c>
      <c r="M28" s="1058">
        <v>75</v>
      </c>
      <c r="N28" s="1058">
        <v>0</v>
      </c>
      <c r="O28" s="1058">
        <v>66</v>
      </c>
      <c r="P28" s="1069">
        <v>470</v>
      </c>
      <c r="Q28" s="1058">
        <v>1577</v>
      </c>
      <c r="R28" s="1058">
        <v>695</v>
      </c>
      <c r="S28" s="1064">
        <v>4601</v>
      </c>
      <c r="T28" s="1064">
        <v>6351</v>
      </c>
      <c r="U28" s="1064">
        <v>0</v>
      </c>
      <c r="V28" s="1063">
        <f t="shared" si="8"/>
        <v>125089</v>
      </c>
      <c r="W28" s="1057">
        <v>3935</v>
      </c>
      <c r="X28" s="1058">
        <v>29954</v>
      </c>
      <c r="Y28" s="1058">
        <v>2750</v>
      </c>
      <c r="Z28" s="1058">
        <v>11399</v>
      </c>
      <c r="AA28" s="1058">
        <v>30009</v>
      </c>
      <c r="AB28" s="1058">
        <v>2116</v>
      </c>
      <c r="AC28" s="1058">
        <v>15433</v>
      </c>
      <c r="AD28" s="1058">
        <v>6362</v>
      </c>
      <c r="AE28" s="1058">
        <v>739</v>
      </c>
      <c r="AF28" s="1058">
        <v>198</v>
      </c>
      <c r="AG28" s="1058">
        <v>1066</v>
      </c>
      <c r="AH28" s="1064">
        <v>3895</v>
      </c>
      <c r="AI28" s="1058">
        <v>10711</v>
      </c>
      <c r="AJ28" s="1065">
        <f t="shared" si="9"/>
        <v>118567</v>
      </c>
    </row>
    <row r="29" spans="1:36" s="186" customFormat="1" ht="12.75" customHeight="1">
      <c r="A29" s="146" t="s">
        <v>1458</v>
      </c>
      <c r="B29" s="1057">
        <v>189545</v>
      </c>
      <c r="C29" s="1058">
        <v>192099</v>
      </c>
      <c r="D29" s="1066">
        <f t="shared" si="6"/>
        <v>-2554</v>
      </c>
      <c r="E29" s="1058">
        <v>0</v>
      </c>
      <c r="F29" s="1068">
        <f t="shared" si="7"/>
        <v>-2554</v>
      </c>
      <c r="G29" s="1057">
        <v>97767</v>
      </c>
      <c r="H29" s="1058">
        <v>0</v>
      </c>
      <c r="I29" s="1058">
        <v>0</v>
      </c>
      <c r="J29" s="1058">
        <v>49159</v>
      </c>
      <c r="K29" s="1058">
        <v>6772</v>
      </c>
      <c r="L29" s="1058">
        <v>4220</v>
      </c>
      <c r="M29" s="1058">
        <v>1638</v>
      </c>
      <c r="N29" s="1058">
        <v>874</v>
      </c>
      <c r="O29" s="1064">
        <v>1102</v>
      </c>
      <c r="P29" s="1069">
        <v>905</v>
      </c>
      <c r="Q29" s="1058">
        <v>3599</v>
      </c>
      <c r="R29" s="1058">
        <v>242</v>
      </c>
      <c r="S29" s="1064">
        <v>9180</v>
      </c>
      <c r="T29" s="1064">
        <v>3087</v>
      </c>
      <c r="U29" s="1064">
        <v>11000</v>
      </c>
      <c r="V29" s="1063">
        <f t="shared" si="8"/>
        <v>189545</v>
      </c>
      <c r="W29" s="1057">
        <v>3549</v>
      </c>
      <c r="X29" s="1058">
        <v>40057</v>
      </c>
      <c r="Y29" s="1058">
        <v>7845</v>
      </c>
      <c r="Z29" s="1058">
        <v>15824</v>
      </c>
      <c r="AA29" s="1058">
        <v>69444</v>
      </c>
      <c r="AB29" s="1058">
        <v>5653</v>
      </c>
      <c r="AC29" s="1058">
        <v>15230</v>
      </c>
      <c r="AD29" s="1058">
        <v>13657</v>
      </c>
      <c r="AE29" s="1058">
        <v>1914</v>
      </c>
      <c r="AF29" s="1058">
        <v>443</v>
      </c>
      <c r="AG29" s="1058">
        <v>1285</v>
      </c>
      <c r="AH29" s="1064">
        <v>9423</v>
      </c>
      <c r="AI29" s="1058">
        <v>7775</v>
      </c>
      <c r="AJ29" s="1065">
        <f t="shared" si="9"/>
        <v>192099</v>
      </c>
    </row>
    <row r="30" spans="1:36" s="186" customFormat="1" ht="12.75" customHeight="1">
      <c r="A30" s="146" t="s">
        <v>1552</v>
      </c>
      <c r="B30" s="1057">
        <v>142446</v>
      </c>
      <c r="C30" s="1058">
        <v>135802</v>
      </c>
      <c r="D30" s="1066">
        <f t="shared" si="6"/>
        <v>6644</v>
      </c>
      <c r="E30" s="1058">
        <v>0</v>
      </c>
      <c r="F30" s="1068">
        <f t="shared" si="7"/>
        <v>6644</v>
      </c>
      <c r="G30" s="1057">
        <v>73182</v>
      </c>
      <c r="H30" s="1058">
        <v>0</v>
      </c>
      <c r="I30" s="1058">
        <v>0</v>
      </c>
      <c r="J30" s="1058">
        <v>33156</v>
      </c>
      <c r="K30" s="1058">
        <v>3211</v>
      </c>
      <c r="L30" s="1058">
        <v>4063</v>
      </c>
      <c r="M30" s="1058">
        <v>11184</v>
      </c>
      <c r="N30" s="1058">
        <v>0</v>
      </c>
      <c r="O30" s="1064">
        <v>1059</v>
      </c>
      <c r="P30" s="1058">
        <v>717</v>
      </c>
      <c r="Q30" s="1058">
        <v>940</v>
      </c>
      <c r="R30" s="1058">
        <v>0</v>
      </c>
      <c r="S30" s="1064">
        <v>1701</v>
      </c>
      <c r="T30" s="1064">
        <v>10633</v>
      </c>
      <c r="U30" s="1064">
        <v>2600</v>
      </c>
      <c r="V30" s="1063">
        <f t="shared" si="8"/>
        <v>142446</v>
      </c>
      <c r="W30" s="1057">
        <v>4020</v>
      </c>
      <c r="X30" s="1058">
        <v>28527</v>
      </c>
      <c r="Y30" s="1058">
        <v>3632</v>
      </c>
      <c r="Z30" s="1058">
        <v>8843</v>
      </c>
      <c r="AA30" s="1058">
        <v>43494</v>
      </c>
      <c r="AB30" s="1058">
        <v>5675</v>
      </c>
      <c r="AC30" s="1058">
        <v>1522</v>
      </c>
      <c r="AD30" s="1058">
        <v>5384</v>
      </c>
      <c r="AE30" s="1058">
        <v>2348</v>
      </c>
      <c r="AF30" s="1058">
        <v>239</v>
      </c>
      <c r="AG30" s="1058">
        <v>1002</v>
      </c>
      <c r="AH30" s="1064">
        <v>11521</v>
      </c>
      <c r="AI30" s="1058">
        <v>19595</v>
      </c>
      <c r="AJ30" s="1065">
        <f t="shared" si="9"/>
        <v>135802</v>
      </c>
    </row>
    <row r="31" spans="1:36" s="186" customFormat="1" ht="12.75" customHeight="1">
      <c r="A31" s="146" t="s">
        <v>1553</v>
      </c>
      <c r="B31" s="1057">
        <v>285958</v>
      </c>
      <c r="C31" s="1058">
        <v>298517</v>
      </c>
      <c r="D31" s="1066">
        <f t="shared" si="6"/>
        <v>-12559</v>
      </c>
      <c r="E31" s="1066">
        <v>-17779</v>
      </c>
      <c r="F31" s="1068">
        <f t="shared" si="7"/>
        <v>5220</v>
      </c>
      <c r="G31" s="1057">
        <v>125822</v>
      </c>
      <c r="H31" s="1058">
        <v>0</v>
      </c>
      <c r="I31" s="1058">
        <v>0</v>
      </c>
      <c r="J31" s="1058">
        <v>53738</v>
      </c>
      <c r="K31" s="1058">
        <v>33683</v>
      </c>
      <c r="L31" s="1058">
        <v>4119</v>
      </c>
      <c r="M31" s="1058">
        <v>38618</v>
      </c>
      <c r="N31" s="1058">
        <v>0</v>
      </c>
      <c r="O31" s="1064">
        <v>2688</v>
      </c>
      <c r="P31" s="1058">
        <v>1075</v>
      </c>
      <c r="Q31" s="1058">
        <v>2845</v>
      </c>
      <c r="R31" s="1058">
        <v>7791</v>
      </c>
      <c r="S31" s="1064">
        <v>4483</v>
      </c>
      <c r="T31" s="1064">
        <v>6387</v>
      </c>
      <c r="U31" s="1064">
        <v>12500</v>
      </c>
      <c r="V31" s="1063">
        <v>285958</v>
      </c>
      <c r="W31" s="1057">
        <v>4823</v>
      </c>
      <c r="X31" s="1058">
        <v>53260</v>
      </c>
      <c r="Y31" s="1058">
        <v>6715</v>
      </c>
      <c r="Z31" s="1058">
        <v>15247</v>
      </c>
      <c r="AA31" s="1058">
        <v>117316</v>
      </c>
      <c r="AB31" s="1058">
        <v>13436</v>
      </c>
      <c r="AC31" s="1058">
        <v>4016</v>
      </c>
      <c r="AD31" s="1058">
        <v>16573</v>
      </c>
      <c r="AE31" s="1058">
        <v>42379</v>
      </c>
      <c r="AF31" s="1058">
        <v>531</v>
      </c>
      <c r="AG31" s="1058">
        <v>1757</v>
      </c>
      <c r="AH31" s="1064">
        <v>7909</v>
      </c>
      <c r="AI31" s="1058">
        <v>14555</v>
      </c>
      <c r="AJ31" s="1065">
        <f t="shared" si="9"/>
        <v>298517</v>
      </c>
    </row>
    <row r="32" spans="1:36" s="186" customFormat="1" ht="12.75" customHeight="1">
      <c r="A32" s="146" t="s">
        <v>1640</v>
      </c>
      <c r="B32" s="1057">
        <v>225388</v>
      </c>
      <c r="C32" s="1058">
        <v>213294</v>
      </c>
      <c r="D32" s="1066">
        <f t="shared" si="6"/>
        <v>12094</v>
      </c>
      <c r="E32" s="1058">
        <v>0</v>
      </c>
      <c r="F32" s="1068">
        <f t="shared" si="7"/>
        <v>12094</v>
      </c>
      <c r="G32" s="1057">
        <v>80552</v>
      </c>
      <c r="H32" s="1058">
        <v>0</v>
      </c>
      <c r="I32" s="1058">
        <v>0</v>
      </c>
      <c r="J32" s="1058">
        <v>76531</v>
      </c>
      <c r="K32" s="1058">
        <v>11110</v>
      </c>
      <c r="L32" s="1058">
        <v>12526</v>
      </c>
      <c r="M32" s="1058">
        <v>946</v>
      </c>
      <c r="N32" s="1058">
        <v>0</v>
      </c>
      <c r="O32" s="1064">
        <v>1693</v>
      </c>
      <c r="P32" s="1058">
        <v>1117</v>
      </c>
      <c r="Q32" s="1058">
        <v>4679</v>
      </c>
      <c r="R32" s="1058">
        <v>0</v>
      </c>
      <c r="S32" s="1064">
        <v>9996</v>
      </c>
      <c r="T32" s="1064">
        <v>10447</v>
      </c>
      <c r="U32" s="1064">
        <v>8000</v>
      </c>
      <c r="V32" s="1063">
        <v>225388</v>
      </c>
      <c r="W32" s="1057">
        <v>4078</v>
      </c>
      <c r="X32" s="1058">
        <v>46949</v>
      </c>
      <c r="Y32" s="1058">
        <v>7796</v>
      </c>
      <c r="Z32" s="1058">
        <v>11202</v>
      </c>
      <c r="AA32" s="1058">
        <v>64465</v>
      </c>
      <c r="AB32" s="1058">
        <v>5551</v>
      </c>
      <c r="AC32" s="1058">
        <v>4726</v>
      </c>
      <c r="AD32" s="1058">
        <v>39171</v>
      </c>
      <c r="AE32" s="1058">
        <v>8764</v>
      </c>
      <c r="AF32" s="1058">
        <v>529</v>
      </c>
      <c r="AG32" s="1058">
        <v>2360</v>
      </c>
      <c r="AH32" s="1064">
        <v>4391</v>
      </c>
      <c r="AI32" s="1058">
        <v>13312</v>
      </c>
      <c r="AJ32" s="1065">
        <f t="shared" si="9"/>
        <v>213294</v>
      </c>
    </row>
    <row r="33" spans="1:36" s="186" customFormat="1" ht="12.75" customHeight="1">
      <c r="A33" s="146" t="s">
        <v>532</v>
      </c>
      <c r="B33" s="1057">
        <v>86042</v>
      </c>
      <c r="C33" s="1058">
        <v>85525</v>
      </c>
      <c r="D33" s="1066">
        <f t="shared" si="6"/>
        <v>517</v>
      </c>
      <c r="E33" s="1058">
        <v>0</v>
      </c>
      <c r="F33" s="1068">
        <f t="shared" si="7"/>
        <v>517</v>
      </c>
      <c r="G33" s="1057">
        <v>36925</v>
      </c>
      <c r="H33" s="1058">
        <v>0</v>
      </c>
      <c r="I33" s="1058">
        <v>0</v>
      </c>
      <c r="J33" s="1058">
        <v>31805</v>
      </c>
      <c r="K33" s="1058">
        <v>3771</v>
      </c>
      <c r="L33" s="1058">
        <v>3950</v>
      </c>
      <c r="M33" s="1061">
        <v>266</v>
      </c>
      <c r="N33" s="1061">
        <v>157</v>
      </c>
      <c r="O33" s="1064">
        <v>1775</v>
      </c>
      <c r="P33" s="1058">
        <v>626</v>
      </c>
      <c r="Q33" s="1058">
        <v>1201</v>
      </c>
      <c r="R33" s="1058">
        <v>1200</v>
      </c>
      <c r="S33" s="1064">
        <v>1194</v>
      </c>
      <c r="T33" s="1064">
        <v>672</v>
      </c>
      <c r="U33" s="1064">
        <v>2500</v>
      </c>
      <c r="V33" s="1063">
        <f>SUM(G33:U33)</f>
        <v>86042</v>
      </c>
      <c r="W33" s="1057">
        <v>2303</v>
      </c>
      <c r="X33" s="1058">
        <v>30192</v>
      </c>
      <c r="Y33" s="1058">
        <v>2501</v>
      </c>
      <c r="Z33" s="1058">
        <v>12438</v>
      </c>
      <c r="AA33" s="1058">
        <v>17977</v>
      </c>
      <c r="AB33" s="1058">
        <v>2672</v>
      </c>
      <c r="AC33" s="1058">
        <v>1329</v>
      </c>
      <c r="AD33" s="1058">
        <v>5304</v>
      </c>
      <c r="AE33" s="1058">
        <v>2176</v>
      </c>
      <c r="AF33" s="1058">
        <v>140</v>
      </c>
      <c r="AG33" s="1058">
        <v>768</v>
      </c>
      <c r="AH33" s="1064">
        <v>3590</v>
      </c>
      <c r="AI33" s="1058">
        <v>4105</v>
      </c>
      <c r="AJ33" s="1065">
        <v>85525</v>
      </c>
    </row>
    <row r="34" spans="1:36" s="186" customFormat="1" ht="12.75" customHeight="1">
      <c r="A34" s="146" t="s">
        <v>1218</v>
      </c>
      <c r="B34" s="1057">
        <v>106085</v>
      </c>
      <c r="C34" s="1058">
        <v>101182</v>
      </c>
      <c r="D34" s="1066">
        <f t="shared" si="6"/>
        <v>4903</v>
      </c>
      <c r="E34" s="1058">
        <v>0</v>
      </c>
      <c r="F34" s="1068">
        <f t="shared" si="7"/>
        <v>4903</v>
      </c>
      <c r="G34" s="1057">
        <v>44023</v>
      </c>
      <c r="H34" s="1058">
        <v>0</v>
      </c>
      <c r="I34" s="1058">
        <v>0</v>
      </c>
      <c r="J34" s="1058">
        <v>41192</v>
      </c>
      <c r="K34" s="1058">
        <v>5969</v>
      </c>
      <c r="L34" s="1058">
        <v>2769</v>
      </c>
      <c r="M34" s="1061">
        <v>204</v>
      </c>
      <c r="N34" s="1061">
        <v>388</v>
      </c>
      <c r="O34" s="1064">
        <v>747</v>
      </c>
      <c r="P34" s="1058">
        <v>1222</v>
      </c>
      <c r="Q34" s="1058">
        <v>247</v>
      </c>
      <c r="R34" s="1058">
        <v>0</v>
      </c>
      <c r="S34" s="1064">
        <v>1889</v>
      </c>
      <c r="T34" s="1064">
        <v>4035</v>
      </c>
      <c r="U34" s="1064">
        <v>3400</v>
      </c>
      <c r="V34" s="1063">
        <f>SUM(G34:U34)</f>
        <v>106085</v>
      </c>
      <c r="W34" s="1057">
        <v>2654</v>
      </c>
      <c r="X34" s="1058">
        <v>31989</v>
      </c>
      <c r="Y34" s="1058">
        <v>2095</v>
      </c>
      <c r="Z34" s="1058">
        <v>12280</v>
      </c>
      <c r="AA34" s="1058">
        <v>29274</v>
      </c>
      <c r="AB34" s="1058">
        <v>1356</v>
      </c>
      <c r="AC34" s="1058">
        <v>2562</v>
      </c>
      <c r="AD34" s="1058">
        <v>5920</v>
      </c>
      <c r="AE34" s="1058">
        <v>1621</v>
      </c>
      <c r="AF34" s="1058">
        <v>166</v>
      </c>
      <c r="AG34" s="1058">
        <v>759</v>
      </c>
      <c r="AH34" s="1064">
        <v>2941</v>
      </c>
      <c r="AI34" s="1058">
        <v>7565</v>
      </c>
      <c r="AJ34" s="1065">
        <f>SUM(W34:AI34)</f>
        <v>101182</v>
      </c>
    </row>
    <row r="35" spans="1:36" s="186" customFormat="1" ht="12.75" customHeight="1">
      <c r="A35" s="146" t="s">
        <v>1554</v>
      </c>
      <c r="B35" s="1057">
        <v>151059</v>
      </c>
      <c r="C35" s="1058">
        <v>149164</v>
      </c>
      <c r="D35" s="1066">
        <f t="shared" si="6"/>
        <v>1895</v>
      </c>
      <c r="E35" s="1058">
        <v>0</v>
      </c>
      <c r="F35" s="1068">
        <f t="shared" si="7"/>
        <v>1895</v>
      </c>
      <c r="G35" s="1057">
        <v>54454</v>
      </c>
      <c r="H35" s="1058">
        <v>0</v>
      </c>
      <c r="I35" s="1058">
        <v>0</v>
      </c>
      <c r="J35" s="1058">
        <v>44922</v>
      </c>
      <c r="K35" s="1058">
        <v>15085</v>
      </c>
      <c r="L35" s="1058">
        <v>10548</v>
      </c>
      <c r="M35" s="1061">
        <v>3330</v>
      </c>
      <c r="N35" s="1061">
        <v>3365</v>
      </c>
      <c r="O35" s="1064">
        <v>1158</v>
      </c>
      <c r="P35" s="1058">
        <v>1126</v>
      </c>
      <c r="Q35" s="1058">
        <v>620</v>
      </c>
      <c r="R35" s="1058">
        <v>0</v>
      </c>
      <c r="S35" s="1064">
        <v>7185</v>
      </c>
      <c r="T35" s="1064">
        <v>4066</v>
      </c>
      <c r="U35" s="1064">
        <v>5200</v>
      </c>
      <c r="V35" s="1063">
        <f>SUM(G35:U35)</f>
        <v>151059</v>
      </c>
      <c r="W35" s="1057">
        <v>2580</v>
      </c>
      <c r="X35" s="1058">
        <v>34324</v>
      </c>
      <c r="Y35" s="1058">
        <v>3126</v>
      </c>
      <c r="Z35" s="1058">
        <v>14291</v>
      </c>
      <c r="AA35" s="1058">
        <v>40249</v>
      </c>
      <c r="AB35" s="1058">
        <v>2532</v>
      </c>
      <c r="AC35" s="1058">
        <v>2205</v>
      </c>
      <c r="AD35" s="1058">
        <v>23504</v>
      </c>
      <c r="AE35" s="1058">
        <v>6280</v>
      </c>
      <c r="AF35" s="1058">
        <v>198</v>
      </c>
      <c r="AG35" s="1058">
        <v>818</v>
      </c>
      <c r="AH35" s="1064">
        <v>5401</v>
      </c>
      <c r="AI35" s="1058">
        <v>13656</v>
      </c>
      <c r="AJ35" s="1065">
        <f>SUM(W35:AI35)</f>
        <v>149164</v>
      </c>
    </row>
    <row r="36" spans="1:36" s="186" customFormat="1" ht="12.75" customHeight="1">
      <c r="A36" s="146" t="s">
        <v>1219</v>
      </c>
      <c r="B36" s="1057">
        <v>265712</v>
      </c>
      <c r="C36" s="1058">
        <v>252967</v>
      </c>
      <c r="D36" s="1066">
        <f t="shared" si="6"/>
        <v>12745</v>
      </c>
      <c r="E36" s="1058">
        <v>0</v>
      </c>
      <c r="F36" s="1068">
        <f t="shared" si="7"/>
        <v>12745</v>
      </c>
      <c r="G36" s="1057">
        <v>108626</v>
      </c>
      <c r="H36" s="1058">
        <v>0</v>
      </c>
      <c r="I36" s="1058">
        <v>0</v>
      </c>
      <c r="J36" s="1058">
        <v>75452</v>
      </c>
      <c r="K36" s="1058">
        <v>23978</v>
      </c>
      <c r="L36" s="1058">
        <v>18600</v>
      </c>
      <c r="M36" s="1061">
        <v>2556</v>
      </c>
      <c r="N36" s="1061">
        <v>555</v>
      </c>
      <c r="O36" s="1064">
        <v>2567</v>
      </c>
      <c r="P36" s="1058">
        <v>1530</v>
      </c>
      <c r="Q36" s="1058">
        <v>666</v>
      </c>
      <c r="R36" s="1058">
        <v>5544</v>
      </c>
      <c r="S36" s="1064">
        <v>7225</v>
      </c>
      <c r="T36" s="1064">
        <v>10013</v>
      </c>
      <c r="U36" s="1064">
        <v>8400</v>
      </c>
      <c r="V36" s="1063">
        <f>SUM(G36:U36)</f>
        <v>265712</v>
      </c>
      <c r="W36" s="1057">
        <v>3937</v>
      </c>
      <c r="X36" s="1058">
        <v>56066</v>
      </c>
      <c r="Y36" s="1058">
        <v>7613</v>
      </c>
      <c r="Z36" s="1058">
        <v>23578</v>
      </c>
      <c r="AA36" s="1058">
        <v>71950</v>
      </c>
      <c r="AB36" s="1058">
        <v>11226</v>
      </c>
      <c r="AC36" s="1058">
        <v>5297</v>
      </c>
      <c r="AD36" s="1058">
        <v>32222</v>
      </c>
      <c r="AE36" s="1058">
        <v>10422</v>
      </c>
      <c r="AF36" s="1058">
        <v>568</v>
      </c>
      <c r="AG36" s="1058">
        <v>1464</v>
      </c>
      <c r="AH36" s="1064">
        <v>11786</v>
      </c>
      <c r="AI36" s="1058">
        <v>16838</v>
      </c>
      <c r="AJ36" s="1065">
        <f>SUM(W36:AI36)</f>
        <v>252967</v>
      </c>
    </row>
    <row r="37" spans="1:36" s="186" customFormat="1" ht="12.75" customHeight="1">
      <c r="A37" s="146"/>
      <c r="B37" s="1057"/>
      <c r="C37" s="1058"/>
      <c r="D37" s="1066"/>
      <c r="E37" s="1058"/>
      <c r="F37" s="1068"/>
      <c r="G37" s="1057"/>
      <c r="H37" s="1058"/>
      <c r="I37" s="1058"/>
      <c r="J37" s="1058"/>
      <c r="K37" s="1058"/>
      <c r="L37" s="1058"/>
      <c r="M37" s="1061"/>
      <c r="N37" s="1061"/>
      <c r="O37" s="1064"/>
      <c r="P37" s="1058"/>
      <c r="Q37" s="1058"/>
      <c r="R37" s="1058"/>
      <c r="S37" s="1064"/>
      <c r="T37" s="1064"/>
      <c r="U37" s="1064"/>
      <c r="V37" s="1063"/>
      <c r="W37" s="1057"/>
      <c r="X37" s="1058"/>
      <c r="Y37" s="1058"/>
      <c r="Z37" s="1058"/>
      <c r="AA37" s="1058"/>
      <c r="AB37" s="1058"/>
      <c r="AC37" s="1058"/>
      <c r="AD37" s="1058"/>
      <c r="AE37" s="1058"/>
      <c r="AF37" s="1058"/>
      <c r="AG37" s="1058"/>
      <c r="AH37" s="1064"/>
      <c r="AI37" s="1058"/>
      <c r="AJ37" s="1065"/>
    </row>
    <row r="38" spans="1:36" s="186" customFormat="1" ht="12.75" customHeight="1">
      <c r="A38" s="146" t="s">
        <v>1220</v>
      </c>
      <c r="B38" s="1057"/>
      <c r="C38" s="1058"/>
      <c r="D38" s="1066"/>
      <c r="E38" s="1058"/>
      <c r="F38" s="1068"/>
      <c r="G38" s="1057"/>
      <c r="H38" s="1058"/>
      <c r="I38" s="1058"/>
      <c r="J38" s="1058"/>
      <c r="K38" s="1058"/>
      <c r="L38" s="1058"/>
      <c r="M38" s="1061"/>
      <c r="N38" s="1061"/>
      <c r="O38" s="1064"/>
      <c r="P38" s="1058"/>
      <c r="Q38" s="1058"/>
      <c r="R38" s="1058"/>
      <c r="S38" s="1064"/>
      <c r="T38" s="1064"/>
      <c r="U38" s="1064"/>
      <c r="V38" s="1063"/>
      <c r="W38" s="1057"/>
      <c r="X38" s="1058"/>
      <c r="Y38" s="1058"/>
      <c r="Z38" s="1058"/>
      <c r="AA38" s="1058"/>
      <c r="AB38" s="1058"/>
      <c r="AC38" s="1058"/>
      <c r="AD38" s="1058"/>
      <c r="AE38" s="1058"/>
      <c r="AF38" s="1058"/>
      <c r="AG38" s="1058"/>
      <c r="AH38" s="1064"/>
      <c r="AI38" s="1058"/>
      <c r="AJ38" s="1065"/>
    </row>
    <row r="39" spans="1:36" s="186" customFormat="1" ht="12.75" customHeight="1">
      <c r="A39" s="146"/>
      <c r="B39" s="1057"/>
      <c r="C39" s="1058"/>
      <c r="D39" s="1066"/>
      <c r="E39" s="1058"/>
      <c r="F39" s="1068"/>
      <c r="G39" s="1057"/>
      <c r="H39" s="1058"/>
      <c r="I39" s="1058"/>
      <c r="J39" s="1058"/>
      <c r="K39" s="1058"/>
      <c r="L39" s="1058"/>
      <c r="M39" s="1061"/>
      <c r="N39" s="1061"/>
      <c r="O39" s="1064"/>
      <c r="P39" s="1058"/>
      <c r="Q39" s="1058"/>
      <c r="R39" s="1058"/>
      <c r="S39" s="1064"/>
      <c r="T39" s="1064"/>
      <c r="U39" s="1064"/>
      <c r="V39" s="1063"/>
      <c r="W39" s="1057"/>
      <c r="X39" s="1058"/>
      <c r="Y39" s="1058"/>
      <c r="Z39" s="1058"/>
      <c r="AA39" s="1058"/>
      <c r="AB39" s="1058"/>
      <c r="AC39" s="1058"/>
      <c r="AD39" s="1058"/>
      <c r="AE39" s="1058"/>
      <c r="AF39" s="1058"/>
      <c r="AG39" s="1058"/>
      <c r="AH39" s="1064"/>
      <c r="AI39" s="1058"/>
      <c r="AJ39" s="1065"/>
    </row>
    <row r="40" spans="1:36" s="186" customFormat="1" ht="12.75" customHeight="1">
      <c r="A40" s="146" t="s">
        <v>1463</v>
      </c>
      <c r="B40" s="1057">
        <v>123822</v>
      </c>
      <c r="C40" s="1058">
        <v>116054</v>
      </c>
      <c r="D40" s="1066">
        <f aca="true" t="shared" si="10" ref="D40:D46">SUM(B40-C40)</f>
        <v>7768</v>
      </c>
      <c r="E40" s="1058">
        <v>0</v>
      </c>
      <c r="F40" s="1068">
        <f aca="true" t="shared" si="11" ref="F40:F46">SUM(D40-E40)</f>
        <v>7768</v>
      </c>
      <c r="G40" s="1057">
        <v>32556</v>
      </c>
      <c r="H40" s="1058">
        <v>0</v>
      </c>
      <c r="I40" s="1058">
        <v>0</v>
      </c>
      <c r="J40" s="1058">
        <v>49608</v>
      </c>
      <c r="K40" s="1058">
        <v>8465</v>
      </c>
      <c r="L40" s="1058">
        <v>2623</v>
      </c>
      <c r="M40" s="1061">
        <v>6620</v>
      </c>
      <c r="N40" s="1061">
        <v>0</v>
      </c>
      <c r="O40" s="1064">
        <v>515</v>
      </c>
      <c r="P40" s="1058">
        <v>672</v>
      </c>
      <c r="Q40" s="1058">
        <v>855</v>
      </c>
      <c r="R40" s="1058">
        <v>0</v>
      </c>
      <c r="S40" s="1064">
        <v>1955</v>
      </c>
      <c r="T40" s="1064">
        <v>7953</v>
      </c>
      <c r="U40" s="1064">
        <v>12000</v>
      </c>
      <c r="V40" s="1063">
        <f aca="true" t="shared" si="12" ref="V40:V46">SUM(G40:U40)</f>
        <v>123822</v>
      </c>
      <c r="W40" s="1057">
        <v>2601</v>
      </c>
      <c r="X40" s="1058">
        <v>27518</v>
      </c>
      <c r="Y40" s="1058">
        <v>4716</v>
      </c>
      <c r="Z40" s="1058">
        <v>9483</v>
      </c>
      <c r="AA40" s="1058">
        <v>48563</v>
      </c>
      <c r="AB40" s="1058">
        <v>1660</v>
      </c>
      <c r="AC40" s="1058">
        <v>1813</v>
      </c>
      <c r="AD40" s="1058">
        <v>7913</v>
      </c>
      <c r="AE40" s="1058">
        <v>1383</v>
      </c>
      <c r="AF40" s="1058">
        <v>200</v>
      </c>
      <c r="AG40" s="1058">
        <v>1185</v>
      </c>
      <c r="AH40" s="1064">
        <v>3384</v>
      </c>
      <c r="AI40" s="1058">
        <v>5635</v>
      </c>
      <c r="AJ40" s="1065">
        <f aca="true" t="shared" si="13" ref="AJ40:AJ46">SUM(W40:AI40)</f>
        <v>116054</v>
      </c>
    </row>
    <row r="41" spans="1:36" s="186" customFormat="1" ht="12.75" customHeight="1">
      <c r="A41" s="146" t="s">
        <v>537</v>
      </c>
      <c r="B41" s="1057">
        <v>99271</v>
      </c>
      <c r="C41" s="1058">
        <v>87868</v>
      </c>
      <c r="D41" s="1066">
        <f t="shared" si="10"/>
        <v>11403</v>
      </c>
      <c r="E41" s="1058">
        <v>0</v>
      </c>
      <c r="F41" s="1068">
        <f t="shared" si="11"/>
        <v>11403</v>
      </c>
      <c r="G41" s="1057">
        <v>23944</v>
      </c>
      <c r="H41" s="1058">
        <v>0</v>
      </c>
      <c r="I41" s="1058">
        <v>0</v>
      </c>
      <c r="J41" s="1058">
        <v>48354</v>
      </c>
      <c r="K41" s="1058">
        <v>5623</v>
      </c>
      <c r="L41" s="1058">
        <v>3495</v>
      </c>
      <c r="M41" s="1061">
        <v>815</v>
      </c>
      <c r="N41" s="1061">
        <v>0</v>
      </c>
      <c r="O41" s="1064">
        <v>160</v>
      </c>
      <c r="P41" s="1058">
        <v>591</v>
      </c>
      <c r="Q41" s="1058">
        <v>2356</v>
      </c>
      <c r="R41" s="1058">
        <v>0</v>
      </c>
      <c r="S41" s="1064">
        <v>2312</v>
      </c>
      <c r="T41" s="1064">
        <v>8521</v>
      </c>
      <c r="U41" s="1064">
        <v>3100</v>
      </c>
      <c r="V41" s="1063">
        <f t="shared" si="12"/>
        <v>99271</v>
      </c>
      <c r="W41" s="1057">
        <v>2093</v>
      </c>
      <c r="X41" s="1058">
        <v>20877</v>
      </c>
      <c r="Y41" s="1058">
        <v>3959</v>
      </c>
      <c r="Z41" s="1058">
        <v>9637</v>
      </c>
      <c r="AA41" s="1058">
        <v>25946</v>
      </c>
      <c r="AB41" s="1058">
        <v>2487</v>
      </c>
      <c r="AC41" s="1058">
        <v>2166</v>
      </c>
      <c r="AD41" s="1058">
        <v>10671</v>
      </c>
      <c r="AE41" s="1058">
        <v>1088</v>
      </c>
      <c r="AF41" s="1058">
        <v>108</v>
      </c>
      <c r="AG41" s="1058">
        <v>829</v>
      </c>
      <c r="AH41" s="1064">
        <v>3057</v>
      </c>
      <c r="AI41" s="1058">
        <v>4950</v>
      </c>
      <c r="AJ41" s="1065">
        <f t="shared" si="13"/>
        <v>87868</v>
      </c>
    </row>
    <row r="42" spans="1:36" s="186" customFormat="1" ht="12.75" customHeight="1">
      <c r="A42" s="146" t="s">
        <v>15</v>
      </c>
      <c r="B42" s="1057">
        <v>110539</v>
      </c>
      <c r="C42" s="1058">
        <v>101712</v>
      </c>
      <c r="D42" s="1066">
        <f t="shared" si="10"/>
        <v>8827</v>
      </c>
      <c r="E42" s="1058">
        <v>0</v>
      </c>
      <c r="F42" s="1068">
        <f t="shared" si="11"/>
        <v>8827</v>
      </c>
      <c r="G42" s="1057">
        <v>27948</v>
      </c>
      <c r="H42" s="1058">
        <v>0</v>
      </c>
      <c r="I42" s="1058">
        <v>0</v>
      </c>
      <c r="J42" s="1058">
        <v>57500</v>
      </c>
      <c r="K42" s="1058">
        <v>4385</v>
      </c>
      <c r="L42" s="1058">
        <v>2060</v>
      </c>
      <c r="M42" s="1061">
        <v>1846</v>
      </c>
      <c r="N42" s="1061">
        <v>0</v>
      </c>
      <c r="O42" s="1064">
        <v>292</v>
      </c>
      <c r="P42" s="1058">
        <v>1077</v>
      </c>
      <c r="Q42" s="1058">
        <v>1784</v>
      </c>
      <c r="R42" s="1058">
        <v>25</v>
      </c>
      <c r="S42" s="1064">
        <v>3386</v>
      </c>
      <c r="T42" s="1064">
        <v>4436</v>
      </c>
      <c r="U42" s="1064">
        <v>5800</v>
      </c>
      <c r="V42" s="1063">
        <f t="shared" si="12"/>
        <v>110539</v>
      </c>
      <c r="W42" s="1057">
        <v>2514</v>
      </c>
      <c r="X42" s="1058">
        <v>28195</v>
      </c>
      <c r="Y42" s="1058">
        <v>4073</v>
      </c>
      <c r="Z42" s="1058">
        <v>14926</v>
      </c>
      <c r="AA42" s="1058">
        <v>29240</v>
      </c>
      <c r="AB42" s="1058">
        <v>3024</v>
      </c>
      <c r="AC42" s="1058">
        <v>1716</v>
      </c>
      <c r="AD42" s="1058">
        <v>7183</v>
      </c>
      <c r="AE42" s="1058">
        <v>3540</v>
      </c>
      <c r="AF42" s="1058">
        <v>228</v>
      </c>
      <c r="AG42" s="1058">
        <v>1801</v>
      </c>
      <c r="AH42" s="1064">
        <v>2412</v>
      </c>
      <c r="AI42" s="1058">
        <v>2860</v>
      </c>
      <c r="AJ42" s="1065">
        <f t="shared" si="13"/>
        <v>101712</v>
      </c>
    </row>
    <row r="43" spans="1:36" s="186" customFormat="1" ht="12.75" customHeight="1">
      <c r="A43" s="146" t="s">
        <v>16</v>
      </c>
      <c r="B43" s="1057">
        <v>91671</v>
      </c>
      <c r="C43" s="1058">
        <v>93517</v>
      </c>
      <c r="D43" s="1066">
        <f t="shared" si="10"/>
        <v>-1846</v>
      </c>
      <c r="E43" s="1058">
        <v>0</v>
      </c>
      <c r="F43" s="1068">
        <f t="shared" si="11"/>
        <v>-1846</v>
      </c>
      <c r="G43" s="1057">
        <v>26080</v>
      </c>
      <c r="H43" s="1058">
        <v>0</v>
      </c>
      <c r="I43" s="1058">
        <v>0</v>
      </c>
      <c r="J43" s="1058">
        <v>47858</v>
      </c>
      <c r="K43" s="1058">
        <v>3572</v>
      </c>
      <c r="L43" s="1058">
        <v>4380</v>
      </c>
      <c r="M43" s="1061">
        <v>92</v>
      </c>
      <c r="N43" s="1061">
        <v>0</v>
      </c>
      <c r="O43" s="1064">
        <v>509</v>
      </c>
      <c r="P43" s="1058">
        <v>449</v>
      </c>
      <c r="Q43" s="1058">
        <v>3927</v>
      </c>
      <c r="R43" s="1058">
        <v>0</v>
      </c>
      <c r="S43" s="1064">
        <v>1554</v>
      </c>
      <c r="T43" s="1064">
        <v>250</v>
      </c>
      <c r="U43" s="1064">
        <v>3000</v>
      </c>
      <c r="V43" s="1063">
        <f t="shared" si="12"/>
        <v>91671</v>
      </c>
      <c r="W43" s="1057">
        <v>3914</v>
      </c>
      <c r="X43" s="1058">
        <v>22025</v>
      </c>
      <c r="Y43" s="1058">
        <v>3183</v>
      </c>
      <c r="Z43" s="1058">
        <v>10020</v>
      </c>
      <c r="AA43" s="1058">
        <v>28300</v>
      </c>
      <c r="AB43" s="1058">
        <v>6698</v>
      </c>
      <c r="AC43" s="1058">
        <v>627</v>
      </c>
      <c r="AD43" s="1058">
        <v>5790</v>
      </c>
      <c r="AE43" s="1058">
        <v>3764</v>
      </c>
      <c r="AF43" s="1058">
        <v>200</v>
      </c>
      <c r="AG43" s="1058">
        <v>951</v>
      </c>
      <c r="AH43" s="1064">
        <v>2338</v>
      </c>
      <c r="AI43" s="1058">
        <v>5707</v>
      </c>
      <c r="AJ43" s="1065">
        <f t="shared" si="13"/>
        <v>93517</v>
      </c>
    </row>
    <row r="44" spans="1:36" s="186" customFormat="1" ht="12.75" customHeight="1">
      <c r="A44" s="146" t="s">
        <v>1221</v>
      </c>
      <c r="B44" s="1057">
        <v>224667</v>
      </c>
      <c r="C44" s="1058">
        <v>210805</v>
      </c>
      <c r="D44" s="1066">
        <f t="shared" si="10"/>
        <v>13862</v>
      </c>
      <c r="E44" s="1058">
        <v>0</v>
      </c>
      <c r="F44" s="1068">
        <f t="shared" si="11"/>
        <v>13862</v>
      </c>
      <c r="G44" s="1057">
        <v>59510</v>
      </c>
      <c r="H44" s="1058">
        <v>0</v>
      </c>
      <c r="I44" s="1058">
        <v>0</v>
      </c>
      <c r="J44" s="1058">
        <v>75516</v>
      </c>
      <c r="K44" s="1058">
        <v>18311</v>
      </c>
      <c r="L44" s="1058">
        <v>5295</v>
      </c>
      <c r="M44" s="1061">
        <v>9693</v>
      </c>
      <c r="N44" s="1061">
        <v>0</v>
      </c>
      <c r="O44" s="1064">
        <v>1808</v>
      </c>
      <c r="P44" s="1058">
        <v>642</v>
      </c>
      <c r="Q44" s="1058">
        <v>3480</v>
      </c>
      <c r="R44" s="1058">
        <v>8000</v>
      </c>
      <c r="S44" s="1064">
        <v>3642</v>
      </c>
      <c r="T44" s="1064">
        <v>7570</v>
      </c>
      <c r="U44" s="1064">
        <v>31200</v>
      </c>
      <c r="V44" s="1063">
        <f t="shared" si="12"/>
        <v>224667</v>
      </c>
      <c r="W44" s="1057">
        <v>3152</v>
      </c>
      <c r="X44" s="1058">
        <v>59002</v>
      </c>
      <c r="Y44" s="1058">
        <v>4416</v>
      </c>
      <c r="Z44" s="1058">
        <v>31732</v>
      </c>
      <c r="AA44" s="1058">
        <v>75500</v>
      </c>
      <c r="AB44" s="1058">
        <v>9868</v>
      </c>
      <c r="AC44" s="1058">
        <v>2894</v>
      </c>
      <c r="AD44" s="1058">
        <v>9663</v>
      </c>
      <c r="AE44" s="1058">
        <v>3428</v>
      </c>
      <c r="AF44" s="1058">
        <v>204</v>
      </c>
      <c r="AG44" s="1058">
        <v>967</v>
      </c>
      <c r="AH44" s="1064">
        <v>3196</v>
      </c>
      <c r="AI44" s="1058">
        <v>6783</v>
      </c>
      <c r="AJ44" s="1065">
        <f t="shared" si="13"/>
        <v>210805</v>
      </c>
    </row>
    <row r="45" spans="1:36" s="186" customFormat="1" ht="12.75" customHeight="1">
      <c r="A45" s="146" t="s">
        <v>963</v>
      </c>
      <c r="B45" s="1057">
        <v>118537</v>
      </c>
      <c r="C45" s="1058">
        <v>108717</v>
      </c>
      <c r="D45" s="1066">
        <f t="shared" si="10"/>
        <v>9820</v>
      </c>
      <c r="E45" s="1058">
        <v>0</v>
      </c>
      <c r="F45" s="1068">
        <f t="shared" si="11"/>
        <v>9820</v>
      </c>
      <c r="G45" s="1057">
        <v>28929</v>
      </c>
      <c r="H45" s="1058">
        <v>0</v>
      </c>
      <c r="I45" s="1058">
        <v>0</v>
      </c>
      <c r="J45" s="1058">
        <v>48411</v>
      </c>
      <c r="K45" s="1058">
        <v>9136</v>
      </c>
      <c r="L45" s="1058">
        <v>7391</v>
      </c>
      <c r="M45" s="1061">
        <v>715</v>
      </c>
      <c r="N45" s="1061">
        <v>0</v>
      </c>
      <c r="O45" s="1064">
        <v>1223</v>
      </c>
      <c r="P45" s="1058">
        <v>655</v>
      </c>
      <c r="Q45" s="1058">
        <v>4309</v>
      </c>
      <c r="R45" s="1058">
        <v>0</v>
      </c>
      <c r="S45" s="1064">
        <v>1342</v>
      </c>
      <c r="T45" s="1064">
        <v>9126</v>
      </c>
      <c r="U45" s="1064">
        <v>7300</v>
      </c>
      <c r="V45" s="1063">
        <f t="shared" si="12"/>
        <v>118537</v>
      </c>
      <c r="W45" s="1057">
        <v>1581</v>
      </c>
      <c r="X45" s="1058">
        <v>23964</v>
      </c>
      <c r="Y45" s="1058">
        <v>3760</v>
      </c>
      <c r="Z45" s="1058">
        <v>12133</v>
      </c>
      <c r="AA45" s="1058">
        <v>39034</v>
      </c>
      <c r="AB45" s="1058">
        <v>1828</v>
      </c>
      <c r="AC45" s="1058">
        <v>3164</v>
      </c>
      <c r="AD45" s="1058">
        <v>9167</v>
      </c>
      <c r="AE45" s="1058">
        <v>1779</v>
      </c>
      <c r="AF45" s="1058">
        <v>166</v>
      </c>
      <c r="AG45" s="1058">
        <v>1200</v>
      </c>
      <c r="AH45" s="1064">
        <v>2388</v>
      </c>
      <c r="AI45" s="1058">
        <v>8553</v>
      </c>
      <c r="AJ45" s="1065">
        <f t="shared" si="13"/>
        <v>108717</v>
      </c>
    </row>
    <row r="46" spans="1:36" s="186" customFormat="1" ht="12.75" customHeight="1">
      <c r="A46" s="146" t="s">
        <v>1467</v>
      </c>
      <c r="B46" s="1057">
        <v>164122</v>
      </c>
      <c r="C46" s="1058">
        <v>148623</v>
      </c>
      <c r="D46" s="1066">
        <f t="shared" si="10"/>
        <v>15499</v>
      </c>
      <c r="E46" s="1058">
        <v>0</v>
      </c>
      <c r="F46" s="1068">
        <f t="shared" si="11"/>
        <v>15499</v>
      </c>
      <c r="G46" s="1057">
        <v>53547</v>
      </c>
      <c r="H46" s="1058">
        <v>0</v>
      </c>
      <c r="I46" s="1058">
        <v>0</v>
      </c>
      <c r="J46" s="1058">
        <v>73516</v>
      </c>
      <c r="K46" s="1058">
        <v>10691</v>
      </c>
      <c r="L46" s="1058">
        <v>4746</v>
      </c>
      <c r="M46" s="1061">
        <v>373</v>
      </c>
      <c r="N46" s="1061">
        <v>983</v>
      </c>
      <c r="O46" s="1064">
        <v>2901</v>
      </c>
      <c r="P46" s="1058">
        <v>997</v>
      </c>
      <c r="Q46" s="1058">
        <v>1752</v>
      </c>
      <c r="R46" s="1058">
        <v>0</v>
      </c>
      <c r="S46" s="1064">
        <v>1061</v>
      </c>
      <c r="T46" s="1064">
        <v>13555</v>
      </c>
      <c r="U46" s="1064">
        <v>0</v>
      </c>
      <c r="V46" s="1063">
        <f t="shared" si="12"/>
        <v>164122</v>
      </c>
      <c r="W46" s="1057">
        <v>3461</v>
      </c>
      <c r="X46" s="1058">
        <v>33877</v>
      </c>
      <c r="Y46" s="1058">
        <v>5025</v>
      </c>
      <c r="Z46" s="1058">
        <v>17280</v>
      </c>
      <c r="AA46" s="1058">
        <v>37731</v>
      </c>
      <c r="AB46" s="1058">
        <v>8900</v>
      </c>
      <c r="AC46" s="1058">
        <v>6036</v>
      </c>
      <c r="AD46" s="1058">
        <v>14858</v>
      </c>
      <c r="AE46" s="1058">
        <v>1591</v>
      </c>
      <c r="AF46" s="1058">
        <v>238</v>
      </c>
      <c r="AG46" s="1058">
        <v>1273</v>
      </c>
      <c r="AH46" s="1064">
        <v>3970</v>
      </c>
      <c r="AI46" s="1058">
        <v>14383</v>
      </c>
      <c r="AJ46" s="1065">
        <f t="shared" si="13"/>
        <v>148623</v>
      </c>
    </row>
    <row r="47" spans="1:36" s="186" customFormat="1" ht="12.75" customHeight="1">
      <c r="A47" s="146"/>
      <c r="B47" s="1057"/>
      <c r="C47" s="1058"/>
      <c r="D47" s="1066"/>
      <c r="E47" s="1058"/>
      <c r="F47" s="1068"/>
      <c r="G47" s="1057"/>
      <c r="H47" s="1058"/>
      <c r="I47" s="1058"/>
      <c r="J47" s="1058"/>
      <c r="K47" s="1058"/>
      <c r="L47" s="1058"/>
      <c r="M47" s="1058"/>
      <c r="N47" s="1058"/>
      <c r="O47" s="1064"/>
      <c r="P47" s="1058"/>
      <c r="Q47" s="1058"/>
      <c r="R47" s="1058"/>
      <c r="S47" s="1064"/>
      <c r="T47" s="1064"/>
      <c r="U47" s="1064"/>
      <c r="V47" s="1063"/>
      <c r="W47" s="1057"/>
      <c r="X47" s="1057"/>
      <c r="Y47" s="1058"/>
      <c r="Z47" s="1058"/>
      <c r="AA47" s="1058"/>
      <c r="AB47" s="1058"/>
      <c r="AC47" s="1058"/>
      <c r="AD47" s="1058"/>
      <c r="AE47" s="1058"/>
      <c r="AF47" s="1058"/>
      <c r="AG47" s="1058"/>
      <c r="AH47" s="1064"/>
      <c r="AI47" s="1058"/>
      <c r="AJ47" s="1065"/>
    </row>
    <row r="48" spans="1:36" s="186" customFormat="1" ht="12.75" customHeight="1">
      <c r="A48" s="146" t="s">
        <v>1222</v>
      </c>
      <c r="B48" s="1057"/>
      <c r="C48" s="1058"/>
      <c r="D48" s="1066"/>
      <c r="E48" s="1058"/>
      <c r="F48" s="1068"/>
      <c r="G48" s="1057"/>
      <c r="H48" s="1058"/>
      <c r="I48" s="1058"/>
      <c r="J48" s="1058"/>
      <c r="K48" s="1058"/>
      <c r="L48" s="1058"/>
      <c r="M48" s="1058"/>
      <c r="N48" s="1058"/>
      <c r="O48" s="1064"/>
      <c r="P48" s="1058"/>
      <c r="Q48" s="1058"/>
      <c r="R48" s="1058"/>
      <c r="S48" s="1064"/>
      <c r="T48" s="1064"/>
      <c r="U48" s="1064"/>
      <c r="V48" s="1063"/>
      <c r="W48" s="1057"/>
      <c r="X48" s="1057"/>
      <c r="Y48" s="1058"/>
      <c r="Z48" s="1058"/>
      <c r="AA48" s="1058"/>
      <c r="AB48" s="1058"/>
      <c r="AC48" s="1058"/>
      <c r="AD48" s="1058"/>
      <c r="AE48" s="1058"/>
      <c r="AF48" s="1058"/>
      <c r="AG48" s="1058"/>
      <c r="AH48" s="1064"/>
      <c r="AI48" s="1058"/>
      <c r="AJ48" s="1065"/>
    </row>
    <row r="49" spans="1:36" s="186" customFormat="1" ht="12.75" customHeight="1">
      <c r="A49" s="146"/>
      <c r="B49" s="1057"/>
      <c r="C49" s="1058"/>
      <c r="D49" s="1066"/>
      <c r="E49" s="1058"/>
      <c r="F49" s="1068"/>
      <c r="G49" s="1057"/>
      <c r="H49" s="1058"/>
      <c r="I49" s="1058"/>
      <c r="J49" s="1058"/>
      <c r="K49" s="1058"/>
      <c r="L49" s="1058"/>
      <c r="M49" s="1058"/>
      <c r="N49" s="1058"/>
      <c r="O49" s="1064"/>
      <c r="P49" s="1058"/>
      <c r="Q49" s="1058"/>
      <c r="R49" s="1058"/>
      <c r="S49" s="1064"/>
      <c r="T49" s="1064"/>
      <c r="U49" s="1064"/>
      <c r="V49" s="1063"/>
      <c r="W49" s="1057"/>
      <c r="X49" s="1057"/>
      <c r="Y49" s="1058"/>
      <c r="Z49" s="1058"/>
      <c r="AA49" s="1058"/>
      <c r="AB49" s="1058"/>
      <c r="AC49" s="1058"/>
      <c r="AD49" s="1058"/>
      <c r="AE49" s="1058"/>
      <c r="AF49" s="1058"/>
      <c r="AG49" s="1058"/>
      <c r="AH49" s="1064"/>
      <c r="AI49" s="1058"/>
      <c r="AJ49" s="1065"/>
    </row>
    <row r="50" spans="1:36" s="186" customFormat="1" ht="12.75" customHeight="1">
      <c r="A50" s="146" t="s">
        <v>1557</v>
      </c>
      <c r="B50" s="1057">
        <v>100743</v>
      </c>
      <c r="C50" s="1058">
        <v>92332</v>
      </c>
      <c r="D50" s="1066">
        <f aca="true" t="shared" si="14" ref="D50:D56">SUM(B50-C50)</f>
        <v>8411</v>
      </c>
      <c r="E50" s="1058">
        <v>0</v>
      </c>
      <c r="F50" s="1068">
        <f aca="true" t="shared" si="15" ref="F50:F56">SUM(D50-E50)</f>
        <v>8411</v>
      </c>
      <c r="G50" s="1057">
        <v>41417</v>
      </c>
      <c r="H50" s="1058">
        <v>0</v>
      </c>
      <c r="I50" s="1058">
        <v>0</v>
      </c>
      <c r="J50" s="1058">
        <v>39723</v>
      </c>
      <c r="K50" s="1058">
        <v>3894</v>
      </c>
      <c r="L50" s="1058">
        <v>3378</v>
      </c>
      <c r="M50" s="1058">
        <v>99</v>
      </c>
      <c r="N50" s="1058">
        <v>1200</v>
      </c>
      <c r="O50" s="1064">
        <v>2000</v>
      </c>
      <c r="P50" s="1058">
        <v>981</v>
      </c>
      <c r="Q50" s="1058">
        <v>66</v>
      </c>
      <c r="R50" s="1058">
        <v>0</v>
      </c>
      <c r="S50" s="1064">
        <v>1646</v>
      </c>
      <c r="T50" s="1064">
        <v>6339</v>
      </c>
      <c r="U50" s="1064">
        <v>0</v>
      </c>
      <c r="V50" s="1063">
        <f>SUM(G50:U50)</f>
        <v>100743</v>
      </c>
      <c r="W50" s="1057">
        <v>3299</v>
      </c>
      <c r="X50" s="1057">
        <v>33634</v>
      </c>
      <c r="Y50" s="1058">
        <v>2539</v>
      </c>
      <c r="Z50" s="1058">
        <v>8888</v>
      </c>
      <c r="AA50" s="1058">
        <v>18048</v>
      </c>
      <c r="AB50" s="1058">
        <v>2670</v>
      </c>
      <c r="AC50" s="1058">
        <v>2407</v>
      </c>
      <c r="AD50" s="1058">
        <v>5509</v>
      </c>
      <c r="AE50" s="1058">
        <v>6978</v>
      </c>
      <c r="AF50" s="1058">
        <v>154</v>
      </c>
      <c r="AG50" s="1058">
        <v>846</v>
      </c>
      <c r="AH50" s="1064">
        <v>5257</v>
      </c>
      <c r="AI50" s="1058">
        <v>2103</v>
      </c>
      <c r="AJ50" s="1065">
        <f aca="true" t="shared" si="16" ref="AJ50:AJ56">SUM(W50:AI50)</f>
        <v>92332</v>
      </c>
    </row>
    <row r="51" spans="1:36" s="186" customFormat="1" ht="12.75" customHeight="1">
      <c r="A51" s="146" t="s">
        <v>1223</v>
      </c>
      <c r="B51" s="1057">
        <v>146780</v>
      </c>
      <c r="C51" s="1058">
        <v>148041</v>
      </c>
      <c r="D51" s="1066">
        <f t="shared" si="14"/>
        <v>-1261</v>
      </c>
      <c r="E51" s="1066">
        <v>-6810</v>
      </c>
      <c r="F51" s="1068">
        <f t="shared" si="15"/>
        <v>5549</v>
      </c>
      <c r="G51" s="1057">
        <v>45665</v>
      </c>
      <c r="H51" s="1058">
        <v>0</v>
      </c>
      <c r="I51" s="1058">
        <v>0</v>
      </c>
      <c r="J51" s="1058">
        <v>55360</v>
      </c>
      <c r="K51" s="1058">
        <v>21692</v>
      </c>
      <c r="L51" s="1058">
        <v>2529</v>
      </c>
      <c r="M51" s="1058">
        <v>1960</v>
      </c>
      <c r="N51" s="1058">
        <v>52</v>
      </c>
      <c r="O51" s="1064">
        <v>1307</v>
      </c>
      <c r="P51" s="1058">
        <v>1124</v>
      </c>
      <c r="Q51" s="1058">
        <v>503</v>
      </c>
      <c r="R51" s="1058">
        <v>0</v>
      </c>
      <c r="S51" s="1064">
        <v>3701</v>
      </c>
      <c r="T51" s="1064">
        <v>4287</v>
      </c>
      <c r="U51" s="1064">
        <v>8600</v>
      </c>
      <c r="V51" s="1063">
        <f>SUM(G51:U51)</f>
        <v>146780</v>
      </c>
      <c r="W51" s="1057">
        <v>4297</v>
      </c>
      <c r="X51" s="1057">
        <v>38300</v>
      </c>
      <c r="Y51" s="1058">
        <v>3170</v>
      </c>
      <c r="Z51" s="1058">
        <v>6621</v>
      </c>
      <c r="AA51" s="1058">
        <v>67636</v>
      </c>
      <c r="AB51" s="1058">
        <v>5870</v>
      </c>
      <c r="AC51" s="1058">
        <v>2971</v>
      </c>
      <c r="AD51" s="1058">
        <v>5662</v>
      </c>
      <c r="AE51" s="1058">
        <v>2930</v>
      </c>
      <c r="AF51" s="1058">
        <v>228</v>
      </c>
      <c r="AG51" s="1058">
        <v>1022</v>
      </c>
      <c r="AH51" s="1064">
        <v>4424</v>
      </c>
      <c r="AI51" s="1058">
        <v>4910</v>
      </c>
      <c r="AJ51" s="1065">
        <f t="shared" si="16"/>
        <v>148041</v>
      </c>
    </row>
    <row r="52" spans="1:36" s="186" customFormat="1" ht="12.75" customHeight="1">
      <c r="A52" s="146" t="s">
        <v>1224</v>
      </c>
      <c r="B52" s="1057">
        <v>169109</v>
      </c>
      <c r="C52" s="1058">
        <v>161646</v>
      </c>
      <c r="D52" s="1066">
        <f t="shared" si="14"/>
        <v>7463</v>
      </c>
      <c r="E52" s="1067">
        <v>2000</v>
      </c>
      <c r="F52" s="1068">
        <f t="shared" si="15"/>
        <v>5463</v>
      </c>
      <c r="G52" s="1057">
        <v>53908</v>
      </c>
      <c r="H52" s="1058">
        <v>0</v>
      </c>
      <c r="I52" s="1058">
        <v>0</v>
      </c>
      <c r="J52" s="1058">
        <v>76314</v>
      </c>
      <c r="K52" s="1058">
        <v>8677</v>
      </c>
      <c r="L52" s="1058">
        <v>7897</v>
      </c>
      <c r="M52" s="1058">
        <v>164</v>
      </c>
      <c r="N52" s="1058">
        <v>0</v>
      </c>
      <c r="O52" s="1064">
        <v>1716</v>
      </c>
      <c r="P52" s="1058">
        <v>655</v>
      </c>
      <c r="Q52" s="1058">
        <v>150</v>
      </c>
      <c r="R52" s="1058">
        <v>142</v>
      </c>
      <c r="S52" s="1064">
        <v>3277</v>
      </c>
      <c r="T52" s="1064">
        <v>7809</v>
      </c>
      <c r="U52" s="1064">
        <v>8400</v>
      </c>
      <c r="V52" s="1063">
        <v>169109</v>
      </c>
      <c r="W52" s="1057">
        <v>4060</v>
      </c>
      <c r="X52" s="1057">
        <v>45139</v>
      </c>
      <c r="Y52" s="1058">
        <v>5106</v>
      </c>
      <c r="Z52" s="1058">
        <v>16255</v>
      </c>
      <c r="AA52" s="1058">
        <v>51657</v>
      </c>
      <c r="AB52" s="1058">
        <v>7670</v>
      </c>
      <c r="AC52" s="1058">
        <v>4617</v>
      </c>
      <c r="AD52" s="1058">
        <v>12912</v>
      </c>
      <c r="AE52" s="1058">
        <v>1922</v>
      </c>
      <c r="AF52" s="1058">
        <v>329</v>
      </c>
      <c r="AG52" s="1058">
        <v>1560</v>
      </c>
      <c r="AH52" s="1064">
        <v>5064</v>
      </c>
      <c r="AI52" s="1058">
        <v>5355</v>
      </c>
      <c r="AJ52" s="1065">
        <f t="shared" si="16"/>
        <v>161646</v>
      </c>
    </row>
    <row r="53" spans="1:36" s="186" customFormat="1" ht="12.75" customHeight="1">
      <c r="A53" s="146" t="s">
        <v>1646</v>
      </c>
      <c r="B53" s="1057">
        <v>171742</v>
      </c>
      <c r="C53" s="1058">
        <v>182548</v>
      </c>
      <c r="D53" s="1066">
        <f t="shared" si="14"/>
        <v>-10806</v>
      </c>
      <c r="E53" s="1058">
        <v>0</v>
      </c>
      <c r="F53" s="1068">
        <f t="shared" si="15"/>
        <v>-10806</v>
      </c>
      <c r="G53" s="1057">
        <v>63973</v>
      </c>
      <c r="H53" s="1058">
        <v>0</v>
      </c>
      <c r="I53" s="1058">
        <v>0</v>
      </c>
      <c r="J53" s="1058">
        <v>60101</v>
      </c>
      <c r="K53" s="1058">
        <v>7588</v>
      </c>
      <c r="L53" s="1058">
        <v>12231</v>
      </c>
      <c r="M53" s="1058">
        <v>645</v>
      </c>
      <c r="N53" s="1058">
        <v>1642</v>
      </c>
      <c r="O53" s="1064">
        <v>15</v>
      </c>
      <c r="P53" s="1058">
        <v>667</v>
      </c>
      <c r="Q53" s="1058">
        <v>6658</v>
      </c>
      <c r="R53" s="1058">
        <v>0</v>
      </c>
      <c r="S53" s="1064">
        <v>1643</v>
      </c>
      <c r="T53" s="1064">
        <v>5379</v>
      </c>
      <c r="U53" s="1064">
        <v>11200</v>
      </c>
      <c r="V53" s="1063">
        <f>SUM(G53:U53)</f>
        <v>171742</v>
      </c>
      <c r="W53" s="1057">
        <v>3429</v>
      </c>
      <c r="X53" s="1057">
        <v>36740</v>
      </c>
      <c r="Y53" s="1058">
        <v>5875</v>
      </c>
      <c r="Z53" s="1058">
        <v>26710</v>
      </c>
      <c r="AA53" s="1058">
        <v>51320</v>
      </c>
      <c r="AB53" s="1058">
        <v>2569</v>
      </c>
      <c r="AC53" s="1058">
        <v>11129</v>
      </c>
      <c r="AD53" s="1058">
        <v>19318</v>
      </c>
      <c r="AE53" s="1058">
        <v>1995</v>
      </c>
      <c r="AF53" s="1058">
        <v>334</v>
      </c>
      <c r="AG53" s="1058">
        <v>1345</v>
      </c>
      <c r="AH53" s="1064">
        <v>9103</v>
      </c>
      <c r="AI53" s="1058">
        <v>12681</v>
      </c>
      <c r="AJ53" s="1065">
        <f t="shared" si="16"/>
        <v>182548</v>
      </c>
    </row>
    <row r="54" spans="1:36" s="186" customFormat="1" ht="12.75" customHeight="1">
      <c r="A54" s="146" t="s">
        <v>547</v>
      </c>
      <c r="B54" s="1057">
        <v>161278</v>
      </c>
      <c r="C54" s="1058">
        <v>157364</v>
      </c>
      <c r="D54" s="1066">
        <f t="shared" si="14"/>
        <v>3914</v>
      </c>
      <c r="E54" s="1058">
        <v>0</v>
      </c>
      <c r="F54" s="1068">
        <f t="shared" si="15"/>
        <v>3914</v>
      </c>
      <c r="G54" s="1057">
        <v>51317</v>
      </c>
      <c r="H54" s="1058">
        <v>0</v>
      </c>
      <c r="I54" s="1058">
        <v>0</v>
      </c>
      <c r="J54" s="1058">
        <v>66623</v>
      </c>
      <c r="K54" s="1058">
        <v>6219</v>
      </c>
      <c r="L54" s="1058">
        <v>9633</v>
      </c>
      <c r="M54" s="1058">
        <v>5770</v>
      </c>
      <c r="N54" s="1058">
        <v>0</v>
      </c>
      <c r="O54" s="1064">
        <v>4995</v>
      </c>
      <c r="P54" s="1058">
        <v>755</v>
      </c>
      <c r="Q54" s="1058">
        <v>5317</v>
      </c>
      <c r="R54" s="1058">
        <v>0</v>
      </c>
      <c r="S54" s="1064">
        <v>1621</v>
      </c>
      <c r="T54" s="1064">
        <v>3128</v>
      </c>
      <c r="U54" s="1064">
        <v>5900</v>
      </c>
      <c r="V54" s="1063">
        <f>SUM(G54:U54)</f>
        <v>161278</v>
      </c>
      <c r="W54" s="1057">
        <v>2187</v>
      </c>
      <c r="X54" s="1057">
        <v>39441</v>
      </c>
      <c r="Y54" s="1058">
        <v>3922</v>
      </c>
      <c r="Z54" s="1058">
        <v>20743</v>
      </c>
      <c r="AA54" s="1058">
        <v>35991</v>
      </c>
      <c r="AB54" s="1058">
        <v>8112</v>
      </c>
      <c r="AC54" s="1058">
        <v>9554</v>
      </c>
      <c r="AD54" s="1058">
        <v>17467</v>
      </c>
      <c r="AE54" s="1058">
        <v>2400</v>
      </c>
      <c r="AF54" s="1058">
        <v>320</v>
      </c>
      <c r="AG54" s="1058">
        <v>1006</v>
      </c>
      <c r="AH54" s="1064">
        <v>7193</v>
      </c>
      <c r="AI54" s="1058">
        <v>9028</v>
      </c>
      <c r="AJ54" s="1065">
        <f t="shared" si="16"/>
        <v>157364</v>
      </c>
    </row>
    <row r="55" spans="1:36" s="186" customFormat="1" ht="12.75" customHeight="1">
      <c r="A55" s="146" t="s">
        <v>548</v>
      </c>
      <c r="B55" s="1057">
        <v>206055</v>
      </c>
      <c r="C55" s="1058">
        <v>202087</v>
      </c>
      <c r="D55" s="1066">
        <f t="shared" si="14"/>
        <v>3968</v>
      </c>
      <c r="E55" s="1058">
        <v>0</v>
      </c>
      <c r="F55" s="1068">
        <f t="shared" si="15"/>
        <v>3968</v>
      </c>
      <c r="G55" s="1057">
        <v>97199</v>
      </c>
      <c r="H55" s="1058">
        <v>0</v>
      </c>
      <c r="I55" s="1058">
        <v>0</v>
      </c>
      <c r="J55" s="1058">
        <v>75201</v>
      </c>
      <c r="K55" s="1058">
        <v>5057</v>
      </c>
      <c r="L55" s="1058">
        <v>6749</v>
      </c>
      <c r="M55" s="1058">
        <v>1209</v>
      </c>
      <c r="N55" s="1058">
        <v>86</v>
      </c>
      <c r="O55" s="1064">
        <v>2721</v>
      </c>
      <c r="P55" s="1058">
        <v>1518</v>
      </c>
      <c r="Q55" s="1058">
        <v>1749</v>
      </c>
      <c r="R55" s="1058">
        <v>0</v>
      </c>
      <c r="S55" s="1064">
        <v>2738</v>
      </c>
      <c r="T55" s="1064">
        <v>11828</v>
      </c>
      <c r="U55" s="1064">
        <v>0</v>
      </c>
      <c r="V55" s="1063">
        <f>SUM(G55:U55)</f>
        <v>206055</v>
      </c>
      <c r="W55" s="1057">
        <v>4379</v>
      </c>
      <c r="X55" s="1057">
        <v>62802</v>
      </c>
      <c r="Y55" s="1058">
        <v>5721</v>
      </c>
      <c r="Z55" s="1058">
        <v>15966</v>
      </c>
      <c r="AA55" s="1058">
        <v>43598</v>
      </c>
      <c r="AB55" s="1058">
        <v>4952</v>
      </c>
      <c r="AC55" s="1058">
        <v>5860</v>
      </c>
      <c r="AD55" s="1058">
        <v>15511</v>
      </c>
      <c r="AE55" s="1058">
        <v>15049</v>
      </c>
      <c r="AF55" s="1058">
        <v>593</v>
      </c>
      <c r="AG55" s="1058">
        <v>1502</v>
      </c>
      <c r="AH55" s="1064">
        <v>11936</v>
      </c>
      <c r="AI55" s="1058">
        <v>14218</v>
      </c>
      <c r="AJ55" s="1065">
        <f t="shared" si="16"/>
        <v>202087</v>
      </c>
    </row>
    <row r="56" spans="1:36" s="186" customFormat="1" ht="12.75" customHeight="1">
      <c r="A56" s="146" t="s">
        <v>1225</v>
      </c>
      <c r="B56" s="1057">
        <v>156500</v>
      </c>
      <c r="C56" s="1058">
        <v>169377</v>
      </c>
      <c r="D56" s="1066">
        <f t="shared" si="14"/>
        <v>-12877</v>
      </c>
      <c r="E56" s="1058">
        <v>0</v>
      </c>
      <c r="F56" s="1068">
        <f t="shared" si="15"/>
        <v>-12877</v>
      </c>
      <c r="G56" s="1057">
        <v>43324</v>
      </c>
      <c r="H56" s="1058">
        <v>0</v>
      </c>
      <c r="I56" s="1058">
        <v>0</v>
      </c>
      <c r="J56" s="1058">
        <v>64335</v>
      </c>
      <c r="K56" s="1058">
        <v>11212</v>
      </c>
      <c r="L56" s="1058">
        <v>6611</v>
      </c>
      <c r="M56" s="1058">
        <v>778</v>
      </c>
      <c r="N56" s="1058">
        <v>97</v>
      </c>
      <c r="O56" s="1064">
        <v>1792</v>
      </c>
      <c r="P56" s="1058">
        <v>915</v>
      </c>
      <c r="Q56" s="1058">
        <v>1578</v>
      </c>
      <c r="R56" s="1058">
        <v>0</v>
      </c>
      <c r="S56" s="1064">
        <v>1571</v>
      </c>
      <c r="T56" s="1064">
        <v>4387</v>
      </c>
      <c r="U56" s="1064">
        <v>19900</v>
      </c>
      <c r="V56" s="1063">
        <f>SUM(G56:U56)</f>
        <v>156500</v>
      </c>
      <c r="W56" s="1057">
        <v>3618</v>
      </c>
      <c r="X56" s="1057">
        <v>38928</v>
      </c>
      <c r="Y56" s="1058">
        <v>5301</v>
      </c>
      <c r="Z56" s="1058">
        <v>5767</v>
      </c>
      <c r="AA56" s="1058">
        <v>77286</v>
      </c>
      <c r="AB56" s="1058">
        <v>9478</v>
      </c>
      <c r="AC56" s="1058">
        <v>1460</v>
      </c>
      <c r="AD56" s="1058">
        <v>10850</v>
      </c>
      <c r="AE56" s="1058">
        <v>897</v>
      </c>
      <c r="AF56" s="1058">
        <v>272</v>
      </c>
      <c r="AG56" s="1058">
        <v>1394</v>
      </c>
      <c r="AH56" s="1064">
        <v>7810</v>
      </c>
      <c r="AI56" s="1058">
        <v>6316</v>
      </c>
      <c r="AJ56" s="1065">
        <f t="shared" si="16"/>
        <v>169377</v>
      </c>
    </row>
    <row r="57" spans="1:36" s="186" customFormat="1" ht="12.75" customHeight="1">
      <c r="A57" s="146"/>
      <c r="B57" s="1057"/>
      <c r="C57" s="1058"/>
      <c r="D57" s="1066"/>
      <c r="E57" s="1058"/>
      <c r="F57" s="1068"/>
      <c r="G57" s="1057"/>
      <c r="H57" s="1058"/>
      <c r="I57" s="1058"/>
      <c r="J57" s="1058"/>
      <c r="K57" s="1058"/>
      <c r="L57" s="1058"/>
      <c r="M57" s="1058"/>
      <c r="N57" s="1058"/>
      <c r="O57" s="1064"/>
      <c r="P57" s="1058"/>
      <c r="Q57" s="1058"/>
      <c r="R57" s="1058"/>
      <c r="S57" s="1064"/>
      <c r="T57" s="1064"/>
      <c r="U57" s="1064"/>
      <c r="V57" s="1063"/>
      <c r="W57" s="1057"/>
      <c r="X57" s="1057"/>
      <c r="Y57" s="1058"/>
      <c r="Z57" s="1058"/>
      <c r="AA57" s="1058"/>
      <c r="AB57" s="1058"/>
      <c r="AC57" s="1058"/>
      <c r="AD57" s="1058"/>
      <c r="AE57" s="1058"/>
      <c r="AF57" s="1058"/>
      <c r="AG57" s="1058"/>
      <c r="AH57" s="1064"/>
      <c r="AI57" s="1058"/>
      <c r="AJ57" s="1065"/>
    </row>
    <row r="58" spans="1:36" s="186" customFormat="1" ht="12.75" customHeight="1">
      <c r="A58" s="146" t="s">
        <v>1226</v>
      </c>
      <c r="B58" s="1057"/>
      <c r="C58" s="1058"/>
      <c r="D58" s="1066"/>
      <c r="E58" s="1058"/>
      <c r="F58" s="1068"/>
      <c r="G58" s="1057"/>
      <c r="H58" s="1058"/>
      <c r="I58" s="1058"/>
      <c r="J58" s="1058"/>
      <c r="K58" s="1058"/>
      <c r="L58" s="1058"/>
      <c r="M58" s="1058"/>
      <c r="N58" s="1058"/>
      <c r="O58" s="1064"/>
      <c r="P58" s="1058"/>
      <c r="Q58" s="1058"/>
      <c r="R58" s="1058"/>
      <c r="S58" s="1064"/>
      <c r="T58" s="1064"/>
      <c r="U58" s="1064"/>
      <c r="V58" s="1063"/>
      <c r="W58" s="1057"/>
      <c r="X58" s="1057"/>
      <c r="Y58" s="1058"/>
      <c r="Z58" s="1058"/>
      <c r="AA58" s="1058"/>
      <c r="AB58" s="1058"/>
      <c r="AC58" s="1058"/>
      <c r="AD58" s="1058"/>
      <c r="AE58" s="1058"/>
      <c r="AF58" s="1058"/>
      <c r="AG58" s="1058"/>
      <c r="AH58" s="1064"/>
      <c r="AI58" s="1058"/>
      <c r="AJ58" s="1065"/>
    </row>
    <row r="59" spans="1:36" s="186" customFormat="1" ht="12.75" customHeight="1">
      <c r="A59" s="146"/>
      <c r="B59" s="1057"/>
      <c r="C59" s="1058"/>
      <c r="D59" s="1066"/>
      <c r="E59" s="1058"/>
      <c r="F59" s="1068"/>
      <c r="G59" s="1057"/>
      <c r="H59" s="1058"/>
      <c r="I59" s="1058"/>
      <c r="J59" s="1058"/>
      <c r="K59" s="1058"/>
      <c r="L59" s="1058"/>
      <c r="M59" s="1058"/>
      <c r="N59" s="1058"/>
      <c r="O59" s="1064"/>
      <c r="P59" s="1058"/>
      <c r="Q59" s="1058"/>
      <c r="R59" s="1058"/>
      <c r="S59" s="1064"/>
      <c r="T59" s="1064"/>
      <c r="U59" s="1064"/>
      <c r="V59" s="1063"/>
      <c r="W59" s="1057"/>
      <c r="X59" s="1057"/>
      <c r="Y59" s="1058"/>
      <c r="Z59" s="1058"/>
      <c r="AA59" s="1058"/>
      <c r="AB59" s="1058"/>
      <c r="AC59" s="1058"/>
      <c r="AD59" s="1058"/>
      <c r="AE59" s="1058"/>
      <c r="AF59" s="1058"/>
      <c r="AG59" s="1058"/>
      <c r="AH59" s="1064"/>
      <c r="AI59" s="1058"/>
      <c r="AJ59" s="1065"/>
    </row>
    <row r="60" spans="1:36" s="186" customFormat="1" ht="12.75" customHeight="1">
      <c r="A60" s="146" t="s">
        <v>1227</v>
      </c>
      <c r="B60" s="1057">
        <v>285131</v>
      </c>
      <c r="C60" s="1058">
        <v>273287</v>
      </c>
      <c r="D60" s="1066">
        <f aca="true" t="shared" si="17" ref="D60:D67">SUM(B60-C60)</f>
        <v>11844</v>
      </c>
      <c r="E60" s="1058">
        <v>0</v>
      </c>
      <c r="F60" s="1068">
        <f aca="true" t="shared" si="18" ref="F60:F67">SUM(D60-E60)</f>
        <v>11844</v>
      </c>
      <c r="G60" s="1057">
        <v>105642</v>
      </c>
      <c r="H60" s="1058">
        <v>0</v>
      </c>
      <c r="I60" s="1058">
        <v>0</v>
      </c>
      <c r="J60" s="1058">
        <v>111780</v>
      </c>
      <c r="K60" s="1058">
        <v>12704</v>
      </c>
      <c r="L60" s="1058">
        <v>8076</v>
      </c>
      <c r="M60" s="1058">
        <v>19826</v>
      </c>
      <c r="N60" s="1058">
        <v>959</v>
      </c>
      <c r="O60" s="1064">
        <v>2371</v>
      </c>
      <c r="P60" s="1058">
        <v>3100</v>
      </c>
      <c r="Q60" s="1058">
        <v>1143</v>
      </c>
      <c r="R60" s="1058">
        <v>3135</v>
      </c>
      <c r="S60" s="1064">
        <v>2595</v>
      </c>
      <c r="T60" s="1064">
        <v>0</v>
      </c>
      <c r="U60" s="1064">
        <v>13800</v>
      </c>
      <c r="V60" s="1063">
        <f aca="true" t="shared" si="19" ref="V60:V65">SUM(G60:U60)</f>
        <v>285131</v>
      </c>
      <c r="W60" s="1057">
        <v>4831</v>
      </c>
      <c r="X60" s="1057">
        <v>71962</v>
      </c>
      <c r="Y60" s="1058">
        <v>8544</v>
      </c>
      <c r="Z60" s="1058">
        <v>20956</v>
      </c>
      <c r="AA60" s="1058">
        <v>80499</v>
      </c>
      <c r="AB60" s="1058">
        <v>7022</v>
      </c>
      <c r="AC60" s="1058">
        <v>3104</v>
      </c>
      <c r="AD60" s="1058">
        <v>17621</v>
      </c>
      <c r="AE60" s="1058">
        <v>21613</v>
      </c>
      <c r="AF60" s="1058">
        <v>237</v>
      </c>
      <c r="AG60" s="1058">
        <v>1506</v>
      </c>
      <c r="AH60" s="1064">
        <v>17335</v>
      </c>
      <c r="AI60" s="1058">
        <v>18057</v>
      </c>
      <c r="AJ60" s="1065">
        <f aca="true" t="shared" si="20" ref="AJ60:AJ67">SUM(W60:AI60)</f>
        <v>273287</v>
      </c>
    </row>
    <row r="61" spans="1:36" s="186" customFormat="1" ht="12.75" customHeight="1">
      <c r="A61" s="146" t="s">
        <v>1560</v>
      </c>
      <c r="B61" s="1057">
        <v>131206</v>
      </c>
      <c r="C61" s="1058">
        <v>121693</v>
      </c>
      <c r="D61" s="1066">
        <f t="shared" si="17"/>
        <v>9513</v>
      </c>
      <c r="E61" s="1058">
        <v>0</v>
      </c>
      <c r="F61" s="1068">
        <f t="shared" si="18"/>
        <v>9513</v>
      </c>
      <c r="G61" s="1057">
        <v>53271</v>
      </c>
      <c r="H61" s="1058">
        <v>0</v>
      </c>
      <c r="I61" s="1058">
        <v>0</v>
      </c>
      <c r="J61" s="1058">
        <v>36560</v>
      </c>
      <c r="K61" s="1058">
        <v>6549</v>
      </c>
      <c r="L61" s="1058">
        <v>3907</v>
      </c>
      <c r="M61" s="1058">
        <v>9857</v>
      </c>
      <c r="N61" s="1058">
        <v>0</v>
      </c>
      <c r="O61" s="1064">
        <v>7230</v>
      </c>
      <c r="P61" s="1058">
        <v>1135</v>
      </c>
      <c r="Q61" s="1058">
        <v>1054</v>
      </c>
      <c r="R61" s="1058">
        <v>500</v>
      </c>
      <c r="S61" s="1064">
        <v>3384</v>
      </c>
      <c r="T61" s="1064">
        <v>7759</v>
      </c>
      <c r="U61" s="1064">
        <v>0</v>
      </c>
      <c r="V61" s="1063">
        <f t="shared" si="19"/>
        <v>131206</v>
      </c>
      <c r="W61" s="1057">
        <v>3180</v>
      </c>
      <c r="X61" s="1057">
        <v>32849</v>
      </c>
      <c r="Y61" s="1058">
        <v>6072</v>
      </c>
      <c r="Z61" s="1058">
        <v>11356</v>
      </c>
      <c r="AA61" s="1058">
        <v>24424</v>
      </c>
      <c r="AB61" s="1058">
        <v>2195</v>
      </c>
      <c r="AC61" s="1058">
        <v>3202</v>
      </c>
      <c r="AD61" s="1058">
        <v>14729</v>
      </c>
      <c r="AE61" s="1058">
        <v>7348</v>
      </c>
      <c r="AF61" s="1058">
        <v>220</v>
      </c>
      <c r="AG61" s="1058">
        <v>606</v>
      </c>
      <c r="AH61" s="1064">
        <v>5611</v>
      </c>
      <c r="AI61" s="1058">
        <v>9901</v>
      </c>
      <c r="AJ61" s="1065">
        <f t="shared" si="20"/>
        <v>121693</v>
      </c>
    </row>
    <row r="62" spans="1:36" s="186" customFormat="1" ht="12.75" customHeight="1">
      <c r="A62" s="146" t="s">
        <v>1561</v>
      </c>
      <c r="B62" s="1057">
        <v>163284</v>
      </c>
      <c r="C62" s="1058">
        <v>157915</v>
      </c>
      <c r="D62" s="1066">
        <f t="shared" si="17"/>
        <v>5369</v>
      </c>
      <c r="E62" s="1058">
        <v>0</v>
      </c>
      <c r="F62" s="1068">
        <f t="shared" si="18"/>
        <v>5369</v>
      </c>
      <c r="G62" s="1057">
        <v>63768</v>
      </c>
      <c r="H62" s="1058">
        <v>0</v>
      </c>
      <c r="I62" s="1058">
        <v>0</v>
      </c>
      <c r="J62" s="1058">
        <v>68792</v>
      </c>
      <c r="K62" s="1058">
        <v>7849</v>
      </c>
      <c r="L62" s="1058">
        <v>5368</v>
      </c>
      <c r="M62" s="1058">
        <v>2169</v>
      </c>
      <c r="N62" s="1058">
        <v>1629</v>
      </c>
      <c r="O62" s="1064">
        <v>3952</v>
      </c>
      <c r="P62" s="1058">
        <v>989</v>
      </c>
      <c r="Q62" s="1058">
        <v>392</v>
      </c>
      <c r="R62" s="1058">
        <v>1362</v>
      </c>
      <c r="S62" s="1064">
        <v>3286</v>
      </c>
      <c r="T62" s="1064">
        <v>3728</v>
      </c>
      <c r="U62" s="1064">
        <v>0</v>
      </c>
      <c r="V62" s="1063">
        <f t="shared" si="19"/>
        <v>163284</v>
      </c>
      <c r="W62" s="1057">
        <v>3047</v>
      </c>
      <c r="X62" s="1057">
        <v>49425</v>
      </c>
      <c r="Y62" s="1058">
        <v>5283</v>
      </c>
      <c r="Z62" s="1058">
        <v>6982</v>
      </c>
      <c r="AA62" s="1058">
        <v>36610</v>
      </c>
      <c r="AB62" s="1058">
        <v>11286</v>
      </c>
      <c r="AC62" s="1058">
        <v>3179</v>
      </c>
      <c r="AD62" s="1058">
        <v>12166</v>
      </c>
      <c r="AE62" s="1058">
        <v>2673</v>
      </c>
      <c r="AF62" s="1058">
        <v>282</v>
      </c>
      <c r="AG62" s="1058">
        <v>902</v>
      </c>
      <c r="AH62" s="1064">
        <v>4924</v>
      </c>
      <c r="AI62" s="1058">
        <v>21156</v>
      </c>
      <c r="AJ62" s="1065">
        <f t="shared" si="20"/>
        <v>157915</v>
      </c>
    </row>
    <row r="63" spans="1:36" s="186" customFormat="1" ht="12.75" customHeight="1">
      <c r="A63" s="146" t="s">
        <v>553</v>
      </c>
      <c r="B63" s="1057">
        <v>92757</v>
      </c>
      <c r="C63" s="1058">
        <v>79444</v>
      </c>
      <c r="D63" s="1066">
        <f t="shared" si="17"/>
        <v>13313</v>
      </c>
      <c r="E63" s="1067">
        <v>323</v>
      </c>
      <c r="F63" s="1068">
        <f t="shared" si="18"/>
        <v>12990</v>
      </c>
      <c r="G63" s="1057">
        <v>32490</v>
      </c>
      <c r="H63" s="1058">
        <v>0</v>
      </c>
      <c r="I63" s="1058">
        <v>0</v>
      </c>
      <c r="J63" s="1058">
        <v>34594</v>
      </c>
      <c r="K63" s="1058">
        <v>2120</v>
      </c>
      <c r="L63" s="1058">
        <v>2417</v>
      </c>
      <c r="M63" s="1058">
        <v>692</v>
      </c>
      <c r="N63" s="1058">
        <v>0</v>
      </c>
      <c r="O63" s="1064">
        <v>1083</v>
      </c>
      <c r="P63" s="1058">
        <v>496</v>
      </c>
      <c r="Q63" s="1058">
        <v>259</v>
      </c>
      <c r="R63" s="1058">
        <v>3674</v>
      </c>
      <c r="S63" s="1064">
        <v>3049</v>
      </c>
      <c r="T63" s="1064">
        <v>11883</v>
      </c>
      <c r="U63" s="1064">
        <v>0</v>
      </c>
      <c r="V63" s="1063">
        <f t="shared" si="19"/>
        <v>92757</v>
      </c>
      <c r="W63" s="1057">
        <v>1657</v>
      </c>
      <c r="X63" s="1057">
        <v>26084</v>
      </c>
      <c r="Y63" s="1058">
        <v>2789</v>
      </c>
      <c r="Z63" s="1058">
        <v>3421</v>
      </c>
      <c r="AA63" s="1058">
        <v>18150</v>
      </c>
      <c r="AB63" s="1058">
        <v>8370</v>
      </c>
      <c r="AC63" s="1058">
        <v>1794</v>
      </c>
      <c r="AD63" s="1058">
        <v>4623</v>
      </c>
      <c r="AE63" s="1058">
        <v>2904</v>
      </c>
      <c r="AF63" s="1058">
        <v>132</v>
      </c>
      <c r="AG63" s="1058">
        <v>877</v>
      </c>
      <c r="AH63" s="1064">
        <v>2928</v>
      </c>
      <c r="AI63" s="1058">
        <v>5715</v>
      </c>
      <c r="AJ63" s="1065">
        <f t="shared" si="20"/>
        <v>79444</v>
      </c>
    </row>
    <row r="64" spans="1:36" s="186" customFormat="1" ht="12.75" customHeight="1">
      <c r="A64" s="146" t="s">
        <v>1228</v>
      </c>
      <c r="B64" s="1057">
        <v>278743</v>
      </c>
      <c r="C64" s="1058">
        <v>264190</v>
      </c>
      <c r="D64" s="1066">
        <f t="shared" si="17"/>
        <v>14553</v>
      </c>
      <c r="E64" s="1058">
        <v>0</v>
      </c>
      <c r="F64" s="1068">
        <f t="shared" si="18"/>
        <v>14553</v>
      </c>
      <c r="G64" s="1057">
        <v>98304</v>
      </c>
      <c r="H64" s="1058">
        <v>0</v>
      </c>
      <c r="I64" s="1058">
        <v>0</v>
      </c>
      <c r="J64" s="1058">
        <v>96503</v>
      </c>
      <c r="K64" s="1058">
        <v>16124</v>
      </c>
      <c r="L64" s="1058">
        <v>13940</v>
      </c>
      <c r="M64" s="1058">
        <v>8850</v>
      </c>
      <c r="N64" s="1058">
        <v>305</v>
      </c>
      <c r="O64" s="1064">
        <v>2322</v>
      </c>
      <c r="P64" s="1058">
        <v>2127</v>
      </c>
      <c r="Q64" s="1058">
        <v>30</v>
      </c>
      <c r="R64" s="1058">
        <v>5600</v>
      </c>
      <c r="S64" s="1064">
        <v>3756</v>
      </c>
      <c r="T64" s="1064">
        <v>19882</v>
      </c>
      <c r="U64" s="1064">
        <v>11000</v>
      </c>
      <c r="V64" s="1063">
        <f t="shared" si="19"/>
        <v>278743</v>
      </c>
      <c r="W64" s="1057">
        <v>3802</v>
      </c>
      <c r="X64" s="1057">
        <v>58541</v>
      </c>
      <c r="Y64" s="1058">
        <v>8314</v>
      </c>
      <c r="Z64" s="1058">
        <v>30455</v>
      </c>
      <c r="AA64" s="1058">
        <v>78221</v>
      </c>
      <c r="AB64" s="1058">
        <v>6434</v>
      </c>
      <c r="AC64" s="1058">
        <v>6588</v>
      </c>
      <c r="AD64" s="1058">
        <v>44402</v>
      </c>
      <c r="AE64" s="1058">
        <v>1031</v>
      </c>
      <c r="AF64" s="1058">
        <v>510</v>
      </c>
      <c r="AG64" s="1058">
        <v>1451</v>
      </c>
      <c r="AH64" s="1064">
        <v>9037</v>
      </c>
      <c r="AI64" s="1058">
        <v>15404</v>
      </c>
      <c r="AJ64" s="1065">
        <f t="shared" si="20"/>
        <v>264190</v>
      </c>
    </row>
    <row r="65" spans="1:36" s="186" customFormat="1" ht="12.75" customHeight="1">
      <c r="A65" s="146" t="s">
        <v>1650</v>
      </c>
      <c r="B65" s="1057">
        <v>241789</v>
      </c>
      <c r="C65" s="1058">
        <v>234974</v>
      </c>
      <c r="D65" s="1066">
        <f t="shared" si="17"/>
        <v>6815</v>
      </c>
      <c r="E65" s="1067">
        <v>476</v>
      </c>
      <c r="F65" s="1068">
        <f t="shared" si="18"/>
        <v>6339</v>
      </c>
      <c r="G65" s="1057">
        <v>79745</v>
      </c>
      <c r="H65" s="1058">
        <v>0</v>
      </c>
      <c r="I65" s="1058">
        <v>0</v>
      </c>
      <c r="J65" s="1058">
        <v>95475</v>
      </c>
      <c r="K65" s="1058">
        <v>9965</v>
      </c>
      <c r="L65" s="1058">
        <v>13960</v>
      </c>
      <c r="M65" s="1058">
        <v>702</v>
      </c>
      <c r="N65" s="1058">
        <v>1640</v>
      </c>
      <c r="O65" s="1058">
        <v>3285</v>
      </c>
      <c r="P65" s="1058">
        <v>1252</v>
      </c>
      <c r="Q65" s="1058">
        <v>11353</v>
      </c>
      <c r="R65" s="1058">
        <v>5694</v>
      </c>
      <c r="S65" s="1064">
        <v>4730</v>
      </c>
      <c r="T65" s="1064">
        <v>4988</v>
      </c>
      <c r="U65" s="1064">
        <v>9000</v>
      </c>
      <c r="V65" s="1063">
        <f t="shared" si="19"/>
        <v>241789</v>
      </c>
      <c r="W65" s="1057">
        <v>4777</v>
      </c>
      <c r="X65" s="1057">
        <v>68462</v>
      </c>
      <c r="Y65" s="1058">
        <v>10110</v>
      </c>
      <c r="Z65" s="1058">
        <v>23839</v>
      </c>
      <c r="AA65" s="1058">
        <v>46304</v>
      </c>
      <c r="AB65" s="1058">
        <v>13550</v>
      </c>
      <c r="AC65" s="1058">
        <v>4204</v>
      </c>
      <c r="AD65" s="1058">
        <v>32493</v>
      </c>
      <c r="AE65" s="1058">
        <v>5644</v>
      </c>
      <c r="AF65" s="1058">
        <v>303</v>
      </c>
      <c r="AG65" s="1058">
        <v>2756</v>
      </c>
      <c r="AH65" s="1064">
        <v>10603</v>
      </c>
      <c r="AI65" s="1058">
        <v>11929</v>
      </c>
      <c r="AJ65" s="1065">
        <f t="shared" si="20"/>
        <v>234974</v>
      </c>
    </row>
    <row r="66" spans="1:36" s="186" customFormat="1" ht="12.75" customHeight="1">
      <c r="A66" s="146" t="s">
        <v>557</v>
      </c>
      <c r="B66" s="1057">
        <v>179767</v>
      </c>
      <c r="C66" s="1058">
        <v>175298</v>
      </c>
      <c r="D66" s="1066">
        <f t="shared" si="17"/>
        <v>4469</v>
      </c>
      <c r="E66" s="1058">
        <v>0</v>
      </c>
      <c r="F66" s="1068">
        <f t="shared" si="18"/>
        <v>4469</v>
      </c>
      <c r="G66" s="1057">
        <v>55920</v>
      </c>
      <c r="H66" s="1058">
        <v>0</v>
      </c>
      <c r="I66" s="1058">
        <v>0</v>
      </c>
      <c r="J66" s="1058">
        <v>78772</v>
      </c>
      <c r="K66" s="1058">
        <v>7203</v>
      </c>
      <c r="L66" s="1058">
        <v>12010</v>
      </c>
      <c r="M66" s="1058">
        <v>1324</v>
      </c>
      <c r="N66" s="1058">
        <v>0</v>
      </c>
      <c r="O66" s="1058">
        <v>1616</v>
      </c>
      <c r="P66" s="1058">
        <v>1270</v>
      </c>
      <c r="Q66" s="1058">
        <v>4300</v>
      </c>
      <c r="R66" s="1058">
        <v>7353</v>
      </c>
      <c r="S66" s="1064">
        <v>963</v>
      </c>
      <c r="T66" s="1064">
        <v>2035</v>
      </c>
      <c r="U66" s="1064">
        <v>7000</v>
      </c>
      <c r="V66" s="1063">
        <v>179767</v>
      </c>
      <c r="W66" s="1057">
        <v>4373</v>
      </c>
      <c r="X66" s="1057">
        <v>47703</v>
      </c>
      <c r="Y66" s="1058">
        <v>4860</v>
      </c>
      <c r="Z66" s="1058">
        <v>25639</v>
      </c>
      <c r="AA66" s="1058">
        <v>40123</v>
      </c>
      <c r="AB66" s="1058">
        <v>11704</v>
      </c>
      <c r="AC66" s="1058">
        <v>1540</v>
      </c>
      <c r="AD66" s="1058">
        <v>18006</v>
      </c>
      <c r="AE66" s="1058">
        <v>2400</v>
      </c>
      <c r="AF66" s="1058">
        <v>312</v>
      </c>
      <c r="AG66" s="1058">
        <v>1061</v>
      </c>
      <c r="AH66" s="1064">
        <v>6246</v>
      </c>
      <c r="AI66" s="1058">
        <v>11331</v>
      </c>
      <c r="AJ66" s="1065">
        <f t="shared" si="20"/>
        <v>175298</v>
      </c>
    </row>
    <row r="67" spans="1:36" s="186" customFormat="1" ht="12.75" customHeight="1">
      <c r="A67" s="146" t="s">
        <v>558</v>
      </c>
      <c r="B67" s="1057">
        <v>311570</v>
      </c>
      <c r="C67" s="1058">
        <v>300807</v>
      </c>
      <c r="D67" s="1066">
        <f t="shared" si="17"/>
        <v>10763</v>
      </c>
      <c r="E67" s="1066">
        <v>-8587</v>
      </c>
      <c r="F67" s="1068">
        <f t="shared" si="18"/>
        <v>19350</v>
      </c>
      <c r="G67" s="1057">
        <v>83484</v>
      </c>
      <c r="H67" s="1058">
        <v>0</v>
      </c>
      <c r="I67" s="1058">
        <v>0</v>
      </c>
      <c r="J67" s="1058">
        <v>88266</v>
      </c>
      <c r="K67" s="1058">
        <v>19298</v>
      </c>
      <c r="L67" s="1058">
        <v>35259</v>
      </c>
      <c r="M67" s="1058">
        <v>2812</v>
      </c>
      <c r="N67" s="1058">
        <v>1572</v>
      </c>
      <c r="O67" s="1058">
        <v>7931</v>
      </c>
      <c r="P67" s="1058">
        <v>1234</v>
      </c>
      <c r="Q67" s="1058">
        <v>8569</v>
      </c>
      <c r="R67" s="1058">
        <v>650</v>
      </c>
      <c r="S67" s="1064">
        <v>4088</v>
      </c>
      <c r="T67" s="1064">
        <v>13707</v>
      </c>
      <c r="U67" s="1064">
        <v>44700</v>
      </c>
      <c r="V67" s="1063">
        <f>SUM(G67:U67)</f>
        <v>311570</v>
      </c>
      <c r="W67" s="1057">
        <v>3297</v>
      </c>
      <c r="X67" s="1057">
        <v>61813</v>
      </c>
      <c r="Y67" s="1058">
        <v>3856</v>
      </c>
      <c r="Z67" s="1058">
        <v>17593</v>
      </c>
      <c r="AA67" s="1058">
        <v>80451</v>
      </c>
      <c r="AB67" s="1058">
        <v>10145</v>
      </c>
      <c r="AC67" s="1058">
        <v>2045</v>
      </c>
      <c r="AD67" s="1058">
        <v>78329</v>
      </c>
      <c r="AE67" s="1058">
        <v>13031</v>
      </c>
      <c r="AF67" s="1058">
        <v>259</v>
      </c>
      <c r="AG67" s="1058">
        <v>1357</v>
      </c>
      <c r="AH67" s="1064">
        <v>5967</v>
      </c>
      <c r="AI67" s="1058">
        <v>22664</v>
      </c>
      <c r="AJ67" s="1065">
        <f t="shared" si="20"/>
        <v>300807</v>
      </c>
    </row>
    <row r="68" spans="1:36" s="186" customFormat="1" ht="12.75" customHeight="1">
      <c r="A68" s="146"/>
      <c r="B68" s="1057"/>
      <c r="C68" s="1058"/>
      <c r="D68" s="1066"/>
      <c r="E68" s="1058"/>
      <c r="F68" s="1068"/>
      <c r="G68" s="1057"/>
      <c r="H68" s="1058"/>
      <c r="I68" s="1058"/>
      <c r="J68" s="1058"/>
      <c r="K68" s="1058"/>
      <c r="L68" s="1058"/>
      <c r="M68" s="1058"/>
      <c r="N68" s="1058"/>
      <c r="O68" s="1058"/>
      <c r="P68" s="1058"/>
      <c r="Q68" s="1058"/>
      <c r="R68" s="1058"/>
      <c r="S68" s="1064"/>
      <c r="T68" s="1064"/>
      <c r="U68" s="1064"/>
      <c r="V68" s="1063"/>
      <c r="W68" s="1057"/>
      <c r="X68" s="1057"/>
      <c r="Y68" s="1058"/>
      <c r="Z68" s="1058"/>
      <c r="AA68" s="1058"/>
      <c r="AB68" s="1058"/>
      <c r="AC68" s="1058"/>
      <c r="AD68" s="1058"/>
      <c r="AE68" s="1058"/>
      <c r="AF68" s="1058"/>
      <c r="AG68" s="1058"/>
      <c r="AH68" s="1064"/>
      <c r="AI68" s="1058"/>
      <c r="AJ68" s="1065"/>
    </row>
    <row r="69" spans="1:36" s="1076" customFormat="1" ht="12.75" customHeight="1">
      <c r="A69" s="165" t="s">
        <v>1229</v>
      </c>
      <c r="B69" s="1070">
        <f aca="true" t="shared" si="21" ref="B69:K69">SUM(B25:B36,B40:B46,B50:B56,B60:B67)</f>
        <v>5791577</v>
      </c>
      <c r="C69" s="1071">
        <f t="shared" si="21"/>
        <v>5600932</v>
      </c>
      <c r="D69" s="1071">
        <f t="shared" si="21"/>
        <v>190645</v>
      </c>
      <c r="E69" s="1083">
        <f t="shared" si="21"/>
        <v>-29591</v>
      </c>
      <c r="F69" s="1073">
        <f t="shared" si="21"/>
        <v>220236</v>
      </c>
      <c r="G69" s="1070">
        <f t="shared" si="21"/>
        <v>2118529</v>
      </c>
      <c r="H69" s="1071">
        <f t="shared" si="21"/>
        <v>0</v>
      </c>
      <c r="I69" s="1071">
        <f t="shared" si="21"/>
        <v>0</v>
      </c>
      <c r="J69" s="1071">
        <f t="shared" si="21"/>
        <v>2013163</v>
      </c>
      <c r="K69" s="1071">
        <f t="shared" si="21"/>
        <v>353037</v>
      </c>
      <c r="L69" s="1071">
        <v>252961</v>
      </c>
      <c r="M69" s="1071">
        <f aca="true" t="shared" si="22" ref="M69:S69">SUM(M25:M36,M40:M46,M50:M56,M60:M67)</f>
        <v>152910</v>
      </c>
      <c r="N69" s="1071">
        <f t="shared" si="22"/>
        <v>15504</v>
      </c>
      <c r="O69" s="1071">
        <f t="shared" si="22"/>
        <v>67085</v>
      </c>
      <c r="P69" s="1071">
        <f t="shared" si="22"/>
        <v>35096</v>
      </c>
      <c r="Q69" s="1071">
        <f t="shared" si="22"/>
        <v>83774</v>
      </c>
      <c r="R69" s="1071">
        <f t="shared" si="22"/>
        <v>51677</v>
      </c>
      <c r="S69" s="1071">
        <f t="shared" si="22"/>
        <v>109712</v>
      </c>
      <c r="T69" s="1071">
        <v>237929</v>
      </c>
      <c r="U69" s="1074">
        <f>SUM(U25:U36,U40:U46,U50:U56,U60:U67)</f>
        <v>300200</v>
      </c>
      <c r="V69" s="1075">
        <f>SUM(G69:U69)</f>
        <v>5791577</v>
      </c>
      <c r="W69" s="1070">
        <f aca="true" t="shared" si="23" ref="W69:AB69">SUM(W25:W36,W40:W46,W50:W56,W60:W67)</f>
        <v>116942</v>
      </c>
      <c r="X69" s="1071">
        <f t="shared" si="23"/>
        <v>1378596</v>
      </c>
      <c r="Y69" s="1071">
        <f t="shared" si="23"/>
        <v>165508</v>
      </c>
      <c r="Z69" s="1071">
        <f t="shared" si="23"/>
        <v>527742</v>
      </c>
      <c r="AA69" s="1071">
        <f t="shared" si="23"/>
        <v>1700865</v>
      </c>
      <c r="AB69" s="1071">
        <f t="shared" si="23"/>
        <v>202814</v>
      </c>
      <c r="AC69" s="1071">
        <v>144290</v>
      </c>
      <c r="AD69" s="1071">
        <f aca="true" t="shared" si="24" ref="AD69:AJ69">SUM(AD25:AD36,AD40:AD46,AD50:AD56,AD60:AD67)</f>
        <v>551447</v>
      </c>
      <c r="AE69" s="1071">
        <f t="shared" si="24"/>
        <v>191283</v>
      </c>
      <c r="AF69" s="1071">
        <f t="shared" si="24"/>
        <v>9721</v>
      </c>
      <c r="AG69" s="1071">
        <f t="shared" si="24"/>
        <v>41700</v>
      </c>
      <c r="AH69" s="1071">
        <f t="shared" si="24"/>
        <v>205744</v>
      </c>
      <c r="AI69" s="1071">
        <f t="shared" si="24"/>
        <v>364280</v>
      </c>
      <c r="AJ69" s="1073">
        <f t="shared" si="24"/>
        <v>5600932</v>
      </c>
    </row>
    <row r="70" spans="1:36" s="186" customFormat="1" ht="12.75" customHeight="1">
      <c r="A70" s="146"/>
      <c r="B70" s="1057"/>
      <c r="C70" s="1058"/>
      <c r="D70" s="1066"/>
      <c r="E70" s="1058"/>
      <c r="F70" s="1068"/>
      <c r="G70" s="1057"/>
      <c r="H70" s="1058"/>
      <c r="I70" s="1058"/>
      <c r="J70" s="1058"/>
      <c r="K70" s="1058"/>
      <c r="L70" s="1058"/>
      <c r="M70" s="1058"/>
      <c r="N70" s="1058"/>
      <c r="O70" s="1058"/>
      <c r="P70" s="1058"/>
      <c r="Q70" s="1058"/>
      <c r="R70" s="1058"/>
      <c r="S70" s="1064"/>
      <c r="T70" s="1064"/>
      <c r="U70" s="1064"/>
      <c r="V70" s="1063"/>
      <c r="W70" s="1057"/>
      <c r="X70" s="1058"/>
      <c r="Y70" s="1058"/>
      <c r="Z70" s="1058"/>
      <c r="AA70" s="1058"/>
      <c r="AB70" s="1058"/>
      <c r="AC70" s="1058"/>
      <c r="AD70" s="1058"/>
      <c r="AE70" s="1058"/>
      <c r="AF70" s="1058"/>
      <c r="AG70" s="1058"/>
      <c r="AH70" s="1058"/>
      <c r="AI70" s="1058"/>
      <c r="AJ70" s="1065"/>
    </row>
    <row r="71" spans="1:36" s="1076" customFormat="1" ht="12.75" customHeight="1">
      <c r="A71" s="165" t="s">
        <v>1230</v>
      </c>
      <c r="B71" s="1070">
        <f aca="true" t="shared" si="25" ref="B71:U71">SUM(B21+B69)</f>
        <v>15022919</v>
      </c>
      <c r="C71" s="1071">
        <f t="shared" si="25"/>
        <v>14656221</v>
      </c>
      <c r="D71" s="1071">
        <f t="shared" si="25"/>
        <v>366698</v>
      </c>
      <c r="E71" s="1084">
        <f t="shared" si="25"/>
        <v>3425</v>
      </c>
      <c r="F71" s="1073">
        <f t="shared" si="25"/>
        <v>363273</v>
      </c>
      <c r="G71" s="1070">
        <f t="shared" si="25"/>
        <v>6242970</v>
      </c>
      <c r="H71" s="1071">
        <f t="shared" si="25"/>
        <v>2936</v>
      </c>
      <c r="I71" s="1071">
        <f t="shared" si="25"/>
        <v>4286</v>
      </c>
      <c r="J71" s="1071">
        <f t="shared" si="25"/>
        <v>3966936</v>
      </c>
      <c r="K71" s="1071">
        <f t="shared" si="25"/>
        <v>1408985</v>
      </c>
      <c r="L71" s="1071">
        <f t="shared" si="25"/>
        <v>595391</v>
      </c>
      <c r="M71" s="1071">
        <f t="shared" si="25"/>
        <v>376317</v>
      </c>
      <c r="N71" s="1071">
        <f t="shared" si="25"/>
        <v>41064</v>
      </c>
      <c r="O71" s="1071">
        <f t="shared" si="25"/>
        <v>237824</v>
      </c>
      <c r="P71" s="1071">
        <f t="shared" si="25"/>
        <v>114978</v>
      </c>
      <c r="Q71" s="1071">
        <f t="shared" si="25"/>
        <v>156139</v>
      </c>
      <c r="R71" s="1071">
        <f t="shared" si="25"/>
        <v>103257</v>
      </c>
      <c r="S71" s="1074">
        <f t="shared" si="25"/>
        <v>437892</v>
      </c>
      <c r="T71" s="1074">
        <f t="shared" si="25"/>
        <v>446244</v>
      </c>
      <c r="U71" s="1074">
        <f t="shared" si="25"/>
        <v>887700</v>
      </c>
      <c r="V71" s="1075">
        <f>SUM(G71:U71)</f>
        <v>15022919</v>
      </c>
      <c r="W71" s="1070">
        <f aca="true" t="shared" si="26" ref="W71:AI71">SUM(W21+W69)</f>
        <v>330123</v>
      </c>
      <c r="X71" s="1071">
        <f t="shared" si="26"/>
        <v>3748054</v>
      </c>
      <c r="Y71" s="1071">
        <f t="shared" si="26"/>
        <v>536161</v>
      </c>
      <c r="Z71" s="1071">
        <f t="shared" si="26"/>
        <v>1317848</v>
      </c>
      <c r="AA71" s="1071">
        <f t="shared" si="26"/>
        <v>3620276</v>
      </c>
      <c r="AB71" s="1071">
        <f t="shared" si="26"/>
        <v>1441860</v>
      </c>
      <c r="AC71" s="1071">
        <f t="shared" si="26"/>
        <v>513086</v>
      </c>
      <c r="AD71" s="1071">
        <f t="shared" si="26"/>
        <v>1318939</v>
      </c>
      <c r="AE71" s="1071">
        <f t="shared" si="26"/>
        <v>323042</v>
      </c>
      <c r="AF71" s="1071">
        <f t="shared" si="26"/>
        <v>22891</v>
      </c>
      <c r="AG71" s="1071">
        <f t="shared" si="26"/>
        <v>118611</v>
      </c>
      <c r="AH71" s="1071">
        <f t="shared" si="26"/>
        <v>433003</v>
      </c>
      <c r="AI71" s="1071">
        <f t="shared" si="26"/>
        <v>932327</v>
      </c>
      <c r="AJ71" s="1073">
        <f>SUM(W71:AI71)</f>
        <v>14656221</v>
      </c>
    </row>
    <row r="72" spans="1:36" s="186" customFormat="1" ht="12.75" customHeight="1">
      <c r="A72" s="180"/>
      <c r="B72" s="1085"/>
      <c r="C72" s="1086"/>
      <c r="D72" s="1087"/>
      <c r="E72" s="1086"/>
      <c r="F72" s="1088"/>
      <c r="G72" s="1085"/>
      <c r="H72" s="1086"/>
      <c r="I72" s="1086"/>
      <c r="J72" s="1086"/>
      <c r="K72" s="1086"/>
      <c r="L72" s="1086"/>
      <c r="M72" s="1086"/>
      <c r="N72" s="1086"/>
      <c r="O72" s="1086"/>
      <c r="P72" s="1086"/>
      <c r="Q72" s="1086"/>
      <c r="R72" s="1086"/>
      <c r="S72" s="1089"/>
      <c r="T72" s="1089"/>
      <c r="U72" s="1089"/>
      <c r="V72" s="1090"/>
      <c r="W72" s="1085"/>
      <c r="X72" s="1086"/>
      <c r="Y72" s="1086"/>
      <c r="Z72" s="1086"/>
      <c r="AA72" s="1086"/>
      <c r="AB72" s="1086"/>
      <c r="AC72" s="1086"/>
      <c r="AD72" s="1086"/>
      <c r="AE72" s="1086"/>
      <c r="AF72" s="1086"/>
      <c r="AG72" s="1086"/>
      <c r="AH72" s="1089"/>
      <c r="AI72" s="1086"/>
      <c r="AJ72" s="1091"/>
    </row>
    <row r="73" spans="1:14" s="186" customFormat="1" ht="12">
      <c r="A73" s="186" t="s">
        <v>1231</v>
      </c>
      <c r="M73" s="189"/>
      <c r="N73" s="189"/>
    </row>
    <row r="74" spans="13:14" s="186" customFormat="1" ht="12">
      <c r="M74" s="189"/>
      <c r="N74" s="189"/>
    </row>
    <row r="75" spans="13:14" s="186" customFormat="1" ht="12">
      <c r="M75" s="189"/>
      <c r="N75" s="189"/>
    </row>
    <row r="76" spans="13:14" s="186" customFormat="1" ht="12">
      <c r="M76" s="189"/>
      <c r="N76" s="189"/>
    </row>
    <row r="77" spans="13:14" s="186" customFormat="1" ht="12">
      <c r="M77" s="189"/>
      <c r="N77" s="189"/>
    </row>
    <row r="78" s="186" customFormat="1" ht="12"/>
    <row r="79" s="186" customFormat="1" ht="12"/>
    <row r="80" s="186" customFormat="1" ht="12"/>
    <row r="81" s="186" customFormat="1" ht="12"/>
    <row r="82" s="186" customFormat="1" ht="12"/>
    <row r="83" s="186" customFormat="1" ht="12"/>
    <row r="84" s="186" customFormat="1" ht="12"/>
    <row r="85" s="186" customFormat="1" ht="12"/>
    <row r="86" s="186" customFormat="1" ht="12"/>
    <row r="87" s="186" customFormat="1" ht="12"/>
    <row r="88" s="186" customFormat="1" ht="12"/>
    <row r="89" s="186" customFormat="1" ht="12"/>
    <row r="90" s="186" customFormat="1" ht="12"/>
    <row r="91" s="186" customFormat="1" ht="12"/>
    <row r="92" s="186" customFormat="1" ht="12"/>
    <row r="93" s="186" customFormat="1" ht="12"/>
    <row r="94" s="186" customFormat="1" ht="12"/>
    <row r="95" s="186" customFormat="1" ht="12"/>
    <row r="96" s="186" customFormat="1" ht="12"/>
    <row r="97" s="186" customFormat="1" ht="12"/>
    <row r="98" s="186" customFormat="1" ht="12"/>
    <row r="99" s="186" customFormat="1" ht="12"/>
    <row r="100" s="186" customFormat="1" ht="12"/>
    <row r="101" s="186" customFormat="1" ht="12"/>
    <row r="102" s="186" customFormat="1" ht="12"/>
    <row r="103" s="186" customFormat="1" ht="12"/>
    <row r="104" s="186" customFormat="1" ht="12"/>
    <row r="105" s="186" customFormat="1" ht="12"/>
    <row r="106" s="186" customFormat="1" ht="12"/>
    <row r="107" s="186" customFormat="1" ht="12"/>
    <row r="108" s="186" customFormat="1" ht="12"/>
    <row r="109" s="186" customFormat="1" ht="12"/>
    <row r="110" s="186" customFormat="1" ht="12"/>
    <row r="111" s="186" customFormat="1" ht="12"/>
    <row r="112" s="186" customFormat="1" ht="12"/>
    <row r="113" s="186" customFormat="1" ht="12"/>
    <row r="114" s="186" customFormat="1" ht="12"/>
    <row r="115" s="186" customFormat="1" ht="12"/>
    <row r="116" s="186" customFormat="1" ht="12"/>
    <row r="117" s="186" customFormat="1" ht="12"/>
    <row r="118" s="186" customFormat="1" ht="12"/>
    <row r="119" s="186" customFormat="1" ht="12"/>
    <row r="120" s="186" customFormat="1" ht="12"/>
    <row r="121" s="186" customFormat="1" ht="12"/>
    <row r="122" s="186" customFormat="1" ht="12"/>
    <row r="123" s="186" customFormat="1" ht="12"/>
    <row r="124" s="186" customFormat="1" ht="12"/>
    <row r="125" s="186" customFormat="1" ht="12"/>
    <row r="126" s="186" customFormat="1" ht="12"/>
    <row r="127" s="186" customFormat="1" ht="12"/>
    <row r="128" s="186" customFormat="1" ht="12"/>
    <row r="129" s="186" customFormat="1" ht="12"/>
    <row r="130" s="186" customFormat="1" ht="12"/>
    <row r="131" s="186" customFormat="1" ht="12"/>
    <row r="132" s="186" customFormat="1" ht="12"/>
    <row r="133" s="186" customFormat="1" ht="12"/>
    <row r="134" s="186" customFormat="1" ht="12"/>
    <row r="135" s="186" customFormat="1" ht="12"/>
    <row r="136" s="186" customFormat="1" ht="12"/>
    <row r="137" s="186" customFormat="1" ht="12"/>
    <row r="138" s="186" customFormat="1" ht="12"/>
    <row r="139" s="186" customFormat="1" ht="12"/>
    <row r="140" s="186" customFormat="1" ht="12"/>
    <row r="141" s="186" customFormat="1" ht="12"/>
    <row r="142" s="186" customFormat="1" ht="12"/>
    <row r="143" s="186" customFormat="1" ht="12"/>
    <row r="144" s="186" customFormat="1" ht="12"/>
    <row r="145" s="186" customFormat="1" ht="12"/>
    <row r="146" s="186" customFormat="1" ht="12"/>
    <row r="147" s="186" customFormat="1" ht="12"/>
    <row r="148" s="186" customFormat="1" ht="12"/>
    <row r="149" s="186" customFormat="1" ht="12"/>
    <row r="150" s="186" customFormat="1" ht="12"/>
    <row r="151" s="186" customFormat="1" ht="12"/>
    <row r="152" s="186" customFormat="1" ht="12"/>
    <row r="153" s="186" customFormat="1" ht="12"/>
    <row r="154" s="186" customFormat="1" ht="12"/>
    <row r="155" s="186" customFormat="1" ht="12"/>
    <row r="156" s="186" customFormat="1" ht="12"/>
    <row r="157" s="186" customFormat="1" ht="12"/>
    <row r="158" s="186" customFormat="1" ht="12"/>
    <row r="159" s="186" customFormat="1" ht="12"/>
    <row r="160" s="186" customFormat="1" ht="12"/>
    <row r="161" s="186" customFormat="1" ht="12"/>
    <row r="162" s="186" customFormat="1" ht="12"/>
    <row r="163" s="186" customFormat="1" ht="12"/>
    <row r="164" s="186" customFormat="1" ht="12"/>
    <row r="165" s="186" customFormat="1" ht="12"/>
    <row r="166" s="186" customFormat="1" ht="12"/>
  </sheetData>
  <mergeCells count="14">
    <mergeCell ref="AA5:AA6"/>
    <mergeCell ref="AB5:AB6"/>
    <mergeCell ref="AI5:AI6"/>
    <mergeCell ref="AJ5:AJ6"/>
    <mergeCell ref="AG5:AG6"/>
    <mergeCell ref="AH5:AH6"/>
    <mergeCell ref="AC5:AC6"/>
    <mergeCell ref="AD5:AD6"/>
    <mergeCell ref="AE5:AE6"/>
    <mergeCell ref="AF5:AF6"/>
    <mergeCell ref="W5:W6"/>
    <mergeCell ref="X5:X6"/>
    <mergeCell ref="Y5:Y6"/>
    <mergeCell ref="Z5:Z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/>
  <dimension ref="B2:AQ41"/>
  <sheetViews>
    <sheetView workbookViewId="0" topLeftCell="A1">
      <selection activeCell="A1" sqref="A1"/>
    </sheetView>
  </sheetViews>
  <sheetFormatPr defaultColWidth="9.00390625" defaultRowHeight="13.5"/>
  <cols>
    <col min="1" max="1" width="2.625" style="1092" customWidth="1"/>
    <col min="2" max="2" width="4.25390625" style="1092" customWidth="1"/>
    <col min="3" max="3" width="6.625" style="1092" customWidth="1"/>
    <col min="4" max="5" width="8.75390625" style="1092" bestFit="1" customWidth="1"/>
    <col min="6" max="8" width="5.25390625" style="1092" bestFit="1" customWidth="1"/>
    <col min="9" max="11" width="5.00390625" style="1092" bestFit="1" customWidth="1"/>
    <col min="12" max="13" width="5.25390625" style="1092" bestFit="1" customWidth="1"/>
    <col min="14" max="17" width="6.125" style="1092" bestFit="1" customWidth="1"/>
    <col min="18" max="19" width="5.25390625" style="1092" bestFit="1" customWidth="1"/>
    <col min="20" max="21" width="6.125" style="1092" bestFit="1" customWidth="1"/>
    <col min="22" max="22" width="8.75390625" style="1092" bestFit="1" customWidth="1"/>
    <col min="23" max="23" width="8.50390625" style="1092" customWidth="1"/>
    <col min="24" max="24" width="5.625" style="1092" customWidth="1"/>
    <col min="25" max="25" width="6.125" style="1092" bestFit="1" customWidth="1"/>
    <col min="26" max="27" width="7.875" style="1092" bestFit="1" customWidth="1"/>
    <col min="28" max="31" width="6.125" style="1092" bestFit="1" customWidth="1"/>
    <col min="32" max="37" width="5.25390625" style="1092" bestFit="1" customWidth="1"/>
    <col min="38" max="39" width="5.625" style="1092" customWidth="1"/>
    <col min="40" max="41" width="5.25390625" style="1092" bestFit="1" customWidth="1"/>
    <col min="42" max="43" width="7.875" style="1092" bestFit="1" customWidth="1"/>
    <col min="44" max="16384" width="9.00390625" style="1092" customWidth="1"/>
  </cols>
  <sheetData>
    <row r="2" spans="2:43" ht="14.25">
      <c r="B2" s="1093" t="s">
        <v>1287</v>
      </c>
      <c r="C2" s="1093"/>
      <c r="D2" s="1093"/>
      <c r="E2" s="1093"/>
      <c r="G2" s="1093"/>
      <c r="H2" s="1093"/>
      <c r="I2" s="1093"/>
      <c r="J2" s="1093"/>
      <c r="K2" s="1093"/>
      <c r="L2" s="1093"/>
      <c r="R2" s="1093"/>
      <c r="S2" s="1093"/>
      <c r="T2" s="1093"/>
      <c r="U2" s="1093"/>
      <c r="V2" s="1093"/>
      <c r="W2" s="1093"/>
      <c r="X2" s="1093"/>
      <c r="Y2" s="1093"/>
      <c r="Z2" s="1093"/>
      <c r="AA2" s="1093"/>
      <c r="AB2" s="1093"/>
      <c r="AC2" s="1093"/>
      <c r="AD2" s="1093"/>
      <c r="AE2" s="1093"/>
      <c r="AF2" s="1093"/>
      <c r="AL2" s="1093"/>
      <c r="AM2" s="1093"/>
      <c r="AN2" s="1093"/>
      <c r="AO2" s="1093"/>
      <c r="AP2" s="1093"/>
      <c r="AQ2" s="1093"/>
    </row>
    <row r="3" s="1094" customFormat="1" ht="12.75" thickBot="1"/>
    <row r="4" spans="2:43" s="1094" customFormat="1" ht="14.25" thickTop="1">
      <c r="B4" s="1710" t="s">
        <v>1244</v>
      </c>
      <c r="C4" s="1711"/>
      <c r="D4" s="1721" t="s">
        <v>519</v>
      </c>
      <c r="E4" s="1715"/>
      <c r="F4" s="1714" t="s">
        <v>1245</v>
      </c>
      <c r="G4" s="1715"/>
      <c r="H4" s="1714" t="s">
        <v>1246</v>
      </c>
      <c r="I4" s="1715"/>
      <c r="J4" s="1714" t="s">
        <v>1247</v>
      </c>
      <c r="K4" s="1715"/>
      <c r="L4" s="1714" t="s">
        <v>1248</v>
      </c>
      <c r="M4" s="1715"/>
      <c r="N4" s="1714" t="s">
        <v>1249</v>
      </c>
      <c r="O4" s="1715"/>
      <c r="P4" s="1714" t="s">
        <v>1250</v>
      </c>
      <c r="Q4" s="1718"/>
      <c r="R4" s="1714" t="s">
        <v>1251</v>
      </c>
      <c r="S4" s="1717"/>
      <c r="T4" s="1714" t="s">
        <v>1252</v>
      </c>
      <c r="U4" s="1717"/>
      <c r="V4" s="1714" t="s">
        <v>1253</v>
      </c>
      <c r="W4" s="1717"/>
      <c r="X4" s="1721" t="s">
        <v>1254</v>
      </c>
      <c r="Y4" s="1717"/>
      <c r="Z4" s="1714" t="s">
        <v>1255</v>
      </c>
      <c r="AA4" s="1715"/>
      <c r="AB4" s="1714" t="s">
        <v>1256</v>
      </c>
      <c r="AC4" s="1715"/>
      <c r="AD4" s="1714" t="s">
        <v>1257</v>
      </c>
      <c r="AE4" s="1715"/>
      <c r="AF4" s="1716" t="s">
        <v>1258</v>
      </c>
      <c r="AG4" s="1717"/>
      <c r="AH4" s="1714" t="s">
        <v>1259</v>
      </c>
      <c r="AI4" s="1715"/>
      <c r="AJ4" s="1714" t="s">
        <v>1260</v>
      </c>
      <c r="AK4" s="1718"/>
      <c r="AL4" s="1714" t="s">
        <v>1261</v>
      </c>
      <c r="AM4" s="1717"/>
      <c r="AN4" s="1714" t="s">
        <v>1262</v>
      </c>
      <c r="AO4" s="1717"/>
      <c r="AP4" s="1721" t="s">
        <v>1600</v>
      </c>
      <c r="AQ4" s="1717"/>
    </row>
    <row r="5" spans="2:43" s="1094" customFormat="1" ht="15.75" customHeight="1">
      <c r="B5" s="1712"/>
      <c r="C5" s="1713"/>
      <c r="D5" s="1095" t="s">
        <v>1263</v>
      </c>
      <c r="E5" s="1096" t="s">
        <v>1264</v>
      </c>
      <c r="F5" s="1096" t="s">
        <v>1263</v>
      </c>
      <c r="G5" s="1096" t="s">
        <v>1264</v>
      </c>
      <c r="H5" s="1096" t="s">
        <v>1263</v>
      </c>
      <c r="I5" s="1096" t="s">
        <v>1264</v>
      </c>
      <c r="J5" s="1096" t="s">
        <v>1263</v>
      </c>
      <c r="K5" s="1096" t="s">
        <v>1264</v>
      </c>
      <c r="L5" s="1096" t="s">
        <v>1263</v>
      </c>
      <c r="M5" s="1096" t="s">
        <v>1264</v>
      </c>
      <c r="N5" s="1096" t="s">
        <v>1263</v>
      </c>
      <c r="O5" s="1096" t="s">
        <v>1264</v>
      </c>
      <c r="P5" s="1096" t="s">
        <v>1263</v>
      </c>
      <c r="Q5" s="1097" t="s">
        <v>1264</v>
      </c>
      <c r="R5" s="1096" t="s">
        <v>1263</v>
      </c>
      <c r="S5" s="1096" t="s">
        <v>1264</v>
      </c>
      <c r="T5" s="1096" t="s">
        <v>1263</v>
      </c>
      <c r="U5" s="1096" t="s">
        <v>1264</v>
      </c>
      <c r="V5" s="1096" t="s">
        <v>1263</v>
      </c>
      <c r="W5" s="1096" t="s">
        <v>1264</v>
      </c>
      <c r="X5" s="1095" t="s">
        <v>1263</v>
      </c>
      <c r="Y5" s="1096" t="s">
        <v>1264</v>
      </c>
      <c r="Z5" s="1096" t="s">
        <v>1263</v>
      </c>
      <c r="AA5" s="1096" t="s">
        <v>1264</v>
      </c>
      <c r="AB5" s="1096" t="s">
        <v>1263</v>
      </c>
      <c r="AC5" s="1096" t="s">
        <v>1264</v>
      </c>
      <c r="AD5" s="1096" t="s">
        <v>1263</v>
      </c>
      <c r="AE5" s="1096" t="s">
        <v>1264</v>
      </c>
      <c r="AF5" s="1096" t="s">
        <v>1263</v>
      </c>
      <c r="AG5" s="1096" t="s">
        <v>1264</v>
      </c>
      <c r="AH5" s="1096" t="s">
        <v>1263</v>
      </c>
      <c r="AI5" s="1096" t="s">
        <v>1264</v>
      </c>
      <c r="AJ5" s="1096" t="s">
        <v>1263</v>
      </c>
      <c r="AK5" s="1097" t="s">
        <v>1264</v>
      </c>
      <c r="AL5" s="1096" t="s">
        <v>1263</v>
      </c>
      <c r="AM5" s="1096" t="s">
        <v>1264</v>
      </c>
      <c r="AN5" s="1096" t="s">
        <v>1263</v>
      </c>
      <c r="AO5" s="1096" t="s">
        <v>1264</v>
      </c>
      <c r="AP5" s="1095" t="s">
        <v>1263</v>
      </c>
      <c r="AQ5" s="1096" t="s">
        <v>1264</v>
      </c>
    </row>
    <row r="6" spans="2:43" s="1094" customFormat="1" ht="12">
      <c r="B6" s="1098"/>
      <c r="C6" s="1099"/>
      <c r="D6" s="1100"/>
      <c r="E6" s="1100"/>
      <c r="F6" s="1100"/>
      <c r="G6" s="1100"/>
      <c r="H6" s="1100"/>
      <c r="I6" s="1100"/>
      <c r="J6" s="1100"/>
      <c r="K6" s="1100"/>
      <c r="L6" s="1100"/>
      <c r="M6" s="1100"/>
      <c r="N6" s="1100"/>
      <c r="O6" s="1100"/>
      <c r="P6" s="1100"/>
      <c r="Q6" s="1100"/>
      <c r="R6" s="1100"/>
      <c r="S6" s="1100"/>
      <c r="T6" s="1100"/>
      <c r="U6" s="1100"/>
      <c r="V6" s="1100"/>
      <c r="W6" s="1100"/>
      <c r="X6" s="1100"/>
      <c r="Y6" s="1101"/>
      <c r="Z6" s="1100"/>
      <c r="AA6" s="1100"/>
      <c r="AB6" s="1100"/>
      <c r="AC6" s="1100"/>
      <c r="AD6" s="1100"/>
      <c r="AE6" s="1100"/>
      <c r="AF6" s="1100"/>
      <c r="AG6" s="1100"/>
      <c r="AH6" s="1100"/>
      <c r="AI6" s="1100"/>
      <c r="AJ6" s="1100"/>
      <c r="AK6" s="1100"/>
      <c r="AL6" s="1100"/>
      <c r="AM6" s="1100"/>
      <c r="AN6" s="1100"/>
      <c r="AO6" s="1100"/>
      <c r="AP6" s="1100"/>
      <c r="AQ6" s="1102"/>
    </row>
    <row r="7" spans="2:43" s="1094" customFormat="1" ht="12">
      <c r="B7" s="1704" t="s">
        <v>1265</v>
      </c>
      <c r="C7" s="1705"/>
      <c r="D7" s="1100">
        <f>SUM(F7,H7,J7,L7,N7,P7,R7,T7,V7,X7,Z7,AB7,AD7,AF7,AH7,AJ7,AL7,AN7,AP7)</f>
        <v>14972</v>
      </c>
      <c r="E7" s="1100">
        <v>11389</v>
      </c>
      <c r="F7" s="1100">
        <v>17</v>
      </c>
      <c r="G7" s="1100">
        <v>12</v>
      </c>
      <c r="H7" s="1100">
        <v>21</v>
      </c>
      <c r="I7" s="1100">
        <v>11</v>
      </c>
      <c r="J7" s="1100">
        <v>41</v>
      </c>
      <c r="K7" s="1100">
        <v>38</v>
      </c>
      <c r="L7" s="1100">
        <v>64</v>
      </c>
      <c r="M7" s="1100">
        <v>62</v>
      </c>
      <c r="N7" s="1100">
        <v>522</v>
      </c>
      <c r="O7" s="1100">
        <v>517</v>
      </c>
      <c r="P7" s="1100">
        <v>552</v>
      </c>
      <c r="Q7" s="1100">
        <v>542</v>
      </c>
      <c r="R7" s="1100">
        <v>50</v>
      </c>
      <c r="S7" s="1100">
        <v>47</v>
      </c>
      <c r="T7" s="1100">
        <v>383</v>
      </c>
      <c r="U7" s="1100">
        <v>377</v>
      </c>
      <c r="V7" s="1100">
        <v>9052</v>
      </c>
      <c r="W7" s="1100">
        <v>5556</v>
      </c>
      <c r="X7" s="1100">
        <v>179</v>
      </c>
      <c r="Y7" s="1100">
        <v>179</v>
      </c>
      <c r="Z7" s="1100">
        <v>1318</v>
      </c>
      <c r="AA7" s="1100">
        <v>1302</v>
      </c>
      <c r="AB7" s="1100">
        <v>298</v>
      </c>
      <c r="AC7" s="1100">
        <v>296</v>
      </c>
      <c r="AD7" s="1100">
        <v>86</v>
      </c>
      <c r="AE7" s="1100">
        <v>86</v>
      </c>
      <c r="AF7" s="1100">
        <v>2</v>
      </c>
      <c r="AG7" s="1100">
        <v>2</v>
      </c>
      <c r="AH7" s="1100">
        <v>5</v>
      </c>
      <c r="AI7" s="1100">
        <v>5</v>
      </c>
      <c r="AJ7" s="1100">
        <v>4</v>
      </c>
      <c r="AK7" s="1100">
        <v>4</v>
      </c>
      <c r="AL7" s="1100">
        <v>69</v>
      </c>
      <c r="AM7" s="1100">
        <v>66</v>
      </c>
      <c r="AN7" s="1100">
        <v>35</v>
      </c>
      <c r="AO7" s="1100">
        <v>53</v>
      </c>
      <c r="AP7" s="1100">
        <v>2274</v>
      </c>
      <c r="AQ7" s="1103">
        <v>2252</v>
      </c>
    </row>
    <row r="8" spans="2:43" s="1104" customFormat="1" ht="13.5">
      <c r="B8" s="1706" t="s">
        <v>1266</v>
      </c>
      <c r="C8" s="1707"/>
      <c r="D8" s="1105">
        <f aca="true" t="shared" si="0" ref="D8:AQ8">SUM(D10:D21)</f>
        <v>18083</v>
      </c>
      <c r="E8" s="1105">
        <f t="shared" si="0"/>
        <v>14517</v>
      </c>
      <c r="F8" s="1105">
        <f t="shared" si="0"/>
        <v>10</v>
      </c>
      <c r="G8" s="1105">
        <f t="shared" si="0"/>
        <v>10</v>
      </c>
      <c r="H8" s="1105">
        <f t="shared" si="0"/>
        <v>13</v>
      </c>
      <c r="I8" s="1105">
        <f t="shared" si="0"/>
        <v>6</v>
      </c>
      <c r="J8" s="1105">
        <f t="shared" si="0"/>
        <v>5</v>
      </c>
      <c r="K8" s="1105">
        <f t="shared" si="0"/>
        <v>4</v>
      </c>
      <c r="L8" s="1105">
        <f t="shared" si="0"/>
        <v>78</v>
      </c>
      <c r="M8" s="1105">
        <f t="shared" si="0"/>
        <v>75</v>
      </c>
      <c r="N8" s="1105">
        <f t="shared" si="0"/>
        <v>601</v>
      </c>
      <c r="O8" s="1105">
        <f t="shared" si="0"/>
        <v>594</v>
      </c>
      <c r="P8" s="1105">
        <f t="shared" si="0"/>
        <v>640</v>
      </c>
      <c r="Q8" s="1105">
        <f t="shared" si="0"/>
        <v>632</v>
      </c>
      <c r="R8" s="1105">
        <f t="shared" si="0"/>
        <v>72</v>
      </c>
      <c r="S8" s="1105">
        <f t="shared" si="0"/>
        <v>66</v>
      </c>
      <c r="T8" s="1105">
        <f t="shared" si="0"/>
        <v>362</v>
      </c>
      <c r="U8" s="1105">
        <f t="shared" si="0"/>
        <v>355</v>
      </c>
      <c r="V8" s="1105">
        <f t="shared" si="0"/>
        <v>11047</v>
      </c>
      <c r="W8" s="1105">
        <f t="shared" si="0"/>
        <v>7593</v>
      </c>
      <c r="X8" s="1105">
        <f t="shared" si="0"/>
        <v>316</v>
      </c>
      <c r="Y8" s="1105">
        <f t="shared" si="0"/>
        <v>316</v>
      </c>
      <c r="Z8" s="1105">
        <f t="shared" si="0"/>
        <v>1669</v>
      </c>
      <c r="AA8" s="1105">
        <f t="shared" si="0"/>
        <v>1628</v>
      </c>
      <c r="AB8" s="1105">
        <f t="shared" si="0"/>
        <v>360</v>
      </c>
      <c r="AC8" s="1105">
        <f t="shared" si="0"/>
        <v>359</v>
      </c>
      <c r="AD8" s="1105">
        <f t="shared" si="0"/>
        <v>113</v>
      </c>
      <c r="AE8" s="1105">
        <f t="shared" si="0"/>
        <v>113</v>
      </c>
      <c r="AF8" s="1105">
        <f t="shared" si="0"/>
        <v>25</v>
      </c>
      <c r="AG8" s="1105">
        <f t="shared" si="0"/>
        <v>25</v>
      </c>
      <c r="AH8" s="1105">
        <f t="shared" si="0"/>
        <v>15</v>
      </c>
      <c r="AI8" s="1105">
        <f t="shared" si="0"/>
        <v>15</v>
      </c>
      <c r="AJ8" s="1105">
        <f t="shared" si="0"/>
        <v>37</v>
      </c>
      <c r="AK8" s="1105">
        <f t="shared" si="0"/>
        <v>37</v>
      </c>
      <c r="AL8" s="1105">
        <f t="shared" si="0"/>
        <v>54</v>
      </c>
      <c r="AM8" s="1105">
        <f t="shared" si="0"/>
        <v>54</v>
      </c>
      <c r="AN8" s="1105">
        <f t="shared" si="0"/>
        <v>15</v>
      </c>
      <c r="AO8" s="1105">
        <f t="shared" si="0"/>
        <v>15</v>
      </c>
      <c r="AP8" s="1105">
        <f t="shared" si="0"/>
        <v>2651</v>
      </c>
      <c r="AQ8" s="1106">
        <f t="shared" si="0"/>
        <v>2620</v>
      </c>
    </row>
    <row r="9" spans="2:43" s="1094" customFormat="1" ht="12">
      <c r="B9" s="1098"/>
      <c r="C9" s="1099"/>
      <c r="D9" s="1100"/>
      <c r="E9" s="1100"/>
      <c r="F9" s="1100"/>
      <c r="G9" s="1100"/>
      <c r="H9" s="1100"/>
      <c r="I9" s="1100"/>
      <c r="J9" s="1100"/>
      <c r="K9" s="1100"/>
      <c r="L9" s="1100"/>
      <c r="M9" s="1100"/>
      <c r="N9" s="1100"/>
      <c r="O9" s="1100"/>
      <c r="P9" s="1100"/>
      <c r="Q9" s="1100"/>
      <c r="R9" s="1100"/>
      <c r="S9" s="1100"/>
      <c r="T9" s="1100"/>
      <c r="U9" s="1100"/>
      <c r="V9" s="1100"/>
      <c r="W9" s="1100"/>
      <c r="X9" s="1100"/>
      <c r="Y9" s="1100"/>
      <c r="Z9" s="1100"/>
      <c r="AA9" s="1100"/>
      <c r="AB9" s="1100"/>
      <c r="AC9" s="1100"/>
      <c r="AD9" s="1100"/>
      <c r="AE9" s="1100"/>
      <c r="AF9" s="1100"/>
      <c r="AG9" s="1100"/>
      <c r="AH9" s="1100"/>
      <c r="AI9" s="1100"/>
      <c r="AJ9" s="1100"/>
      <c r="AK9" s="1100"/>
      <c r="AL9" s="1100"/>
      <c r="AM9" s="1100"/>
      <c r="AN9" s="1100"/>
      <c r="AO9" s="1100"/>
      <c r="AP9" s="1100"/>
      <c r="AQ9" s="1103"/>
    </row>
    <row r="10" spans="2:43" s="1094" customFormat="1" ht="12">
      <c r="B10" s="1708" t="s">
        <v>1267</v>
      </c>
      <c r="C10" s="1107" t="s">
        <v>1567</v>
      </c>
      <c r="D10" s="1100">
        <f aca="true" t="shared" si="1" ref="D10:D21">SUM(F10,H10,J10,L10,N10,P10,R10,T10,X10,Z10,AB10,AD10,AF10,AH10,AJ10,AL10,AP10,V10,AN10)</f>
        <v>1336</v>
      </c>
      <c r="E10" s="1100">
        <f aca="true" t="shared" si="2" ref="E10:E21">SUM(G10,I10,K10,M10,O10,Q10,S10,U10,Y10,AA10,AC10,AE10,AG10,AI10,AK10,AM10,AQ10,W10,AO10)</f>
        <v>1092</v>
      </c>
      <c r="F10" s="1100">
        <v>1</v>
      </c>
      <c r="G10" s="1100">
        <v>1</v>
      </c>
      <c r="H10" s="1100">
        <v>0</v>
      </c>
      <c r="I10" s="1100">
        <v>0</v>
      </c>
      <c r="J10" s="1100">
        <v>0</v>
      </c>
      <c r="K10" s="1100">
        <v>0</v>
      </c>
      <c r="L10" s="1100">
        <v>0</v>
      </c>
      <c r="M10" s="1100">
        <v>0</v>
      </c>
      <c r="N10" s="1100">
        <v>23</v>
      </c>
      <c r="O10" s="1100">
        <v>21</v>
      </c>
      <c r="P10" s="1100">
        <v>51</v>
      </c>
      <c r="Q10" s="1100">
        <v>51</v>
      </c>
      <c r="R10" s="1100">
        <v>3</v>
      </c>
      <c r="S10" s="1100">
        <v>4</v>
      </c>
      <c r="T10" s="1100">
        <v>12</v>
      </c>
      <c r="U10" s="1100">
        <v>11</v>
      </c>
      <c r="V10" s="1100">
        <v>910</v>
      </c>
      <c r="W10" s="1100">
        <v>676</v>
      </c>
      <c r="X10" s="1100">
        <v>16</v>
      </c>
      <c r="Y10" s="1100">
        <v>16</v>
      </c>
      <c r="Z10" s="1100">
        <v>119</v>
      </c>
      <c r="AA10" s="1100">
        <v>116</v>
      </c>
      <c r="AB10" s="1100">
        <v>15</v>
      </c>
      <c r="AC10" s="1100">
        <v>14</v>
      </c>
      <c r="AD10" s="1100">
        <v>12</v>
      </c>
      <c r="AE10" s="1100">
        <v>12</v>
      </c>
      <c r="AF10" s="1100">
        <v>0</v>
      </c>
      <c r="AG10" s="1100">
        <v>0</v>
      </c>
      <c r="AH10" s="1100">
        <v>0</v>
      </c>
      <c r="AI10" s="1100">
        <v>0</v>
      </c>
      <c r="AJ10" s="1100">
        <v>4</v>
      </c>
      <c r="AK10" s="1100">
        <v>4</v>
      </c>
      <c r="AL10" s="1100">
        <v>1</v>
      </c>
      <c r="AM10" s="1100">
        <v>1</v>
      </c>
      <c r="AN10" s="1100">
        <v>2</v>
      </c>
      <c r="AO10" s="1100">
        <v>2</v>
      </c>
      <c r="AP10" s="1100">
        <v>167</v>
      </c>
      <c r="AQ10" s="1103">
        <v>163</v>
      </c>
    </row>
    <row r="11" spans="2:43" s="1094" customFormat="1" ht="12">
      <c r="B11" s="1708"/>
      <c r="C11" s="1107" t="s">
        <v>1233</v>
      </c>
      <c r="D11" s="1100">
        <f t="shared" si="1"/>
        <v>1349</v>
      </c>
      <c r="E11" s="1100">
        <f t="shared" si="2"/>
        <v>1117</v>
      </c>
      <c r="F11" s="1100">
        <v>1</v>
      </c>
      <c r="G11" s="1108">
        <v>1</v>
      </c>
      <c r="H11" s="1100">
        <v>1</v>
      </c>
      <c r="I11" s="1100">
        <v>1</v>
      </c>
      <c r="J11" s="1100">
        <v>0</v>
      </c>
      <c r="K11" s="1100">
        <v>0</v>
      </c>
      <c r="L11" s="1100">
        <v>1</v>
      </c>
      <c r="M11" s="1100">
        <v>1</v>
      </c>
      <c r="N11" s="1100">
        <v>25</v>
      </c>
      <c r="O11" s="1100">
        <v>25</v>
      </c>
      <c r="P11" s="1100">
        <v>42</v>
      </c>
      <c r="Q11" s="1100">
        <v>41</v>
      </c>
      <c r="R11" s="1100">
        <v>3</v>
      </c>
      <c r="S11" s="1100">
        <v>1</v>
      </c>
      <c r="T11" s="1100">
        <v>15</v>
      </c>
      <c r="U11" s="1100">
        <v>15</v>
      </c>
      <c r="V11" s="1100">
        <v>900</v>
      </c>
      <c r="W11" s="1100">
        <v>676</v>
      </c>
      <c r="X11" s="1100">
        <v>11</v>
      </c>
      <c r="Y11" s="1100">
        <v>11</v>
      </c>
      <c r="Z11" s="1100">
        <v>128</v>
      </c>
      <c r="AA11" s="1100">
        <v>122</v>
      </c>
      <c r="AB11" s="1100">
        <v>39</v>
      </c>
      <c r="AC11" s="1100">
        <v>39</v>
      </c>
      <c r="AD11" s="1100">
        <v>15</v>
      </c>
      <c r="AE11" s="1100">
        <v>15</v>
      </c>
      <c r="AF11" s="1100">
        <v>0</v>
      </c>
      <c r="AG11" s="1100">
        <v>0</v>
      </c>
      <c r="AH11" s="1100">
        <v>0</v>
      </c>
      <c r="AI11" s="1100">
        <v>0</v>
      </c>
      <c r="AJ11" s="1100">
        <v>6</v>
      </c>
      <c r="AK11" s="1100">
        <v>6</v>
      </c>
      <c r="AL11" s="1100">
        <v>1</v>
      </c>
      <c r="AM11" s="1100">
        <v>1</v>
      </c>
      <c r="AN11" s="1100">
        <v>5</v>
      </c>
      <c r="AO11" s="1100">
        <v>5</v>
      </c>
      <c r="AP11" s="1100">
        <v>156</v>
      </c>
      <c r="AQ11" s="1103">
        <v>157</v>
      </c>
    </row>
    <row r="12" spans="2:43" s="1094" customFormat="1" ht="12">
      <c r="B12" s="1708"/>
      <c r="C12" s="1107" t="s">
        <v>1234</v>
      </c>
      <c r="D12" s="1100">
        <f t="shared" si="1"/>
        <v>1468</v>
      </c>
      <c r="E12" s="1100">
        <f t="shared" si="2"/>
        <v>1136</v>
      </c>
      <c r="F12" s="1100">
        <v>1</v>
      </c>
      <c r="G12" s="1100">
        <v>1</v>
      </c>
      <c r="H12" s="1100">
        <v>0</v>
      </c>
      <c r="I12" s="1100">
        <v>0</v>
      </c>
      <c r="J12" s="1100">
        <v>0</v>
      </c>
      <c r="K12" s="1100">
        <v>0</v>
      </c>
      <c r="L12" s="1100">
        <v>0</v>
      </c>
      <c r="M12" s="1100">
        <v>0</v>
      </c>
      <c r="N12" s="1100">
        <v>39</v>
      </c>
      <c r="O12" s="1100">
        <v>39</v>
      </c>
      <c r="P12" s="1100">
        <v>48</v>
      </c>
      <c r="Q12" s="1100">
        <v>47</v>
      </c>
      <c r="R12" s="1100">
        <v>2</v>
      </c>
      <c r="S12" s="1100">
        <v>1</v>
      </c>
      <c r="T12" s="1100">
        <v>71</v>
      </c>
      <c r="U12" s="1100">
        <v>71</v>
      </c>
      <c r="V12" s="1100">
        <v>1004</v>
      </c>
      <c r="W12" s="1100">
        <v>679</v>
      </c>
      <c r="X12" s="1100">
        <v>26</v>
      </c>
      <c r="Y12" s="1100">
        <v>26</v>
      </c>
      <c r="Z12" s="1100">
        <v>79</v>
      </c>
      <c r="AA12" s="1100">
        <v>76</v>
      </c>
      <c r="AB12" s="1100">
        <v>24</v>
      </c>
      <c r="AC12" s="1100">
        <v>24</v>
      </c>
      <c r="AD12" s="1100">
        <v>7</v>
      </c>
      <c r="AE12" s="1100">
        <v>7</v>
      </c>
      <c r="AF12" s="1100">
        <v>0</v>
      </c>
      <c r="AG12" s="1100">
        <v>0</v>
      </c>
      <c r="AH12" s="1100">
        <v>8</v>
      </c>
      <c r="AI12" s="1100">
        <v>8</v>
      </c>
      <c r="AJ12" s="1100">
        <v>6</v>
      </c>
      <c r="AK12" s="1100">
        <v>6</v>
      </c>
      <c r="AL12" s="1100">
        <v>0</v>
      </c>
      <c r="AM12" s="1100">
        <v>0</v>
      </c>
      <c r="AN12" s="1100">
        <v>0</v>
      </c>
      <c r="AO12" s="1100">
        <v>0</v>
      </c>
      <c r="AP12" s="1100">
        <v>153</v>
      </c>
      <c r="AQ12" s="1103">
        <v>151</v>
      </c>
    </row>
    <row r="13" spans="2:43" s="1094" customFormat="1" ht="12">
      <c r="B13" s="1708"/>
      <c r="C13" s="1107" t="s">
        <v>1235</v>
      </c>
      <c r="D13" s="1100">
        <f t="shared" si="1"/>
        <v>1527</v>
      </c>
      <c r="E13" s="1100">
        <f t="shared" si="2"/>
        <v>1174</v>
      </c>
      <c r="F13" s="1100">
        <v>2</v>
      </c>
      <c r="G13" s="1100">
        <v>2</v>
      </c>
      <c r="H13" s="1100">
        <v>3</v>
      </c>
      <c r="I13" s="1100">
        <v>1</v>
      </c>
      <c r="J13" s="1100">
        <v>0</v>
      </c>
      <c r="K13" s="1100">
        <v>0</v>
      </c>
      <c r="L13" s="1100">
        <v>2</v>
      </c>
      <c r="M13" s="1100">
        <v>1</v>
      </c>
      <c r="N13" s="1100">
        <v>56</v>
      </c>
      <c r="O13" s="1100">
        <v>55</v>
      </c>
      <c r="P13" s="1100">
        <v>56</v>
      </c>
      <c r="Q13" s="1100">
        <v>53</v>
      </c>
      <c r="R13" s="1100">
        <v>6</v>
      </c>
      <c r="S13" s="1100">
        <v>6</v>
      </c>
      <c r="T13" s="1100">
        <v>21</v>
      </c>
      <c r="U13" s="1100">
        <v>21</v>
      </c>
      <c r="V13" s="1100">
        <v>942</v>
      </c>
      <c r="W13" s="1100">
        <v>602</v>
      </c>
      <c r="X13" s="1100">
        <v>12</v>
      </c>
      <c r="Y13" s="1100">
        <v>12</v>
      </c>
      <c r="Z13" s="1100">
        <v>187</v>
      </c>
      <c r="AA13" s="1100">
        <v>182</v>
      </c>
      <c r="AB13" s="1100">
        <v>29</v>
      </c>
      <c r="AC13" s="1100">
        <v>29</v>
      </c>
      <c r="AD13" s="1100">
        <v>2</v>
      </c>
      <c r="AE13" s="1100">
        <v>2</v>
      </c>
      <c r="AF13" s="1100">
        <v>0</v>
      </c>
      <c r="AG13" s="1100">
        <v>0</v>
      </c>
      <c r="AH13" s="1100">
        <v>0</v>
      </c>
      <c r="AI13" s="1100">
        <v>0</v>
      </c>
      <c r="AJ13" s="1100">
        <v>0</v>
      </c>
      <c r="AK13" s="1100">
        <v>0</v>
      </c>
      <c r="AL13" s="1100">
        <v>5</v>
      </c>
      <c r="AM13" s="1100">
        <v>5</v>
      </c>
      <c r="AN13" s="1100">
        <v>7</v>
      </c>
      <c r="AO13" s="1100">
        <v>7</v>
      </c>
      <c r="AP13" s="1100">
        <v>197</v>
      </c>
      <c r="AQ13" s="1103">
        <v>196</v>
      </c>
    </row>
    <row r="14" spans="2:43" s="1094" customFormat="1" ht="12">
      <c r="B14" s="1708"/>
      <c r="C14" s="1107" t="s">
        <v>1236</v>
      </c>
      <c r="D14" s="1100">
        <f t="shared" si="1"/>
        <v>1530</v>
      </c>
      <c r="E14" s="1100">
        <f t="shared" si="2"/>
        <v>1205</v>
      </c>
      <c r="F14" s="1100">
        <v>0</v>
      </c>
      <c r="G14" s="1100">
        <v>0</v>
      </c>
      <c r="H14" s="1100">
        <v>1</v>
      </c>
      <c r="I14" s="1100">
        <v>0</v>
      </c>
      <c r="J14" s="1100">
        <v>1</v>
      </c>
      <c r="K14" s="1100">
        <v>1</v>
      </c>
      <c r="L14" s="1100">
        <v>5</v>
      </c>
      <c r="M14" s="1100">
        <v>6</v>
      </c>
      <c r="N14" s="1100">
        <v>56</v>
      </c>
      <c r="O14" s="1100">
        <v>56</v>
      </c>
      <c r="P14" s="1100">
        <v>45</v>
      </c>
      <c r="Q14" s="1100">
        <v>45</v>
      </c>
      <c r="R14" s="1100">
        <v>11</v>
      </c>
      <c r="S14" s="1100">
        <v>11</v>
      </c>
      <c r="T14" s="1100">
        <v>34</v>
      </c>
      <c r="U14" s="1100">
        <v>33</v>
      </c>
      <c r="V14" s="1100">
        <v>958</v>
      </c>
      <c r="W14" s="1100">
        <v>640</v>
      </c>
      <c r="X14" s="1100">
        <v>82</v>
      </c>
      <c r="Y14" s="1100">
        <v>82</v>
      </c>
      <c r="Z14" s="1100">
        <v>149</v>
      </c>
      <c r="AA14" s="1100">
        <v>145</v>
      </c>
      <c r="AB14" s="1100">
        <v>24</v>
      </c>
      <c r="AC14" s="1100">
        <v>24</v>
      </c>
      <c r="AD14" s="1100">
        <v>2</v>
      </c>
      <c r="AE14" s="1100">
        <v>2</v>
      </c>
      <c r="AF14" s="1100">
        <v>0</v>
      </c>
      <c r="AG14" s="1100">
        <v>0</v>
      </c>
      <c r="AH14" s="1100">
        <v>0</v>
      </c>
      <c r="AI14" s="1100">
        <v>0</v>
      </c>
      <c r="AJ14" s="1100">
        <v>6</v>
      </c>
      <c r="AK14" s="1100">
        <v>6</v>
      </c>
      <c r="AL14" s="1100">
        <v>10</v>
      </c>
      <c r="AM14" s="1100">
        <v>10</v>
      </c>
      <c r="AN14" s="1100">
        <v>0</v>
      </c>
      <c r="AO14" s="1100">
        <v>0</v>
      </c>
      <c r="AP14" s="1100">
        <v>146</v>
      </c>
      <c r="AQ14" s="1103">
        <v>144</v>
      </c>
    </row>
    <row r="15" spans="2:43" s="1094" customFormat="1" ht="12">
      <c r="B15" s="1708"/>
      <c r="C15" s="1107" t="s">
        <v>1237</v>
      </c>
      <c r="D15" s="1100">
        <f t="shared" si="1"/>
        <v>2136</v>
      </c>
      <c r="E15" s="1100">
        <f t="shared" si="2"/>
        <v>1885</v>
      </c>
      <c r="F15" s="1100">
        <v>0</v>
      </c>
      <c r="G15" s="1100">
        <v>0</v>
      </c>
      <c r="H15" s="1100">
        <v>1</v>
      </c>
      <c r="I15" s="1100">
        <v>1</v>
      </c>
      <c r="J15" s="1100">
        <v>1</v>
      </c>
      <c r="K15" s="1100">
        <v>0</v>
      </c>
      <c r="L15" s="1100">
        <v>5</v>
      </c>
      <c r="M15" s="1100">
        <v>5</v>
      </c>
      <c r="N15" s="1100">
        <v>60</v>
      </c>
      <c r="O15" s="1100">
        <v>60</v>
      </c>
      <c r="P15" s="1100">
        <v>49</v>
      </c>
      <c r="Q15" s="1100">
        <v>49</v>
      </c>
      <c r="R15" s="1100">
        <v>1</v>
      </c>
      <c r="S15" s="1100">
        <v>1</v>
      </c>
      <c r="T15" s="1100">
        <v>66</v>
      </c>
      <c r="U15" s="1100">
        <v>65</v>
      </c>
      <c r="V15" s="1100">
        <v>1304</v>
      </c>
      <c r="W15" s="1100">
        <v>1064</v>
      </c>
      <c r="X15" s="1100">
        <v>28</v>
      </c>
      <c r="Y15" s="1100">
        <v>28</v>
      </c>
      <c r="Z15" s="1100">
        <v>304</v>
      </c>
      <c r="AA15" s="1100">
        <v>302</v>
      </c>
      <c r="AB15" s="1100">
        <v>52</v>
      </c>
      <c r="AC15" s="1100">
        <v>52</v>
      </c>
      <c r="AD15" s="1100">
        <v>24</v>
      </c>
      <c r="AE15" s="1100">
        <v>24</v>
      </c>
      <c r="AF15" s="1100">
        <v>1</v>
      </c>
      <c r="AG15" s="1100">
        <v>1</v>
      </c>
      <c r="AH15" s="1100">
        <v>4</v>
      </c>
      <c r="AI15" s="1100">
        <v>4</v>
      </c>
      <c r="AJ15" s="1100">
        <v>0</v>
      </c>
      <c r="AK15" s="1100">
        <v>0</v>
      </c>
      <c r="AL15" s="1100">
        <v>5</v>
      </c>
      <c r="AM15" s="1100">
        <v>5</v>
      </c>
      <c r="AN15" s="1100">
        <v>0</v>
      </c>
      <c r="AO15" s="1100">
        <v>0</v>
      </c>
      <c r="AP15" s="1100">
        <v>231</v>
      </c>
      <c r="AQ15" s="1103">
        <v>224</v>
      </c>
    </row>
    <row r="16" spans="2:43" s="1094" customFormat="1" ht="12">
      <c r="B16" s="1708"/>
      <c r="C16" s="1107" t="s">
        <v>1238</v>
      </c>
      <c r="D16" s="1100">
        <f t="shared" si="1"/>
        <v>1446</v>
      </c>
      <c r="E16" s="1100">
        <f t="shared" si="2"/>
        <v>1161</v>
      </c>
      <c r="F16" s="1100">
        <v>2</v>
      </c>
      <c r="G16" s="1100">
        <v>2</v>
      </c>
      <c r="H16" s="1100">
        <v>2</v>
      </c>
      <c r="I16" s="1100">
        <v>0</v>
      </c>
      <c r="J16" s="1100">
        <v>0</v>
      </c>
      <c r="K16" s="1100">
        <v>0</v>
      </c>
      <c r="L16" s="1100">
        <v>14</v>
      </c>
      <c r="M16" s="1100">
        <v>13</v>
      </c>
      <c r="N16" s="1100">
        <v>61</v>
      </c>
      <c r="O16" s="1100">
        <v>61</v>
      </c>
      <c r="P16" s="1100">
        <v>77</v>
      </c>
      <c r="Q16" s="1100">
        <v>75</v>
      </c>
      <c r="R16" s="1100">
        <v>5</v>
      </c>
      <c r="S16" s="1100">
        <v>5</v>
      </c>
      <c r="T16" s="1100">
        <v>24</v>
      </c>
      <c r="U16" s="1100">
        <v>23</v>
      </c>
      <c r="V16" s="1100">
        <v>828</v>
      </c>
      <c r="W16" s="1100">
        <v>552</v>
      </c>
      <c r="X16" s="1100">
        <v>48</v>
      </c>
      <c r="Y16" s="1100">
        <v>48</v>
      </c>
      <c r="Z16" s="1100">
        <v>134</v>
      </c>
      <c r="AA16" s="1100">
        <v>134</v>
      </c>
      <c r="AB16" s="1100">
        <v>37</v>
      </c>
      <c r="AC16" s="1100">
        <v>37</v>
      </c>
      <c r="AD16" s="1100">
        <v>6</v>
      </c>
      <c r="AE16" s="1100">
        <v>6</v>
      </c>
      <c r="AF16" s="1100">
        <v>0</v>
      </c>
      <c r="AG16" s="1100">
        <v>0</v>
      </c>
      <c r="AH16" s="1100">
        <v>0</v>
      </c>
      <c r="AI16" s="1100">
        <v>0</v>
      </c>
      <c r="AJ16" s="1100">
        <v>4</v>
      </c>
      <c r="AK16" s="1100">
        <v>4</v>
      </c>
      <c r="AL16" s="1100">
        <v>3</v>
      </c>
      <c r="AM16" s="1100">
        <v>3</v>
      </c>
      <c r="AN16" s="1100">
        <v>0</v>
      </c>
      <c r="AO16" s="1100">
        <v>0</v>
      </c>
      <c r="AP16" s="1100">
        <v>201</v>
      </c>
      <c r="AQ16" s="1103">
        <v>198</v>
      </c>
    </row>
    <row r="17" spans="2:43" s="1094" customFormat="1" ht="12">
      <c r="B17" s="1708"/>
      <c r="C17" s="1107" t="s">
        <v>1239</v>
      </c>
      <c r="D17" s="1100">
        <f t="shared" si="1"/>
        <v>1301</v>
      </c>
      <c r="E17" s="1100">
        <f t="shared" si="2"/>
        <v>950</v>
      </c>
      <c r="F17" s="1100">
        <v>0</v>
      </c>
      <c r="G17" s="1100">
        <v>0</v>
      </c>
      <c r="H17" s="1100">
        <v>0</v>
      </c>
      <c r="I17" s="1100">
        <v>0</v>
      </c>
      <c r="J17" s="1100">
        <v>0</v>
      </c>
      <c r="K17" s="1100">
        <v>0</v>
      </c>
      <c r="L17" s="1100">
        <v>33</v>
      </c>
      <c r="M17" s="1100">
        <v>33</v>
      </c>
      <c r="N17" s="1100">
        <v>73</v>
      </c>
      <c r="O17" s="1100">
        <v>72</v>
      </c>
      <c r="P17" s="1100">
        <v>71</v>
      </c>
      <c r="Q17" s="1100">
        <v>71</v>
      </c>
      <c r="R17" s="1100">
        <v>3</v>
      </c>
      <c r="S17" s="1100">
        <v>1</v>
      </c>
      <c r="T17" s="1100">
        <v>15</v>
      </c>
      <c r="U17" s="1100">
        <v>15</v>
      </c>
      <c r="V17" s="1100">
        <v>694</v>
      </c>
      <c r="W17" s="1100">
        <v>359</v>
      </c>
      <c r="X17" s="1100">
        <v>17</v>
      </c>
      <c r="Y17" s="1100">
        <v>17</v>
      </c>
      <c r="Z17" s="1100">
        <v>101</v>
      </c>
      <c r="AA17" s="1100">
        <v>94</v>
      </c>
      <c r="AB17" s="1100">
        <v>34</v>
      </c>
      <c r="AC17" s="1100">
        <v>34</v>
      </c>
      <c r="AD17" s="1100">
        <v>6</v>
      </c>
      <c r="AE17" s="1100">
        <v>6</v>
      </c>
      <c r="AF17" s="1100">
        <v>0</v>
      </c>
      <c r="AG17" s="1100">
        <v>0</v>
      </c>
      <c r="AH17" s="1100">
        <v>0</v>
      </c>
      <c r="AI17" s="1100">
        <v>0</v>
      </c>
      <c r="AJ17" s="1100">
        <v>4</v>
      </c>
      <c r="AK17" s="1100">
        <v>4</v>
      </c>
      <c r="AL17" s="1100">
        <v>18</v>
      </c>
      <c r="AM17" s="1100">
        <v>18</v>
      </c>
      <c r="AN17" s="1100">
        <v>1</v>
      </c>
      <c r="AO17" s="1100">
        <v>1</v>
      </c>
      <c r="AP17" s="1100">
        <v>231</v>
      </c>
      <c r="AQ17" s="1103">
        <v>225</v>
      </c>
    </row>
    <row r="18" spans="2:43" s="1094" customFormat="1" ht="12">
      <c r="B18" s="1708"/>
      <c r="C18" s="1107" t="s">
        <v>1240</v>
      </c>
      <c r="D18" s="1100">
        <f t="shared" si="1"/>
        <v>1192</v>
      </c>
      <c r="E18" s="1100">
        <f t="shared" si="2"/>
        <v>891</v>
      </c>
      <c r="F18" s="1100">
        <v>3</v>
      </c>
      <c r="G18" s="1100">
        <v>3</v>
      </c>
      <c r="H18" s="1100">
        <v>2</v>
      </c>
      <c r="I18" s="1100">
        <v>2</v>
      </c>
      <c r="J18" s="1100">
        <v>1</v>
      </c>
      <c r="K18" s="1100">
        <v>1</v>
      </c>
      <c r="L18" s="1100">
        <v>4</v>
      </c>
      <c r="M18" s="1100">
        <v>4</v>
      </c>
      <c r="N18" s="1100">
        <v>64</v>
      </c>
      <c r="O18" s="1100">
        <v>64</v>
      </c>
      <c r="P18" s="1100">
        <v>58</v>
      </c>
      <c r="Q18" s="1100">
        <v>58</v>
      </c>
      <c r="R18" s="1100">
        <v>8</v>
      </c>
      <c r="S18" s="1100">
        <v>8</v>
      </c>
      <c r="T18" s="1100">
        <v>28</v>
      </c>
      <c r="U18" s="1100">
        <v>26</v>
      </c>
      <c r="V18" s="1100">
        <v>676</v>
      </c>
      <c r="W18" s="1100">
        <v>382</v>
      </c>
      <c r="X18" s="1100">
        <v>14</v>
      </c>
      <c r="Y18" s="1100">
        <v>14</v>
      </c>
      <c r="Z18" s="1100">
        <v>143</v>
      </c>
      <c r="AA18" s="1100">
        <v>140</v>
      </c>
      <c r="AB18" s="1100">
        <v>24</v>
      </c>
      <c r="AC18" s="1100">
        <v>24</v>
      </c>
      <c r="AD18" s="1100">
        <v>6</v>
      </c>
      <c r="AE18" s="1100">
        <v>6</v>
      </c>
      <c r="AF18" s="1100">
        <v>1</v>
      </c>
      <c r="AG18" s="1100">
        <v>1</v>
      </c>
      <c r="AH18" s="1100">
        <v>0</v>
      </c>
      <c r="AI18" s="1100">
        <v>0</v>
      </c>
      <c r="AJ18" s="1100">
        <v>1</v>
      </c>
      <c r="AK18" s="1100">
        <v>1</v>
      </c>
      <c r="AL18" s="1100">
        <v>1</v>
      </c>
      <c r="AM18" s="1100">
        <v>1</v>
      </c>
      <c r="AN18" s="1100">
        <v>0</v>
      </c>
      <c r="AO18" s="1100">
        <v>0</v>
      </c>
      <c r="AP18" s="1100">
        <v>158</v>
      </c>
      <c r="AQ18" s="1103">
        <v>156</v>
      </c>
    </row>
    <row r="19" spans="2:43" s="1094" customFormat="1" ht="12">
      <c r="B19" s="1708"/>
      <c r="C19" s="1107" t="s">
        <v>1241</v>
      </c>
      <c r="D19" s="1100">
        <f t="shared" si="1"/>
        <v>1421</v>
      </c>
      <c r="E19" s="1100">
        <f t="shared" si="2"/>
        <v>1106</v>
      </c>
      <c r="F19" s="1100">
        <v>0</v>
      </c>
      <c r="G19" s="1100">
        <v>0</v>
      </c>
      <c r="H19" s="1100">
        <v>1</v>
      </c>
      <c r="I19" s="1100">
        <v>0</v>
      </c>
      <c r="J19" s="1100">
        <v>0</v>
      </c>
      <c r="K19" s="1100">
        <v>0</v>
      </c>
      <c r="L19" s="1100">
        <v>4</v>
      </c>
      <c r="M19" s="1100">
        <v>4</v>
      </c>
      <c r="N19" s="1100">
        <v>47</v>
      </c>
      <c r="O19" s="1100">
        <v>46</v>
      </c>
      <c r="P19" s="1100">
        <v>40</v>
      </c>
      <c r="Q19" s="1100">
        <v>40</v>
      </c>
      <c r="R19" s="1100">
        <v>14</v>
      </c>
      <c r="S19" s="1100">
        <v>14</v>
      </c>
      <c r="T19" s="1100">
        <v>21</v>
      </c>
      <c r="U19" s="1100">
        <v>21</v>
      </c>
      <c r="V19" s="1100">
        <v>875</v>
      </c>
      <c r="W19" s="1100">
        <v>571</v>
      </c>
      <c r="X19" s="1100">
        <v>19</v>
      </c>
      <c r="Y19" s="1100">
        <v>19</v>
      </c>
      <c r="Z19" s="1100">
        <v>90</v>
      </c>
      <c r="AA19" s="1100">
        <v>86</v>
      </c>
      <c r="AB19" s="1100">
        <v>25</v>
      </c>
      <c r="AC19" s="1100">
        <v>25</v>
      </c>
      <c r="AD19" s="1100">
        <v>14</v>
      </c>
      <c r="AE19" s="1100">
        <v>14</v>
      </c>
      <c r="AF19" s="1100">
        <v>1</v>
      </c>
      <c r="AG19" s="1100">
        <v>1</v>
      </c>
      <c r="AH19" s="1100">
        <v>0</v>
      </c>
      <c r="AI19" s="1100">
        <v>0</v>
      </c>
      <c r="AJ19" s="1100">
        <v>2</v>
      </c>
      <c r="AK19" s="1100">
        <v>2</v>
      </c>
      <c r="AL19" s="1100">
        <v>2</v>
      </c>
      <c r="AM19" s="1100">
        <v>2</v>
      </c>
      <c r="AN19" s="1100">
        <v>0</v>
      </c>
      <c r="AO19" s="1100">
        <v>0</v>
      </c>
      <c r="AP19" s="1100">
        <v>266</v>
      </c>
      <c r="AQ19" s="1103">
        <v>261</v>
      </c>
    </row>
    <row r="20" spans="2:43" s="1094" customFormat="1" ht="12">
      <c r="B20" s="1708"/>
      <c r="C20" s="1107" t="s">
        <v>1242</v>
      </c>
      <c r="D20" s="1100">
        <f t="shared" si="1"/>
        <v>1678</v>
      </c>
      <c r="E20" s="1100">
        <f t="shared" si="2"/>
        <v>1342</v>
      </c>
      <c r="F20" s="1100">
        <v>0</v>
      </c>
      <c r="G20" s="1100">
        <v>0</v>
      </c>
      <c r="H20" s="1100">
        <v>1</v>
      </c>
      <c r="I20" s="1100">
        <v>1</v>
      </c>
      <c r="J20" s="1100">
        <v>0</v>
      </c>
      <c r="K20" s="1100">
        <v>0</v>
      </c>
      <c r="L20" s="1100">
        <v>8</v>
      </c>
      <c r="M20" s="1100">
        <v>6</v>
      </c>
      <c r="N20" s="1100">
        <v>39</v>
      </c>
      <c r="O20" s="1100">
        <v>38</v>
      </c>
      <c r="P20" s="1100">
        <v>43</v>
      </c>
      <c r="Q20" s="1100">
        <v>44</v>
      </c>
      <c r="R20" s="1100">
        <v>6</v>
      </c>
      <c r="S20" s="1100">
        <v>5</v>
      </c>
      <c r="T20" s="1100">
        <v>27</v>
      </c>
      <c r="U20" s="1100">
        <v>27</v>
      </c>
      <c r="V20" s="1100">
        <v>1013</v>
      </c>
      <c r="W20" s="1100">
        <v>683</v>
      </c>
      <c r="X20" s="1100">
        <v>12</v>
      </c>
      <c r="Y20" s="1100">
        <v>12</v>
      </c>
      <c r="Z20" s="1100">
        <v>112</v>
      </c>
      <c r="AA20" s="1100">
        <v>109</v>
      </c>
      <c r="AB20" s="1100">
        <v>32</v>
      </c>
      <c r="AC20" s="1100">
        <v>32</v>
      </c>
      <c r="AD20" s="1100">
        <v>14</v>
      </c>
      <c r="AE20" s="1100">
        <v>14</v>
      </c>
      <c r="AF20" s="1100">
        <v>11</v>
      </c>
      <c r="AG20" s="1100">
        <v>11</v>
      </c>
      <c r="AH20" s="1100">
        <v>2</v>
      </c>
      <c r="AI20" s="1100">
        <v>2</v>
      </c>
      <c r="AJ20" s="1100">
        <v>1</v>
      </c>
      <c r="AK20" s="1100">
        <v>1</v>
      </c>
      <c r="AL20" s="1100">
        <v>8</v>
      </c>
      <c r="AM20" s="1100">
        <v>8</v>
      </c>
      <c r="AN20" s="1100">
        <v>0</v>
      </c>
      <c r="AO20" s="1100">
        <v>0</v>
      </c>
      <c r="AP20" s="1100">
        <v>349</v>
      </c>
      <c r="AQ20" s="1103">
        <v>349</v>
      </c>
    </row>
    <row r="21" spans="2:43" s="1094" customFormat="1" ht="12">
      <c r="B21" s="1708"/>
      <c r="C21" s="1107" t="s">
        <v>1243</v>
      </c>
      <c r="D21" s="1100">
        <f t="shared" si="1"/>
        <v>1699</v>
      </c>
      <c r="E21" s="1100">
        <f t="shared" si="2"/>
        <v>1458</v>
      </c>
      <c r="F21" s="1100">
        <v>0</v>
      </c>
      <c r="G21" s="1100">
        <v>0</v>
      </c>
      <c r="H21" s="1100">
        <v>1</v>
      </c>
      <c r="I21" s="1100">
        <v>0</v>
      </c>
      <c r="J21" s="1100">
        <v>2</v>
      </c>
      <c r="K21" s="1100">
        <v>2</v>
      </c>
      <c r="L21" s="1100">
        <v>2</v>
      </c>
      <c r="M21" s="1100">
        <v>2</v>
      </c>
      <c r="N21" s="1100">
        <v>58</v>
      </c>
      <c r="O21" s="1100">
        <v>57</v>
      </c>
      <c r="P21" s="1100">
        <v>60</v>
      </c>
      <c r="Q21" s="1100">
        <v>58</v>
      </c>
      <c r="R21" s="1100">
        <v>10</v>
      </c>
      <c r="S21" s="1100">
        <v>9</v>
      </c>
      <c r="T21" s="1100">
        <v>28</v>
      </c>
      <c r="U21" s="1100">
        <v>27</v>
      </c>
      <c r="V21" s="1100">
        <v>943</v>
      </c>
      <c r="W21" s="1100">
        <v>709</v>
      </c>
      <c r="X21" s="1100">
        <v>31</v>
      </c>
      <c r="Y21" s="1100">
        <v>31</v>
      </c>
      <c r="Z21" s="1100">
        <v>123</v>
      </c>
      <c r="AA21" s="1100">
        <v>122</v>
      </c>
      <c r="AB21" s="1100">
        <v>25</v>
      </c>
      <c r="AC21" s="1100">
        <v>25</v>
      </c>
      <c r="AD21" s="1100">
        <v>5</v>
      </c>
      <c r="AE21" s="1100">
        <v>5</v>
      </c>
      <c r="AF21" s="1100">
        <v>11</v>
      </c>
      <c r="AG21" s="1100">
        <v>11</v>
      </c>
      <c r="AH21" s="1100">
        <v>1</v>
      </c>
      <c r="AI21" s="1100">
        <v>1</v>
      </c>
      <c r="AJ21" s="1100">
        <v>3</v>
      </c>
      <c r="AK21" s="1100">
        <v>3</v>
      </c>
      <c r="AL21" s="1100">
        <v>0</v>
      </c>
      <c r="AM21" s="1100">
        <v>0</v>
      </c>
      <c r="AN21" s="1100">
        <v>0</v>
      </c>
      <c r="AO21" s="1100">
        <v>0</v>
      </c>
      <c r="AP21" s="1100">
        <v>396</v>
      </c>
      <c r="AQ21" s="1103">
        <v>396</v>
      </c>
    </row>
    <row r="22" spans="2:43" s="1094" customFormat="1" ht="12.75" customHeight="1">
      <c r="B22" s="1098"/>
      <c r="C22" s="1099"/>
      <c r="D22" s="1100"/>
      <c r="E22" s="1100"/>
      <c r="F22" s="1100"/>
      <c r="G22" s="1100"/>
      <c r="H22" s="1100"/>
      <c r="I22" s="1100"/>
      <c r="J22" s="1100"/>
      <c r="K22" s="1100"/>
      <c r="L22" s="1100"/>
      <c r="M22" s="1100"/>
      <c r="N22" s="1100"/>
      <c r="O22" s="1100"/>
      <c r="P22" s="1100"/>
      <c r="Q22" s="1100"/>
      <c r="R22" s="1100"/>
      <c r="S22" s="1100"/>
      <c r="T22" s="1100"/>
      <c r="U22" s="1100"/>
      <c r="V22" s="1100"/>
      <c r="W22" s="1100"/>
      <c r="X22" s="1100"/>
      <c r="Y22" s="1100"/>
      <c r="Z22" s="1100"/>
      <c r="AA22" s="1100"/>
      <c r="AB22" s="1100"/>
      <c r="AC22" s="1100"/>
      <c r="AD22" s="1100"/>
      <c r="AE22" s="1100"/>
      <c r="AF22" s="1100"/>
      <c r="AG22" s="1100"/>
      <c r="AH22" s="1100"/>
      <c r="AI22" s="1100"/>
      <c r="AJ22" s="1100"/>
      <c r="AK22" s="1100"/>
      <c r="AL22" s="1100"/>
      <c r="AM22" s="1100"/>
      <c r="AN22" s="1100"/>
      <c r="AO22" s="1100"/>
      <c r="AP22" s="1100"/>
      <c r="AQ22" s="1103"/>
    </row>
    <row r="23" spans="2:43" s="1094" customFormat="1" ht="12">
      <c r="B23" s="1708" t="s">
        <v>1268</v>
      </c>
      <c r="C23" s="1109" t="s">
        <v>1269</v>
      </c>
      <c r="D23" s="1100">
        <f>SUM(F23,H23,J23,L23,N23,P23,R23,T23,X23,Z23,AB23,AD23,AF23,AH23,AJ23,AL23,AP23,V23,AN23)</f>
        <v>3494</v>
      </c>
      <c r="E23" s="1100">
        <f>SUM(G23,I23,K23,M23,O23,Q23,S23,U23,Y23,AA23,AC23,AE23,AG23,AI23,AK23,AM23,AQ23,W23,AO23)</f>
        <v>2384</v>
      </c>
      <c r="F23" s="1100">
        <v>4</v>
      </c>
      <c r="G23" s="1100">
        <v>4</v>
      </c>
      <c r="H23" s="1100">
        <v>10</v>
      </c>
      <c r="I23" s="1100">
        <v>4</v>
      </c>
      <c r="J23" s="1100">
        <v>0</v>
      </c>
      <c r="K23" s="1100">
        <v>0</v>
      </c>
      <c r="L23" s="1100">
        <v>8</v>
      </c>
      <c r="M23" s="1100">
        <v>7</v>
      </c>
      <c r="N23" s="1100">
        <v>85</v>
      </c>
      <c r="O23" s="1100">
        <v>82</v>
      </c>
      <c r="P23" s="1100">
        <v>72</v>
      </c>
      <c r="Q23" s="1100">
        <v>72</v>
      </c>
      <c r="R23" s="1100">
        <v>10</v>
      </c>
      <c r="S23" s="1100">
        <v>10</v>
      </c>
      <c r="T23" s="1100">
        <v>64</v>
      </c>
      <c r="U23" s="1100">
        <v>64</v>
      </c>
      <c r="V23" s="1100">
        <v>2432</v>
      </c>
      <c r="W23" s="1100">
        <v>1355</v>
      </c>
      <c r="X23" s="1100">
        <v>48</v>
      </c>
      <c r="Y23" s="1100">
        <v>48</v>
      </c>
      <c r="Z23" s="1100">
        <v>235</v>
      </c>
      <c r="AA23" s="1100">
        <v>223</v>
      </c>
      <c r="AB23" s="1100">
        <v>57</v>
      </c>
      <c r="AC23" s="1100">
        <v>57</v>
      </c>
      <c r="AD23" s="1100">
        <v>36</v>
      </c>
      <c r="AE23" s="1100">
        <v>36</v>
      </c>
      <c r="AF23" s="1100">
        <v>1</v>
      </c>
      <c r="AG23" s="1100">
        <v>1</v>
      </c>
      <c r="AH23" s="1100">
        <v>2</v>
      </c>
      <c r="AI23" s="1100">
        <v>2</v>
      </c>
      <c r="AJ23" s="1100">
        <v>1</v>
      </c>
      <c r="AK23" s="1100">
        <v>1</v>
      </c>
      <c r="AL23" s="1100">
        <v>5</v>
      </c>
      <c r="AM23" s="1100">
        <v>5</v>
      </c>
      <c r="AN23" s="1100">
        <v>13</v>
      </c>
      <c r="AO23" s="1100">
        <v>13</v>
      </c>
      <c r="AP23" s="1100">
        <v>411</v>
      </c>
      <c r="AQ23" s="1103">
        <v>400</v>
      </c>
    </row>
    <row r="24" spans="2:43" s="1094" customFormat="1" ht="12">
      <c r="B24" s="1709"/>
      <c r="C24" s="1109" t="s">
        <v>1270</v>
      </c>
      <c r="D24" s="1100">
        <f>SUM(F24,H24,J24,L24,N24,P24,R24,T24,X24,Z24,AB24,AD24,AF24,AH24,AJ24,AL24,AP24,V24,AN24)</f>
        <v>2022</v>
      </c>
      <c r="E24" s="1100">
        <f>SUM(G24,I24,K24,M24,O24,Q24,S24,U24,Y24,AA24,AC24,AE24,AG24,AI24,AK24,AM24,AQ24,W24,AO24)</f>
        <v>1455</v>
      </c>
      <c r="F24" s="1100">
        <v>1</v>
      </c>
      <c r="G24" s="1100">
        <v>1</v>
      </c>
      <c r="H24" s="1100">
        <v>0</v>
      </c>
      <c r="I24" s="1100">
        <v>0</v>
      </c>
      <c r="J24" s="1100">
        <v>1</v>
      </c>
      <c r="K24" s="1100">
        <v>1</v>
      </c>
      <c r="L24" s="1100">
        <v>7</v>
      </c>
      <c r="M24" s="1100">
        <v>6</v>
      </c>
      <c r="N24" s="1100">
        <v>35</v>
      </c>
      <c r="O24" s="1100">
        <v>31</v>
      </c>
      <c r="P24" s="1100">
        <v>59</v>
      </c>
      <c r="Q24" s="1100">
        <v>56</v>
      </c>
      <c r="R24" s="1100">
        <v>8</v>
      </c>
      <c r="S24" s="1100">
        <v>5</v>
      </c>
      <c r="T24" s="1100">
        <v>29</v>
      </c>
      <c r="U24" s="1100">
        <v>26</v>
      </c>
      <c r="V24" s="1100">
        <v>1399</v>
      </c>
      <c r="W24" s="1100">
        <v>863</v>
      </c>
      <c r="X24" s="1100">
        <v>23</v>
      </c>
      <c r="Y24" s="1100">
        <v>23</v>
      </c>
      <c r="Z24" s="1100">
        <v>170</v>
      </c>
      <c r="AA24" s="1100">
        <v>162</v>
      </c>
      <c r="AB24" s="1100">
        <v>41</v>
      </c>
      <c r="AC24" s="1100">
        <v>41</v>
      </c>
      <c r="AD24" s="1100">
        <v>6</v>
      </c>
      <c r="AE24" s="1100">
        <v>6</v>
      </c>
      <c r="AF24" s="1100">
        <v>5</v>
      </c>
      <c r="AG24" s="1100">
        <v>5</v>
      </c>
      <c r="AH24" s="1100">
        <v>0</v>
      </c>
      <c r="AI24" s="1100">
        <v>0</v>
      </c>
      <c r="AJ24" s="1100">
        <v>2</v>
      </c>
      <c r="AK24" s="1100">
        <v>2</v>
      </c>
      <c r="AL24" s="1100">
        <v>1</v>
      </c>
      <c r="AM24" s="1100">
        <v>1</v>
      </c>
      <c r="AN24" s="1100">
        <v>0</v>
      </c>
      <c r="AO24" s="1100">
        <v>0</v>
      </c>
      <c r="AP24" s="1100">
        <v>235</v>
      </c>
      <c r="AQ24" s="1103">
        <v>226</v>
      </c>
    </row>
    <row r="25" spans="2:43" s="1094" customFormat="1" ht="12">
      <c r="B25" s="1709"/>
      <c r="C25" s="1109" t="s">
        <v>1271</v>
      </c>
      <c r="D25" s="1100">
        <f aca="true" t="shared" si="3" ref="D25:D39">SUM(F25,H25,J25,L25,N25,P25,R25,T25,X25,Z25,AB25,AD25,AF25,AH25,AJ25,AL25,AP25,V25,AN25)</f>
        <v>2497</v>
      </c>
      <c r="E25" s="1100">
        <v>1803</v>
      </c>
      <c r="F25" s="1100">
        <v>0</v>
      </c>
      <c r="G25" s="1100">
        <v>0</v>
      </c>
      <c r="H25" s="1100">
        <v>0</v>
      </c>
      <c r="I25" s="1100">
        <v>0</v>
      </c>
      <c r="J25" s="1100">
        <v>1</v>
      </c>
      <c r="K25" s="1100">
        <v>0</v>
      </c>
      <c r="L25" s="1100">
        <v>5</v>
      </c>
      <c r="M25" s="1100">
        <v>5</v>
      </c>
      <c r="N25" s="1100">
        <v>48</v>
      </c>
      <c r="O25" s="1100">
        <v>48</v>
      </c>
      <c r="P25" s="1100">
        <v>75</v>
      </c>
      <c r="Q25" s="1100">
        <v>84</v>
      </c>
      <c r="R25" s="1100">
        <v>1</v>
      </c>
      <c r="S25" s="1100">
        <v>1</v>
      </c>
      <c r="T25" s="1100">
        <v>91</v>
      </c>
      <c r="U25" s="1100">
        <v>89</v>
      </c>
      <c r="V25" s="1100">
        <v>1718</v>
      </c>
      <c r="W25" s="1100">
        <v>1032</v>
      </c>
      <c r="X25" s="1100">
        <v>26</v>
      </c>
      <c r="Y25" s="1100">
        <v>26</v>
      </c>
      <c r="Z25" s="1100">
        <v>205</v>
      </c>
      <c r="AA25" s="1100">
        <v>201</v>
      </c>
      <c r="AB25" s="1100">
        <v>15</v>
      </c>
      <c r="AC25" s="1100">
        <v>15</v>
      </c>
      <c r="AD25" s="1100">
        <v>15</v>
      </c>
      <c r="AE25" s="1100">
        <v>15</v>
      </c>
      <c r="AF25" s="1100">
        <v>2</v>
      </c>
      <c r="AG25" s="1100">
        <v>2</v>
      </c>
      <c r="AH25" s="1100">
        <v>0</v>
      </c>
      <c r="AI25" s="1100">
        <v>0</v>
      </c>
      <c r="AJ25" s="1100">
        <v>4</v>
      </c>
      <c r="AK25" s="1100">
        <v>4</v>
      </c>
      <c r="AL25" s="1100">
        <v>6</v>
      </c>
      <c r="AM25" s="1100">
        <v>6</v>
      </c>
      <c r="AN25" s="1100">
        <v>0</v>
      </c>
      <c r="AO25" s="1100">
        <v>0</v>
      </c>
      <c r="AP25" s="1100">
        <v>285</v>
      </c>
      <c r="AQ25" s="1103">
        <v>285</v>
      </c>
    </row>
    <row r="26" spans="2:43" s="1094" customFormat="1" ht="12">
      <c r="B26" s="1709"/>
      <c r="C26" s="1109" t="s">
        <v>1272</v>
      </c>
      <c r="D26" s="1100">
        <f t="shared" si="3"/>
        <v>2263</v>
      </c>
      <c r="E26" s="1100">
        <f aca="true" t="shared" si="4" ref="E26:E39">SUM(G26,I26,K26,M26,O26,Q26,S26,U26,Y26,AA26,AC26,AE26,AG26,AI26,AK26,AM26,AQ26,W26,AO26)</f>
        <v>1757</v>
      </c>
      <c r="F26" s="1100">
        <v>1</v>
      </c>
      <c r="G26" s="1100">
        <v>1</v>
      </c>
      <c r="H26" s="1100">
        <v>0</v>
      </c>
      <c r="I26" s="1100">
        <v>0</v>
      </c>
      <c r="J26" s="1100">
        <v>0</v>
      </c>
      <c r="K26" s="1100">
        <v>0</v>
      </c>
      <c r="L26" s="1100">
        <v>9</v>
      </c>
      <c r="M26" s="1100">
        <v>9</v>
      </c>
      <c r="N26" s="1100">
        <v>26</v>
      </c>
      <c r="O26" s="1100">
        <v>26</v>
      </c>
      <c r="P26" s="1100">
        <v>71</v>
      </c>
      <c r="Q26" s="1100">
        <v>70</v>
      </c>
      <c r="R26" s="1100">
        <v>10</v>
      </c>
      <c r="S26" s="1100">
        <v>9</v>
      </c>
      <c r="T26" s="1100">
        <v>54</v>
      </c>
      <c r="U26" s="1100">
        <v>54</v>
      </c>
      <c r="V26" s="1100">
        <v>1497</v>
      </c>
      <c r="W26" s="1100">
        <v>992</v>
      </c>
      <c r="X26" s="1100">
        <v>87</v>
      </c>
      <c r="Y26" s="1100">
        <v>87</v>
      </c>
      <c r="Z26" s="1100">
        <v>127</v>
      </c>
      <c r="AA26" s="1100">
        <v>128</v>
      </c>
      <c r="AB26" s="1100">
        <v>30</v>
      </c>
      <c r="AC26" s="1100">
        <v>30</v>
      </c>
      <c r="AD26" s="1100">
        <v>14</v>
      </c>
      <c r="AE26" s="1100">
        <v>14</v>
      </c>
      <c r="AF26" s="1100">
        <v>0</v>
      </c>
      <c r="AG26" s="1100">
        <v>0</v>
      </c>
      <c r="AH26" s="1100">
        <v>5</v>
      </c>
      <c r="AI26" s="1100">
        <v>5</v>
      </c>
      <c r="AJ26" s="1100">
        <v>6</v>
      </c>
      <c r="AK26" s="1100">
        <v>6</v>
      </c>
      <c r="AL26" s="1100">
        <v>3</v>
      </c>
      <c r="AM26" s="1100">
        <v>3</v>
      </c>
      <c r="AN26" s="1100">
        <v>0</v>
      </c>
      <c r="AO26" s="1100">
        <v>0</v>
      </c>
      <c r="AP26" s="1100">
        <v>323</v>
      </c>
      <c r="AQ26" s="1103">
        <v>323</v>
      </c>
    </row>
    <row r="27" spans="2:43" s="1094" customFormat="1" ht="12">
      <c r="B27" s="1709"/>
      <c r="C27" s="1109" t="s">
        <v>1273</v>
      </c>
      <c r="D27" s="1100">
        <f t="shared" si="3"/>
        <v>1114</v>
      </c>
      <c r="E27" s="1100">
        <f t="shared" si="4"/>
        <v>1002</v>
      </c>
      <c r="F27" s="1100">
        <v>2</v>
      </c>
      <c r="G27" s="1100">
        <v>2</v>
      </c>
      <c r="H27" s="1100">
        <v>1</v>
      </c>
      <c r="I27" s="1100">
        <v>0</v>
      </c>
      <c r="J27" s="1100">
        <v>0</v>
      </c>
      <c r="K27" s="1100">
        <v>0</v>
      </c>
      <c r="L27" s="1100">
        <v>0</v>
      </c>
      <c r="M27" s="1100">
        <v>0</v>
      </c>
      <c r="N27" s="1100">
        <v>63</v>
      </c>
      <c r="O27" s="1100">
        <v>63</v>
      </c>
      <c r="P27" s="1100">
        <v>56</v>
      </c>
      <c r="Q27" s="1100">
        <v>56</v>
      </c>
      <c r="R27" s="1100">
        <v>4</v>
      </c>
      <c r="S27" s="1100">
        <v>4</v>
      </c>
      <c r="T27" s="1100">
        <v>14</v>
      </c>
      <c r="U27" s="1100">
        <v>14</v>
      </c>
      <c r="V27" s="1100">
        <v>620</v>
      </c>
      <c r="W27" s="1100">
        <v>516</v>
      </c>
      <c r="X27" s="1100">
        <v>37</v>
      </c>
      <c r="Y27" s="1100">
        <v>37</v>
      </c>
      <c r="Z27" s="1100">
        <v>121</v>
      </c>
      <c r="AA27" s="1100">
        <v>114</v>
      </c>
      <c r="AB27" s="1100">
        <v>43</v>
      </c>
      <c r="AC27" s="1100">
        <v>43</v>
      </c>
      <c r="AD27" s="1100">
        <v>3</v>
      </c>
      <c r="AE27" s="1100">
        <v>3</v>
      </c>
      <c r="AF27" s="1100">
        <v>1</v>
      </c>
      <c r="AG27" s="1100">
        <v>1</v>
      </c>
      <c r="AH27" s="1100">
        <v>1</v>
      </c>
      <c r="AI27" s="1100">
        <v>1</v>
      </c>
      <c r="AJ27" s="1100">
        <v>5</v>
      </c>
      <c r="AK27" s="1100">
        <v>5</v>
      </c>
      <c r="AL27" s="1100">
        <v>2</v>
      </c>
      <c r="AM27" s="1100">
        <v>2</v>
      </c>
      <c r="AN27" s="1100">
        <v>1</v>
      </c>
      <c r="AO27" s="1100">
        <v>1</v>
      </c>
      <c r="AP27" s="1100">
        <v>140</v>
      </c>
      <c r="AQ27" s="1103">
        <v>140</v>
      </c>
    </row>
    <row r="28" spans="2:43" s="1094" customFormat="1" ht="12">
      <c r="B28" s="1709"/>
      <c r="C28" s="1109" t="s">
        <v>1274</v>
      </c>
      <c r="D28" s="1100">
        <f t="shared" si="3"/>
        <v>892</v>
      </c>
      <c r="E28" s="1100">
        <f t="shared" si="4"/>
        <v>800</v>
      </c>
      <c r="F28" s="1100">
        <v>1</v>
      </c>
      <c r="G28" s="1100">
        <v>1</v>
      </c>
      <c r="H28" s="1100">
        <v>0</v>
      </c>
      <c r="I28" s="1100">
        <v>0</v>
      </c>
      <c r="J28" s="1100">
        <v>0</v>
      </c>
      <c r="K28" s="1100">
        <v>0</v>
      </c>
      <c r="L28" s="1100">
        <v>5</v>
      </c>
      <c r="M28" s="1100">
        <v>5</v>
      </c>
      <c r="N28" s="1100">
        <v>58</v>
      </c>
      <c r="O28" s="1100">
        <v>58</v>
      </c>
      <c r="P28" s="1100">
        <v>44</v>
      </c>
      <c r="Q28" s="1100">
        <v>44</v>
      </c>
      <c r="R28" s="1100">
        <v>5</v>
      </c>
      <c r="S28" s="1100">
        <v>5</v>
      </c>
      <c r="T28" s="1100">
        <v>24</v>
      </c>
      <c r="U28" s="1100">
        <v>23</v>
      </c>
      <c r="V28" s="1100">
        <v>321</v>
      </c>
      <c r="W28" s="1100">
        <v>232</v>
      </c>
      <c r="X28" s="1100">
        <v>11</v>
      </c>
      <c r="Y28" s="1100">
        <v>11</v>
      </c>
      <c r="Z28" s="1100">
        <v>98</v>
      </c>
      <c r="AA28" s="1100">
        <v>98</v>
      </c>
      <c r="AB28" s="1100">
        <v>37</v>
      </c>
      <c r="AC28" s="1100">
        <v>37</v>
      </c>
      <c r="AD28" s="1100">
        <v>5</v>
      </c>
      <c r="AE28" s="1100">
        <v>5</v>
      </c>
      <c r="AF28" s="1100">
        <v>0</v>
      </c>
      <c r="AG28" s="1100">
        <v>0</v>
      </c>
      <c r="AH28" s="1100">
        <v>0</v>
      </c>
      <c r="AI28" s="1100">
        <v>0</v>
      </c>
      <c r="AJ28" s="1100">
        <v>10</v>
      </c>
      <c r="AK28" s="1100">
        <v>10</v>
      </c>
      <c r="AL28" s="1100">
        <v>5</v>
      </c>
      <c r="AM28" s="1100">
        <v>5</v>
      </c>
      <c r="AN28" s="1100">
        <v>0</v>
      </c>
      <c r="AO28" s="1100">
        <v>0</v>
      </c>
      <c r="AP28" s="1100">
        <v>268</v>
      </c>
      <c r="AQ28" s="1103">
        <v>266</v>
      </c>
    </row>
    <row r="29" spans="2:43" s="1094" customFormat="1" ht="12">
      <c r="B29" s="1709"/>
      <c r="C29" s="1109" t="s">
        <v>1275</v>
      </c>
      <c r="D29" s="1100">
        <f t="shared" si="3"/>
        <v>852</v>
      </c>
      <c r="E29" s="1100">
        <f t="shared" si="4"/>
        <v>799</v>
      </c>
      <c r="F29" s="1100">
        <v>0</v>
      </c>
      <c r="G29" s="1100">
        <v>0</v>
      </c>
      <c r="H29" s="1100">
        <v>0</v>
      </c>
      <c r="I29" s="1100">
        <v>0</v>
      </c>
      <c r="J29" s="1100">
        <v>0</v>
      </c>
      <c r="K29" s="1100">
        <v>0</v>
      </c>
      <c r="L29" s="1100">
        <v>4</v>
      </c>
      <c r="M29" s="1100">
        <v>4</v>
      </c>
      <c r="N29" s="1100">
        <v>34</v>
      </c>
      <c r="O29" s="1100">
        <v>34</v>
      </c>
      <c r="P29" s="1100">
        <v>46</v>
      </c>
      <c r="Q29" s="1100">
        <v>46</v>
      </c>
      <c r="R29" s="1100">
        <v>2</v>
      </c>
      <c r="S29" s="1100">
        <v>2</v>
      </c>
      <c r="T29" s="1100">
        <v>5</v>
      </c>
      <c r="U29" s="1100">
        <v>5</v>
      </c>
      <c r="V29" s="1100">
        <v>394</v>
      </c>
      <c r="W29" s="1100">
        <v>341</v>
      </c>
      <c r="X29" s="1100">
        <v>13</v>
      </c>
      <c r="Y29" s="1100">
        <v>13</v>
      </c>
      <c r="Z29" s="1100">
        <v>135</v>
      </c>
      <c r="AA29" s="1100">
        <v>135</v>
      </c>
      <c r="AB29" s="1100">
        <v>22</v>
      </c>
      <c r="AC29" s="1100">
        <v>22</v>
      </c>
      <c r="AD29" s="1100">
        <v>22</v>
      </c>
      <c r="AE29" s="1100">
        <v>22</v>
      </c>
      <c r="AF29" s="1100">
        <v>0</v>
      </c>
      <c r="AG29" s="1100">
        <v>0</v>
      </c>
      <c r="AH29" s="1100">
        <v>0</v>
      </c>
      <c r="AI29" s="1100">
        <v>0</v>
      </c>
      <c r="AJ29" s="1100">
        <v>0</v>
      </c>
      <c r="AK29" s="1100">
        <v>0</v>
      </c>
      <c r="AL29" s="1100">
        <v>1</v>
      </c>
      <c r="AM29" s="1100">
        <v>1</v>
      </c>
      <c r="AN29" s="1100">
        <v>0</v>
      </c>
      <c r="AO29" s="1100">
        <v>0</v>
      </c>
      <c r="AP29" s="1100">
        <v>174</v>
      </c>
      <c r="AQ29" s="1103">
        <v>174</v>
      </c>
    </row>
    <row r="30" spans="2:43" s="1094" customFormat="1" ht="12">
      <c r="B30" s="1709"/>
      <c r="C30" s="1109" t="s">
        <v>1276</v>
      </c>
      <c r="D30" s="1100">
        <f t="shared" si="3"/>
        <v>1079</v>
      </c>
      <c r="E30" s="1100">
        <f t="shared" si="4"/>
        <v>1004</v>
      </c>
      <c r="F30" s="1100">
        <v>0</v>
      </c>
      <c r="G30" s="1100">
        <v>0</v>
      </c>
      <c r="H30" s="1100">
        <v>0</v>
      </c>
      <c r="I30" s="1100">
        <v>0</v>
      </c>
      <c r="J30" s="1100">
        <v>0</v>
      </c>
      <c r="K30" s="1100">
        <v>0</v>
      </c>
      <c r="L30" s="1100">
        <v>4</v>
      </c>
      <c r="M30" s="1100">
        <v>3</v>
      </c>
      <c r="N30" s="1100">
        <v>68</v>
      </c>
      <c r="O30" s="1100">
        <v>68</v>
      </c>
      <c r="P30" s="1100">
        <v>44</v>
      </c>
      <c r="Q30" s="1100">
        <v>44</v>
      </c>
      <c r="R30" s="1100">
        <v>13</v>
      </c>
      <c r="S30" s="1100">
        <v>11</v>
      </c>
      <c r="T30" s="1100">
        <v>17</v>
      </c>
      <c r="U30" s="1100">
        <v>17</v>
      </c>
      <c r="V30" s="1100">
        <v>632</v>
      </c>
      <c r="W30" s="1100">
        <v>563</v>
      </c>
      <c r="X30" s="1100">
        <v>5</v>
      </c>
      <c r="Y30" s="1100">
        <v>5</v>
      </c>
      <c r="Z30" s="1100">
        <v>98</v>
      </c>
      <c r="AA30" s="1100">
        <v>97</v>
      </c>
      <c r="AB30" s="1100">
        <v>10</v>
      </c>
      <c r="AC30" s="1100">
        <v>9</v>
      </c>
      <c r="AD30" s="1100">
        <v>4</v>
      </c>
      <c r="AE30" s="1100">
        <v>4</v>
      </c>
      <c r="AF30" s="1100">
        <v>14</v>
      </c>
      <c r="AG30" s="1100">
        <v>14</v>
      </c>
      <c r="AH30" s="1100">
        <v>3</v>
      </c>
      <c r="AI30" s="1100">
        <v>3</v>
      </c>
      <c r="AJ30" s="1100">
        <v>0</v>
      </c>
      <c r="AK30" s="1100">
        <v>0</v>
      </c>
      <c r="AL30" s="1100">
        <v>1</v>
      </c>
      <c r="AM30" s="1100">
        <v>1</v>
      </c>
      <c r="AN30" s="1100">
        <v>0</v>
      </c>
      <c r="AO30" s="1100">
        <v>0</v>
      </c>
      <c r="AP30" s="1100">
        <v>166</v>
      </c>
      <c r="AQ30" s="1103">
        <v>165</v>
      </c>
    </row>
    <row r="31" spans="2:43" s="1094" customFormat="1" ht="12">
      <c r="B31" s="1709"/>
      <c r="C31" s="1109" t="s">
        <v>1277</v>
      </c>
      <c r="D31" s="1100">
        <f t="shared" si="3"/>
        <v>996</v>
      </c>
      <c r="E31" s="1100">
        <f t="shared" si="4"/>
        <v>936</v>
      </c>
      <c r="F31" s="1100">
        <v>0</v>
      </c>
      <c r="G31" s="1100">
        <v>0</v>
      </c>
      <c r="H31" s="1100">
        <v>0</v>
      </c>
      <c r="I31" s="1100">
        <v>0</v>
      </c>
      <c r="J31" s="1100">
        <v>1</v>
      </c>
      <c r="K31" s="1100">
        <v>1</v>
      </c>
      <c r="L31" s="1100">
        <v>23</v>
      </c>
      <c r="M31" s="1100">
        <v>23</v>
      </c>
      <c r="N31" s="1100">
        <v>62</v>
      </c>
      <c r="O31" s="1100">
        <v>62</v>
      </c>
      <c r="P31" s="1100">
        <v>27</v>
      </c>
      <c r="Q31" s="1100">
        <v>25</v>
      </c>
      <c r="R31" s="1100">
        <v>9</v>
      </c>
      <c r="S31" s="1100">
        <v>8</v>
      </c>
      <c r="T31" s="1100">
        <v>38</v>
      </c>
      <c r="U31" s="1100">
        <v>37</v>
      </c>
      <c r="V31" s="1100">
        <v>657</v>
      </c>
      <c r="W31" s="1100">
        <v>608</v>
      </c>
      <c r="X31" s="1100">
        <v>4</v>
      </c>
      <c r="Y31" s="1100">
        <v>4</v>
      </c>
      <c r="Z31" s="1100">
        <v>16</v>
      </c>
      <c r="AA31" s="1100">
        <v>12</v>
      </c>
      <c r="AB31" s="1100">
        <v>10</v>
      </c>
      <c r="AC31" s="1100">
        <v>10</v>
      </c>
      <c r="AD31" s="1100">
        <v>1</v>
      </c>
      <c r="AE31" s="1100">
        <v>1</v>
      </c>
      <c r="AF31" s="1100">
        <v>1</v>
      </c>
      <c r="AG31" s="1100">
        <v>1</v>
      </c>
      <c r="AH31" s="1100">
        <v>0</v>
      </c>
      <c r="AI31" s="1100">
        <v>0</v>
      </c>
      <c r="AJ31" s="1100">
        <v>2</v>
      </c>
      <c r="AK31" s="1100">
        <v>2</v>
      </c>
      <c r="AL31" s="1100">
        <v>19</v>
      </c>
      <c r="AM31" s="1100">
        <v>19</v>
      </c>
      <c r="AN31" s="1100">
        <v>0</v>
      </c>
      <c r="AO31" s="1100">
        <v>0</v>
      </c>
      <c r="AP31" s="1100">
        <v>126</v>
      </c>
      <c r="AQ31" s="1103">
        <v>123</v>
      </c>
    </row>
    <row r="32" spans="2:43" s="1094" customFormat="1" ht="12">
      <c r="B32" s="1709"/>
      <c r="C32" s="1109" t="s">
        <v>1278</v>
      </c>
      <c r="D32" s="1100">
        <f t="shared" si="3"/>
        <v>647</v>
      </c>
      <c r="E32" s="1100">
        <f t="shared" si="4"/>
        <v>548</v>
      </c>
      <c r="F32" s="1100">
        <v>1</v>
      </c>
      <c r="G32" s="1100">
        <v>1</v>
      </c>
      <c r="H32" s="1100">
        <v>2</v>
      </c>
      <c r="I32" s="1100">
        <v>2</v>
      </c>
      <c r="J32" s="1100">
        <v>0</v>
      </c>
      <c r="K32" s="1100">
        <v>0</v>
      </c>
      <c r="L32" s="1100">
        <v>5</v>
      </c>
      <c r="M32" s="1100">
        <v>5</v>
      </c>
      <c r="N32" s="1100">
        <v>16</v>
      </c>
      <c r="O32" s="1100">
        <v>16</v>
      </c>
      <c r="P32" s="1100">
        <v>21</v>
      </c>
      <c r="Q32" s="1100">
        <v>21</v>
      </c>
      <c r="R32" s="1100">
        <v>2</v>
      </c>
      <c r="S32" s="1100">
        <v>2</v>
      </c>
      <c r="T32" s="1100">
        <v>6</v>
      </c>
      <c r="U32" s="1100">
        <v>6</v>
      </c>
      <c r="V32" s="1100">
        <v>296</v>
      </c>
      <c r="W32" s="1100">
        <v>199</v>
      </c>
      <c r="X32" s="1100">
        <v>14</v>
      </c>
      <c r="Y32" s="1100">
        <v>14</v>
      </c>
      <c r="Z32" s="1100">
        <v>119</v>
      </c>
      <c r="AA32" s="1100">
        <v>119</v>
      </c>
      <c r="AB32" s="1100">
        <v>14</v>
      </c>
      <c r="AC32" s="1100">
        <v>14</v>
      </c>
      <c r="AD32" s="1100">
        <v>1</v>
      </c>
      <c r="AE32" s="1100">
        <v>1</v>
      </c>
      <c r="AF32" s="1100">
        <v>1</v>
      </c>
      <c r="AG32" s="1100">
        <v>1</v>
      </c>
      <c r="AH32" s="1100">
        <v>0</v>
      </c>
      <c r="AI32" s="1100">
        <v>0</v>
      </c>
      <c r="AJ32" s="1100">
        <v>3</v>
      </c>
      <c r="AK32" s="1100">
        <v>3</v>
      </c>
      <c r="AL32" s="1100">
        <v>1</v>
      </c>
      <c r="AM32" s="1100">
        <v>1</v>
      </c>
      <c r="AN32" s="1100">
        <v>0</v>
      </c>
      <c r="AO32" s="1100">
        <v>0</v>
      </c>
      <c r="AP32" s="1100">
        <v>145</v>
      </c>
      <c r="AQ32" s="1103">
        <v>143</v>
      </c>
    </row>
    <row r="33" spans="2:43" s="1094" customFormat="1" ht="12">
      <c r="B33" s="1709"/>
      <c r="C33" s="1109" t="s">
        <v>1279</v>
      </c>
      <c r="D33" s="1100">
        <f t="shared" si="3"/>
        <v>624</v>
      </c>
      <c r="E33" s="1100">
        <f t="shared" si="4"/>
        <v>547</v>
      </c>
      <c r="F33" s="1100">
        <v>0</v>
      </c>
      <c r="G33" s="1100">
        <v>0</v>
      </c>
      <c r="H33" s="1100">
        <v>0</v>
      </c>
      <c r="I33" s="1100">
        <v>0</v>
      </c>
      <c r="J33" s="1100">
        <v>2</v>
      </c>
      <c r="K33" s="1100">
        <v>2</v>
      </c>
      <c r="L33" s="1100">
        <v>1</v>
      </c>
      <c r="M33" s="1100">
        <v>1</v>
      </c>
      <c r="N33" s="1100">
        <v>31</v>
      </c>
      <c r="O33" s="1100">
        <v>31</v>
      </c>
      <c r="P33" s="1100">
        <v>40</v>
      </c>
      <c r="Q33" s="1100">
        <v>40</v>
      </c>
      <c r="R33" s="1100">
        <v>3</v>
      </c>
      <c r="S33" s="1100">
        <v>3</v>
      </c>
      <c r="T33" s="1100">
        <v>5</v>
      </c>
      <c r="U33" s="1100">
        <v>5</v>
      </c>
      <c r="V33" s="1100">
        <v>252</v>
      </c>
      <c r="W33" s="1100">
        <v>175</v>
      </c>
      <c r="X33" s="1100">
        <v>7</v>
      </c>
      <c r="Y33" s="1100">
        <v>7</v>
      </c>
      <c r="Z33" s="1100">
        <v>117</v>
      </c>
      <c r="AA33" s="1100">
        <v>117</v>
      </c>
      <c r="AB33" s="1100">
        <v>35</v>
      </c>
      <c r="AC33" s="1100">
        <v>35</v>
      </c>
      <c r="AD33" s="1100">
        <v>3</v>
      </c>
      <c r="AE33" s="1100">
        <v>3</v>
      </c>
      <c r="AF33" s="1100">
        <v>0</v>
      </c>
      <c r="AG33" s="1100">
        <v>0</v>
      </c>
      <c r="AH33" s="1100">
        <v>0</v>
      </c>
      <c r="AI33" s="1100">
        <v>0</v>
      </c>
      <c r="AJ33" s="1100">
        <v>4</v>
      </c>
      <c r="AK33" s="1100">
        <v>4</v>
      </c>
      <c r="AL33" s="1100">
        <v>1</v>
      </c>
      <c r="AM33" s="1100">
        <v>1</v>
      </c>
      <c r="AN33" s="1100">
        <v>1</v>
      </c>
      <c r="AO33" s="1100">
        <v>1</v>
      </c>
      <c r="AP33" s="1100">
        <v>122</v>
      </c>
      <c r="AQ33" s="1103">
        <v>122</v>
      </c>
    </row>
    <row r="34" spans="2:43" s="1094" customFormat="1" ht="12">
      <c r="B34" s="1709"/>
      <c r="C34" s="1109" t="s">
        <v>1280</v>
      </c>
      <c r="D34" s="1100">
        <f t="shared" si="3"/>
        <v>451</v>
      </c>
      <c r="E34" s="1100">
        <f t="shared" si="4"/>
        <v>408</v>
      </c>
      <c r="F34" s="1100">
        <v>0</v>
      </c>
      <c r="G34" s="1100">
        <v>0</v>
      </c>
      <c r="H34" s="1100">
        <v>0</v>
      </c>
      <c r="I34" s="1100">
        <v>0</v>
      </c>
      <c r="J34" s="1100">
        <v>0</v>
      </c>
      <c r="K34" s="1100">
        <v>0</v>
      </c>
      <c r="L34" s="1100">
        <v>1</v>
      </c>
      <c r="M34" s="1100">
        <v>1</v>
      </c>
      <c r="N34" s="1100">
        <v>21</v>
      </c>
      <c r="O34" s="1100">
        <v>21</v>
      </c>
      <c r="P34" s="1100">
        <v>22</v>
      </c>
      <c r="Q34" s="1100">
        <v>22</v>
      </c>
      <c r="R34" s="1100">
        <v>2</v>
      </c>
      <c r="S34" s="1100">
        <v>2</v>
      </c>
      <c r="T34" s="1100">
        <v>2</v>
      </c>
      <c r="U34" s="1100">
        <v>2</v>
      </c>
      <c r="V34" s="1100">
        <v>225</v>
      </c>
      <c r="W34" s="1100">
        <v>185</v>
      </c>
      <c r="X34" s="1100">
        <v>2</v>
      </c>
      <c r="Y34" s="1100">
        <v>2</v>
      </c>
      <c r="Z34" s="1100">
        <v>65</v>
      </c>
      <c r="AA34" s="1100">
        <v>64</v>
      </c>
      <c r="AB34" s="1100">
        <v>20</v>
      </c>
      <c r="AC34" s="1100">
        <v>20</v>
      </c>
      <c r="AD34" s="1100">
        <v>1</v>
      </c>
      <c r="AE34" s="1100">
        <v>1</v>
      </c>
      <c r="AF34" s="1100">
        <v>0</v>
      </c>
      <c r="AG34" s="1100">
        <v>0</v>
      </c>
      <c r="AH34" s="1100">
        <v>0</v>
      </c>
      <c r="AI34" s="1100">
        <v>0</v>
      </c>
      <c r="AJ34" s="1100">
        <v>0</v>
      </c>
      <c r="AK34" s="1100">
        <v>0</v>
      </c>
      <c r="AL34" s="1100">
        <v>1</v>
      </c>
      <c r="AM34" s="1100">
        <v>1</v>
      </c>
      <c r="AN34" s="1100">
        <v>0</v>
      </c>
      <c r="AO34" s="1100">
        <v>0</v>
      </c>
      <c r="AP34" s="1100">
        <v>89</v>
      </c>
      <c r="AQ34" s="1103">
        <v>87</v>
      </c>
    </row>
    <row r="35" spans="2:43" s="1094" customFormat="1" ht="12">
      <c r="B35" s="1709"/>
      <c r="C35" s="1109" t="s">
        <v>1281</v>
      </c>
      <c r="D35" s="1100">
        <f t="shared" si="3"/>
        <v>263</v>
      </c>
      <c r="E35" s="1100">
        <f t="shared" si="4"/>
        <v>252</v>
      </c>
      <c r="F35" s="1100">
        <v>0</v>
      </c>
      <c r="G35" s="1100">
        <v>0</v>
      </c>
      <c r="H35" s="1100">
        <v>0</v>
      </c>
      <c r="I35" s="1100">
        <v>0</v>
      </c>
      <c r="J35" s="1100">
        <v>0</v>
      </c>
      <c r="K35" s="1100">
        <v>0</v>
      </c>
      <c r="L35" s="1100">
        <v>0</v>
      </c>
      <c r="M35" s="1100">
        <v>0</v>
      </c>
      <c r="N35" s="1100">
        <v>11</v>
      </c>
      <c r="O35" s="1100">
        <v>11</v>
      </c>
      <c r="P35" s="1100">
        <v>14</v>
      </c>
      <c r="Q35" s="1100">
        <v>14</v>
      </c>
      <c r="R35" s="1100">
        <v>0</v>
      </c>
      <c r="S35" s="1100">
        <v>0</v>
      </c>
      <c r="T35" s="1100">
        <v>3</v>
      </c>
      <c r="U35" s="1100">
        <v>3</v>
      </c>
      <c r="V35" s="1100">
        <v>133</v>
      </c>
      <c r="W35" s="1100">
        <v>123</v>
      </c>
      <c r="X35" s="1100">
        <v>8</v>
      </c>
      <c r="Y35" s="1100">
        <v>8</v>
      </c>
      <c r="Z35" s="1100">
        <v>26</v>
      </c>
      <c r="AA35" s="1100">
        <v>25</v>
      </c>
      <c r="AB35" s="1100">
        <v>13</v>
      </c>
      <c r="AC35" s="1100">
        <v>13</v>
      </c>
      <c r="AD35" s="1100">
        <v>0</v>
      </c>
      <c r="AE35" s="1100">
        <v>0</v>
      </c>
      <c r="AF35" s="1100">
        <v>0</v>
      </c>
      <c r="AG35" s="1100">
        <v>0</v>
      </c>
      <c r="AH35" s="1100">
        <v>0</v>
      </c>
      <c r="AI35" s="1100">
        <v>0</v>
      </c>
      <c r="AJ35" s="1100">
        <v>0</v>
      </c>
      <c r="AK35" s="1100">
        <v>0</v>
      </c>
      <c r="AL35" s="1100">
        <v>0</v>
      </c>
      <c r="AM35" s="1100">
        <v>0</v>
      </c>
      <c r="AN35" s="1100">
        <v>0</v>
      </c>
      <c r="AO35" s="1100">
        <v>0</v>
      </c>
      <c r="AP35" s="1100">
        <v>55</v>
      </c>
      <c r="AQ35" s="1103">
        <v>55</v>
      </c>
    </row>
    <row r="36" spans="2:43" s="1094" customFormat="1" ht="12">
      <c r="B36" s="1709"/>
      <c r="C36" s="1109" t="s">
        <v>1282</v>
      </c>
      <c r="D36" s="1100">
        <f t="shared" si="3"/>
        <v>245</v>
      </c>
      <c r="E36" s="1100">
        <f t="shared" si="4"/>
        <v>239</v>
      </c>
      <c r="F36" s="1100">
        <v>0</v>
      </c>
      <c r="G36" s="1100">
        <v>0</v>
      </c>
      <c r="H36" s="1100">
        <v>0</v>
      </c>
      <c r="I36" s="1100">
        <v>0</v>
      </c>
      <c r="J36" s="1100">
        <v>0</v>
      </c>
      <c r="K36" s="1100">
        <v>0</v>
      </c>
      <c r="L36" s="1100">
        <v>0</v>
      </c>
      <c r="M36" s="1100">
        <v>0</v>
      </c>
      <c r="N36" s="1100">
        <v>16</v>
      </c>
      <c r="O36" s="1100">
        <v>16</v>
      </c>
      <c r="P36" s="1100">
        <v>11</v>
      </c>
      <c r="Q36" s="1100">
        <v>11</v>
      </c>
      <c r="R36" s="1100">
        <v>0</v>
      </c>
      <c r="S36" s="1100">
        <v>0</v>
      </c>
      <c r="T36" s="1100">
        <v>7</v>
      </c>
      <c r="U36" s="1100">
        <v>7</v>
      </c>
      <c r="V36" s="1100">
        <v>116</v>
      </c>
      <c r="W36" s="1100">
        <v>113</v>
      </c>
      <c r="X36" s="1100">
        <v>0</v>
      </c>
      <c r="Y36" s="1100">
        <v>0</v>
      </c>
      <c r="Z36" s="1100">
        <v>57</v>
      </c>
      <c r="AA36" s="1100">
        <v>54</v>
      </c>
      <c r="AB36" s="1100">
        <v>5</v>
      </c>
      <c r="AC36" s="1100">
        <v>5</v>
      </c>
      <c r="AD36" s="1100">
        <v>0</v>
      </c>
      <c r="AE36" s="1100">
        <v>0</v>
      </c>
      <c r="AF36" s="1100">
        <v>0</v>
      </c>
      <c r="AG36" s="1100">
        <v>0</v>
      </c>
      <c r="AH36" s="1100">
        <v>2</v>
      </c>
      <c r="AI36" s="1100">
        <v>2</v>
      </c>
      <c r="AJ36" s="1100">
        <v>0</v>
      </c>
      <c r="AK36" s="1100">
        <v>0</v>
      </c>
      <c r="AL36" s="1100">
        <v>0</v>
      </c>
      <c r="AM36" s="1100">
        <v>0</v>
      </c>
      <c r="AN36" s="1100">
        <v>0</v>
      </c>
      <c r="AO36" s="1100">
        <v>0</v>
      </c>
      <c r="AP36" s="1100">
        <v>31</v>
      </c>
      <c r="AQ36" s="1103">
        <v>31</v>
      </c>
    </row>
    <row r="37" spans="2:43" s="1094" customFormat="1" ht="12">
      <c r="B37" s="1709"/>
      <c r="C37" s="1109" t="s">
        <v>1283</v>
      </c>
      <c r="D37" s="1100">
        <f t="shared" si="3"/>
        <v>286</v>
      </c>
      <c r="E37" s="1100">
        <f t="shared" si="4"/>
        <v>276</v>
      </c>
      <c r="F37" s="1100">
        <v>0</v>
      </c>
      <c r="G37" s="1100">
        <v>0</v>
      </c>
      <c r="H37" s="1100">
        <v>0</v>
      </c>
      <c r="I37" s="1100">
        <v>0</v>
      </c>
      <c r="J37" s="1100">
        <v>0</v>
      </c>
      <c r="K37" s="1100">
        <v>0</v>
      </c>
      <c r="L37" s="1100">
        <v>1</v>
      </c>
      <c r="M37" s="1100">
        <v>1</v>
      </c>
      <c r="N37" s="1100">
        <v>4</v>
      </c>
      <c r="O37" s="1100">
        <v>4</v>
      </c>
      <c r="P37" s="1100">
        <v>4</v>
      </c>
      <c r="Q37" s="1100">
        <v>4</v>
      </c>
      <c r="R37" s="1100">
        <v>0</v>
      </c>
      <c r="S37" s="1100">
        <v>0</v>
      </c>
      <c r="T37" s="1100">
        <v>2</v>
      </c>
      <c r="U37" s="1100">
        <v>2</v>
      </c>
      <c r="V37" s="1100">
        <v>191</v>
      </c>
      <c r="W37" s="1100">
        <v>181</v>
      </c>
      <c r="X37" s="1100">
        <v>24</v>
      </c>
      <c r="Y37" s="1100">
        <v>24</v>
      </c>
      <c r="Z37" s="1100">
        <v>29</v>
      </c>
      <c r="AA37" s="1100">
        <v>29</v>
      </c>
      <c r="AB37" s="1100">
        <v>2</v>
      </c>
      <c r="AC37" s="1100">
        <v>2</v>
      </c>
      <c r="AD37" s="1100">
        <v>2</v>
      </c>
      <c r="AE37" s="1100">
        <v>2</v>
      </c>
      <c r="AF37" s="1100">
        <v>0</v>
      </c>
      <c r="AG37" s="1100">
        <v>0</v>
      </c>
      <c r="AH37" s="1100">
        <v>2</v>
      </c>
      <c r="AI37" s="1100">
        <v>2</v>
      </c>
      <c r="AJ37" s="1100">
        <v>0</v>
      </c>
      <c r="AK37" s="1100">
        <v>0</v>
      </c>
      <c r="AL37" s="1100">
        <v>0</v>
      </c>
      <c r="AM37" s="1100">
        <v>0</v>
      </c>
      <c r="AN37" s="1100">
        <v>0</v>
      </c>
      <c r="AO37" s="1100">
        <v>0</v>
      </c>
      <c r="AP37" s="1100">
        <v>25</v>
      </c>
      <c r="AQ37" s="1103">
        <v>25</v>
      </c>
    </row>
    <row r="38" spans="2:43" s="1094" customFormat="1" ht="12">
      <c r="B38" s="1709"/>
      <c r="C38" s="1109" t="s">
        <v>1284</v>
      </c>
      <c r="D38" s="1100">
        <f t="shared" si="3"/>
        <v>179</v>
      </c>
      <c r="E38" s="1100">
        <f t="shared" si="4"/>
        <v>153</v>
      </c>
      <c r="F38" s="1100">
        <v>0</v>
      </c>
      <c r="G38" s="1100">
        <v>0</v>
      </c>
      <c r="H38" s="1100">
        <v>0</v>
      </c>
      <c r="I38" s="1100">
        <v>0</v>
      </c>
      <c r="J38" s="1100">
        <v>0</v>
      </c>
      <c r="K38" s="1100">
        <v>0</v>
      </c>
      <c r="L38" s="1100">
        <v>1</v>
      </c>
      <c r="M38" s="1100">
        <v>1</v>
      </c>
      <c r="N38" s="1100">
        <v>14</v>
      </c>
      <c r="O38" s="1100">
        <v>14</v>
      </c>
      <c r="P38" s="1100">
        <v>12</v>
      </c>
      <c r="Q38" s="1100">
        <v>12</v>
      </c>
      <c r="R38" s="1100">
        <v>0</v>
      </c>
      <c r="S38" s="1100">
        <v>0</v>
      </c>
      <c r="T38" s="1100">
        <v>0</v>
      </c>
      <c r="U38" s="1100">
        <v>0</v>
      </c>
      <c r="V38" s="1100">
        <v>69</v>
      </c>
      <c r="W38" s="1100">
        <v>44</v>
      </c>
      <c r="X38" s="1100">
        <v>0</v>
      </c>
      <c r="Y38" s="1100">
        <v>0</v>
      </c>
      <c r="Z38" s="1100">
        <v>50</v>
      </c>
      <c r="AA38" s="1100">
        <v>49</v>
      </c>
      <c r="AB38" s="1100">
        <v>2</v>
      </c>
      <c r="AC38" s="1100">
        <v>2</v>
      </c>
      <c r="AD38" s="1100">
        <v>0</v>
      </c>
      <c r="AE38" s="1100">
        <v>0</v>
      </c>
      <c r="AF38" s="1100">
        <v>0</v>
      </c>
      <c r="AG38" s="1100">
        <v>0</v>
      </c>
      <c r="AH38" s="1100">
        <v>0</v>
      </c>
      <c r="AI38" s="1100">
        <v>0</v>
      </c>
      <c r="AJ38" s="1100">
        <v>0</v>
      </c>
      <c r="AK38" s="1100">
        <v>0</v>
      </c>
      <c r="AL38" s="1100">
        <v>8</v>
      </c>
      <c r="AM38" s="1100">
        <v>8</v>
      </c>
      <c r="AN38" s="1100">
        <v>0</v>
      </c>
      <c r="AO38" s="1100">
        <v>0</v>
      </c>
      <c r="AP38" s="1100">
        <v>23</v>
      </c>
      <c r="AQ38" s="1103">
        <v>23</v>
      </c>
    </row>
    <row r="39" spans="2:43" s="1094" customFormat="1" ht="12">
      <c r="B39" s="1709"/>
      <c r="C39" s="1109" t="s">
        <v>1285</v>
      </c>
      <c r="D39" s="1100">
        <f t="shared" si="3"/>
        <v>179</v>
      </c>
      <c r="E39" s="1100">
        <f t="shared" si="4"/>
        <v>154</v>
      </c>
      <c r="F39" s="1100">
        <v>0</v>
      </c>
      <c r="G39" s="1100">
        <v>0</v>
      </c>
      <c r="H39" s="1100">
        <v>0</v>
      </c>
      <c r="I39" s="1100">
        <v>0</v>
      </c>
      <c r="J39" s="1100">
        <v>0</v>
      </c>
      <c r="K39" s="1100">
        <v>0</v>
      </c>
      <c r="L39" s="1100">
        <v>4</v>
      </c>
      <c r="M39" s="1100">
        <v>4</v>
      </c>
      <c r="N39" s="1100">
        <v>9</v>
      </c>
      <c r="O39" s="1100">
        <v>9</v>
      </c>
      <c r="P39" s="1100">
        <v>22</v>
      </c>
      <c r="Q39" s="1100">
        <v>21</v>
      </c>
      <c r="R39" s="1100">
        <v>3</v>
      </c>
      <c r="S39" s="1100">
        <v>4</v>
      </c>
      <c r="T39" s="1100">
        <v>1</v>
      </c>
      <c r="U39" s="1100">
        <v>1</v>
      </c>
      <c r="V39" s="1100">
        <v>95</v>
      </c>
      <c r="W39" s="1100">
        <v>71</v>
      </c>
      <c r="X39" s="1100">
        <v>7</v>
      </c>
      <c r="Y39" s="1100">
        <v>7</v>
      </c>
      <c r="Z39" s="1100">
        <v>1</v>
      </c>
      <c r="AA39" s="1100">
        <v>1</v>
      </c>
      <c r="AB39" s="1100">
        <v>4</v>
      </c>
      <c r="AC39" s="1100">
        <v>4</v>
      </c>
      <c r="AD39" s="1100">
        <v>0</v>
      </c>
      <c r="AE39" s="1100">
        <v>0</v>
      </c>
      <c r="AF39" s="1100">
        <v>0</v>
      </c>
      <c r="AG39" s="1100">
        <v>0</v>
      </c>
      <c r="AH39" s="1100">
        <v>0</v>
      </c>
      <c r="AI39" s="1100">
        <v>0</v>
      </c>
      <c r="AJ39" s="1100">
        <v>0</v>
      </c>
      <c r="AK39" s="1100">
        <v>0</v>
      </c>
      <c r="AL39" s="1100">
        <v>0</v>
      </c>
      <c r="AM39" s="1100">
        <v>0</v>
      </c>
      <c r="AN39" s="1100">
        <v>0</v>
      </c>
      <c r="AO39" s="1100">
        <v>0</v>
      </c>
      <c r="AP39" s="1100">
        <v>33</v>
      </c>
      <c r="AQ39" s="1103">
        <v>32</v>
      </c>
    </row>
    <row r="40" spans="2:43" s="1094" customFormat="1" ht="12">
      <c r="B40" s="1110"/>
      <c r="C40" s="1111"/>
      <c r="D40" s="1112"/>
      <c r="E40" s="1112"/>
      <c r="F40" s="1112"/>
      <c r="G40" s="1112"/>
      <c r="H40" s="1112"/>
      <c r="I40" s="1112"/>
      <c r="J40" s="1112"/>
      <c r="K40" s="1112"/>
      <c r="L40" s="1112"/>
      <c r="M40" s="1112"/>
      <c r="N40" s="1112"/>
      <c r="O40" s="1112"/>
      <c r="P40" s="1112"/>
      <c r="Q40" s="1112"/>
      <c r="R40" s="1112"/>
      <c r="S40" s="1112"/>
      <c r="T40" s="1112"/>
      <c r="U40" s="1112"/>
      <c r="V40" s="1112"/>
      <c r="W40" s="1112"/>
      <c r="X40" s="1112"/>
      <c r="Y40" s="1112"/>
      <c r="Z40" s="1112"/>
      <c r="AA40" s="1112"/>
      <c r="AB40" s="1112"/>
      <c r="AC40" s="1112"/>
      <c r="AD40" s="1112"/>
      <c r="AE40" s="1112"/>
      <c r="AF40" s="1112"/>
      <c r="AG40" s="1112"/>
      <c r="AH40" s="1112"/>
      <c r="AI40" s="1112"/>
      <c r="AJ40" s="1112"/>
      <c r="AK40" s="1112"/>
      <c r="AL40" s="1112"/>
      <c r="AM40" s="1112"/>
      <c r="AN40" s="1112"/>
      <c r="AO40" s="1112"/>
      <c r="AP40" s="1112"/>
      <c r="AQ40" s="1113"/>
    </row>
    <row r="41" spans="3:16" ht="13.5">
      <c r="C41" s="1719" t="s">
        <v>1286</v>
      </c>
      <c r="D41" s="1719"/>
      <c r="E41" s="1720"/>
      <c r="F41" s="1720"/>
      <c r="G41" s="1720"/>
      <c r="H41" s="1720"/>
      <c r="I41" s="1720"/>
      <c r="J41" s="1720"/>
      <c r="K41" s="1720"/>
      <c r="L41" s="1720"/>
      <c r="M41" s="1720"/>
      <c r="N41" s="1720"/>
      <c r="O41" s="1720"/>
      <c r="P41" s="1720"/>
    </row>
  </sheetData>
  <mergeCells count="26">
    <mergeCell ref="AN4:AO4"/>
    <mergeCell ref="AP4:AQ4"/>
    <mergeCell ref="J4:K4"/>
    <mergeCell ref="X4:Y4"/>
    <mergeCell ref="AL4:AM4"/>
    <mergeCell ref="C41:P41"/>
    <mergeCell ref="AD4:AE4"/>
    <mergeCell ref="T4:U4"/>
    <mergeCell ref="L4:M4"/>
    <mergeCell ref="N4:O4"/>
    <mergeCell ref="P4:Q4"/>
    <mergeCell ref="R4:S4"/>
    <mergeCell ref="AB4:AC4"/>
    <mergeCell ref="D4:E4"/>
    <mergeCell ref="F4:G4"/>
    <mergeCell ref="H4:I4"/>
    <mergeCell ref="AF4:AG4"/>
    <mergeCell ref="AH4:AI4"/>
    <mergeCell ref="AJ4:AK4"/>
    <mergeCell ref="Z4:AA4"/>
    <mergeCell ref="V4:W4"/>
    <mergeCell ref="B7:C7"/>
    <mergeCell ref="B8:C8"/>
    <mergeCell ref="B23:B39"/>
    <mergeCell ref="B4:C5"/>
    <mergeCell ref="B10:B21"/>
  </mergeCells>
  <printOptions/>
  <pageMargins left="0.75" right="0.75" top="1" bottom="1" header="0.512" footer="0.512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B1:P80"/>
  <sheetViews>
    <sheetView workbookViewId="0" topLeftCell="A1">
      <selection activeCell="A1" sqref="A1"/>
    </sheetView>
  </sheetViews>
  <sheetFormatPr defaultColWidth="9.00390625" defaultRowHeight="13.5"/>
  <cols>
    <col min="1" max="1" width="3.875" style="137" customWidth="1"/>
    <col min="2" max="2" width="2.625" style="137" customWidth="1"/>
    <col min="3" max="3" width="10.875" style="137" customWidth="1"/>
    <col min="4" max="4" width="8.625" style="137" customWidth="1"/>
    <col min="5" max="6" width="8.875" style="137" customWidth="1"/>
    <col min="7" max="7" width="10.00390625" style="137" customWidth="1"/>
    <col min="8" max="9" width="8.50390625" style="137" bestFit="1" customWidth="1"/>
    <col min="10" max="10" width="10.25390625" style="137" customWidth="1"/>
    <col min="11" max="13" width="8.50390625" style="137" bestFit="1" customWidth="1"/>
    <col min="14" max="16384" width="9.00390625" style="137" customWidth="1"/>
  </cols>
  <sheetData>
    <row r="1" spans="2:10" ht="14.25">
      <c r="B1" s="138" t="s">
        <v>1304</v>
      </c>
      <c r="C1" s="1114"/>
      <c r="J1" s="203"/>
    </row>
    <row r="2" spans="2:10" ht="12.75" thickBot="1">
      <c r="B2" s="203"/>
      <c r="C2" s="1115"/>
      <c r="D2" s="203"/>
      <c r="E2" s="203"/>
      <c r="F2" s="203"/>
      <c r="G2" s="203"/>
      <c r="H2" s="203"/>
      <c r="I2" s="203"/>
      <c r="J2" s="203"/>
    </row>
    <row r="3" spans="2:13" ht="13.5" customHeight="1" thickTop="1">
      <c r="B3" s="1731" t="s">
        <v>503</v>
      </c>
      <c r="C3" s="1732"/>
      <c r="D3" s="1722" t="s">
        <v>1288</v>
      </c>
      <c r="E3" s="1723"/>
      <c r="F3" s="1726"/>
      <c r="G3" s="1335" t="s">
        <v>1300</v>
      </c>
      <c r="H3" s="1722" t="s">
        <v>1289</v>
      </c>
      <c r="I3" s="1723"/>
      <c r="J3" s="1723"/>
      <c r="K3" s="1722" t="s">
        <v>1290</v>
      </c>
      <c r="L3" s="1723"/>
      <c r="M3" s="1726"/>
    </row>
    <row r="4" spans="2:13" ht="13.5" customHeight="1">
      <c r="B4" s="1733"/>
      <c r="C4" s="1734"/>
      <c r="D4" s="1724"/>
      <c r="E4" s="1725"/>
      <c r="F4" s="1727"/>
      <c r="G4" s="1728"/>
      <c r="H4" s="1724"/>
      <c r="I4" s="1725"/>
      <c r="J4" s="1725"/>
      <c r="K4" s="1724"/>
      <c r="L4" s="1725"/>
      <c r="M4" s="1727"/>
    </row>
    <row r="5" spans="2:13" ht="21" customHeight="1">
      <c r="B5" s="1735"/>
      <c r="C5" s="1736"/>
      <c r="D5" s="1116" t="s">
        <v>1301</v>
      </c>
      <c r="E5" s="1116" t="s">
        <v>1302</v>
      </c>
      <c r="F5" s="1116" t="s">
        <v>1516</v>
      </c>
      <c r="G5" s="1729"/>
      <c r="H5" s="1116" t="s">
        <v>1291</v>
      </c>
      <c r="I5" s="1116" t="s">
        <v>1292</v>
      </c>
      <c r="J5" s="1117" t="s">
        <v>1516</v>
      </c>
      <c r="K5" s="1116" t="s">
        <v>1291</v>
      </c>
      <c r="L5" s="1116" t="s">
        <v>1292</v>
      </c>
      <c r="M5" s="1117" t="s">
        <v>1516</v>
      </c>
    </row>
    <row r="6" spans="2:13" s="1118" customFormat="1" ht="12.75" customHeight="1">
      <c r="B6" s="1119"/>
      <c r="C6" s="1120"/>
      <c r="D6" s="1121"/>
      <c r="E6" s="1122"/>
      <c r="F6" s="1122"/>
      <c r="G6" s="1122"/>
      <c r="H6" s="1122"/>
      <c r="I6" s="1122"/>
      <c r="J6" s="1122"/>
      <c r="K6" s="1122"/>
      <c r="L6" s="1122"/>
      <c r="M6" s="1123"/>
    </row>
    <row r="7" spans="2:13" ht="14.25" customHeight="1">
      <c r="B7" s="1598" t="s">
        <v>507</v>
      </c>
      <c r="C7" s="1479"/>
      <c r="D7" s="54">
        <v>365</v>
      </c>
      <c r="E7" s="56">
        <v>170</v>
      </c>
      <c r="F7" s="56">
        <f>SUM(D7:E7)</f>
        <v>535</v>
      </c>
      <c r="G7" s="56">
        <v>4480</v>
      </c>
      <c r="H7" s="56">
        <v>82282</v>
      </c>
      <c r="I7" s="56">
        <v>78774</v>
      </c>
      <c r="J7" s="56">
        <f>SUM(H7:I7)</f>
        <v>161056</v>
      </c>
      <c r="K7" s="56">
        <v>2509</v>
      </c>
      <c r="L7" s="56">
        <v>3059</v>
      </c>
      <c r="M7" s="130">
        <f>SUM(K7:L7)</f>
        <v>5568</v>
      </c>
    </row>
    <row r="8" spans="2:13" s="167" customFormat="1" ht="13.5" customHeight="1">
      <c r="B8" s="1403" t="s">
        <v>1293</v>
      </c>
      <c r="C8" s="1478"/>
      <c r="D8" s="61">
        <f aca="true" t="shared" si="0" ref="D8:M8">SUM(D23+D77)</f>
        <v>369</v>
      </c>
      <c r="E8" s="62">
        <f t="shared" si="0"/>
        <v>158</v>
      </c>
      <c r="F8" s="62">
        <f t="shared" si="0"/>
        <v>527</v>
      </c>
      <c r="G8" s="62">
        <f t="shared" si="0"/>
        <v>4404</v>
      </c>
      <c r="H8" s="62">
        <f t="shared" si="0"/>
        <v>78016</v>
      </c>
      <c r="I8" s="62">
        <f t="shared" si="0"/>
        <v>74902</v>
      </c>
      <c r="J8" s="62">
        <f t="shared" si="0"/>
        <v>152918</v>
      </c>
      <c r="K8" s="62">
        <f t="shared" si="0"/>
        <v>2513</v>
      </c>
      <c r="L8" s="62">
        <f t="shared" si="0"/>
        <v>3051</v>
      </c>
      <c r="M8" s="617">
        <f t="shared" si="0"/>
        <v>5564</v>
      </c>
    </row>
    <row r="9" spans="2:13" s="159" customFormat="1" ht="13.5" customHeight="1">
      <c r="B9" s="520"/>
      <c r="C9" s="616"/>
      <c r="D9" s="1124"/>
      <c r="E9" s="1125"/>
      <c r="F9" s="56"/>
      <c r="G9" s="1125"/>
      <c r="H9" s="62"/>
      <c r="I9" s="62"/>
      <c r="J9" s="1125"/>
      <c r="K9" s="62"/>
      <c r="L9" s="62"/>
      <c r="M9" s="1126"/>
    </row>
    <row r="10" spans="2:13" ht="12" customHeight="1">
      <c r="B10" s="202"/>
      <c r="C10" s="53" t="s">
        <v>484</v>
      </c>
      <c r="D10" s="54">
        <v>32</v>
      </c>
      <c r="E10" s="56">
        <v>4</v>
      </c>
      <c r="F10" s="56">
        <f aca="true" t="shared" si="1" ref="F10:F21">SUM(D10:E10)</f>
        <v>36</v>
      </c>
      <c r="G10" s="56">
        <v>498</v>
      </c>
      <c r="H10" s="56">
        <v>9760</v>
      </c>
      <c r="I10" s="56">
        <v>9173</v>
      </c>
      <c r="J10" s="56">
        <f aca="true" t="shared" si="2" ref="J10:J21">SUM(H10:I10)</f>
        <v>18933</v>
      </c>
      <c r="K10" s="56">
        <v>241</v>
      </c>
      <c r="L10" s="56">
        <v>379</v>
      </c>
      <c r="M10" s="130">
        <f aca="true" t="shared" si="3" ref="M10:M21">SUM(K10:L10)</f>
        <v>620</v>
      </c>
    </row>
    <row r="11" spans="2:13" ht="13.5" customHeight="1">
      <c r="B11" s="202"/>
      <c r="C11" s="53" t="s">
        <v>485</v>
      </c>
      <c r="D11" s="54">
        <v>19</v>
      </c>
      <c r="E11" s="56">
        <v>12</v>
      </c>
      <c r="F11" s="56">
        <f t="shared" si="1"/>
        <v>31</v>
      </c>
      <c r="G11" s="56">
        <v>280</v>
      </c>
      <c r="H11" s="56">
        <v>5307</v>
      </c>
      <c r="I11" s="56">
        <v>5081</v>
      </c>
      <c r="J11" s="56">
        <f t="shared" si="2"/>
        <v>10388</v>
      </c>
      <c r="K11" s="56">
        <v>141</v>
      </c>
      <c r="L11" s="56">
        <v>208</v>
      </c>
      <c r="M11" s="130">
        <f t="shared" si="3"/>
        <v>349</v>
      </c>
    </row>
    <row r="12" spans="2:13" ht="13.5" customHeight="1">
      <c r="B12" s="202"/>
      <c r="C12" s="53" t="s">
        <v>486</v>
      </c>
      <c r="D12" s="54">
        <v>22</v>
      </c>
      <c r="E12" s="56">
        <v>5</v>
      </c>
      <c r="F12" s="56">
        <f t="shared" si="1"/>
        <v>27</v>
      </c>
      <c r="G12" s="56">
        <v>288</v>
      </c>
      <c r="H12" s="56">
        <v>5462</v>
      </c>
      <c r="I12" s="56">
        <v>5373</v>
      </c>
      <c r="J12" s="56">
        <f t="shared" si="2"/>
        <v>10835</v>
      </c>
      <c r="K12" s="56">
        <v>169</v>
      </c>
      <c r="L12" s="56">
        <v>187</v>
      </c>
      <c r="M12" s="130">
        <f t="shared" si="3"/>
        <v>356</v>
      </c>
    </row>
    <row r="13" spans="2:13" ht="13.5" customHeight="1">
      <c r="B13" s="202"/>
      <c r="C13" s="53" t="s">
        <v>487</v>
      </c>
      <c r="D13" s="54">
        <v>20</v>
      </c>
      <c r="E13" s="107">
        <v>0</v>
      </c>
      <c r="F13" s="56">
        <f t="shared" si="1"/>
        <v>20</v>
      </c>
      <c r="G13" s="56">
        <v>273</v>
      </c>
      <c r="H13" s="56">
        <v>5599</v>
      </c>
      <c r="I13" s="56">
        <v>5227</v>
      </c>
      <c r="J13" s="56">
        <f t="shared" si="2"/>
        <v>10826</v>
      </c>
      <c r="K13" s="56">
        <v>133</v>
      </c>
      <c r="L13" s="56">
        <v>205</v>
      </c>
      <c r="M13" s="130">
        <f t="shared" si="3"/>
        <v>338</v>
      </c>
    </row>
    <row r="14" spans="2:13" ht="13.5" customHeight="1">
      <c r="B14" s="202"/>
      <c r="C14" s="53" t="s">
        <v>488</v>
      </c>
      <c r="D14" s="54">
        <v>11</v>
      </c>
      <c r="E14" s="56">
        <v>6</v>
      </c>
      <c r="F14" s="56">
        <f t="shared" si="1"/>
        <v>17</v>
      </c>
      <c r="G14" s="56">
        <v>148</v>
      </c>
      <c r="H14" s="56">
        <v>2717</v>
      </c>
      <c r="I14" s="56">
        <v>2627</v>
      </c>
      <c r="J14" s="56">
        <f t="shared" si="2"/>
        <v>5344</v>
      </c>
      <c r="K14" s="56">
        <v>77</v>
      </c>
      <c r="L14" s="56">
        <v>112</v>
      </c>
      <c r="M14" s="130">
        <f t="shared" si="3"/>
        <v>189</v>
      </c>
    </row>
    <row r="15" spans="2:13" ht="13.5" customHeight="1">
      <c r="B15" s="202"/>
      <c r="C15" s="53" t="s">
        <v>489</v>
      </c>
      <c r="D15" s="54">
        <v>10</v>
      </c>
      <c r="E15" s="107">
        <v>1</v>
      </c>
      <c r="F15" s="56">
        <f t="shared" si="1"/>
        <v>11</v>
      </c>
      <c r="G15" s="56">
        <v>129</v>
      </c>
      <c r="H15" s="56">
        <v>2349</v>
      </c>
      <c r="I15" s="56">
        <v>2267</v>
      </c>
      <c r="J15" s="56">
        <f t="shared" si="2"/>
        <v>4616</v>
      </c>
      <c r="K15" s="56">
        <v>67</v>
      </c>
      <c r="L15" s="56">
        <v>93</v>
      </c>
      <c r="M15" s="130">
        <f t="shared" si="3"/>
        <v>160</v>
      </c>
    </row>
    <row r="16" spans="2:13" ht="13.5" customHeight="1">
      <c r="B16" s="202"/>
      <c r="C16" s="53" t="s">
        <v>490</v>
      </c>
      <c r="D16" s="54">
        <v>10</v>
      </c>
      <c r="E16" s="56">
        <v>6</v>
      </c>
      <c r="F16" s="56">
        <f t="shared" si="1"/>
        <v>16</v>
      </c>
      <c r="G16" s="56">
        <v>120</v>
      </c>
      <c r="H16" s="56">
        <v>2225</v>
      </c>
      <c r="I16" s="56">
        <v>2127</v>
      </c>
      <c r="J16" s="56">
        <f t="shared" si="2"/>
        <v>4352</v>
      </c>
      <c r="K16" s="56">
        <v>63</v>
      </c>
      <c r="L16" s="56">
        <v>86</v>
      </c>
      <c r="M16" s="130">
        <f t="shared" si="3"/>
        <v>149</v>
      </c>
    </row>
    <row r="17" spans="2:13" ht="13.5" customHeight="1">
      <c r="B17" s="202"/>
      <c r="C17" s="53" t="s">
        <v>491</v>
      </c>
      <c r="D17" s="54">
        <v>9</v>
      </c>
      <c r="E17" s="107">
        <v>0</v>
      </c>
      <c r="F17" s="56">
        <f t="shared" si="1"/>
        <v>9</v>
      </c>
      <c r="G17" s="56">
        <v>125</v>
      </c>
      <c r="H17" s="56">
        <v>2317</v>
      </c>
      <c r="I17" s="56">
        <v>2290</v>
      </c>
      <c r="J17" s="56">
        <f t="shared" si="2"/>
        <v>4607</v>
      </c>
      <c r="K17" s="56">
        <v>65</v>
      </c>
      <c r="L17" s="56">
        <v>91</v>
      </c>
      <c r="M17" s="130">
        <f t="shared" si="3"/>
        <v>156</v>
      </c>
    </row>
    <row r="18" spans="2:13" ht="13.5" customHeight="1">
      <c r="B18" s="202"/>
      <c r="C18" s="53" t="s">
        <v>492</v>
      </c>
      <c r="D18" s="54">
        <v>6</v>
      </c>
      <c r="E18" s="107">
        <v>4</v>
      </c>
      <c r="F18" s="56">
        <f t="shared" si="1"/>
        <v>10</v>
      </c>
      <c r="G18" s="56">
        <v>108</v>
      </c>
      <c r="H18" s="56">
        <v>1980</v>
      </c>
      <c r="I18" s="56">
        <v>1888</v>
      </c>
      <c r="J18" s="56">
        <f t="shared" si="2"/>
        <v>3868</v>
      </c>
      <c r="K18" s="56">
        <v>49</v>
      </c>
      <c r="L18" s="56">
        <v>82</v>
      </c>
      <c r="M18" s="130">
        <f t="shared" si="3"/>
        <v>131</v>
      </c>
    </row>
    <row r="19" spans="2:13" ht="13.5" customHeight="1">
      <c r="B19" s="202"/>
      <c r="C19" s="53" t="s">
        <v>493</v>
      </c>
      <c r="D19" s="54">
        <v>10</v>
      </c>
      <c r="E19" s="107">
        <v>2</v>
      </c>
      <c r="F19" s="56">
        <f t="shared" si="1"/>
        <v>12</v>
      </c>
      <c r="G19" s="56">
        <v>136</v>
      </c>
      <c r="H19" s="56">
        <v>2513</v>
      </c>
      <c r="I19" s="56">
        <v>2512</v>
      </c>
      <c r="J19" s="56">
        <f t="shared" si="2"/>
        <v>5025</v>
      </c>
      <c r="K19" s="56">
        <v>66</v>
      </c>
      <c r="L19" s="56">
        <v>99</v>
      </c>
      <c r="M19" s="130">
        <f t="shared" si="3"/>
        <v>165</v>
      </c>
    </row>
    <row r="20" spans="2:13" ht="13.5" customHeight="1">
      <c r="B20" s="202"/>
      <c r="C20" s="53" t="s">
        <v>494</v>
      </c>
      <c r="D20" s="54">
        <v>7</v>
      </c>
      <c r="E20" s="107">
        <v>4</v>
      </c>
      <c r="F20" s="56">
        <f t="shared" si="1"/>
        <v>11</v>
      </c>
      <c r="G20" s="56">
        <v>120</v>
      </c>
      <c r="H20" s="56">
        <v>2207</v>
      </c>
      <c r="I20" s="56">
        <v>2161</v>
      </c>
      <c r="J20" s="56">
        <f t="shared" si="2"/>
        <v>4368</v>
      </c>
      <c r="K20" s="56">
        <v>50</v>
      </c>
      <c r="L20" s="56">
        <v>99</v>
      </c>
      <c r="M20" s="130">
        <f t="shared" si="3"/>
        <v>149</v>
      </c>
    </row>
    <row r="21" spans="2:13" ht="13.5" customHeight="1">
      <c r="B21" s="202"/>
      <c r="C21" s="53" t="s">
        <v>495</v>
      </c>
      <c r="D21" s="54">
        <v>13</v>
      </c>
      <c r="E21" s="107">
        <v>6</v>
      </c>
      <c r="F21" s="56">
        <f t="shared" si="1"/>
        <v>19</v>
      </c>
      <c r="G21" s="56">
        <v>132</v>
      </c>
      <c r="H21" s="56">
        <v>2195</v>
      </c>
      <c r="I21" s="56">
        <v>2099</v>
      </c>
      <c r="J21" s="56">
        <f t="shared" si="2"/>
        <v>4294</v>
      </c>
      <c r="K21" s="56">
        <v>90</v>
      </c>
      <c r="L21" s="56">
        <v>83</v>
      </c>
      <c r="M21" s="130">
        <f t="shared" si="3"/>
        <v>173</v>
      </c>
    </row>
    <row r="22" spans="2:13" ht="13.5" customHeight="1">
      <c r="B22" s="202"/>
      <c r="C22" s="53"/>
      <c r="D22" s="54"/>
      <c r="E22" s="56"/>
      <c r="F22" s="56"/>
      <c r="G22" s="56"/>
      <c r="H22" s="56"/>
      <c r="I22" s="56"/>
      <c r="J22" s="56"/>
      <c r="K22" s="56"/>
      <c r="L22" s="56"/>
      <c r="M22" s="130"/>
    </row>
    <row r="23" spans="2:13" ht="13.5" customHeight="1">
      <c r="B23" s="1598" t="s">
        <v>520</v>
      </c>
      <c r="C23" s="1730"/>
      <c r="D23" s="54">
        <f aca="true" t="shared" si="4" ref="D23:M23">SUM(D10:D21)</f>
        <v>169</v>
      </c>
      <c r="E23" s="56">
        <f t="shared" si="4"/>
        <v>50</v>
      </c>
      <c r="F23" s="56">
        <f t="shared" si="4"/>
        <v>219</v>
      </c>
      <c r="G23" s="56">
        <f t="shared" si="4"/>
        <v>2357</v>
      </c>
      <c r="H23" s="56">
        <f t="shared" si="4"/>
        <v>44631</v>
      </c>
      <c r="I23" s="56">
        <f t="shared" si="4"/>
        <v>42825</v>
      </c>
      <c r="J23" s="56">
        <f t="shared" si="4"/>
        <v>87456</v>
      </c>
      <c r="K23" s="56">
        <f t="shared" si="4"/>
        <v>1211</v>
      </c>
      <c r="L23" s="56">
        <f t="shared" si="4"/>
        <v>1724</v>
      </c>
      <c r="M23" s="130">
        <f t="shared" si="4"/>
        <v>2935</v>
      </c>
    </row>
    <row r="24" spans="2:13" ht="13.5" customHeight="1">
      <c r="B24" s="520"/>
      <c r="C24" s="1127"/>
      <c r="D24" s="54"/>
      <c r="E24" s="56"/>
      <c r="F24" s="56"/>
      <c r="G24" s="56"/>
      <c r="H24" s="56"/>
      <c r="I24" s="56"/>
      <c r="J24" s="56"/>
      <c r="K24" s="56"/>
      <c r="L24" s="56"/>
      <c r="M24" s="130"/>
    </row>
    <row r="25" spans="2:13" ht="13.5" customHeight="1">
      <c r="B25" s="1737" t="s">
        <v>541</v>
      </c>
      <c r="C25" s="1738"/>
      <c r="D25" s="54">
        <f>SUM(D26:D27)</f>
        <v>8</v>
      </c>
      <c r="E25" s="56">
        <f>SUM(E26:E27)</f>
        <v>0</v>
      </c>
      <c r="F25" s="56">
        <f>SUM(D25:E25)</f>
        <v>8</v>
      </c>
      <c r="G25" s="56">
        <f aca="true" t="shared" si="5" ref="G25:M25">SUM(G26:G27)</f>
        <v>85</v>
      </c>
      <c r="H25" s="56">
        <f t="shared" si="5"/>
        <v>1617</v>
      </c>
      <c r="I25" s="56">
        <f t="shared" si="5"/>
        <v>1565</v>
      </c>
      <c r="J25" s="56">
        <f t="shared" si="5"/>
        <v>3182</v>
      </c>
      <c r="K25" s="56">
        <f t="shared" si="5"/>
        <v>49</v>
      </c>
      <c r="L25" s="56">
        <f t="shared" si="5"/>
        <v>58</v>
      </c>
      <c r="M25" s="130">
        <f t="shared" si="5"/>
        <v>107</v>
      </c>
    </row>
    <row r="26" spans="2:13" ht="13.5" customHeight="1">
      <c r="B26" s="202"/>
      <c r="C26" s="53" t="s">
        <v>1294</v>
      </c>
      <c r="D26" s="54">
        <v>2</v>
      </c>
      <c r="E26" s="107">
        <v>0</v>
      </c>
      <c r="F26" s="56">
        <f>SUM(D26:E26)</f>
        <v>2</v>
      </c>
      <c r="G26" s="56">
        <v>34</v>
      </c>
      <c r="H26" s="56">
        <v>712</v>
      </c>
      <c r="I26" s="56">
        <v>662</v>
      </c>
      <c r="J26" s="56">
        <f>SUM(H26:I26)</f>
        <v>1374</v>
      </c>
      <c r="K26" s="56">
        <v>15</v>
      </c>
      <c r="L26" s="56">
        <v>27</v>
      </c>
      <c r="M26" s="130">
        <f>SUM(K26:L26)</f>
        <v>42</v>
      </c>
    </row>
    <row r="27" spans="2:13" ht="13.5" customHeight="1">
      <c r="B27" s="202"/>
      <c r="C27" s="53" t="s">
        <v>543</v>
      </c>
      <c r="D27" s="54">
        <v>6</v>
      </c>
      <c r="E27" s="107">
        <v>0</v>
      </c>
      <c r="F27" s="56">
        <f>SUM(D27:E27)</f>
        <v>6</v>
      </c>
      <c r="G27" s="56">
        <v>51</v>
      </c>
      <c r="H27" s="56">
        <v>905</v>
      </c>
      <c r="I27" s="56">
        <v>903</v>
      </c>
      <c r="J27" s="56">
        <f>SUM(H27:I27)</f>
        <v>1808</v>
      </c>
      <c r="K27" s="56">
        <v>34</v>
      </c>
      <c r="L27" s="56">
        <v>31</v>
      </c>
      <c r="M27" s="130">
        <f>SUM(K27:L27)</f>
        <v>65</v>
      </c>
    </row>
    <row r="28" spans="2:13" ht="13.5" customHeight="1">
      <c r="B28" s="202"/>
      <c r="C28" s="53"/>
      <c r="D28" s="54"/>
      <c r="E28" s="107"/>
      <c r="F28" s="56"/>
      <c r="G28" s="56"/>
      <c r="H28" s="56"/>
      <c r="I28" s="56"/>
      <c r="J28" s="56"/>
      <c r="K28" s="56"/>
      <c r="L28" s="56"/>
      <c r="M28" s="130"/>
    </row>
    <row r="29" spans="2:13" ht="13.5" customHeight="1">
      <c r="B29" s="1598" t="s">
        <v>544</v>
      </c>
      <c r="C29" s="1739"/>
      <c r="D29" s="54">
        <f>SUM(D30:D33)</f>
        <v>33</v>
      </c>
      <c r="E29" s="56">
        <f>SUM(E30:E33)</f>
        <v>16</v>
      </c>
      <c r="F29" s="56">
        <f>SUM(D29:E29)</f>
        <v>49</v>
      </c>
      <c r="G29" s="56">
        <f aca="true" t="shared" si="6" ref="G29:M29">SUM(G30:G33)</f>
        <v>293</v>
      </c>
      <c r="H29" s="56">
        <f t="shared" si="6"/>
        <v>4439</v>
      </c>
      <c r="I29" s="56">
        <f t="shared" si="6"/>
        <v>4250</v>
      </c>
      <c r="J29" s="56">
        <f t="shared" si="6"/>
        <v>8689</v>
      </c>
      <c r="K29" s="56">
        <f t="shared" si="6"/>
        <v>200</v>
      </c>
      <c r="L29" s="56">
        <f t="shared" si="6"/>
        <v>186</v>
      </c>
      <c r="M29" s="130">
        <f t="shared" si="6"/>
        <v>386</v>
      </c>
    </row>
    <row r="30" spans="2:13" ht="13.5" customHeight="1">
      <c r="B30" s="202"/>
      <c r="C30" s="53" t="s">
        <v>545</v>
      </c>
      <c r="D30" s="54">
        <v>7</v>
      </c>
      <c r="E30" s="107">
        <v>4</v>
      </c>
      <c r="F30" s="56">
        <f>SUM(D30:E30)</f>
        <v>11</v>
      </c>
      <c r="G30" s="56">
        <v>63</v>
      </c>
      <c r="H30" s="56">
        <v>999</v>
      </c>
      <c r="I30" s="56">
        <v>869</v>
      </c>
      <c r="J30" s="56">
        <f>SUM(H30:I30)</f>
        <v>1868</v>
      </c>
      <c r="K30" s="56">
        <v>43</v>
      </c>
      <c r="L30" s="56">
        <v>40</v>
      </c>
      <c r="M30" s="130">
        <f>SUM(K30:L30)</f>
        <v>83</v>
      </c>
    </row>
    <row r="31" spans="2:13" ht="13.5" customHeight="1">
      <c r="B31" s="202"/>
      <c r="C31" s="53" t="s">
        <v>546</v>
      </c>
      <c r="D31" s="54">
        <v>8</v>
      </c>
      <c r="E31" s="56">
        <v>8</v>
      </c>
      <c r="F31" s="56">
        <f>SUM(D31:E31)</f>
        <v>16</v>
      </c>
      <c r="G31" s="56">
        <v>80</v>
      </c>
      <c r="H31" s="56">
        <v>1045</v>
      </c>
      <c r="I31" s="56">
        <v>1024</v>
      </c>
      <c r="J31" s="56">
        <f>SUM(H31:I31)</f>
        <v>2069</v>
      </c>
      <c r="K31" s="56">
        <v>54</v>
      </c>
      <c r="L31" s="56">
        <v>51</v>
      </c>
      <c r="M31" s="130">
        <f>SUM(K31:L31)</f>
        <v>105</v>
      </c>
    </row>
    <row r="32" spans="2:13" ht="13.5" customHeight="1">
      <c r="B32" s="202"/>
      <c r="C32" s="53" t="s">
        <v>1346</v>
      </c>
      <c r="D32" s="54">
        <v>12</v>
      </c>
      <c r="E32" s="56">
        <v>3</v>
      </c>
      <c r="F32" s="56">
        <f>SUM(D32:E32)</f>
        <v>15</v>
      </c>
      <c r="G32" s="56">
        <v>71</v>
      </c>
      <c r="H32" s="56">
        <v>904</v>
      </c>
      <c r="I32" s="56">
        <v>916</v>
      </c>
      <c r="J32" s="56">
        <f>SUM(H32:I32)</f>
        <v>1820</v>
      </c>
      <c r="K32" s="56">
        <v>61</v>
      </c>
      <c r="L32" s="56">
        <v>37</v>
      </c>
      <c r="M32" s="130">
        <f>SUM(K32:L32)</f>
        <v>98</v>
      </c>
    </row>
    <row r="33" spans="2:13" ht="13.5" customHeight="1">
      <c r="B33" s="202"/>
      <c r="C33" s="53" t="s">
        <v>548</v>
      </c>
      <c r="D33" s="54">
        <v>6</v>
      </c>
      <c r="E33" s="107">
        <v>1</v>
      </c>
      <c r="F33" s="56">
        <f>SUM(D33:E33)</f>
        <v>7</v>
      </c>
      <c r="G33" s="56">
        <v>79</v>
      </c>
      <c r="H33" s="56">
        <v>1491</v>
      </c>
      <c r="I33" s="56">
        <v>1441</v>
      </c>
      <c r="J33" s="56">
        <f>SUM(H33:I33)</f>
        <v>2932</v>
      </c>
      <c r="K33" s="56">
        <v>42</v>
      </c>
      <c r="L33" s="56">
        <v>58</v>
      </c>
      <c r="M33" s="130">
        <f>SUM(K33:L33)</f>
        <v>100</v>
      </c>
    </row>
    <row r="34" spans="2:13" ht="13.5" customHeight="1">
      <c r="B34" s="202"/>
      <c r="C34" s="53"/>
      <c r="D34" s="54"/>
      <c r="E34" s="107"/>
      <c r="F34" s="56"/>
      <c r="G34" s="56"/>
      <c r="H34" s="56"/>
      <c r="I34" s="56"/>
      <c r="J34" s="56"/>
      <c r="K34" s="56"/>
      <c r="L34" s="56"/>
      <c r="M34" s="130"/>
    </row>
    <row r="35" spans="2:13" ht="13.5" customHeight="1">
      <c r="B35" s="1598" t="s">
        <v>549</v>
      </c>
      <c r="C35" s="1739"/>
      <c r="D35" s="54">
        <f>SUM(D36)</f>
        <v>8</v>
      </c>
      <c r="E35" s="56">
        <f>SUM(E36)</f>
        <v>4</v>
      </c>
      <c r="F35" s="56">
        <f>SUM(D35:E35)</f>
        <v>12</v>
      </c>
      <c r="G35" s="56">
        <f aca="true" t="shared" si="7" ref="G35:M35">SUM(G36)</f>
        <v>67</v>
      </c>
      <c r="H35" s="56">
        <f t="shared" si="7"/>
        <v>989</v>
      </c>
      <c r="I35" s="56">
        <f t="shared" si="7"/>
        <v>967</v>
      </c>
      <c r="J35" s="56">
        <f t="shared" si="7"/>
        <v>1956</v>
      </c>
      <c r="K35" s="56">
        <f t="shared" si="7"/>
        <v>51</v>
      </c>
      <c r="L35" s="56">
        <f t="shared" si="7"/>
        <v>39</v>
      </c>
      <c r="M35" s="130">
        <f t="shared" si="7"/>
        <v>90</v>
      </c>
    </row>
    <row r="36" spans="2:13" ht="13.5" customHeight="1">
      <c r="B36" s="202"/>
      <c r="C36" s="53" t="s">
        <v>500</v>
      </c>
      <c r="D36" s="54">
        <v>8</v>
      </c>
      <c r="E36" s="107">
        <v>4</v>
      </c>
      <c r="F36" s="56">
        <f>SUM(D36:E36)</f>
        <v>12</v>
      </c>
      <c r="G36" s="56">
        <v>67</v>
      </c>
      <c r="H36" s="56">
        <v>989</v>
      </c>
      <c r="I36" s="56">
        <v>967</v>
      </c>
      <c r="J36" s="56">
        <f>SUM(H36:I36)</f>
        <v>1956</v>
      </c>
      <c r="K36" s="56">
        <v>51</v>
      </c>
      <c r="L36" s="56">
        <v>39</v>
      </c>
      <c r="M36" s="130">
        <f>SUM(K36:L36)</f>
        <v>90</v>
      </c>
    </row>
    <row r="37" spans="2:13" ht="13.5" customHeight="1">
      <c r="B37" s="202"/>
      <c r="C37" s="53"/>
      <c r="D37" s="54"/>
      <c r="E37" s="107"/>
      <c r="F37" s="56"/>
      <c r="G37" s="56"/>
      <c r="H37" s="56"/>
      <c r="I37" s="56"/>
      <c r="J37" s="56"/>
      <c r="K37" s="56"/>
      <c r="L37" s="56"/>
      <c r="M37" s="130"/>
    </row>
    <row r="38" spans="2:13" ht="13.5" customHeight="1">
      <c r="B38" s="1598" t="s">
        <v>535</v>
      </c>
      <c r="C38" s="1739"/>
      <c r="D38" s="54">
        <f>SUM(D39:D45)</f>
        <v>37</v>
      </c>
      <c r="E38" s="56">
        <f>SUM(E39:E45)</f>
        <v>32</v>
      </c>
      <c r="F38" s="56">
        <f aca="true" t="shared" si="8" ref="F38:F45">SUM(D38:E38)</f>
        <v>69</v>
      </c>
      <c r="G38" s="56">
        <f aca="true" t="shared" si="9" ref="G38:M38">SUM(G39:G45)</f>
        <v>369</v>
      </c>
      <c r="H38" s="56">
        <f t="shared" si="9"/>
        <v>6013</v>
      </c>
      <c r="I38" s="56">
        <f t="shared" si="9"/>
        <v>5579</v>
      </c>
      <c r="J38" s="56">
        <f t="shared" si="9"/>
        <v>11592</v>
      </c>
      <c r="K38" s="56">
        <f t="shared" si="9"/>
        <v>245</v>
      </c>
      <c r="L38" s="56">
        <f t="shared" si="9"/>
        <v>228</v>
      </c>
      <c r="M38" s="130">
        <f t="shared" si="9"/>
        <v>473</v>
      </c>
    </row>
    <row r="39" spans="2:13" ht="13.5" customHeight="1">
      <c r="B39" s="202"/>
      <c r="C39" s="53" t="s">
        <v>1525</v>
      </c>
      <c r="D39" s="54">
        <v>4</v>
      </c>
      <c r="E39" s="56">
        <v>6</v>
      </c>
      <c r="F39" s="56">
        <f t="shared" si="8"/>
        <v>10</v>
      </c>
      <c r="G39" s="56">
        <v>45</v>
      </c>
      <c r="H39" s="56">
        <v>768</v>
      </c>
      <c r="I39" s="56">
        <v>691</v>
      </c>
      <c r="J39" s="56">
        <f aca="true" t="shared" si="10" ref="J39:J45">SUM(H39:I39)</f>
        <v>1459</v>
      </c>
      <c r="K39" s="56">
        <v>29</v>
      </c>
      <c r="L39" s="56">
        <v>30</v>
      </c>
      <c r="M39" s="130">
        <f aca="true" t="shared" si="11" ref="M39:M45">SUM(K39:L39)</f>
        <v>59</v>
      </c>
    </row>
    <row r="40" spans="2:13" ht="13.5" customHeight="1">
      <c r="B40" s="202"/>
      <c r="C40" s="53" t="s">
        <v>1526</v>
      </c>
      <c r="D40" s="54">
        <v>5</v>
      </c>
      <c r="E40" s="107">
        <v>2</v>
      </c>
      <c r="F40" s="56">
        <f t="shared" si="8"/>
        <v>7</v>
      </c>
      <c r="G40" s="56">
        <v>39</v>
      </c>
      <c r="H40" s="56">
        <v>598</v>
      </c>
      <c r="I40" s="56">
        <v>584</v>
      </c>
      <c r="J40" s="56">
        <f t="shared" si="10"/>
        <v>1182</v>
      </c>
      <c r="K40" s="56">
        <v>24</v>
      </c>
      <c r="L40" s="56">
        <v>28</v>
      </c>
      <c r="M40" s="130">
        <f t="shared" si="11"/>
        <v>52</v>
      </c>
    </row>
    <row r="41" spans="2:13" ht="13.5" customHeight="1">
      <c r="B41" s="202"/>
      <c r="C41" s="53" t="s">
        <v>15</v>
      </c>
      <c r="D41" s="54">
        <v>4</v>
      </c>
      <c r="E41" s="107">
        <v>7</v>
      </c>
      <c r="F41" s="56">
        <f t="shared" si="8"/>
        <v>11</v>
      </c>
      <c r="G41" s="56">
        <v>54</v>
      </c>
      <c r="H41" s="56">
        <v>807</v>
      </c>
      <c r="I41" s="56">
        <v>768</v>
      </c>
      <c r="J41" s="56">
        <f t="shared" si="10"/>
        <v>1575</v>
      </c>
      <c r="K41" s="56">
        <v>35</v>
      </c>
      <c r="L41" s="56">
        <v>33</v>
      </c>
      <c r="M41" s="130">
        <f t="shared" si="11"/>
        <v>68</v>
      </c>
    </row>
    <row r="42" spans="2:13" ht="13.5" customHeight="1">
      <c r="B42" s="202"/>
      <c r="C42" s="53" t="s">
        <v>16</v>
      </c>
      <c r="D42" s="54">
        <v>5</v>
      </c>
      <c r="E42" s="56">
        <v>5</v>
      </c>
      <c r="F42" s="56">
        <f t="shared" si="8"/>
        <v>10</v>
      </c>
      <c r="G42" s="56">
        <v>44</v>
      </c>
      <c r="H42" s="56">
        <v>624</v>
      </c>
      <c r="I42" s="56">
        <v>570</v>
      </c>
      <c r="J42" s="56">
        <f t="shared" si="10"/>
        <v>1194</v>
      </c>
      <c r="K42" s="56">
        <v>34</v>
      </c>
      <c r="L42" s="56">
        <v>23</v>
      </c>
      <c r="M42" s="130">
        <f t="shared" si="11"/>
        <v>57</v>
      </c>
    </row>
    <row r="43" spans="2:13" ht="13.5" customHeight="1">
      <c r="B43" s="202"/>
      <c r="C43" s="53" t="s">
        <v>538</v>
      </c>
      <c r="D43" s="54">
        <v>7</v>
      </c>
      <c r="E43" s="107">
        <v>3</v>
      </c>
      <c r="F43" s="56">
        <f t="shared" si="8"/>
        <v>10</v>
      </c>
      <c r="G43" s="56">
        <v>65</v>
      </c>
      <c r="H43" s="56">
        <v>1187</v>
      </c>
      <c r="I43" s="56">
        <v>1103</v>
      </c>
      <c r="J43" s="56">
        <f t="shared" si="10"/>
        <v>2290</v>
      </c>
      <c r="K43" s="56">
        <v>42</v>
      </c>
      <c r="L43" s="56">
        <v>42</v>
      </c>
      <c r="M43" s="130">
        <f t="shared" si="11"/>
        <v>84</v>
      </c>
    </row>
    <row r="44" spans="2:13" ht="13.5" customHeight="1">
      <c r="B44" s="202"/>
      <c r="C44" s="53" t="s">
        <v>1337</v>
      </c>
      <c r="D44" s="54">
        <v>4</v>
      </c>
      <c r="E44" s="56">
        <v>5</v>
      </c>
      <c r="F44" s="56">
        <f t="shared" si="8"/>
        <v>9</v>
      </c>
      <c r="G44" s="56">
        <v>44</v>
      </c>
      <c r="H44" s="56">
        <v>709</v>
      </c>
      <c r="I44" s="56">
        <v>669</v>
      </c>
      <c r="J44" s="56">
        <f t="shared" si="10"/>
        <v>1378</v>
      </c>
      <c r="K44" s="56">
        <v>32</v>
      </c>
      <c r="L44" s="56">
        <v>23</v>
      </c>
      <c r="M44" s="130">
        <f t="shared" si="11"/>
        <v>55</v>
      </c>
    </row>
    <row r="45" spans="2:15" ht="13.5" customHeight="1">
      <c r="B45" s="202"/>
      <c r="C45" s="53" t="s">
        <v>1338</v>
      </c>
      <c r="D45" s="54">
        <v>8</v>
      </c>
      <c r="E45" s="56">
        <v>4</v>
      </c>
      <c r="F45" s="56">
        <f t="shared" si="8"/>
        <v>12</v>
      </c>
      <c r="G45" s="56">
        <v>78</v>
      </c>
      <c r="H45" s="56">
        <v>1320</v>
      </c>
      <c r="I45" s="56">
        <v>1194</v>
      </c>
      <c r="J45" s="56">
        <f t="shared" si="10"/>
        <v>2514</v>
      </c>
      <c r="K45" s="56">
        <v>49</v>
      </c>
      <c r="L45" s="56">
        <v>49</v>
      </c>
      <c r="M45" s="130">
        <f t="shared" si="11"/>
        <v>98</v>
      </c>
      <c r="O45" s="203"/>
    </row>
    <row r="46" spans="2:15" ht="13.5" customHeight="1">
      <c r="B46" s="202"/>
      <c r="C46" s="53"/>
      <c r="D46" s="54"/>
      <c r="E46" s="56"/>
      <c r="F46" s="56"/>
      <c r="G46" s="56"/>
      <c r="H46" s="56"/>
      <c r="I46" s="56"/>
      <c r="J46" s="56"/>
      <c r="K46" s="56"/>
      <c r="L46" s="56"/>
      <c r="M46" s="130"/>
      <c r="O46" s="203"/>
    </row>
    <row r="47" spans="2:16" ht="13.5" customHeight="1">
      <c r="B47" s="1598" t="s">
        <v>1295</v>
      </c>
      <c r="C47" s="1739"/>
      <c r="D47" s="54">
        <f>SUM(D48:D52)</f>
        <v>24</v>
      </c>
      <c r="E47" s="56">
        <f>SUM(E48:E52)</f>
        <v>9</v>
      </c>
      <c r="F47" s="56">
        <f aca="true" t="shared" si="12" ref="F47:F52">SUM(D47:E47)</f>
        <v>33</v>
      </c>
      <c r="G47" s="56">
        <f aca="true" t="shared" si="13" ref="G47:M47">SUM(G48:G52)</f>
        <v>340</v>
      </c>
      <c r="H47" s="56">
        <f t="shared" si="13"/>
        <v>6212</v>
      </c>
      <c r="I47" s="56">
        <f t="shared" si="13"/>
        <v>5897</v>
      </c>
      <c r="J47" s="56">
        <f t="shared" si="13"/>
        <v>12109</v>
      </c>
      <c r="K47" s="56">
        <f t="shared" si="13"/>
        <v>166</v>
      </c>
      <c r="L47" s="56">
        <f t="shared" si="13"/>
        <v>253</v>
      </c>
      <c r="M47" s="130">
        <f t="shared" si="13"/>
        <v>419</v>
      </c>
      <c r="N47" s="56"/>
      <c r="O47" s="56"/>
      <c r="P47" s="56"/>
    </row>
    <row r="48" spans="2:13" ht="13.5" customHeight="1">
      <c r="B48" s="207"/>
      <c r="C48" s="1128" t="s">
        <v>1351</v>
      </c>
      <c r="D48" s="54">
        <v>6</v>
      </c>
      <c r="E48" s="56">
        <v>3</v>
      </c>
      <c r="F48" s="56">
        <f t="shared" si="12"/>
        <v>9</v>
      </c>
      <c r="G48" s="56">
        <v>103</v>
      </c>
      <c r="H48" s="56">
        <v>1880</v>
      </c>
      <c r="I48" s="56">
        <v>1890</v>
      </c>
      <c r="J48" s="56">
        <f>SUM(H48:I48)</f>
        <v>3770</v>
      </c>
      <c r="K48" s="56">
        <v>42</v>
      </c>
      <c r="L48" s="56">
        <v>81</v>
      </c>
      <c r="M48" s="130">
        <f>SUM(K48:L48)</f>
        <v>123</v>
      </c>
    </row>
    <row r="49" spans="2:13" ht="13.5" customHeight="1">
      <c r="B49" s="207"/>
      <c r="C49" s="53" t="s">
        <v>1296</v>
      </c>
      <c r="D49" s="54">
        <v>2</v>
      </c>
      <c r="E49" s="56">
        <v>1</v>
      </c>
      <c r="F49" s="56">
        <f t="shared" si="12"/>
        <v>3</v>
      </c>
      <c r="G49" s="56">
        <v>31</v>
      </c>
      <c r="H49" s="56">
        <v>556</v>
      </c>
      <c r="I49" s="56">
        <v>526</v>
      </c>
      <c r="J49" s="56">
        <f>SUM(H49:I49)</f>
        <v>1082</v>
      </c>
      <c r="K49" s="56">
        <v>12</v>
      </c>
      <c r="L49" s="56">
        <v>27</v>
      </c>
      <c r="M49" s="130">
        <f>SUM(K49:L49)</f>
        <v>39</v>
      </c>
    </row>
    <row r="50" spans="2:13" ht="13.5" customHeight="1">
      <c r="B50" s="207"/>
      <c r="C50" s="53" t="s">
        <v>1560</v>
      </c>
      <c r="D50" s="54">
        <v>2</v>
      </c>
      <c r="E50" s="56">
        <v>0</v>
      </c>
      <c r="F50" s="56">
        <f t="shared" si="12"/>
        <v>2</v>
      </c>
      <c r="G50" s="56">
        <v>37</v>
      </c>
      <c r="H50" s="56">
        <v>770</v>
      </c>
      <c r="I50" s="56">
        <v>726</v>
      </c>
      <c r="J50" s="56">
        <f>SUM(H50:I50)</f>
        <v>1496</v>
      </c>
      <c r="K50" s="56">
        <v>18</v>
      </c>
      <c r="L50" s="56">
        <v>26</v>
      </c>
      <c r="M50" s="130">
        <f>SUM(K50:L50)</f>
        <v>44</v>
      </c>
    </row>
    <row r="51" spans="2:13" ht="13.5" customHeight="1">
      <c r="B51" s="202"/>
      <c r="C51" s="53" t="s">
        <v>1561</v>
      </c>
      <c r="D51" s="54">
        <v>5</v>
      </c>
      <c r="E51" s="56">
        <v>2</v>
      </c>
      <c r="F51" s="56">
        <f t="shared" si="12"/>
        <v>7</v>
      </c>
      <c r="G51" s="56">
        <v>64</v>
      </c>
      <c r="H51" s="56">
        <v>1092</v>
      </c>
      <c r="I51" s="56">
        <v>1048</v>
      </c>
      <c r="J51" s="56">
        <f>SUM(H51:I51)</f>
        <v>2140</v>
      </c>
      <c r="K51" s="56">
        <v>36</v>
      </c>
      <c r="L51" s="56">
        <v>45</v>
      </c>
      <c r="M51" s="130">
        <f>SUM(K51:L51)</f>
        <v>81</v>
      </c>
    </row>
    <row r="52" spans="2:13" ht="13.5" customHeight="1">
      <c r="B52" s="202"/>
      <c r="C52" s="53" t="s">
        <v>554</v>
      </c>
      <c r="D52" s="54">
        <v>9</v>
      </c>
      <c r="E52" s="107">
        <v>3</v>
      </c>
      <c r="F52" s="56">
        <f t="shared" si="12"/>
        <v>12</v>
      </c>
      <c r="G52" s="56">
        <v>105</v>
      </c>
      <c r="H52" s="56">
        <v>1914</v>
      </c>
      <c r="I52" s="56">
        <v>1707</v>
      </c>
      <c r="J52" s="56">
        <f>SUM(H52:I52)</f>
        <v>3621</v>
      </c>
      <c r="K52" s="56">
        <v>58</v>
      </c>
      <c r="L52" s="56">
        <v>74</v>
      </c>
      <c r="M52" s="130">
        <f>SUM(K52:L52)</f>
        <v>132</v>
      </c>
    </row>
    <row r="53" spans="2:13" ht="13.5" customHeight="1">
      <c r="B53" s="202"/>
      <c r="C53" s="53"/>
      <c r="D53" s="54"/>
      <c r="E53" s="107"/>
      <c r="F53" s="56"/>
      <c r="G53" s="56"/>
      <c r="H53" s="56"/>
      <c r="I53" s="56"/>
      <c r="J53" s="56"/>
      <c r="K53" s="56"/>
      <c r="L53" s="56"/>
      <c r="M53" s="130"/>
    </row>
    <row r="54" spans="2:13" ht="13.5" customHeight="1">
      <c r="B54" s="1598" t="s">
        <v>1297</v>
      </c>
      <c r="C54" s="1739"/>
      <c r="D54" s="893">
        <f>SUM(D55:D57)</f>
        <v>26</v>
      </c>
      <c r="E54" s="107">
        <f>SUM(E55:E57)</f>
        <v>21</v>
      </c>
      <c r="F54" s="56">
        <f>SUM(D54:E54)</f>
        <v>47</v>
      </c>
      <c r="G54" s="107">
        <f aca="true" t="shared" si="14" ref="G54:M54">SUM(G55:G57)</f>
        <v>242</v>
      </c>
      <c r="H54" s="107">
        <f t="shared" si="14"/>
        <v>3580</v>
      </c>
      <c r="I54" s="107">
        <f t="shared" si="14"/>
        <v>3493</v>
      </c>
      <c r="J54" s="107">
        <f t="shared" si="14"/>
        <v>7073</v>
      </c>
      <c r="K54" s="107">
        <f t="shared" si="14"/>
        <v>148</v>
      </c>
      <c r="L54" s="107">
        <f t="shared" si="14"/>
        <v>166</v>
      </c>
      <c r="M54" s="108">
        <f t="shared" si="14"/>
        <v>314</v>
      </c>
    </row>
    <row r="55" spans="2:13" ht="13.5" customHeight="1">
      <c r="B55" s="202"/>
      <c r="C55" s="53" t="s">
        <v>939</v>
      </c>
      <c r="D55" s="54">
        <v>8</v>
      </c>
      <c r="E55" s="56">
        <v>5</v>
      </c>
      <c r="F55" s="56">
        <f>SUM(D55:E55)</f>
        <v>13</v>
      </c>
      <c r="G55" s="56">
        <v>93</v>
      </c>
      <c r="H55" s="56">
        <v>1524</v>
      </c>
      <c r="I55" s="56">
        <v>1438</v>
      </c>
      <c r="J55" s="56">
        <f>SUM(H55:I55)</f>
        <v>2962</v>
      </c>
      <c r="K55" s="56">
        <v>51</v>
      </c>
      <c r="L55" s="56">
        <v>65</v>
      </c>
      <c r="M55" s="130">
        <f>SUM(K55:L55)</f>
        <v>116</v>
      </c>
    </row>
    <row r="56" spans="2:13" ht="13.5" customHeight="1">
      <c r="B56" s="202"/>
      <c r="C56" s="53" t="s">
        <v>940</v>
      </c>
      <c r="D56" s="54">
        <v>8</v>
      </c>
      <c r="E56" s="107">
        <v>10</v>
      </c>
      <c r="F56" s="56">
        <f>SUM(D56:E56)</f>
        <v>18</v>
      </c>
      <c r="G56" s="56">
        <v>71</v>
      </c>
      <c r="H56" s="56">
        <v>984</v>
      </c>
      <c r="I56" s="56">
        <v>979</v>
      </c>
      <c r="J56" s="56">
        <f>SUM(H56:I56)</f>
        <v>1963</v>
      </c>
      <c r="K56" s="56">
        <v>44</v>
      </c>
      <c r="L56" s="56">
        <v>53</v>
      </c>
      <c r="M56" s="130">
        <f>SUM(K56:L56)</f>
        <v>97</v>
      </c>
    </row>
    <row r="57" spans="2:13" ht="13.5" customHeight="1">
      <c r="B57" s="202"/>
      <c r="C57" s="53" t="s">
        <v>938</v>
      </c>
      <c r="D57" s="54">
        <v>10</v>
      </c>
      <c r="E57" s="56">
        <v>6</v>
      </c>
      <c r="F57" s="56">
        <f>SUM(D57:E57)</f>
        <v>16</v>
      </c>
      <c r="G57" s="56">
        <v>78</v>
      </c>
      <c r="H57" s="56">
        <v>1072</v>
      </c>
      <c r="I57" s="56">
        <v>1076</v>
      </c>
      <c r="J57" s="56">
        <f>SUM(H57:I57)</f>
        <v>2148</v>
      </c>
      <c r="K57" s="56">
        <v>53</v>
      </c>
      <c r="L57" s="56">
        <v>48</v>
      </c>
      <c r="M57" s="130">
        <f>SUM(K57:L57)</f>
        <v>101</v>
      </c>
    </row>
    <row r="58" spans="2:13" ht="13.5" customHeight="1">
      <c r="B58" s="202"/>
      <c r="C58" s="53"/>
      <c r="D58" s="54"/>
      <c r="E58" s="56"/>
      <c r="F58" s="56"/>
      <c r="G58" s="56"/>
      <c r="H58" s="56"/>
      <c r="I58" s="56"/>
      <c r="J58" s="56"/>
      <c r="K58" s="56"/>
      <c r="L58" s="56"/>
      <c r="M58" s="130"/>
    </row>
    <row r="59" spans="2:13" ht="13.5" customHeight="1">
      <c r="B59" s="1598" t="s">
        <v>522</v>
      </c>
      <c r="C59" s="1739"/>
      <c r="D59" s="54">
        <f>SUM(D60:D66)</f>
        <v>32</v>
      </c>
      <c r="E59" s="56">
        <f>SUM(E60:E66)</f>
        <v>18</v>
      </c>
      <c r="F59" s="56">
        <f aca="true" t="shared" si="15" ref="F59:F66">SUM(D59:E59)</f>
        <v>50</v>
      </c>
      <c r="G59" s="56">
        <f aca="true" t="shared" si="16" ref="G59:M59">SUM(G60:G66)</f>
        <v>373</v>
      </c>
      <c r="H59" s="56">
        <f t="shared" si="16"/>
        <v>5979</v>
      </c>
      <c r="I59" s="56">
        <f t="shared" si="16"/>
        <v>5954</v>
      </c>
      <c r="J59" s="56">
        <f t="shared" si="16"/>
        <v>11933</v>
      </c>
      <c r="K59" s="56">
        <f t="shared" si="16"/>
        <v>245</v>
      </c>
      <c r="L59" s="56">
        <f t="shared" si="16"/>
        <v>231</v>
      </c>
      <c r="M59" s="130">
        <f t="shared" si="16"/>
        <v>476</v>
      </c>
    </row>
    <row r="60" spans="2:13" ht="13.5" customHeight="1">
      <c r="B60" s="202"/>
      <c r="C60" s="53" t="s">
        <v>1320</v>
      </c>
      <c r="D60" s="54">
        <v>7</v>
      </c>
      <c r="E60" s="107">
        <v>6</v>
      </c>
      <c r="F60" s="56">
        <f t="shared" si="15"/>
        <v>13</v>
      </c>
      <c r="G60" s="56">
        <v>61</v>
      </c>
      <c r="H60" s="56">
        <v>768</v>
      </c>
      <c r="I60" s="56">
        <v>758</v>
      </c>
      <c r="J60" s="56">
        <f aca="true" t="shared" si="17" ref="J60:J66">SUM(H60:I60)</f>
        <v>1526</v>
      </c>
      <c r="K60" s="56">
        <v>53</v>
      </c>
      <c r="L60" s="56">
        <v>30</v>
      </c>
      <c r="M60" s="130">
        <f aca="true" t="shared" si="18" ref="M60:M66">SUM(K60:L60)</f>
        <v>83</v>
      </c>
    </row>
    <row r="61" spans="2:13" ht="13.5" customHeight="1">
      <c r="B61" s="202"/>
      <c r="C61" s="53" t="s">
        <v>524</v>
      </c>
      <c r="D61" s="54">
        <v>3</v>
      </c>
      <c r="E61" s="107">
        <v>2</v>
      </c>
      <c r="F61" s="56">
        <f t="shared" si="15"/>
        <v>5</v>
      </c>
      <c r="G61" s="56">
        <v>39</v>
      </c>
      <c r="H61" s="56">
        <v>654</v>
      </c>
      <c r="I61" s="56">
        <v>675</v>
      </c>
      <c r="J61" s="56">
        <f t="shared" si="17"/>
        <v>1329</v>
      </c>
      <c r="K61" s="56">
        <v>27</v>
      </c>
      <c r="L61" s="56">
        <v>25</v>
      </c>
      <c r="M61" s="130">
        <f t="shared" si="18"/>
        <v>52</v>
      </c>
    </row>
    <row r="62" spans="2:13" ht="13.5" customHeight="1">
      <c r="B62" s="202"/>
      <c r="C62" s="53" t="s">
        <v>525</v>
      </c>
      <c r="D62" s="54">
        <v>3</v>
      </c>
      <c r="E62" s="107">
        <v>5</v>
      </c>
      <c r="F62" s="56">
        <f t="shared" si="15"/>
        <v>8</v>
      </c>
      <c r="G62" s="56">
        <v>54</v>
      </c>
      <c r="H62" s="56">
        <v>822</v>
      </c>
      <c r="I62" s="56">
        <v>870</v>
      </c>
      <c r="J62" s="56">
        <f t="shared" si="17"/>
        <v>1692</v>
      </c>
      <c r="K62" s="56">
        <v>32</v>
      </c>
      <c r="L62" s="56">
        <v>34</v>
      </c>
      <c r="M62" s="130">
        <f t="shared" si="18"/>
        <v>66</v>
      </c>
    </row>
    <row r="63" spans="2:13" ht="13.5" customHeight="1">
      <c r="B63" s="202"/>
      <c r="C63" s="53" t="s">
        <v>1324</v>
      </c>
      <c r="D63" s="54">
        <v>4</v>
      </c>
      <c r="E63" s="107">
        <v>1</v>
      </c>
      <c r="F63" s="56">
        <f t="shared" si="15"/>
        <v>5</v>
      </c>
      <c r="G63" s="56">
        <v>42</v>
      </c>
      <c r="H63" s="56">
        <v>660</v>
      </c>
      <c r="I63" s="56">
        <v>624</v>
      </c>
      <c r="J63" s="56">
        <f t="shared" si="17"/>
        <v>1284</v>
      </c>
      <c r="K63" s="56">
        <v>26</v>
      </c>
      <c r="L63" s="56">
        <v>28</v>
      </c>
      <c r="M63" s="130">
        <f t="shared" si="18"/>
        <v>54</v>
      </c>
    </row>
    <row r="64" spans="2:13" ht="13.5" customHeight="1">
      <c r="B64" s="202"/>
      <c r="C64" s="53" t="s">
        <v>527</v>
      </c>
      <c r="D64" s="54">
        <v>6</v>
      </c>
      <c r="E64" s="56">
        <v>1</v>
      </c>
      <c r="F64" s="56">
        <f t="shared" si="15"/>
        <v>7</v>
      </c>
      <c r="G64" s="56">
        <v>59</v>
      </c>
      <c r="H64" s="56">
        <v>1038</v>
      </c>
      <c r="I64" s="56">
        <v>1016</v>
      </c>
      <c r="J64" s="56">
        <f t="shared" si="17"/>
        <v>2054</v>
      </c>
      <c r="K64" s="56">
        <v>40</v>
      </c>
      <c r="L64" s="56">
        <v>35</v>
      </c>
      <c r="M64" s="130">
        <f t="shared" si="18"/>
        <v>75</v>
      </c>
    </row>
    <row r="65" spans="2:13" ht="13.5" customHeight="1">
      <c r="B65" s="202"/>
      <c r="C65" s="53" t="s">
        <v>528</v>
      </c>
      <c r="D65" s="54">
        <v>4</v>
      </c>
      <c r="E65" s="107">
        <v>3</v>
      </c>
      <c r="F65" s="56">
        <f t="shared" si="15"/>
        <v>7</v>
      </c>
      <c r="G65" s="56">
        <v>42</v>
      </c>
      <c r="H65" s="56">
        <v>656</v>
      </c>
      <c r="I65" s="56">
        <v>710</v>
      </c>
      <c r="J65" s="56">
        <f t="shared" si="17"/>
        <v>1366</v>
      </c>
      <c r="K65" s="56">
        <v>26</v>
      </c>
      <c r="L65" s="56">
        <v>26</v>
      </c>
      <c r="M65" s="130">
        <f t="shared" si="18"/>
        <v>52</v>
      </c>
    </row>
    <row r="66" spans="2:13" ht="13.5" customHeight="1">
      <c r="B66" s="202"/>
      <c r="C66" s="53" t="s">
        <v>1553</v>
      </c>
      <c r="D66" s="54">
        <v>5</v>
      </c>
      <c r="E66" s="107">
        <v>0</v>
      </c>
      <c r="F66" s="56">
        <f t="shared" si="15"/>
        <v>5</v>
      </c>
      <c r="G66" s="56">
        <v>76</v>
      </c>
      <c r="H66" s="56">
        <v>1381</v>
      </c>
      <c r="I66" s="56">
        <v>1301</v>
      </c>
      <c r="J66" s="56">
        <f t="shared" si="17"/>
        <v>2682</v>
      </c>
      <c r="K66" s="56">
        <v>41</v>
      </c>
      <c r="L66" s="56">
        <v>53</v>
      </c>
      <c r="M66" s="130">
        <f t="shared" si="18"/>
        <v>94</v>
      </c>
    </row>
    <row r="67" spans="2:13" ht="12.75" customHeight="1">
      <c r="B67" s="202"/>
      <c r="C67" s="53"/>
      <c r="D67" s="54"/>
      <c r="E67" s="56"/>
      <c r="F67" s="56"/>
      <c r="G67" s="56"/>
      <c r="H67" s="56"/>
      <c r="I67" s="56"/>
      <c r="J67" s="56"/>
      <c r="K67" s="56"/>
      <c r="L67" s="56"/>
      <c r="M67" s="130"/>
    </row>
    <row r="68" spans="2:13" ht="13.5" customHeight="1">
      <c r="B68" s="1598" t="s">
        <v>530</v>
      </c>
      <c r="C68" s="1739"/>
      <c r="D68" s="54">
        <f>SUM(D69)</f>
        <v>10</v>
      </c>
      <c r="E68" s="56">
        <f>SUM(E69)</f>
        <v>8</v>
      </c>
      <c r="F68" s="56">
        <f>SUM(D68:E68)</f>
        <v>18</v>
      </c>
      <c r="G68" s="56">
        <f aca="true" t="shared" si="19" ref="G68:M68">SUM(G69)</f>
        <v>85</v>
      </c>
      <c r="H68" s="56">
        <f t="shared" si="19"/>
        <v>1296</v>
      </c>
      <c r="I68" s="56">
        <f t="shared" si="19"/>
        <v>1218</v>
      </c>
      <c r="J68" s="56">
        <f t="shared" si="19"/>
        <v>2514</v>
      </c>
      <c r="K68" s="56">
        <f t="shared" si="19"/>
        <v>69</v>
      </c>
      <c r="L68" s="56">
        <f t="shared" si="19"/>
        <v>43</v>
      </c>
      <c r="M68" s="130">
        <f t="shared" si="19"/>
        <v>112</v>
      </c>
    </row>
    <row r="69" spans="2:13" ht="13.5" customHeight="1">
      <c r="B69" s="202"/>
      <c r="C69" s="53" t="s">
        <v>496</v>
      </c>
      <c r="D69" s="54">
        <v>10</v>
      </c>
      <c r="E69" s="107">
        <v>8</v>
      </c>
      <c r="F69" s="56">
        <f>SUM(D69:E69)</f>
        <v>18</v>
      </c>
      <c r="G69" s="56">
        <v>85</v>
      </c>
      <c r="H69" s="56">
        <v>1296</v>
      </c>
      <c r="I69" s="56">
        <v>1218</v>
      </c>
      <c r="J69" s="56">
        <f>SUM(H69:I69)</f>
        <v>2514</v>
      </c>
      <c r="K69" s="56">
        <v>69</v>
      </c>
      <c r="L69" s="56">
        <v>43</v>
      </c>
      <c r="M69" s="130">
        <f>SUM(K69:L69)</f>
        <v>112</v>
      </c>
    </row>
    <row r="70" spans="2:13" ht="13.5" customHeight="1">
      <c r="B70" s="202"/>
      <c r="C70" s="53"/>
      <c r="D70" s="54"/>
      <c r="E70" s="107"/>
      <c r="F70" s="56"/>
      <c r="G70" s="56"/>
      <c r="H70" s="56"/>
      <c r="I70" s="56"/>
      <c r="J70" s="56"/>
      <c r="K70" s="56"/>
      <c r="L70" s="56"/>
      <c r="M70" s="130"/>
    </row>
    <row r="71" spans="2:13" ht="13.5" customHeight="1">
      <c r="B71" s="1598" t="s">
        <v>1298</v>
      </c>
      <c r="C71" s="1739"/>
      <c r="D71" s="54">
        <f>SUM(D72:D76)</f>
        <v>22</v>
      </c>
      <c r="E71" s="56">
        <f>SUM(E72:E76)</f>
        <v>0</v>
      </c>
      <c r="F71" s="56">
        <f>SUM(D71:E71)</f>
        <v>22</v>
      </c>
      <c r="G71" s="56">
        <f aca="true" t="shared" si="20" ref="G71:M71">SUM(G72:G76)</f>
        <v>193</v>
      </c>
      <c r="H71" s="56">
        <f t="shared" si="20"/>
        <v>3260</v>
      </c>
      <c r="I71" s="56">
        <f t="shared" si="20"/>
        <v>3154</v>
      </c>
      <c r="J71" s="56">
        <f t="shared" si="20"/>
        <v>6414</v>
      </c>
      <c r="K71" s="56">
        <f t="shared" si="20"/>
        <v>129</v>
      </c>
      <c r="L71" s="56">
        <f t="shared" si="20"/>
        <v>123</v>
      </c>
      <c r="M71" s="130">
        <f t="shared" si="20"/>
        <v>252</v>
      </c>
    </row>
    <row r="72" spans="2:13" ht="13.5" customHeight="1">
      <c r="B72" s="202"/>
      <c r="C72" s="53" t="s">
        <v>1460</v>
      </c>
      <c r="D72" s="54">
        <v>3</v>
      </c>
      <c r="E72" s="107">
        <v>0</v>
      </c>
      <c r="F72" s="56">
        <f>SUM(D72:E72)</f>
        <v>3</v>
      </c>
      <c r="G72" s="56">
        <v>27</v>
      </c>
      <c r="H72" s="56">
        <v>473</v>
      </c>
      <c r="I72" s="56">
        <v>509</v>
      </c>
      <c r="J72" s="56">
        <f>SUM(H72:I72)</f>
        <v>982</v>
      </c>
      <c r="K72" s="56">
        <v>17</v>
      </c>
      <c r="L72" s="56">
        <v>19</v>
      </c>
      <c r="M72" s="130">
        <f>SUM(K72:L72)</f>
        <v>36</v>
      </c>
    </row>
    <row r="73" spans="2:13" ht="13.5" customHeight="1">
      <c r="B73" s="202"/>
      <c r="C73" s="53" t="s">
        <v>533</v>
      </c>
      <c r="D73" s="54">
        <v>5</v>
      </c>
      <c r="E73" s="107">
        <v>0</v>
      </c>
      <c r="F73" s="56">
        <f>SUM(D73:E73)</f>
        <v>5</v>
      </c>
      <c r="G73" s="56">
        <v>39</v>
      </c>
      <c r="H73" s="56">
        <v>628</v>
      </c>
      <c r="I73" s="56">
        <v>640</v>
      </c>
      <c r="J73" s="56">
        <f>SUM(H73:I73)</f>
        <v>1268</v>
      </c>
      <c r="K73" s="56">
        <v>28</v>
      </c>
      <c r="L73" s="56">
        <v>24</v>
      </c>
      <c r="M73" s="130">
        <f>SUM(K73:L73)</f>
        <v>52</v>
      </c>
    </row>
    <row r="74" spans="2:13" ht="13.5" customHeight="1">
      <c r="B74" s="202"/>
      <c r="C74" s="53" t="s">
        <v>1329</v>
      </c>
      <c r="D74" s="54">
        <v>6</v>
      </c>
      <c r="E74" s="107">
        <v>0</v>
      </c>
      <c r="F74" s="56">
        <f>SUM(D74:E74)</f>
        <v>6</v>
      </c>
      <c r="G74" s="56">
        <v>46</v>
      </c>
      <c r="H74" s="56">
        <v>678</v>
      </c>
      <c r="I74" s="56">
        <v>628</v>
      </c>
      <c r="J74" s="56">
        <f>SUM(H74:I74)</f>
        <v>1306</v>
      </c>
      <c r="K74" s="56">
        <v>34</v>
      </c>
      <c r="L74" s="56">
        <v>25</v>
      </c>
      <c r="M74" s="130">
        <f>SUM(K74:L74)</f>
        <v>59</v>
      </c>
    </row>
    <row r="75" spans="2:13" ht="13.5" customHeight="1">
      <c r="B75" s="202"/>
      <c r="C75" s="53" t="s">
        <v>1219</v>
      </c>
      <c r="D75" s="54">
        <v>8</v>
      </c>
      <c r="E75" s="107">
        <v>0</v>
      </c>
      <c r="F75" s="56">
        <f>SUM(D75:E75)</f>
        <v>8</v>
      </c>
      <c r="G75" s="56">
        <v>81</v>
      </c>
      <c r="H75" s="56">
        <v>1481</v>
      </c>
      <c r="I75" s="56">
        <v>1377</v>
      </c>
      <c r="J75" s="56">
        <f>SUM(H75:I75)</f>
        <v>2858</v>
      </c>
      <c r="K75" s="56">
        <v>50</v>
      </c>
      <c r="L75" s="56">
        <v>55</v>
      </c>
      <c r="M75" s="130">
        <f>SUM(K75:L75)</f>
        <v>105</v>
      </c>
    </row>
    <row r="76" spans="2:13" ht="13.5" customHeight="1">
      <c r="B76" s="202"/>
      <c r="C76" s="53"/>
      <c r="D76" s="54"/>
      <c r="E76" s="107"/>
      <c r="F76" s="56"/>
      <c r="G76" s="56"/>
      <c r="H76" s="56"/>
      <c r="I76" s="56"/>
      <c r="J76" s="56"/>
      <c r="K76" s="56"/>
      <c r="L76" s="56"/>
      <c r="M76" s="130"/>
    </row>
    <row r="77" spans="2:13" ht="13.5" customHeight="1">
      <c r="B77" s="1598" t="s">
        <v>521</v>
      </c>
      <c r="C77" s="1730"/>
      <c r="D77" s="54">
        <f aca="true" t="shared" si="21" ref="D77:M77">SUM(D25,D29,D35,D38,D47,D59,D68,D71,D54)</f>
        <v>200</v>
      </c>
      <c r="E77" s="56">
        <f t="shared" si="21"/>
        <v>108</v>
      </c>
      <c r="F77" s="56">
        <f t="shared" si="21"/>
        <v>308</v>
      </c>
      <c r="G77" s="56">
        <f t="shared" si="21"/>
        <v>2047</v>
      </c>
      <c r="H77" s="56">
        <f t="shared" si="21"/>
        <v>33385</v>
      </c>
      <c r="I77" s="56">
        <f t="shared" si="21"/>
        <v>32077</v>
      </c>
      <c r="J77" s="56">
        <f t="shared" si="21"/>
        <v>65462</v>
      </c>
      <c r="K77" s="56">
        <f t="shared" si="21"/>
        <v>1302</v>
      </c>
      <c r="L77" s="56">
        <f t="shared" si="21"/>
        <v>1327</v>
      </c>
      <c r="M77" s="130">
        <f t="shared" si="21"/>
        <v>2629</v>
      </c>
    </row>
    <row r="78" spans="2:13" s="167" customFormat="1" ht="9" customHeight="1">
      <c r="B78" s="862"/>
      <c r="C78" s="1129"/>
      <c r="D78" s="863"/>
      <c r="E78" s="863"/>
      <c r="F78" s="863"/>
      <c r="G78" s="863"/>
      <c r="H78" s="863"/>
      <c r="I78" s="863"/>
      <c r="J78" s="863"/>
      <c r="K78" s="863"/>
      <c r="L78" s="863"/>
      <c r="M78" s="864"/>
    </row>
    <row r="79" spans="2:7" ht="12" customHeight="1">
      <c r="B79" s="137" t="s">
        <v>1303</v>
      </c>
      <c r="G79" s="1114"/>
    </row>
    <row r="80" spans="2:7" ht="12">
      <c r="B80" s="137" t="s">
        <v>1299</v>
      </c>
      <c r="G80" s="1114"/>
    </row>
  </sheetData>
  <mergeCells count="18">
    <mergeCell ref="B77:C77"/>
    <mergeCell ref="B25:C25"/>
    <mergeCell ref="B29:C29"/>
    <mergeCell ref="B35:C35"/>
    <mergeCell ref="B68:C68"/>
    <mergeCell ref="B71:C71"/>
    <mergeCell ref="B38:C38"/>
    <mergeCell ref="B47:C47"/>
    <mergeCell ref="B54:C54"/>
    <mergeCell ref="B59:C59"/>
    <mergeCell ref="H3:J4"/>
    <mergeCell ref="K3:M4"/>
    <mergeCell ref="G3:G5"/>
    <mergeCell ref="B23:C23"/>
    <mergeCell ref="B7:C7"/>
    <mergeCell ref="B8:C8"/>
    <mergeCell ref="B3:C5"/>
    <mergeCell ref="D3:F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0"/>
  <dimension ref="B1:P80"/>
  <sheetViews>
    <sheetView workbookViewId="0" topLeftCell="A1">
      <selection activeCell="A1" sqref="A1"/>
    </sheetView>
  </sheetViews>
  <sheetFormatPr defaultColWidth="9.00390625" defaultRowHeight="13.5"/>
  <cols>
    <col min="1" max="1" width="3.875" style="137" customWidth="1"/>
    <col min="2" max="2" width="2.625" style="137" customWidth="1"/>
    <col min="3" max="3" width="10.875" style="137" customWidth="1"/>
    <col min="4" max="4" width="8.625" style="137" customWidth="1"/>
    <col min="5" max="6" width="8.875" style="137" customWidth="1"/>
    <col min="7" max="7" width="10.00390625" style="137" customWidth="1"/>
    <col min="8" max="9" width="8.625" style="137" bestFit="1" customWidth="1"/>
    <col min="10" max="10" width="9.375" style="137" bestFit="1" customWidth="1"/>
    <col min="11" max="13" width="8.625" style="137" bestFit="1" customWidth="1"/>
    <col min="14" max="16384" width="9.00390625" style="137" customWidth="1"/>
  </cols>
  <sheetData>
    <row r="1" spans="2:10" ht="14.25">
      <c r="B1" s="138" t="s">
        <v>1307</v>
      </c>
      <c r="C1" s="1130"/>
      <c r="J1" s="203"/>
    </row>
    <row r="2" spans="2:10" ht="12.75" thickBot="1">
      <c r="B2" s="203"/>
      <c r="C2" s="1115"/>
      <c r="D2" s="203"/>
      <c r="E2" s="203"/>
      <c r="F2" s="203"/>
      <c r="G2" s="203"/>
      <c r="H2" s="203"/>
      <c r="I2" s="203"/>
      <c r="J2" s="203"/>
    </row>
    <row r="3" spans="2:13" ht="13.5" customHeight="1" thickTop="1">
      <c r="B3" s="1731" t="s">
        <v>503</v>
      </c>
      <c r="C3" s="1732"/>
      <c r="D3" s="1722" t="s">
        <v>1288</v>
      </c>
      <c r="E3" s="1723"/>
      <c r="F3" s="1726"/>
      <c r="G3" s="1335" t="s">
        <v>1300</v>
      </c>
      <c r="H3" s="1722" t="s">
        <v>1305</v>
      </c>
      <c r="I3" s="1723"/>
      <c r="J3" s="1723"/>
      <c r="K3" s="1722" t="s">
        <v>1290</v>
      </c>
      <c r="L3" s="1723"/>
      <c r="M3" s="1726"/>
    </row>
    <row r="4" spans="2:13" ht="13.5" customHeight="1">
      <c r="B4" s="1733"/>
      <c r="C4" s="1734"/>
      <c r="D4" s="1724"/>
      <c r="E4" s="1725"/>
      <c r="F4" s="1727"/>
      <c r="G4" s="1744"/>
      <c r="H4" s="1724"/>
      <c r="I4" s="1725"/>
      <c r="J4" s="1725"/>
      <c r="K4" s="1724"/>
      <c r="L4" s="1725"/>
      <c r="M4" s="1727"/>
    </row>
    <row r="5" spans="2:13" ht="21" customHeight="1">
      <c r="B5" s="1735"/>
      <c r="C5" s="1736"/>
      <c r="D5" s="1116" t="s">
        <v>1301</v>
      </c>
      <c r="E5" s="1116" t="s">
        <v>1302</v>
      </c>
      <c r="F5" s="1116" t="s">
        <v>1516</v>
      </c>
      <c r="G5" s="1745"/>
      <c r="H5" s="1116" t="s">
        <v>1291</v>
      </c>
      <c r="I5" s="1116" t="s">
        <v>1292</v>
      </c>
      <c r="J5" s="1131" t="s">
        <v>1516</v>
      </c>
      <c r="K5" s="1116" t="s">
        <v>1291</v>
      </c>
      <c r="L5" s="1116" t="s">
        <v>1292</v>
      </c>
      <c r="M5" s="1131" t="s">
        <v>1516</v>
      </c>
    </row>
    <row r="6" spans="2:13" s="1118" customFormat="1" ht="12.75" customHeight="1">
      <c r="B6" s="1119"/>
      <c r="C6" s="1120"/>
      <c r="D6" s="1121"/>
      <c r="E6" s="1122"/>
      <c r="F6" s="1122"/>
      <c r="G6" s="1122"/>
      <c r="H6" s="1122"/>
      <c r="I6" s="1122"/>
      <c r="J6" s="1122"/>
      <c r="K6" s="1122"/>
      <c r="L6" s="1122"/>
      <c r="M6" s="1123"/>
    </row>
    <row r="7" spans="2:13" ht="14.25" customHeight="1">
      <c r="B7" s="1598" t="s">
        <v>507</v>
      </c>
      <c r="C7" s="1479"/>
      <c r="D7" s="54">
        <v>204</v>
      </c>
      <c r="E7" s="56">
        <v>17</v>
      </c>
      <c r="F7" s="56">
        <f>SUM(D7:E7)</f>
        <v>221</v>
      </c>
      <c r="G7" s="56">
        <v>2431</v>
      </c>
      <c r="H7" s="56">
        <v>53355</v>
      </c>
      <c r="I7" s="56">
        <v>51150</v>
      </c>
      <c r="J7" s="56">
        <f>SUM(H7:I7)</f>
        <v>104505</v>
      </c>
      <c r="K7" s="56">
        <v>2763</v>
      </c>
      <c r="L7" s="56">
        <v>1047</v>
      </c>
      <c r="M7" s="130">
        <v>3809</v>
      </c>
    </row>
    <row r="8" spans="2:13" s="167" customFormat="1" ht="13.5" customHeight="1">
      <c r="B8" s="1403" t="s">
        <v>1293</v>
      </c>
      <c r="C8" s="1478"/>
      <c r="D8" s="61">
        <f aca="true" t="shared" si="0" ref="D8:M8">SUM(D23+D77)</f>
        <v>204</v>
      </c>
      <c r="E8" s="62">
        <f t="shared" si="0"/>
        <v>15</v>
      </c>
      <c r="F8" s="62">
        <f t="shared" si="0"/>
        <v>219</v>
      </c>
      <c r="G8" s="62">
        <f t="shared" si="0"/>
        <v>2389</v>
      </c>
      <c r="H8" s="62">
        <f t="shared" si="0"/>
        <v>51079</v>
      </c>
      <c r="I8" s="62">
        <f t="shared" si="0"/>
        <v>48856</v>
      </c>
      <c r="J8" s="62">
        <f t="shared" si="0"/>
        <v>99935</v>
      </c>
      <c r="K8" s="62">
        <f t="shared" si="0"/>
        <v>2706</v>
      </c>
      <c r="L8" s="62">
        <f t="shared" si="0"/>
        <v>1106</v>
      </c>
      <c r="M8" s="617">
        <f t="shared" si="0"/>
        <v>3812</v>
      </c>
    </row>
    <row r="9" spans="2:13" s="159" customFormat="1" ht="13.5" customHeight="1">
      <c r="B9" s="520"/>
      <c r="C9" s="616"/>
      <c r="D9" s="1124"/>
      <c r="E9" s="1125"/>
      <c r="F9" s="56"/>
      <c r="G9" s="1125"/>
      <c r="H9" s="62"/>
      <c r="I9" s="62"/>
      <c r="J9" s="1125"/>
      <c r="K9" s="62"/>
      <c r="L9" s="62"/>
      <c r="M9" s="1126"/>
    </row>
    <row r="10" spans="2:13" ht="12" customHeight="1">
      <c r="B10" s="202"/>
      <c r="C10" s="53" t="s">
        <v>484</v>
      </c>
      <c r="D10" s="54">
        <v>19</v>
      </c>
      <c r="E10" s="56">
        <v>0</v>
      </c>
      <c r="F10" s="56">
        <f aca="true" t="shared" si="1" ref="F10:F21">SUM(D10:E10)</f>
        <v>19</v>
      </c>
      <c r="G10" s="56">
        <v>290</v>
      </c>
      <c r="H10" s="56">
        <v>6616</v>
      </c>
      <c r="I10" s="56">
        <v>6097</v>
      </c>
      <c r="J10" s="56">
        <f aca="true" t="shared" si="2" ref="J10:J21">SUM(H10:I10)</f>
        <v>12713</v>
      </c>
      <c r="K10" s="56">
        <v>328</v>
      </c>
      <c r="L10" s="56">
        <v>132</v>
      </c>
      <c r="M10" s="130">
        <f aca="true" t="shared" si="3" ref="M10:M21">SUM(K10:L10)</f>
        <v>460</v>
      </c>
    </row>
    <row r="11" spans="2:13" ht="13.5" customHeight="1">
      <c r="B11" s="202"/>
      <c r="C11" s="53" t="s">
        <v>485</v>
      </c>
      <c r="D11" s="54">
        <v>11</v>
      </c>
      <c r="E11" s="56">
        <v>3</v>
      </c>
      <c r="F11" s="56">
        <f t="shared" si="1"/>
        <v>14</v>
      </c>
      <c r="G11" s="56">
        <v>163</v>
      </c>
      <c r="H11" s="56">
        <v>3482</v>
      </c>
      <c r="I11" s="56">
        <v>3279</v>
      </c>
      <c r="J11" s="56">
        <f t="shared" si="2"/>
        <v>6761</v>
      </c>
      <c r="K11" s="56">
        <v>191</v>
      </c>
      <c r="L11" s="56">
        <v>69</v>
      </c>
      <c r="M11" s="130">
        <f t="shared" si="3"/>
        <v>260</v>
      </c>
    </row>
    <row r="12" spans="2:13" ht="13.5" customHeight="1">
      <c r="B12" s="202"/>
      <c r="C12" s="53" t="s">
        <v>486</v>
      </c>
      <c r="D12" s="54">
        <v>12</v>
      </c>
      <c r="E12" s="56">
        <v>1</v>
      </c>
      <c r="F12" s="56">
        <f t="shared" si="1"/>
        <v>13</v>
      </c>
      <c r="G12" s="56">
        <v>163</v>
      </c>
      <c r="H12" s="56">
        <v>3576</v>
      </c>
      <c r="I12" s="56">
        <v>3418</v>
      </c>
      <c r="J12" s="56">
        <f t="shared" si="2"/>
        <v>6994</v>
      </c>
      <c r="K12" s="56">
        <v>181</v>
      </c>
      <c r="L12" s="56">
        <v>75</v>
      </c>
      <c r="M12" s="130">
        <f t="shared" si="3"/>
        <v>256</v>
      </c>
    </row>
    <row r="13" spans="2:13" ht="13.5" customHeight="1">
      <c r="B13" s="202"/>
      <c r="C13" s="53" t="s">
        <v>487</v>
      </c>
      <c r="D13" s="54">
        <v>10</v>
      </c>
      <c r="E13" s="107">
        <v>1</v>
      </c>
      <c r="F13" s="56">
        <f t="shared" si="1"/>
        <v>11</v>
      </c>
      <c r="G13" s="56">
        <v>164</v>
      </c>
      <c r="H13" s="56">
        <v>3765</v>
      </c>
      <c r="I13" s="56">
        <v>3528</v>
      </c>
      <c r="J13" s="56">
        <f t="shared" si="2"/>
        <v>7293</v>
      </c>
      <c r="K13" s="56">
        <v>177</v>
      </c>
      <c r="L13" s="56">
        <v>77</v>
      </c>
      <c r="M13" s="130">
        <f t="shared" si="3"/>
        <v>254</v>
      </c>
    </row>
    <row r="14" spans="2:13" ht="13.5" customHeight="1">
      <c r="B14" s="202"/>
      <c r="C14" s="53" t="s">
        <v>488</v>
      </c>
      <c r="D14" s="54">
        <v>5</v>
      </c>
      <c r="E14" s="56">
        <v>0</v>
      </c>
      <c r="F14" s="56">
        <f t="shared" si="1"/>
        <v>5</v>
      </c>
      <c r="G14" s="56">
        <v>73</v>
      </c>
      <c r="H14" s="56">
        <v>1618</v>
      </c>
      <c r="I14" s="56">
        <v>1569</v>
      </c>
      <c r="J14" s="56">
        <f t="shared" si="2"/>
        <v>3187</v>
      </c>
      <c r="K14" s="56">
        <v>81</v>
      </c>
      <c r="L14" s="56">
        <v>32</v>
      </c>
      <c r="M14" s="130">
        <f t="shared" si="3"/>
        <v>113</v>
      </c>
    </row>
    <row r="15" spans="2:13" ht="13.5" customHeight="1">
      <c r="B15" s="202"/>
      <c r="C15" s="53" t="s">
        <v>489</v>
      </c>
      <c r="D15" s="54">
        <v>6</v>
      </c>
      <c r="E15" s="107">
        <v>1</v>
      </c>
      <c r="F15" s="56">
        <f t="shared" si="1"/>
        <v>7</v>
      </c>
      <c r="G15" s="56">
        <v>74</v>
      </c>
      <c r="H15" s="56">
        <v>1574</v>
      </c>
      <c r="I15" s="56">
        <v>1450</v>
      </c>
      <c r="J15" s="56">
        <f t="shared" si="2"/>
        <v>3024</v>
      </c>
      <c r="K15" s="56">
        <v>80</v>
      </c>
      <c r="L15" s="56">
        <v>41</v>
      </c>
      <c r="M15" s="130">
        <f t="shared" si="3"/>
        <v>121</v>
      </c>
    </row>
    <row r="16" spans="2:13" ht="13.5" customHeight="1">
      <c r="B16" s="202"/>
      <c r="C16" s="53" t="s">
        <v>490</v>
      </c>
      <c r="D16" s="54">
        <v>5</v>
      </c>
      <c r="E16" s="56">
        <v>0</v>
      </c>
      <c r="F16" s="56">
        <f t="shared" si="1"/>
        <v>5</v>
      </c>
      <c r="G16" s="56">
        <v>70</v>
      </c>
      <c r="H16" s="56">
        <v>1490</v>
      </c>
      <c r="I16" s="56">
        <v>1456</v>
      </c>
      <c r="J16" s="56">
        <f t="shared" si="2"/>
        <v>2946</v>
      </c>
      <c r="K16" s="56">
        <v>73</v>
      </c>
      <c r="L16" s="56">
        <v>34</v>
      </c>
      <c r="M16" s="130">
        <f t="shared" si="3"/>
        <v>107</v>
      </c>
    </row>
    <row r="17" spans="2:13" ht="13.5" customHeight="1">
      <c r="B17" s="202"/>
      <c r="C17" s="53" t="s">
        <v>491</v>
      </c>
      <c r="D17" s="54">
        <v>6</v>
      </c>
      <c r="E17" s="107">
        <v>0</v>
      </c>
      <c r="F17" s="56">
        <f t="shared" si="1"/>
        <v>6</v>
      </c>
      <c r="G17" s="56">
        <v>71</v>
      </c>
      <c r="H17" s="56">
        <v>1525</v>
      </c>
      <c r="I17" s="56">
        <v>1476</v>
      </c>
      <c r="J17" s="56">
        <f t="shared" si="2"/>
        <v>3001</v>
      </c>
      <c r="K17" s="56">
        <v>82</v>
      </c>
      <c r="L17" s="56">
        <v>33</v>
      </c>
      <c r="M17" s="130">
        <f t="shared" si="3"/>
        <v>115</v>
      </c>
    </row>
    <row r="18" spans="2:13" ht="13.5" customHeight="1">
      <c r="B18" s="202"/>
      <c r="C18" s="53" t="s">
        <v>492</v>
      </c>
      <c r="D18" s="54">
        <v>6</v>
      </c>
      <c r="E18" s="107">
        <v>1</v>
      </c>
      <c r="F18" s="56">
        <f t="shared" si="1"/>
        <v>7</v>
      </c>
      <c r="G18" s="56">
        <v>63</v>
      </c>
      <c r="H18" s="56">
        <v>1305</v>
      </c>
      <c r="I18" s="56">
        <v>1275</v>
      </c>
      <c r="J18" s="56">
        <f t="shared" si="2"/>
        <v>2580</v>
      </c>
      <c r="K18" s="56">
        <v>74</v>
      </c>
      <c r="L18" s="56">
        <v>32</v>
      </c>
      <c r="M18" s="130">
        <f t="shared" si="3"/>
        <v>106</v>
      </c>
    </row>
    <row r="19" spans="2:13" ht="13.5" customHeight="1">
      <c r="B19" s="202"/>
      <c r="C19" s="53" t="s">
        <v>493</v>
      </c>
      <c r="D19" s="54">
        <v>8</v>
      </c>
      <c r="E19" s="107">
        <v>0</v>
      </c>
      <c r="F19" s="56">
        <f t="shared" si="1"/>
        <v>8</v>
      </c>
      <c r="G19" s="56">
        <v>85</v>
      </c>
      <c r="H19" s="56">
        <v>1748</v>
      </c>
      <c r="I19" s="56">
        <v>1683</v>
      </c>
      <c r="J19" s="56">
        <f t="shared" si="2"/>
        <v>3431</v>
      </c>
      <c r="K19" s="56">
        <v>91</v>
      </c>
      <c r="L19" s="56">
        <v>49</v>
      </c>
      <c r="M19" s="130">
        <f t="shared" si="3"/>
        <v>140</v>
      </c>
    </row>
    <row r="20" spans="2:13" ht="13.5" customHeight="1">
      <c r="B20" s="202"/>
      <c r="C20" s="53" t="s">
        <v>494</v>
      </c>
      <c r="D20" s="54">
        <v>4</v>
      </c>
      <c r="E20" s="107">
        <v>0</v>
      </c>
      <c r="F20" s="56">
        <f t="shared" si="1"/>
        <v>4</v>
      </c>
      <c r="G20" s="56">
        <v>67</v>
      </c>
      <c r="H20" s="56">
        <v>1439</v>
      </c>
      <c r="I20" s="56">
        <v>1415</v>
      </c>
      <c r="J20" s="56">
        <f t="shared" si="2"/>
        <v>2854</v>
      </c>
      <c r="K20" s="56">
        <v>66</v>
      </c>
      <c r="L20" s="56">
        <v>38</v>
      </c>
      <c r="M20" s="130">
        <f t="shared" si="3"/>
        <v>104</v>
      </c>
    </row>
    <row r="21" spans="2:13" ht="13.5" customHeight="1">
      <c r="B21" s="202"/>
      <c r="C21" s="53" t="s">
        <v>495</v>
      </c>
      <c r="D21" s="54">
        <v>7</v>
      </c>
      <c r="E21" s="107">
        <v>0</v>
      </c>
      <c r="F21" s="56">
        <f t="shared" si="1"/>
        <v>7</v>
      </c>
      <c r="G21" s="56">
        <v>67</v>
      </c>
      <c r="H21" s="56">
        <v>1335</v>
      </c>
      <c r="I21" s="56">
        <v>1266</v>
      </c>
      <c r="J21" s="56">
        <f t="shared" si="2"/>
        <v>2601</v>
      </c>
      <c r="K21" s="56">
        <v>79</v>
      </c>
      <c r="L21" s="56">
        <v>28</v>
      </c>
      <c r="M21" s="130">
        <f t="shared" si="3"/>
        <v>107</v>
      </c>
    </row>
    <row r="22" spans="2:13" ht="13.5" customHeight="1">
      <c r="B22" s="202"/>
      <c r="C22" s="53"/>
      <c r="D22" s="54"/>
      <c r="E22" s="56"/>
      <c r="F22" s="56"/>
      <c r="G22" s="56"/>
      <c r="H22" s="56"/>
      <c r="I22" s="56"/>
      <c r="J22" s="56"/>
      <c r="K22" s="56"/>
      <c r="L22" s="56"/>
      <c r="M22" s="130"/>
    </row>
    <row r="23" spans="2:13" ht="13.5" customHeight="1">
      <c r="B23" s="1598" t="s">
        <v>520</v>
      </c>
      <c r="C23" s="1740"/>
      <c r="D23" s="54">
        <f aca="true" t="shared" si="4" ref="D23:M23">SUM(D10:D21)</f>
        <v>99</v>
      </c>
      <c r="E23" s="56">
        <f t="shared" si="4"/>
        <v>7</v>
      </c>
      <c r="F23" s="56">
        <f t="shared" si="4"/>
        <v>106</v>
      </c>
      <c r="G23" s="56">
        <f t="shared" si="4"/>
        <v>1350</v>
      </c>
      <c r="H23" s="56">
        <f t="shared" si="4"/>
        <v>29473</v>
      </c>
      <c r="I23" s="56">
        <f t="shared" si="4"/>
        <v>27912</v>
      </c>
      <c r="J23" s="56">
        <f t="shared" si="4"/>
        <v>57385</v>
      </c>
      <c r="K23" s="56">
        <f t="shared" si="4"/>
        <v>1503</v>
      </c>
      <c r="L23" s="56">
        <f t="shared" si="4"/>
        <v>640</v>
      </c>
      <c r="M23" s="130">
        <f t="shared" si="4"/>
        <v>2143</v>
      </c>
    </row>
    <row r="24" spans="2:13" ht="13.5" customHeight="1">
      <c r="B24" s="520"/>
      <c r="C24" s="1132"/>
      <c r="D24" s="54"/>
      <c r="E24" s="56"/>
      <c r="F24" s="56"/>
      <c r="G24" s="56"/>
      <c r="H24" s="56"/>
      <c r="I24" s="56"/>
      <c r="J24" s="56"/>
      <c r="K24" s="56"/>
      <c r="L24" s="56"/>
      <c r="M24" s="130"/>
    </row>
    <row r="25" spans="2:13" ht="13.5" customHeight="1">
      <c r="B25" s="1741" t="s">
        <v>541</v>
      </c>
      <c r="C25" s="1742"/>
      <c r="D25" s="54">
        <f>SUM(D26:D27)</f>
        <v>5</v>
      </c>
      <c r="E25" s="56">
        <f>SUM(E26:E27)</f>
        <v>0</v>
      </c>
      <c r="F25" s="56">
        <f>SUM(D25:E25)</f>
        <v>5</v>
      </c>
      <c r="G25" s="56">
        <f aca="true" t="shared" si="5" ref="G25:M25">SUM(G26:G27)</f>
        <v>52</v>
      </c>
      <c r="H25" s="56">
        <f t="shared" si="5"/>
        <v>1150</v>
      </c>
      <c r="I25" s="56">
        <f t="shared" si="5"/>
        <v>1007</v>
      </c>
      <c r="J25" s="56">
        <f t="shared" si="5"/>
        <v>2157</v>
      </c>
      <c r="K25" s="56">
        <f t="shared" si="5"/>
        <v>55</v>
      </c>
      <c r="L25" s="56">
        <f t="shared" si="5"/>
        <v>27</v>
      </c>
      <c r="M25" s="130">
        <f t="shared" si="5"/>
        <v>82</v>
      </c>
    </row>
    <row r="26" spans="2:13" ht="13.5" customHeight="1">
      <c r="B26" s="202"/>
      <c r="C26" s="53" t="s">
        <v>1294</v>
      </c>
      <c r="D26" s="54">
        <v>2</v>
      </c>
      <c r="E26" s="107">
        <v>0</v>
      </c>
      <c r="F26" s="56">
        <f>SUM(D26:E26)</f>
        <v>2</v>
      </c>
      <c r="G26" s="56">
        <v>22</v>
      </c>
      <c r="H26" s="56">
        <v>502</v>
      </c>
      <c r="I26" s="56">
        <v>432</v>
      </c>
      <c r="J26" s="56">
        <f>SUM(H26:I26)</f>
        <v>934</v>
      </c>
      <c r="K26" s="56">
        <v>22</v>
      </c>
      <c r="L26" s="56">
        <v>13</v>
      </c>
      <c r="M26" s="130">
        <f>SUM(K26:L26)</f>
        <v>35</v>
      </c>
    </row>
    <row r="27" spans="2:13" ht="13.5" customHeight="1">
      <c r="B27" s="202"/>
      <c r="C27" s="53" t="s">
        <v>543</v>
      </c>
      <c r="D27" s="54">
        <v>3</v>
      </c>
      <c r="E27" s="107">
        <v>0</v>
      </c>
      <c r="F27" s="56">
        <f>SUM(D27:E27)</f>
        <v>3</v>
      </c>
      <c r="G27" s="56">
        <v>30</v>
      </c>
      <c r="H27" s="56">
        <v>648</v>
      </c>
      <c r="I27" s="56">
        <v>575</v>
      </c>
      <c r="J27" s="56">
        <f>SUM(H27:I27)</f>
        <v>1223</v>
      </c>
      <c r="K27" s="56">
        <v>33</v>
      </c>
      <c r="L27" s="56">
        <v>14</v>
      </c>
      <c r="M27" s="130">
        <f>SUM(K27:L27)</f>
        <v>47</v>
      </c>
    </row>
    <row r="28" spans="2:13" ht="13.5" customHeight="1">
      <c r="B28" s="202"/>
      <c r="C28" s="53"/>
      <c r="D28" s="54"/>
      <c r="E28" s="107"/>
      <c r="F28" s="56"/>
      <c r="G28" s="56"/>
      <c r="H28" s="56"/>
      <c r="I28" s="56"/>
      <c r="J28" s="56"/>
      <c r="K28" s="56"/>
      <c r="L28" s="56"/>
      <c r="M28" s="130"/>
    </row>
    <row r="29" spans="2:13" ht="13.5" customHeight="1">
      <c r="B29" s="1598" t="s">
        <v>544</v>
      </c>
      <c r="C29" s="1743"/>
      <c r="D29" s="54">
        <f>SUM(D30:D33)</f>
        <v>15</v>
      </c>
      <c r="E29" s="56">
        <f>SUM(E30:E33)</f>
        <v>2</v>
      </c>
      <c r="F29" s="56">
        <f>SUM(D29:E29)</f>
        <v>17</v>
      </c>
      <c r="G29" s="56">
        <f>SUM(G30:G33)</f>
        <v>150</v>
      </c>
      <c r="H29" s="56">
        <f>SUM(H30:H33)</f>
        <v>3006</v>
      </c>
      <c r="I29" s="56">
        <v>2940</v>
      </c>
      <c r="J29" s="56">
        <f>SUM(J30:J33)</f>
        <v>5946</v>
      </c>
      <c r="K29" s="56">
        <f>SUM(K30:K33)</f>
        <v>179</v>
      </c>
      <c r="L29" s="56">
        <f>SUM(L30:L33)</f>
        <v>63</v>
      </c>
      <c r="M29" s="130">
        <f>SUM(M30:M33)</f>
        <v>242</v>
      </c>
    </row>
    <row r="30" spans="2:13" ht="13.5" customHeight="1">
      <c r="B30" s="202"/>
      <c r="C30" s="53" t="s">
        <v>545</v>
      </c>
      <c r="D30" s="54">
        <v>3</v>
      </c>
      <c r="E30" s="107">
        <v>2</v>
      </c>
      <c r="F30" s="56">
        <f>SUM(D30:E30)</f>
        <v>5</v>
      </c>
      <c r="G30" s="56">
        <v>35</v>
      </c>
      <c r="H30" s="56">
        <v>696</v>
      </c>
      <c r="I30" s="56">
        <v>616</v>
      </c>
      <c r="J30" s="56">
        <f>SUM(H30:I30)</f>
        <v>1312</v>
      </c>
      <c r="K30" s="56">
        <v>42</v>
      </c>
      <c r="L30" s="56">
        <v>14</v>
      </c>
      <c r="M30" s="130">
        <f>SUM(K30:L30)</f>
        <v>56</v>
      </c>
    </row>
    <row r="31" spans="2:13" ht="13.5" customHeight="1">
      <c r="B31" s="202"/>
      <c r="C31" s="53" t="s">
        <v>546</v>
      </c>
      <c r="D31" s="54">
        <v>3</v>
      </c>
      <c r="E31" s="56">
        <v>0</v>
      </c>
      <c r="F31" s="56">
        <f>SUM(D31:E31)</f>
        <v>3</v>
      </c>
      <c r="G31" s="56">
        <v>33</v>
      </c>
      <c r="H31" s="56">
        <v>664</v>
      </c>
      <c r="I31" s="56">
        <v>682</v>
      </c>
      <c r="J31" s="56">
        <v>1347</v>
      </c>
      <c r="K31" s="56">
        <v>42</v>
      </c>
      <c r="L31" s="56">
        <v>10</v>
      </c>
      <c r="M31" s="130">
        <f>SUM(K31:L31)</f>
        <v>52</v>
      </c>
    </row>
    <row r="32" spans="2:13" ht="13.5" customHeight="1">
      <c r="B32" s="202"/>
      <c r="C32" s="53" t="s">
        <v>1346</v>
      </c>
      <c r="D32" s="54">
        <v>5</v>
      </c>
      <c r="E32" s="56">
        <v>0</v>
      </c>
      <c r="F32" s="56">
        <f>SUM(D32:E32)</f>
        <v>5</v>
      </c>
      <c r="G32" s="56">
        <v>32</v>
      </c>
      <c r="H32" s="56">
        <v>585</v>
      </c>
      <c r="I32" s="56">
        <v>597</v>
      </c>
      <c r="J32" s="56">
        <f>SUM(H32:I32)</f>
        <v>1182</v>
      </c>
      <c r="K32" s="56">
        <v>41</v>
      </c>
      <c r="L32" s="56">
        <v>14</v>
      </c>
      <c r="M32" s="130">
        <f>SUM(K32:L32)</f>
        <v>55</v>
      </c>
    </row>
    <row r="33" spans="2:13" ht="13.5" customHeight="1">
      <c r="B33" s="202"/>
      <c r="C33" s="53" t="s">
        <v>548</v>
      </c>
      <c r="D33" s="54">
        <v>4</v>
      </c>
      <c r="E33" s="107">
        <v>0</v>
      </c>
      <c r="F33" s="56">
        <f>SUM(D33:E33)</f>
        <v>4</v>
      </c>
      <c r="G33" s="56">
        <v>50</v>
      </c>
      <c r="H33" s="56">
        <v>1061</v>
      </c>
      <c r="I33" s="56">
        <v>1044</v>
      </c>
      <c r="J33" s="56">
        <f>SUM(H33:I33)</f>
        <v>2105</v>
      </c>
      <c r="K33" s="56">
        <v>54</v>
      </c>
      <c r="L33" s="56">
        <v>25</v>
      </c>
      <c r="M33" s="130">
        <f>SUM(K33:L33)</f>
        <v>79</v>
      </c>
    </row>
    <row r="34" spans="2:13" ht="13.5" customHeight="1">
      <c r="B34" s="202"/>
      <c r="C34" s="53"/>
      <c r="D34" s="54"/>
      <c r="E34" s="107"/>
      <c r="F34" s="56"/>
      <c r="G34" s="56"/>
      <c r="H34" s="56"/>
      <c r="I34" s="56"/>
      <c r="J34" s="56"/>
      <c r="K34" s="56"/>
      <c r="L34" s="56"/>
      <c r="M34" s="130"/>
    </row>
    <row r="35" spans="2:13" ht="13.5" customHeight="1">
      <c r="B35" s="1598" t="s">
        <v>549</v>
      </c>
      <c r="C35" s="1743"/>
      <c r="D35" s="54">
        <f>SUM(D36)</f>
        <v>3</v>
      </c>
      <c r="E35" s="56">
        <f>SUM(E36)</f>
        <v>0</v>
      </c>
      <c r="F35" s="56">
        <f>SUM(D35:E35)</f>
        <v>3</v>
      </c>
      <c r="G35" s="56">
        <f aca="true" t="shared" si="6" ref="G35:M35">SUM(G36)</f>
        <v>28</v>
      </c>
      <c r="H35" s="56">
        <f t="shared" si="6"/>
        <v>644</v>
      </c>
      <c r="I35" s="56">
        <f t="shared" si="6"/>
        <v>570</v>
      </c>
      <c r="J35" s="56">
        <f t="shared" si="6"/>
        <v>1214</v>
      </c>
      <c r="K35" s="56">
        <f t="shared" si="6"/>
        <v>31</v>
      </c>
      <c r="L35" s="56">
        <f t="shared" si="6"/>
        <v>15</v>
      </c>
      <c r="M35" s="130">
        <f t="shared" si="6"/>
        <v>46</v>
      </c>
    </row>
    <row r="36" spans="2:13" ht="13.5" customHeight="1">
      <c r="B36" s="202"/>
      <c r="C36" s="53" t="s">
        <v>500</v>
      </c>
      <c r="D36" s="54">
        <v>3</v>
      </c>
      <c r="E36" s="107">
        <v>0</v>
      </c>
      <c r="F36" s="56">
        <f>SUM(D36:E36)</f>
        <v>3</v>
      </c>
      <c r="G36" s="56">
        <v>28</v>
      </c>
      <c r="H36" s="56">
        <v>644</v>
      </c>
      <c r="I36" s="56">
        <v>570</v>
      </c>
      <c r="J36" s="56">
        <f>SUM(H36:I36)</f>
        <v>1214</v>
      </c>
      <c r="K36" s="56">
        <v>31</v>
      </c>
      <c r="L36" s="56">
        <v>15</v>
      </c>
      <c r="M36" s="130">
        <f>SUM(K36:L36)</f>
        <v>46</v>
      </c>
    </row>
    <row r="37" spans="2:13" ht="13.5" customHeight="1">
      <c r="B37" s="202"/>
      <c r="C37" s="53"/>
      <c r="D37" s="54"/>
      <c r="E37" s="107"/>
      <c r="F37" s="56"/>
      <c r="G37" s="56"/>
      <c r="H37" s="56"/>
      <c r="I37" s="56"/>
      <c r="J37" s="56"/>
      <c r="K37" s="56"/>
      <c r="L37" s="56"/>
      <c r="M37" s="130"/>
    </row>
    <row r="38" spans="2:13" ht="13.5" customHeight="1">
      <c r="B38" s="1598" t="s">
        <v>535</v>
      </c>
      <c r="C38" s="1743"/>
      <c r="D38" s="54">
        <f>SUM(D39:D45)</f>
        <v>20</v>
      </c>
      <c r="E38" s="56">
        <f>SUM(E39:E45)</f>
        <v>1</v>
      </c>
      <c r="F38" s="56">
        <f aca="true" t="shared" si="7" ref="F38:F45">SUM(D38:E38)</f>
        <v>21</v>
      </c>
      <c r="G38" s="56">
        <f aca="true" t="shared" si="8" ref="G38:M38">SUM(G39:G45)</f>
        <v>172</v>
      </c>
      <c r="H38" s="56">
        <f t="shared" si="8"/>
        <v>3518</v>
      </c>
      <c r="I38" s="56">
        <f t="shared" si="8"/>
        <v>3446</v>
      </c>
      <c r="J38" s="56">
        <f t="shared" si="8"/>
        <v>6964</v>
      </c>
      <c r="K38" s="56">
        <f t="shared" si="8"/>
        <v>205</v>
      </c>
      <c r="L38" s="56">
        <f t="shared" si="8"/>
        <v>71</v>
      </c>
      <c r="M38" s="130">
        <f t="shared" si="8"/>
        <v>276</v>
      </c>
    </row>
    <row r="39" spans="2:13" ht="13.5" customHeight="1">
      <c r="B39" s="202"/>
      <c r="C39" s="53" t="s">
        <v>1525</v>
      </c>
      <c r="D39" s="54">
        <v>3</v>
      </c>
      <c r="E39" s="56">
        <v>0</v>
      </c>
      <c r="F39" s="56">
        <f t="shared" si="7"/>
        <v>3</v>
      </c>
      <c r="G39" s="56">
        <v>23</v>
      </c>
      <c r="H39" s="56">
        <v>454</v>
      </c>
      <c r="I39" s="56">
        <v>428</v>
      </c>
      <c r="J39" s="56">
        <f aca="true" t="shared" si="9" ref="J39:J45">SUM(H39:I39)</f>
        <v>882</v>
      </c>
      <c r="K39" s="56">
        <v>28</v>
      </c>
      <c r="L39" s="56">
        <v>10</v>
      </c>
      <c r="M39" s="130">
        <f aca="true" t="shared" si="10" ref="M39:M45">SUM(K39:L39)</f>
        <v>38</v>
      </c>
    </row>
    <row r="40" spans="2:13" ht="13.5" customHeight="1">
      <c r="B40" s="202"/>
      <c r="C40" s="53" t="s">
        <v>1526</v>
      </c>
      <c r="D40" s="54">
        <v>4</v>
      </c>
      <c r="E40" s="107">
        <v>0</v>
      </c>
      <c r="F40" s="56">
        <f t="shared" si="7"/>
        <v>4</v>
      </c>
      <c r="G40" s="56">
        <v>20</v>
      </c>
      <c r="H40" s="56">
        <v>354</v>
      </c>
      <c r="I40" s="56">
        <v>343</v>
      </c>
      <c r="J40" s="56">
        <f t="shared" si="9"/>
        <v>697</v>
      </c>
      <c r="K40" s="56">
        <v>25</v>
      </c>
      <c r="L40" s="56">
        <v>12</v>
      </c>
      <c r="M40" s="130">
        <f t="shared" si="10"/>
        <v>37</v>
      </c>
    </row>
    <row r="41" spans="2:13" ht="13.5" customHeight="1">
      <c r="B41" s="202"/>
      <c r="C41" s="53" t="s">
        <v>15</v>
      </c>
      <c r="D41" s="54">
        <v>3</v>
      </c>
      <c r="E41" s="107">
        <v>0</v>
      </c>
      <c r="F41" s="56">
        <f t="shared" si="7"/>
        <v>3</v>
      </c>
      <c r="G41" s="56">
        <v>22</v>
      </c>
      <c r="H41" s="56">
        <v>474</v>
      </c>
      <c r="I41" s="56">
        <v>465</v>
      </c>
      <c r="J41" s="56">
        <f t="shared" si="9"/>
        <v>939</v>
      </c>
      <c r="K41" s="56">
        <v>26</v>
      </c>
      <c r="L41" s="56">
        <v>10</v>
      </c>
      <c r="M41" s="130">
        <f t="shared" si="10"/>
        <v>36</v>
      </c>
    </row>
    <row r="42" spans="2:13" ht="13.5" customHeight="1">
      <c r="B42" s="202"/>
      <c r="C42" s="53" t="s">
        <v>16</v>
      </c>
      <c r="D42" s="54">
        <v>2</v>
      </c>
      <c r="E42" s="56">
        <v>0</v>
      </c>
      <c r="F42" s="56">
        <f t="shared" si="7"/>
        <v>2</v>
      </c>
      <c r="G42" s="56">
        <v>17</v>
      </c>
      <c r="H42" s="56">
        <v>317</v>
      </c>
      <c r="I42" s="56">
        <v>378</v>
      </c>
      <c r="J42" s="56">
        <f t="shared" si="9"/>
        <v>695</v>
      </c>
      <c r="K42" s="56">
        <v>21</v>
      </c>
      <c r="L42" s="56">
        <v>5</v>
      </c>
      <c r="M42" s="130">
        <f t="shared" si="10"/>
        <v>26</v>
      </c>
    </row>
    <row r="43" spans="2:13" ht="13.5" customHeight="1">
      <c r="B43" s="202"/>
      <c r="C43" s="53" t="s">
        <v>538</v>
      </c>
      <c r="D43" s="54">
        <v>3</v>
      </c>
      <c r="E43" s="107">
        <v>1</v>
      </c>
      <c r="F43" s="56">
        <f t="shared" si="7"/>
        <v>4</v>
      </c>
      <c r="G43" s="56">
        <v>34</v>
      </c>
      <c r="H43" s="56">
        <v>725</v>
      </c>
      <c r="I43" s="56">
        <v>634</v>
      </c>
      <c r="J43" s="56">
        <f t="shared" si="9"/>
        <v>1359</v>
      </c>
      <c r="K43" s="56">
        <v>41</v>
      </c>
      <c r="L43" s="56">
        <v>12</v>
      </c>
      <c r="M43" s="130">
        <f t="shared" si="10"/>
        <v>53</v>
      </c>
    </row>
    <row r="44" spans="2:13" ht="13.5" customHeight="1">
      <c r="B44" s="202"/>
      <c r="C44" s="53" t="s">
        <v>1337</v>
      </c>
      <c r="D44" s="54">
        <v>1</v>
      </c>
      <c r="E44" s="56">
        <v>0</v>
      </c>
      <c r="F44" s="56">
        <f t="shared" si="7"/>
        <v>1</v>
      </c>
      <c r="G44" s="56">
        <v>19</v>
      </c>
      <c r="H44" s="56">
        <v>427</v>
      </c>
      <c r="I44" s="56">
        <v>414</v>
      </c>
      <c r="J44" s="56">
        <f t="shared" si="9"/>
        <v>841</v>
      </c>
      <c r="K44" s="56">
        <v>20</v>
      </c>
      <c r="L44" s="56">
        <v>8</v>
      </c>
      <c r="M44" s="130">
        <f t="shared" si="10"/>
        <v>28</v>
      </c>
    </row>
    <row r="45" spans="2:15" ht="13.5" customHeight="1">
      <c r="B45" s="202"/>
      <c r="C45" s="53" t="s">
        <v>1338</v>
      </c>
      <c r="D45" s="54">
        <v>4</v>
      </c>
      <c r="E45" s="56">
        <v>0</v>
      </c>
      <c r="F45" s="56">
        <f t="shared" si="7"/>
        <v>4</v>
      </c>
      <c r="G45" s="56">
        <v>37</v>
      </c>
      <c r="H45" s="56">
        <v>767</v>
      </c>
      <c r="I45" s="56">
        <v>784</v>
      </c>
      <c r="J45" s="56">
        <f t="shared" si="9"/>
        <v>1551</v>
      </c>
      <c r="K45" s="56">
        <v>44</v>
      </c>
      <c r="L45" s="56">
        <v>14</v>
      </c>
      <c r="M45" s="130">
        <f t="shared" si="10"/>
        <v>58</v>
      </c>
      <c r="O45" s="203"/>
    </row>
    <row r="46" spans="2:15" ht="13.5" customHeight="1">
      <c r="B46" s="202"/>
      <c r="C46" s="53"/>
      <c r="D46" s="54"/>
      <c r="E46" s="56"/>
      <c r="F46" s="56"/>
      <c r="G46" s="56"/>
      <c r="H46" s="56"/>
      <c r="I46" s="56"/>
      <c r="J46" s="56"/>
      <c r="K46" s="56"/>
      <c r="L46" s="56"/>
      <c r="M46" s="130"/>
      <c r="O46" s="203"/>
    </row>
    <row r="47" spans="2:16" ht="13.5" customHeight="1">
      <c r="B47" s="1598" t="s">
        <v>1295</v>
      </c>
      <c r="C47" s="1743"/>
      <c r="D47" s="54">
        <f>SUM(D48:D52)</f>
        <v>16</v>
      </c>
      <c r="E47" s="56">
        <f>SUM(E48:E52)</f>
        <v>1</v>
      </c>
      <c r="F47" s="56">
        <f aca="true" t="shared" si="11" ref="F47:F52">SUM(D47:E47)</f>
        <v>17</v>
      </c>
      <c r="G47" s="56">
        <f aca="true" t="shared" si="12" ref="G47:M47">SUM(G48:G52)</f>
        <v>187</v>
      </c>
      <c r="H47" s="56">
        <f t="shared" si="12"/>
        <v>3978</v>
      </c>
      <c r="I47" s="56">
        <f t="shared" si="12"/>
        <v>3846</v>
      </c>
      <c r="J47" s="56">
        <f t="shared" si="12"/>
        <v>7824</v>
      </c>
      <c r="K47" s="56">
        <f t="shared" si="12"/>
        <v>206</v>
      </c>
      <c r="L47" s="56">
        <f t="shared" si="12"/>
        <v>84</v>
      </c>
      <c r="M47" s="130">
        <f t="shared" si="12"/>
        <v>290</v>
      </c>
      <c r="N47" s="56"/>
      <c r="O47" s="56"/>
      <c r="P47" s="56"/>
    </row>
    <row r="48" spans="2:13" ht="13.5" customHeight="1">
      <c r="B48" s="207"/>
      <c r="C48" s="1133" t="s">
        <v>1351</v>
      </c>
      <c r="D48" s="54">
        <v>4</v>
      </c>
      <c r="E48" s="56">
        <v>0</v>
      </c>
      <c r="F48" s="56">
        <f t="shared" si="11"/>
        <v>4</v>
      </c>
      <c r="G48" s="56">
        <v>57</v>
      </c>
      <c r="H48" s="56">
        <v>1302</v>
      </c>
      <c r="I48" s="56">
        <v>1245</v>
      </c>
      <c r="J48" s="56">
        <f>SUM(H48:I48)</f>
        <v>2547</v>
      </c>
      <c r="K48" s="56">
        <v>65</v>
      </c>
      <c r="L48" s="56">
        <v>22</v>
      </c>
      <c r="M48" s="130">
        <f>SUM(K48:L48)</f>
        <v>87</v>
      </c>
    </row>
    <row r="49" spans="2:13" ht="13.5" customHeight="1">
      <c r="B49" s="207"/>
      <c r="C49" s="53" t="s">
        <v>1296</v>
      </c>
      <c r="D49" s="54">
        <v>2</v>
      </c>
      <c r="E49" s="56">
        <v>0</v>
      </c>
      <c r="F49" s="56">
        <f t="shared" si="11"/>
        <v>2</v>
      </c>
      <c r="G49" s="56">
        <v>16</v>
      </c>
      <c r="H49" s="56">
        <v>358</v>
      </c>
      <c r="I49" s="56">
        <v>305</v>
      </c>
      <c r="J49" s="56">
        <f>SUM(H49:I49)</f>
        <v>663</v>
      </c>
      <c r="K49" s="56">
        <v>18</v>
      </c>
      <c r="L49" s="56">
        <v>7</v>
      </c>
      <c r="M49" s="130">
        <f>SUM(K49:L49)</f>
        <v>25</v>
      </c>
    </row>
    <row r="50" spans="2:13" ht="13.5" customHeight="1">
      <c r="B50" s="207"/>
      <c r="C50" s="53" t="s">
        <v>1560</v>
      </c>
      <c r="D50" s="54">
        <v>2</v>
      </c>
      <c r="E50" s="56">
        <v>0</v>
      </c>
      <c r="F50" s="56">
        <f t="shared" si="11"/>
        <v>2</v>
      </c>
      <c r="G50" s="56">
        <v>24</v>
      </c>
      <c r="H50" s="56">
        <v>517</v>
      </c>
      <c r="I50" s="56">
        <v>493</v>
      </c>
      <c r="J50" s="56">
        <f>SUM(H50:I50)</f>
        <v>1010</v>
      </c>
      <c r="K50" s="56">
        <v>25</v>
      </c>
      <c r="L50" s="56">
        <v>12</v>
      </c>
      <c r="M50" s="130">
        <f>SUM(K50:L50)</f>
        <v>37</v>
      </c>
    </row>
    <row r="51" spans="2:13" ht="13.5" customHeight="1">
      <c r="B51" s="202"/>
      <c r="C51" s="53" t="s">
        <v>1561</v>
      </c>
      <c r="D51" s="54">
        <v>3</v>
      </c>
      <c r="E51" s="56">
        <v>0</v>
      </c>
      <c r="F51" s="56">
        <f t="shared" si="11"/>
        <v>3</v>
      </c>
      <c r="G51" s="56">
        <v>36</v>
      </c>
      <c r="H51" s="56">
        <v>669</v>
      </c>
      <c r="I51" s="56">
        <v>702</v>
      </c>
      <c r="J51" s="56">
        <f>SUM(H51:I51)</f>
        <v>1371</v>
      </c>
      <c r="K51" s="56">
        <v>38</v>
      </c>
      <c r="L51" s="56">
        <v>19</v>
      </c>
      <c r="M51" s="130">
        <f>SUM(K51:L51)</f>
        <v>57</v>
      </c>
    </row>
    <row r="52" spans="2:13" ht="13.5" customHeight="1">
      <c r="B52" s="202"/>
      <c r="C52" s="53" t="s">
        <v>554</v>
      </c>
      <c r="D52" s="54">
        <v>5</v>
      </c>
      <c r="E52" s="107">
        <v>1</v>
      </c>
      <c r="F52" s="56">
        <f t="shared" si="11"/>
        <v>6</v>
      </c>
      <c r="G52" s="56">
        <v>54</v>
      </c>
      <c r="H52" s="56">
        <v>1132</v>
      </c>
      <c r="I52" s="56">
        <v>1101</v>
      </c>
      <c r="J52" s="56">
        <f>SUM(H52:I52)</f>
        <v>2233</v>
      </c>
      <c r="K52" s="56">
        <v>60</v>
      </c>
      <c r="L52" s="56">
        <v>24</v>
      </c>
      <c r="M52" s="130">
        <f>SUM(K52:L52)</f>
        <v>84</v>
      </c>
    </row>
    <row r="53" spans="2:13" ht="13.5" customHeight="1">
      <c r="B53" s="202"/>
      <c r="C53" s="53"/>
      <c r="D53" s="54"/>
      <c r="E53" s="107"/>
      <c r="F53" s="56"/>
      <c r="G53" s="56"/>
      <c r="H53" s="56"/>
      <c r="I53" s="56"/>
      <c r="J53" s="56"/>
      <c r="K53" s="56"/>
      <c r="L53" s="56"/>
      <c r="M53" s="130"/>
    </row>
    <row r="54" spans="2:13" ht="13.5" customHeight="1">
      <c r="B54" s="1598" t="s">
        <v>1297</v>
      </c>
      <c r="C54" s="1743"/>
      <c r="D54" s="893">
        <f>SUM(D55:D57)</f>
        <v>15</v>
      </c>
      <c r="E54" s="107">
        <f>SUM(E55:E57)</f>
        <v>1</v>
      </c>
      <c r="F54" s="56">
        <f>SUM(D54:E54)</f>
        <v>16</v>
      </c>
      <c r="G54" s="107">
        <f aca="true" t="shared" si="13" ref="G54:M54">SUM(G55:G57)</f>
        <v>120</v>
      </c>
      <c r="H54" s="107">
        <f t="shared" si="13"/>
        <v>2403</v>
      </c>
      <c r="I54" s="107">
        <f t="shared" si="13"/>
        <v>2329</v>
      </c>
      <c r="J54" s="107">
        <f t="shared" si="13"/>
        <v>4732</v>
      </c>
      <c r="K54" s="107">
        <f t="shared" si="13"/>
        <v>140</v>
      </c>
      <c r="L54" s="107">
        <f t="shared" si="13"/>
        <v>63</v>
      </c>
      <c r="M54" s="108">
        <f t="shared" si="13"/>
        <v>203</v>
      </c>
    </row>
    <row r="55" spans="2:13" ht="13.5" customHeight="1">
      <c r="B55" s="202"/>
      <c r="C55" s="53" t="s">
        <v>939</v>
      </c>
      <c r="D55" s="54">
        <v>5</v>
      </c>
      <c r="E55" s="56">
        <v>0</v>
      </c>
      <c r="F55" s="56">
        <f>SUM(D55:E55)</f>
        <v>5</v>
      </c>
      <c r="G55" s="56">
        <v>49</v>
      </c>
      <c r="H55" s="56">
        <v>1011</v>
      </c>
      <c r="I55" s="56">
        <v>938</v>
      </c>
      <c r="J55" s="56">
        <f>SUM(H55:I55)</f>
        <v>1949</v>
      </c>
      <c r="K55" s="56">
        <v>52</v>
      </c>
      <c r="L55" s="56">
        <v>26</v>
      </c>
      <c r="M55" s="130">
        <f>SUM(K55:L55)</f>
        <v>78</v>
      </c>
    </row>
    <row r="56" spans="2:13" ht="13.5" customHeight="1">
      <c r="B56" s="202"/>
      <c r="C56" s="53" t="s">
        <v>940</v>
      </c>
      <c r="D56" s="54">
        <v>2</v>
      </c>
      <c r="E56" s="107">
        <v>0</v>
      </c>
      <c r="F56" s="56">
        <f>SUM(D56:E56)</f>
        <v>2</v>
      </c>
      <c r="G56" s="56">
        <v>28</v>
      </c>
      <c r="H56" s="56">
        <v>603</v>
      </c>
      <c r="I56" s="56">
        <v>637</v>
      </c>
      <c r="J56" s="56">
        <f>SUM(H56:I56)</f>
        <v>1240</v>
      </c>
      <c r="K56" s="56">
        <v>30</v>
      </c>
      <c r="L56" s="56">
        <v>14</v>
      </c>
      <c r="M56" s="130">
        <f>SUM(K56:L56)</f>
        <v>44</v>
      </c>
    </row>
    <row r="57" spans="2:13" ht="13.5" customHeight="1">
      <c r="B57" s="202"/>
      <c r="C57" s="53" t="s">
        <v>938</v>
      </c>
      <c r="D57" s="54">
        <v>8</v>
      </c>
      <c r="E57" s="56">
        <v>1</v>
      </c>
      <c r="F57" s="56">
        <f>SUM(D57:E57)</f>
        <v>9</v>
      </c>
      <c r="G57" s="56">
        <v>43</v>
      </c>
      <c r="H57" s="56">
        <v>789</v>
      </c>
      <c r="I57" s="56">
        <v>754</v>
      </c>
      <c r="J57" s="56">
        <f>SUM(H57:I57)</f>
        <v>1543</v>
      </c>
      <c r="K57" s="56">
        <v>58</v>
      </c>
      <c r="L57" s="56">
        <v>23</v>
      </c>
      <c r="M57" s="130">
        <f>SUM(K57:L57)</f>
        <v>81</v>
      </c>
    </row>
    <row r="58" spans="2:13" ht="13.5" customHeight="1">
      <c r="B58" s="202"/>
      <c r="C58" s="53"/>
      <c r="D58" s="54"/>
      <c r="E58" s="56"/>
      <c r="F58" s="56"/>
      <c r="G58" s="56"/>
      <c r="H58" s="56"/>
      <c r="I58" s="56"/>
      <c r="J58" s="56"/>
      <c r="K58" s="56"/>
      <c r="L58" s="56"/>
      <c r="M58" s="130"/>
    </row>
    <row r="59" spans="2:13" ht="13.5" customHeight="1">
      <c r="B59" s="1598" t="s">
        <v>522</v>
      </c>
      <c r="C59" s="1743"/>
      <c r="D59" s="54">
        <f>SUM(D60:D66)</f>
        <v>17</v>
      </c>
      <c r="E59" s="56">
        <f>SUM(E60:E66)</f>
        <v>1</v>
      </c>
      <c r="F59" s="56">
        <f aca="true" t="shared" si="14" ref="F59:F66">SUM(D59:E59)</f>
        <v>18</v>
      </c>
      <c r="G59" s="56">
        <f aca="true" t="shared" si="15" ref="G59:M59">SUM(G60:G66)</f>
        <v>183</v>
      </c>
      <c r="H59" s="56">
        <f t="shared" si="15"/>
        <v>3891</v>
      </c>
      <c r="I59" s="56">
        <f t="shared" si="15"/>
        <v>3733</v>
      </c>
      <c r="J59" s="56">
        <f t="shared" si="15"/>
        <v>7624</v>
      </c>
      <c r="K59" s="56">
        <f t="shared" si="15"/>
        <v>222</v>
      </c>
      <c r="L59" s="56">
        <f t="shared" si="15"/>
        <v>74</v>
      </c>
      <c r="M59" s="130">
        <f t="shared" si="15"/>
        <v>296</v>
      </c>
    </row>
    <row r="60" spans="2:13" ht="13.5" customHeight="1">
      <c r="B60" s="202"/>
      <c r="C60" s="53" t="s">
        <v>1320</v>
      </c>
      <c r="D60" s="54">
        <v>4</v>
      </c>
      <c r="E60" s="107">
        <v>1</v>
      </c>
      <c r="F60" s="56">
        <f t="shared" si="14"/>
        <v>5</v>
      </c>
      <c r="G60" s="56">
        <v>24</v>
      </c>
      <c r="H60" s="56">
        <v>436</v>
      </c>
      <c r="I60" s="56">
        <v>444</v>
      </c>
      <c r="J60" s="56">
        <f aca="true" t="shared" si="16" ref="J60:J66">SUM(H60:I60)</f>
        <v>880</v>
      </c>
      <c r="K60" s="56">
        <v>34</v>
      </c>
      <c r="L60" s="56">
        <v>9</v>
      </c>
      <c r="M60" s="130">
        <f aca="true" t="shared" si="17" ref="M60:M66">SUM(K60:L60)</f>
        <v>43</v>
      </c>
    </row>
    <row r="61" spans="2:13" ht="13.5" customHeight="1">
      <c r="B61" s="202"/>
      <c r="C61" s="53" t="s">
        <v>524</v>
      </c>
      <c r="D61" s="54">
        <v>1</v>
      </c>
      <c r="E61" s="107">
        <v>0</v>
      </c>
      <c r="F61" s="56">
        <f t="shared" si="14"/>
        <v>1</v>
      </c>
      <c r="G61" s="56">
        <v>18</v>
      </c>
      <c r="H61" s="56">
        <v>386</v>
      </c>
      <c r="I61" s="56">
        <v>398</v>
      </c>
      <c r="J61" s="56">
        <f t="shared" si="16"/>
        <v>784</v>
      </c>
      <c r="K61" s="56">
        <v>19</v>
      </c>
      <c r="L61" s="56">
        <v>8</v>
      </c>
      <c r="M61" s="130">
        <f t="shared" si="17"/>
        <v>27</v>
      </c>
    </row>
    <row r="62" spans="2:13" ht="13.5" customHeight="1">
      <c r="B62" s="202"/>
      <c r="C62" s="53" t="s">
        <v>525</v>
      </c>
      <c r="D62" s="54">
        <v>1</v>
      </c>
      <c r="E62" s="107">
        <v>0</v>
      </c>
      <c r="F62" s="56">
        <f t="shared" si="14"/>
        <v>1</v>
      </c>
      <c r="G62" s="56">
        <v>24</v>
      </c>
      <c r="H62" s="56">
        <v>561</v>
      </c>
      <c r="I62" s="56">
        <v>551</v>
      </c>
      <c r="J62" s="56">
        <f t="shared" si="16"/>
        <v>1112</v>
      </c>
      <c r="K62" s="56">
        <v>27</v>
      </c>
      <c r="L62" s="56">
        <v>9</v>
      </c>
      <c r="M62" s="130">
        <f t="shared" si="17"/>
        <v>36</v>
      </c>
    </row>
    <row r="63" spans="2:13" ht="13.5" customHeight="1">
      <c r="B63" s="202"/>
      <c r="C63" s="53" t="s">
        <v>1324</v>
      </c>
      <c r="D63" s="54">
        <v>1</v>
      </c>
      <c r="E63" s="107">
        <v>0</v>
      </c>
      <c r="F63" s="56">
        <f t="shared" si="14"/>
        <v>1</v>
      </c>
      <c r="G63" s="56">
        <v>19</v>
      </c>
      <c r="H63" s="56">
        <v>427</v>
      </c>
      <c r="I63" s="56">
        <v>436</v>
      </c>
      <c r="J63" s="56">
        <f t="shared" si="16"/>
        <v>863</v>
      </c>
      <c r="K63" s="56">
        <v>21</v>
      </c>
      <c r="L63" s="56">
        <v>8</v>
      </c>
      <c r="M63" s="130">
        <f t="shared" si="17"/>
        <v>29</v>
      </c>
    </row>
    <row r="64" spans="2:13" ht="13.5" customHeight="1">
      <c r="B64" s="202"/>
      <c r="C64" s="53" t="s">
        <v>527</v>
      </c>
      <c r="D64" s="54">
        <v>4</v>
      </c>
      <c r="E64" s="56">
        <v>0</v>
      </c>
      <c r="F64" s="56">
        <f t="shared" si="14"/>
        <v>4</v>
      </c>
      <c r="G64" s="56">
        <v>33</v>
      </c>
      <c r="H64" s="56">
        <v>673</v>
      </c>
      <c r="I64" s="56">
        <v>611</v>
      </c>
      <c r="J64" s="56">
        <f t="shared" si="16"/>
        <v>1284</v>
      </c>
      <c r="K64" s="56">
        <v>41</v>
      </c>
      <c r="L64" s="56">
        <v>14</v>
      </c>
      <c r="M64" s="130">
        <f t="shared" si="17"/>
        <v>55</v>
      </c>
    </row>
    <row r="65" spans="2:13" ht="13.5" customHeight="1">
      <c r="B65" s="202"/>
      <c r="C65" s="53" t="s">
        <v>24</v>
      </c>
      <c r="D65" s="54">
        <v>4</v>
      </c>
      <c r="E65" s="107">
        <v>0</v>
      </c>
      <c r="F65" s="56">
        <f t="shared" si="14"/>
        <v>4</v>
      </c>
      <c r="G65" s="56">
        <v>24</v>
      </c>
      <c r="H65" s="56">
        <v>469</v>
      </c>
      <c r="I65" s="56">
        <v>427</v>
      </c>
      <c r="J65" s="56">
        <f t="shared" si="16"/>
        <v>896</v>
      </c>
      <c r="K65" s="56">
        <v>32</v>
      </c>
      <c r="L65" s="56">
        <v>10</v>
      </c>
      <c r="M65" s="130">
        <f t="shared" si="17"/>
        <v>42</v>
      </c>
    </row>
    <row r="66" spans="2:13" ht="13.5" customHeight="1">
      <c r="B66" s="202"/>
      <c r="C66" s="53" t="s">
        <v>1553</v>
      </c>
      <c r="D66" s="54">
        <v>2</v>
      </c>
      <c r="E66" s="107">
        <v>0</v>
      </c>
      <c r="F66" s="56">
        <f t="shared" si="14"/>
        <v>2</v>
      </c>
      <c r="G66" s="56">
        <v>41</v>
      </c>
      <c r="H66" s="56">
        <v>939</v>
      </c>
      <c r="I66" s="56">
        <v>866</v>
      </c>
      <c r="J66" s="56">
        <f t="shared" si="16"/>
        <v>1805</v>
      </c>
      <c r="K66" s="56">
        <v>48</v>
      </c>
      <c r="L66" s="56">
        <v>16</v>
      </c>
      <c r="M66" s="130">
        <f t="shared" si="17"/>
        <v>64</v>
      </c>
    </row>
    <row r="67" spans="2:13" ht="12.75" customHeight="1">
      <c r="B67" s="202"/>
      <c r="C67" s="53"/>
      <c r="D67" s="54"/>
      <c r="E67" s="56"/>
      <c r="F67" s="56"/>
      <c r="G67" s="56"/>
      <c r="H67" s="56"/>
      <c r="I67" s="56"/>
      <c r="J67" s="56"/>
      <c r="K67" s="56"/>
      <c r="L67" s="56"/>
      <c r="M67" s="130"/>
    </row>
    <row r="68" spans="2:13" ht="13.5" customHeight="1">
      <c r="B68" s="1598" t="s">
        <v>530</v>
      </c>
      <c r="C68" s="1743"/>
      <c r="D68" s="54">
        <f>SUM(D69)</f>
        <v>6</v>
      </c>
      <c r="E68" s="56">
        <f>SUM(E69)</f>
        <v>1</v>
      </c>
      <c r="F68" s="56">
        <f>SUM(D68:E68)</f>
        <v>7</v>
      </c>
      <c r="G68" s="56">
        <f aca="true" t="shared" si="18" ref="G68:M68">SUM(G69)</f>
        <v>44</v>
      </c>
      <c r="H68" s="56">
        <f t="shared" si="18"/>
        <v>831</v>
      </c>
      <c r="I68" s="56">
        <f t="shared" si="18"/>
        <v>826</v>
      </c>
      <c r="J68" s="56">
        <f t="shared" si="18"/>
        <v>1657</v>
      </c>
      <c r="K68" s="56">
        <f t="shared" si="18"/>
        <v>51</v>
      </c>
      <c r="L68" s="56">
        <f t="shared" si="18"/>
        <v>23</v>
      </c>
      <c r="M68" s="130">
        <f t="shared" si="18"/>
        <v>74</v>
      </c>
    </row>
    <row r="69" spans="2:13" ht="13.5" customHeight="1">
      <c r="B69" s="202"/>
      <c r="C69" s="53" t="s">
        <v>496</v>
      </c>
      <c r="D69" s="54">
        <v>6</v>
      </c>
      <c r="E69" s="107">
        <v>1</v>
      </c>
      <c r="F69" s="56">
        <f>SUM(D69:E69)</f>
        <v>7</v>
      </c>
      <c r="G69" s="56">
        <v>44</v>
      </c>
      <c r="H69" s="56">
        <v>831</v>
      </c>
      <c r="I69" s="56">
        <v>826</v>
      </c>
      <c r="J69" s="56">
        <f>SUM(H69:I69)</f>
        <v>1657</v>
      </c>
      <c r="K69" s="56">
        <v>51</v>
      </c>
      <c r="L69" s="56">
        <v>23</v>
      </c>
      <c r="M69" s="130">
        <f>SUM(K69:L69)</f>
        <v>74</v>
      </c>
    </row>
    <row r="70" spans="2:13" ht="13.5" customHeight="1">
      <c r="B70" s="202"/>
      <c r="C70" s="53"/>
      <c r="D70" s="54"/>
      <c r="E70" s="107"/>
      <c r="F70" s="56"/>
      <c r="G70" s="56"/>
      <c r="H70" s="56"/>
      <c r="I70" s="56"/>
      <c r="J70" s="56"/>
      <c r="K70" s="56"/>
      <c r="L70" s="56"/>
      <c r="M70" s="130"/>
    </row>
    <row r="71" spans="2:13" ht="13.5" customHeight="1">
      <c r="B71" s="1598" t="s">
        <v>1298</v>
      </c>
      <c r="C71" s="1743"/>
      <c r="D71" s="54">
        <f>SUM(D72:D76)</f>
        <v>8</v>
      </c>
      <c r="E71" s="56">
        <f>SUM(E72:E76)</f>
        <v>1</v>
      </c>
      <c r="F71" s="56">
        <f>SUM(D71:E71)</f>
        <v>9</v>
      </c>
      <c r="G71" s="56">
        <f aca="true" t="shared" si="19" ref="G71:M71">SUM(G72:G76)</f>
        <v>103</v>
      </c>
      <c r="H71" s="56">
        <f t="shared" si="19"/>
        <v>2185</v>
      </c>
      <c r="I71" s="56">
        <f t="shared" si="19"/>
        <v>2247</v>
      </c>
      <c r="J71" s="56">
        <f t="shared" si="19"/>
        <v>4432</v>
      </c>
      <c r="K71" s="56">
        <f t="shared" si="19"/>
        <v>114</v>
      </c>
      <c r="L71" s="56">
        <f t="shared" si="19"/>
        <v>46</v>
      </c>
      <c r="M71" s="130">
        <f t="shared" si="19"/>
        <v>160</v>
      </c>
    </row>
    <row r="72" spans="2:13" ht="13.5" customHeight="1">
      <c r="B72" s="202"/>
      <c r="C72" s="53" t="s">
        <v>1460</v>
      </c>
      <c r="D72" s="54">
        <v>1</v>
      </c>
      <c r="E72" s="107">
        <v>1</v>
      </c>
      <c r="F72" s="56">
        <f>SUM(D72:E72)</f>
        <v>2</v>
      </c>
      <c r="G72" s="56">
        <v>14</v>
      </c>
      <c r="H72" s="56">
        <v>322</v>
      </c>
      <c r="I72" s="56">
        <v>280</v>
      </c>
      <c r="J72" s="56">
        <f>SUM(H72:I72)</f>
        <v>602</v>
      </c>
      <c r="K72" s="56">
        <v>16</v>
      </c>
      <c r="L72" s="56">
        <v>7</v>
      </c>
      <c r="M72" s="130">
        <f>SUM(K72:L72)</f>
        <v>23</v>
      </c>
    </row>
    <row r="73" spans="2:13" ht="13.5" customHeight="1">
      <c r="B73" s="202"/>
      <c r="C73" s="53" t="s">
        <v>533</v>
      </c>
      <c r="D73" s="54">
        <v>2</v>
      </c>
      <c r="E73" s="107">
        <v>0</v>
      </c>
      <c r="F73" s="56">
        <f>SUM(D73:E73)</f>
        <v>2</v>
      </c>
      <c r="G73" s="56">
        <v>20</v>
      </c>
      <c r="H73" s="56">
        <v>414</v>
      </c>
      <c r="I73" s="56">
        <v>460</v>
      </c>
      <c r="J73" s="56">
        <f>SUM(H73:I73)</f>
        <v>874</v>
      </c>
      <c r="K73" s="56">
        <v>24</v>
      </c>
      <c r="L73" s="56">
        <v>7</v>
      </c>
      <c r="M73" s="130">
        <f>SUM(K73:L73)</f>
        <v>31</v>
      </c>
    </row>
    <row r="74" spans="2:13" ht="13.5" customHeight="1">
      <c r="B74" s="202"/>
      <c r="C74" s="53" t="s">
        <v>1329</v>
      </c>
      <c r="D74" s="54">
        <v>2</v>
      </c>
      <c r="E74" s="107">
        <v>0</v>
      </c>
      <c r="F74" s="56">
        <f>SUM(D74:E74)</f>
        <v>2</v>
      </c>
      <c r="G74" s="56">
        <v>22</v>
      </c>
      <c r="H74" s="56">
        <v>459</v>
      </c>
      <c r="I74" s="56">
        <v>483</v>
      </c>
      <c r="J74" s="56">
        <f>SUM(H74:I74)</f>
        <v>942</v>
      </c>
      <c r="K74" s="56">
        <v>25</v>
      </c>
      <c r="L74" s="56">
        <v>9</v>
      </c>
      <c r="M74" s="130">
        <f>SUM(K74:L74)</f>
        <v>34</v>
      </c>
    </row>
    <row r="75" spans="2:13" ht="13.5" customHeight="1">
      <c r="B75" s="202"/>
      <c r="C75" s="53" t="s">
        <v>1219</v>
      </c>
      <c r="D75" s="54">
        <v>3</v>
      </c>
      <c r="E75" s="107">
        <v>0</v>
      </c>
      <c r="F75" s="56">
        <f>SUM(D75:E75)</f>
        <v>3</v>
      </c>
      <c r="G75" s="56">
        <v>47</v>
      </c>
      <c r="H75" s="56">
        <v>990</v>
      </c>
      <c r="I75" s="56">
        <v>1024</v>
      </c>
      <c r="J75" s="56">
        <f>SUM(H75:I75)</f>
        <v>2014</v>
      </c>
      <c r="K75" s="56">
        <v>49</v>
      </c>
      <c r="L75" s="56">
        <v>23</v>
      </c>
      <c r="M75" s="130">
        <f>SUM(K75:L75)</f>
        <v>72</v>
      </c>
    </row>
    <row r="76" spans="2:13" ht="13.5" customHeight="1">
      <c r="B76" s="202"/>
      <c r="C76" s="53"/>
      <c r="D76" s="54"/>
      <c r="E76" s="107"/>
      <c r="F76" s="56"/>
      <c r="G76" s="56"/>
      <c r="H76" s="56"/>
      <c r="I76" s="56"/>
      <c r="J76" s="56"/>
      <c r="K76" s="56"/>
      <c r="L76" s="56"/>
      <c r="M76" s="130"/>
    </row>
    <row r="77" spans="2:13" ht="13.5" customHeight="1">
      <c r="B77" s="1598" t="s">
        <v>521</v>
      </c>
      <c r="C77" s="1740"/>
      <c r="D77" s="54">
        <f aca="true" t="shared" si="20" ref="D77:M77">SUM(D25,D29,D35,D38,D47,D59,D68,D71,D54)</f>
        <v>105</v>
      </c>
      <c r="E77" s="56">
        <f t="shared" si="20"/>
        <v>8</v>
      </c>
      <c r="F77" s="56">
        <f t="shared" si="20"/>
        <v>113</v>
      </c>
      <c r="G77" s="56">
        <f t="shared" si="20"/>
        <v>1039</v>
      </c>
      <c r="H77" s="56">
        <f t="shared" si="20"/>
        <v>21606</v>
      </c>
      <c r="I77" s="56">
        <f t="shared" si="20"/>
        <v>20944</v>
      </c>
      <c r="J77" s="56">
        <f t="shared" si="20"/>
        <v>42550</v>
      </c>
      <c r="K77" s="56">
        <f t="shared" si="20"/>
        <v>1203</v>
      </c>
      <c r="L77" s="56">
        <f t="shared" si="20"/>
        <v>466</v>
      </c>
      <c r="M77" s="130">
        <f t="shared" si="20"/>
        <v>1669</v>
      </c>
    </row>
    <row r="78" spans="2:13" s="167" customFormat="1" ht="9" customHeight="1">
      <c r="B78" s="862"/>
      <c r="C78" s="1134"/>
      <c r="D78" s="863"/>
      <c r="E78" s="863"/>
      <c r="F78" s="863"/>
      <c r="G78" s="863"/>
      <c r="H78" s="863"/>
      <c r="I78" s="863"/>
      <c r="J78" s="863"/>
      <c r="K78" s="863"/>
      <c r="L78" s="863"/>
      <c r="M78" s="864"/>
    </row>
    <row r="79" spans="2:7" ht="12" customHeight="1">
      <c r="B79" s="137" t="s">
        <v>1306</v>
      </c>
      <c r="G79" s="1130"/>
    </row>
    <row r="80" spans="2:7" ht="12">
      <c r="B80" s="137" t="s">
        <v>1299</v>
      </c>
      <c r="G80" s="1130"/>
    </row>
  </sheetData>
  <mergeCells count="18">
    <mergeCell ref="H3:J4"/>
    <mergeCell ref="K3:M4"/>
    <mergeCell ref="G3:G5"/>
    <mergeCell ref="B23:C23"/>
    <mergeCell ref="B7:C7"/>
    <mergeCell ref="B8:C8"/>
    <mergeCell ref="B3:C5"/>
    <mergeCell ref="D3:F4"/>
    <mergeCell ref="B77:C77"/>
    <mergeCell ref="B25:C25"/>
    <mergeCell ref="B29:C29"/>
    <mergeCell ref="B35:C35"/>
    <mergeCell ref="B68:C68"/>
    <mergeCell ref="B71:C71"/>
    <mergeCell ref="B38:C38"/>
    <mergeCell ref="B47:C47"/>
    <mergeCell ref="B54:C54"/>
    <mergeCell ref="B59:C5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2:L112"/>
  <sheetViews>
    <sheetView workbookViewId="0" topLeftCell="A1">
      <selection activeCell="A1" sqref="A1"/>
    </sheetView>
  </sheetViews>
  <sheetFormatPr defaultColWidth="9.00390625" defaultRowHeight="13.5"/>
  <cols>
    <col min="1" max="1" width="3.625" style="71" customWidth="1"/>
    <col min="2" max="2" width="2.625" style="71" customWidth="1"/>
    <col min="3" max="3" width="11.25390625" style="71" customWidth="1"/>
    <col min="4" max="5" width="10.625" style="71" customWidth="1"/>
    <col min="6" max="6" width="10.625" style="73" customWidth="1"/>
    <col min="7" max="12" width="10.625" style="71" customWidth="1"/>
    <col min="13" max="16384" width="9.00390625" style="71" customWidth="1"/>
  </cols>
  <sheetData>
    <row r="2" ht="16.5" customHeight="1">
      <c r="B2" s="72" t="s">
        <v>563</v>
      </c>
    </row>
    <row r="3" spans="3:12" ht="12.75" thickBot="1">
      <c r="C3" s="74"/>
      <c r="D3" s="74"/>
      <c r="E3" s="75"/>
      <c r="F3" s="76"/>
      <c r="G3" s="75"/>
      <c r="H3" s="75"/>
      <c r="I3" s="75"/>
      <c r="J3" s="75"/>
      <c r="K3" s="75"/>
      <c r="L3" s="75"/>
    </row>
    <row r="4" spans="2:12" ht="15" customHeight="1" thickTop="1">
      <c r="B4" s="1352" t="s">
        <v>503</v>
      </c>
      <c r="C4" s="1353"/>
      <c r="D4" s="77" t="s">
        <v>504</v>
      </c>
      <c r="E4" s="1349">
        <v>22555</v>
      </c>
      <c r="F4" s="1350"/>
      <c r="G4" s="1349">
        <v>22920</v>
      </c>
      <c r="H4" s="1350"/>
      <c r="I4" s="1349">
        <v>23285</v>
      </c>
      <c r="J4" s="1350"/>
      <c r="K4" s="1349">
        <v>23651</v>
      </c>
      <c r="L4" s="1350"/>
    </row>
    <row r="5" spans="2:12" s="74" customFormat="1" ht="15.75" customHeight="1">
      <c r="B5" s="1354"/>
      <c r="C5" s="1355"/>
      <c r="D5" s="78">
        <v>38626</v>
      </c>
      <c r="E5" s="79" t="s">
        <v>560</v>
      </c>
      <c r="F5" s="79" t="s">
        <v>561</v>
      </c>
      <c r="G5" s="80" t="s">
        <v>560</v>
      </c>
      <c r="H5" s="80" t="s">
        <v>561</v>
      </c>
      <c r="I5" s="80" t="s">
        <v>560</v>
      </c>
      <c r="J5" s="81" t="s">
        <v>561</v>
      </c>
      <c r="K5" s="80" t="s">
        <v>560</v>
      </c>
      <c r="L5" s="80" t="s">
        <v>561</v>
      </c>
    </row>
    <row r="6" spans="2:12" s="82" customFormat="1" ht="12" customHeight="1">
      <c r="B6" s="83"/>
      <c r="C6" s="84"/>
      <c r="D6" s="85"/>
      <c r="E6" s="86"/>
      <c r="F6" s="87"/>
      <c r="G6" s="86"/>
      <c r="H6" s="88"/>
      <c r="I6" s="86"/>
      <c r="J6" s="88"/>
      <c r="K6" s="89"/>
      <c r="L6" s="90"/>
    </row>
    <row r="7" spans="2:12" s="91" customFormat="1" ht="12" customHeight="1">
      <c r="B7" s="1340" t="s">
        <v>519</v>
      </c>
      <c r="C7" s="1342"/>
      <c r="D7" s="39">
        <f>SUM(D9+D11)</f>
        <v>256411</v>
      </c>
      <c r="E7" s="39">
        <f>SUM(E9+E11)</f>
        <v>256913</v>
      </c>
      <c r="F7" s="40">
        <f>SUM(E7-D7)</f>
        <v>502</v>
      </c>
      <c r="G7" s="39">
        <f>SUM(G9+G11)</f>
        <v>260312</v>
      </c>
      <c r="H7" s="40">
        <v>3399</v>
      </c>
      <c r="I7" s="92">
        <f>SUM(I9+I11)</f>
        <v>263373</v>
      </c>
      <c r="J7" s="40">
        <f>SUM(I7-G7)</f>
        <v>3061</v>
      </c>
      <c r="K7" s="92">
        <f>SUM(K9+K11)</f>
        <v>266731</v>
      </c>
      <c r="L7" s="93">
        <f>SUM(K7-I7)</f>
        <v>3358</v>
      </c>
    </row>
    <row r="8" spans="2:12" s="82" customFormat="1" ht="12" customHeight="1">
      <c r="B8" s="94"/>
      <c r="C8" s="43"/>
      <c r="D8" s="44"/>
      <c r="E8" s="45"/>
      <c r="F8" s="47"/>
      <c r="G8" s="45"/>
      <c r="H8" s="47"/>
      <c r="I8" s="95"/>
      <c r="J8" s="47"/>
      <c r="K8" s="95"/>
      <c r="L8" s="96"/>
    </row>
    <row r="9" spans="2:12" s="91" customFormat="1" ht="12" customHeight="1">
      <c r="B9" s="1340" t="s">
        <v>520</v>
      </c>
      <c r="C9" s="1342"/>
      <c r="D9" s="39">
        <v>160196</v>
      </c>
      <c r="E9" s="39">
        <f>SUM(E13:E24)</f>
        <v>161282</v>
      </c>
      <c r="F9" s="40">
        <f>SUM(E9-D9)</f>
        <v>1086</v>
      </c>
      <c r="G9" s="39">
        <f>SUM(G13:G24)</f>
        <v>164251</v>
      </c>
      <c r="H9" s="40">
        <f>SUM(G9-E9)</f>
        <v>2969</v>
      </c>
      <c r="I9" s="92">
        <f>SUM(I13:I24)</f>
        <v>167116</v>
      </c>
      <c r="J9" s="40">
        <f>SUM(I9-G9)</f>
        <v>2865</v>
      </c>
      <c r="K9" s="92">
        <f>SUM(K13:K24)</f>
        <v>170126</v>
      </c>
      <c r="L9" s="93">
        <f>SUM(K9-I9)</f>
        <v>3010</v>
      </c>
    </row>
    <row r="10" spans="2:12" s="91" customFormat="1" ht="12" customHeight="1">
      <c r="B10" s="37"/>
      <c r="C10" s="38"/>
      <c r="D10" s="39"/>
      <c r="E10" s="39"/>
      <c r="F10" s="40"/>
      <c r="G10" s="39"/>
      <c r="H10" s="40"/>
      <c r="I10" s="92"/>
      <c r="J10" s="40"/>
      <c r="K10" s="92"/>
      <c r="L10" s="93"/>
    </row>
    <row r="11" spans="2:12" s="91" customFormat="1" ht="12" customHeight="1">
      <c r="B11" s="1340" t="s">
        <v>521</v>
      </c>
      <c r="C11" s="1356"/>
      <c r="D11" s="39">
        <f>SUM(D27:D76)</f>
        <v>96215</v>
      </c>
      <c r="E11" s="39">
        <v>95631</v>
      </c>
      <c r="F11" s="40">
        <f>SUM(E11-D11)</f>
        <v>-584</v>
      </c>
      <c r="G11" s="39">
        <v>96061</v>
      </c>
      <c r="H11" s="40">
        <v>430</v>
      </c>
      <c r="I11" s="92">
        <f>SUM(I27:I76)</f>
        <v>96257</v>
      </c>
      <c r="J11" s="40">
        <f>SUM(I11-G11)</f>
        <v>196</v>
      </c>
      <c r="K11" s="92">
        <f>SUM(K27:K76)</f>
        <v>96605</v>
      </c>
      <c r="L11" s="93">
        <f>SUM(K11-I11)</f>
        <v>348</v>
      </c>
    </row>
    <row r="12" spans="2:12" ht="12" customHeight="1">
      <c r="B12" s="97"/>
      <c r="C12" s="52"/>
      <c r="D12" s="44"/>
      <c r="E12" s="45"/>
      <c r="F12" s="47"/>
      <c r="G12" s="45"/>
      <c r="H12" s="47"/>
      <c r="I12" s="45"/>
      <c r="J12" s="47"/>
      <c r="K12" s="98"/>
      <c r="L12" s="96"/>
    </row>
    <row r="13" spans="2:12" ht="12" customHeight="1">
      <c r="B13" s="97"/>
      <c r="C13" s="53" t="s">
        <v>484</v>
      </c>
      <c r="D13" s="54">
        <v>39411</v>
      </c>
      <c r="E13" s="56">
        <v>40586</v>
      </c>
      <c r="F13" s="99">
        <f aca="true" t="shared" si="0" ref="F13:F22">SUM(E13-D13)</f>
        <v>1175</v>
      </c>
      <c r="G13" s="56">
        <v>41283</v>
      </c>
      <c r="H13" s="99">
        <f aca="true" t="shared" si="1" ref="H13:H24">SUM(G13-E13)</f>
        <v>697</v>
      </c>
      <c r="I13" s="57">
        <v>41769</v>
      </c>
      <c r="J13" s="99">
        <f aca="true" t="shared" si="2" ref="J13:J24">SUM(I13-G13)</f>
        <v>486</v>
      </c>
      <c r="K13" s="100">
        <v>42449</v>
      </c>
      <c r="L13" s="101">
        <f aca="true" t="shared" si="3" ref="L13:L24">SUM(K13-I13)</f>
        <v>680</v>
      </c>
    </row>
    <row r="14" spans="2:12" ht="12" customHeight="1">
      <c r="B14" s="97"/>
      <c r="C14" s="53" t="s">
        <v>485</v>
      </c>
      <c r="D14" s="54">
        <v>19856</v>
      </c>
      <c r="E14" s="102">
        <v>18897</v>
      </c>
      <c r="F14" s="99">
        <f t="shared" si="0"/>
        <v>-959</v>
      </c>
      <c r="G14" s="56">
        <v>19086</v>
      </c>
      <c r="H14" s="99">
        <f t="shared" si="1"/>
        <v>189</v>
      </c>
      <c r="I14" s="57">
        <v>19370</v>
      </c>
      <c r="J14" s="99">
        <f t="shared" si="2"/>
        <v>284</v>
      </c>
      <c r="K14" s="100">
        <v>19896</v>
      </c>
      <c r="L14" s="101">
        <f t="shared" si="3"/>
        <v>526</v>
      </c>
    </row>
    <row r="15" spans="2:12" ht="12" customHeight="1">
      <c r="B15" s="97"/>
      <c r="C15" s="53" t="s">
        <v>486</v>
      </c>
      <c r="D15" s="54">
        <v>20427</v>
      </c>
      <c r="E15" s="102">
        <v>20808</v>
      </c>
      <c r="F15" s="99">
        <f t="shared" si="0"/>
        <v>381</v>
      </c>
      <c r="G15" s="56">
        <v>21359</v>
      </c>
      <c r="H15" s="99">
        <f t="shared" si="1"/>
        <v>551</v>
      </c>
      <c r="I15" s="57">
        <v>21850</v>
      </c>
      <c r="J15" s="99">
        <f t="shared" si="2"/>
        <v>491</v>
      </c>
      <c r="K15" s="100">
        <v>22419</v>
      </c>
      <c r="L15" s="101">
        <f t="shared" si="3"/>
        <v>569</v>
      </c>
    </row>
    <row r="16" spans="2:12" ht="12" customHeight="1">
      <c r="B16" s="97"/>
      <c r="C16" s="53" t="s">
        <v>487</v>
      </c>
      <c r="D16" s="54">
        <v>20333</v>
      </c>
      <c r="E16" s="102">
        <v>20328</v>
      </c>
      <c r="F16" s="99">
        <f t="shared" si="0"/>
        <v>-5</v>
      </c>
      <c r="G16" s="56">
        <v>21060</v>
      </c>
      <c r="H16" s="99">
        <f t="shared" si="1"/>
        <v>732</v>
      </c>
      <c r="I16" s="57">
        <v>21635</v>
      </c>
      <c r="J16" s="99">
        <f t="shared" si="2"/>
        <v>575</v>
      </c>
      <c r="K16" s="100">
        <v>22091</v>
      </c>
      <c r="L16" s="101">
        <f t="shared" si="3"/>
        <v>456</v>
      </c>
    </row>
    <row r="17" spans="2:12" ht="12" customHeight="1">
      <c r="B17" s="97"/>
      <c r="C17" s="53" t="s">
        <v>488</v>
      </c>
      <c r="D17" s="54">
        <v>8859</v>
      </c>
      <c r="E17" s="102">
        <v>8957</v>
      </c>
      <c r="F17" s="99">
        <f t="shared" si="0"/>
        <v>98</v>
      </c>
      <c r="G17" s="56">
        <v>9151</v>
      </c>
      <c r="H17" s="99">
        <f t="shared" si="1"/>
        <v>194</v>
      </c>
      <c r="I17" s="57">
        <v>9463</v>
      </c>
      <c r="J17" s="99">
        <f t="shared" si="2"/>
        <v>312</v>
      </c>
      <c r="K17" s="100">
        <v>9548</v>
      </c>
      <c r="L17" s="101">
        <f t="shared" si="3"/>
        <v>85</v>
      </c>
    </row>
    <row r="18" spans="2:12" ht="12" customHeight="1">
      <c r="B18" s="97"/>
      <c r="C18" s="53" t="s">
        <v>489</v>
      </c>
      <c r="D18" s="54">
        <v>7411</v>
      </c>
      <c r="E18" s="102">
        <v>7446</v>
      </c>
      <c r="F18" s="99">
        <f t="shared" si="0"/>
        <v>35</v>
      </c>
      <c r="G18" s="56">
        <v>7566</v>
      </c>
      <c r="H18" s="99">
        <f t="shared" si="1"/>
        <v>120</v>
      </c>
      <c r="I18" s="57">
        <v>7688</v>
      </c>
      <c r="J18" s="99">
        <f t="shared" si="2"/>
        <v>122</v>
      </c>
      <c r="K18" s="100">
        <v>7765</v>
      </c>
      <c r="L18" s="101">
        <f t="shared" si="3"/>
        <v>77</v>
      </c>
    </row>
    <row r="19" spans="2:12" ht="12" customHeight="1">
      <c r="B19" s="97"/>
      <c r="C19" s="53" t="s">
        <v>490</v>
      </c>
      <c r="D19" s="54">
        <v>7690</v>
      </c>
      <c r="E19" s="102">
        <v>8091</v>
      </c>
      <c r="F19" s="99">
        <f t="shared" si="0"/>
        <v>401</v>
      </c>
      <c r="G19" s="56">
        <v>8181</v>
      </c>
      <c r="H19" s="99">
        <f t="shared" si="1"/>
        <v>90</v>
      </c>
      <c r="I19" s="57">
        <v>8206</v>
      </c>
      <c r="J19" s="99">
        <f t="shared" si="2"/>
        <v>25</v>
      </c>
      <c r="K19" s="100">
        <v>8270</v>
      </c>
      <c r="L19" s="101">
        <f t="shared" si="3"/>
        <v>64</v>
      </c>
    </row>
    <row r="20" spans="2:12" ht="12" customHeight="1">
      <c r="B20" s="97"/>
      <c r="C20" s="53" t="s">
        <v>491</v>
      </c>
      <c r="D20" s="54">
        <v>7219</v>
      </c>
      <c r="E20" s="102">
        <v>7143</v>
      </c>
      <c r="F20" s="99">
        <f t="shared" si="0"/>
        <v>-76</v>
      </c>
      <c r="G20" s="56">
        <v>7184</v>
      </c>
      <c r="H20" s="99">
        <f t="shared" si="1"/>
        <v>41</v>
      </c>
      <c r="I20" s="57">
        <v>7233</v>
      </c>
      <c r="J20" s="99">
        <f t="shared" si="2"/>
        <v>49</v>
      </c>
      <c r="K20" s="100">
        <v>7276</v>
      </c>
      <c r="L20" s="101">
        <f t="shared" si="3"/>
        <v>43</v>
      </c>
    </row>
    <row r="21" spans="2:12" ht="12" customHeight="1">
      <c r="B21" s="97"/>
      <c r="C21" s="53" t="s">
        <v>492</v>
      </c>
      <c r="D21" s="54">
        <v>7342</v>
      </c>
      <c r="E21" s="102">
        <v>6926</v>
      </c>
      <c r="F21" s="99">
        <f t="shared" si="0"/>
        <v>-416</v>
      </c>
      <c r="G21" s="56">
        <v>7018</v>
      </c>
      <c r="H21" s="99">
        <f t="shared" si="1"/>
        <v>92</v>
      </c>
      <c r="I21" s="57">
        <v>7314</v>
      </c>
      <c r="J21" s="99">
        <f t="shared" si="2"/>
        <v>296</v>
      </c>
      <c r="K21" s="100">
        <v>7531</v>
      </c>
      <c r="L21" s="101">
        <f t="shared" si="3"/>
        <v>217</v>
      </c>
    </row>
    <row r="22" spans="2:12" ht="12" customHeight="1">
      <c r="B22" s="97"/>
      <c r="C22" s="53" t="s">
        <v>493</v>
      </c>
      <c r="D22" s="54">
        <v>8344</v>
      </c>
      <c r="E22" s="102">
        <v>8403</v>
      </c>
      <c r="F22" s="99">
        <f t="shared" si="0"/>
        <v>59</v>
      </c>
      <c r="G22" s="56">
        <v>8542</v>
      </c>
      <c r="H22" s="99">
        <f t="shared" si="1"/>
        <v>139</v>
      </c>
      <c r="I22" s="57">
        <v>8638</v>
      </c>
      <c r="J22" s="99">
        <f t="shared" si="2"/>
        <v>96</v>
      </c>
      <c r="K22" s="100">
        <v>8778</v>
      </c>
      <c r="L22" s="101">
        <f t="shared" si="3"/>
        <v>140</v>
      </c>
    </row>
    <row r="23" spans="2:12" ht="12" customHeight="1">
      <c r="B23" s="97"/>
      <c r="C23" s="53" t="s">
        <v>494</v>
      </c>
      <c r="D23" s="54">
        <v>2708</v>
      </c>
      <c r="E23" s="102">
        <v>8166</v>
      </c>
      <c r="F23" s="99">
        <v>458</v>
      </c>
      <c r="G23" s="56">
        <v>8267</v>
      </c>
      <c r="H23" s="99">
        <f t="shared" si="1"/>
        <v>101</v>
      </c>
      <c r="I23" s="57">
        <v>8312</v>
      </c>
      <c r="J23" s="99">
        <f t="shared" si="2"/>
        <v>45</v>
      </c>
      <c r="K23" s="100">
        <v>8448</v>
      </c>
      <c r="L23" s="101">
        <f t="shared" si="3"/>
        <v>136</v>
      </c>
    </row>
    <row r="24" spans="2:12" ht="12" customHeight="1">
      <c r="B24" s="97"/>
      <c r="C24" s="53" t="s">
        <v>495</v>
      </c>
      <c r="D24" s="54">
        <v>5596</v>
      </c>
      <c r="E24" s="102">
        <v>5531</v>
      </c>
      <c r="F24" s="99">
        <f>SUM(E24-D24)</f>
        <v>-65</v>
      </c>
      <c r="G24" s="56">
        <v>5554</v>
      </c>
      <c r="H24" s="99">
        <f t="shared" si="1"/>
        <v>23</v>
      </c>
      <c r="I24" s="57">
        <v>5638</v>
      </c>
      <c r="J24" s="99">
        <f t="shared" si="2"/>
        <v>84</v>
      </c>
      <c r="K24" s="100">
        <v>5655</v>
      </c>
      <c r="L24" s="101">
        <f t="shared" si="3"/>
        <v>17</v>
      </c>
    </row>
    <row r="25" spans="2:12" s="103" customFormat="1" ht="12" customHeight="1">
      <c r="B25" s="37"/>
      <c r="C25" s="38"/>
      <c r="D25" s="61"/>
      <c r="E25" s="62"/>
      <c r="F25" s="63"/>
      <c r="G25" s="62"/>
      <c r="H25" s="63"/>
      <c r="I25" s="62"/>
      <c r="J25" s="63"/>
      <c r="K25" s="104"/>
      <c r="L25" s="105"/>
    </row>
    <row r="26" spans="2:12" ht="12" customHeight="1">
      <c r="B26" s="1338" t="s">
        <v>522</v>
      </c>
      <c r="C26" s="1351"/>
      <c r="D26" s="54"/>
      <c r="E26" s="56"/>
      <c r="F26" s="58"/>
      <c r="G26" s="56"/>
      <c r="H26" s="58"/>
      <c r="I26" s="56"/>
      <c r="J26" s="58"/>
      <c r="K26" s="100"/>
      <c r="L26" s="106"/>
    </row>
    <row r="27" spans="2:12" ht="12" customHeight="1">
      <c r="B27" s="97"/>
      <c r="C27" s="53" t="s">
        <v>523</v>
      </c>
      <c r="D27" s="54">
        <v>1938</v>
      </c>
      <c r="E27" s="56">
        <v>1956</v>
      </c>
      <c r="F27" s="99">
        <f aca="true" t="shared" si="4" ref="F27:F33">SUM(E27-D27)</f>
        <v>18</v>
      </c>
      <c r="G27" s="56">
        <v>1964</v>
      </c>
      <c r="H27" s="99">
        <f aca="true" t="shared" si="5" ref="H27:H33">SUM(G27-E27)</f>
        <v>8</v>
      </c>
      <c r="I27" s="56">
        <v>1933</v>
      </c>
      <c r="J27" s="99">
        <f aca="true" t="shared" si="6" ref="J27:J33">SUM(I27-G27)</f>
        <v>-31</v>
      </c>
      <c r="K27" s="100">
        <v>1899</v>
      </c>
      <c r="L27" s="101">
        <f aca="true" t="shared" si="7" ref="L27:L33">SUM(K27-I27)</f>
        <v>-34</v>
      </c>
    </row>
    <row r="28" spans="2:12" ht="12" customHeight="1">
      <c r="B28" s="97"/>
      <c r="C28" s="53" t="s">
        <v>524</v>
      </c>
      <c r="D28" s="54">
        <v>1743</v>
      </c>
      <c r="E28" s="56">
        <v>1760</v>
      </c>
      <c r="F28" s="99">
        <f t="shared" si="4"/>
        <v>17</v>
      </c>
      <c r="G28" s="56">
        <v>1755</v>
      </c>
      <c r="H28" s="99">
        <f t="shared" si="5"/>
        <v>-5</v>
      </c>
      <c r="I28" s="56">
        <v>1760</v>
      </c>
      <c r="J28" s="99">
        <f t="shared" si="6"/>
        <v>5</v>
      </c>
      <c r="K28" s="100">
        <v>1777</v>
      </c>
      <c r="L28" s="101">
        <f t="shared" si="7"/>
        <v>17</v>
      </c>
    </row>
    <row r="29" spans="2:12" ht="12" customHeight="1">
      <c r="B29" s="97"/>
      <c r="C29" s="53" t="s">
        <v>525</v>
      </c>
      <c r="D29" s="54">
        <v>2240</v>
      </c>
      <c r="E29" s="56">
        <v>2249</v>
      </c>
      <c r="F29" s="99">
        <f t="shared" si="4"/>
        <v>9</v>
      </c>
      <c r="G29" s="56">
        <v>2261</v>
      </c>
      <c r="H29" s="99">
        <f t="shared" si="5"/>
        <v>12</v>
      </c>
      <c r="I29" s="56">
        <v>2271</v>
      </c>
      <c r="J29" s="99">
        <f t="shared" si="6"/>
        <v>10</v>
      </c>
      <c r="K29" s="100">
        <v>2275</v>
      </c>
      <c r="L29" s="101">
        <f t="shared" si="7"/>
        <v>4</v>
      </c>
    </row>
    <row r="30" spans="2:12" ht="12" customHeight="1">
      <c r="B30" s="97"/>
      <c r="C30" s="53" t="s">
        <v>526</v>
      </c>
      <c r="D30" s="54">
        <v>1711</v>
      </c>
      <c r="E30" s="56">
        <v>1648</v>
      </c>
      <c r="F30" s="99">
        <f t="shared" si="4"/>
        <v>-63</v>
      </c>
      <c r="G30" s="56">
        <v>1728</v>
      </c>
      <c r="H30" s="99">
        <f t="shared" si="5"/>
        <v>80</v>
      </c>
      <c r="I30" s="56">
        <v>1742</v>
      </c>
      <c r="J30" s="99">
        <f t="shared" si="6"/>
        <v>14</v>
      </c>
      <c r="K30" s="100">
        <v>1748</v>
      </c>
      <c r="L30" s="101">
        <f t="shared" si="7"/>
        <v>6</v>
      </c>
    </row>
    <row r="31" spans="2:12" ht="12" customHeight="1">
      <c r="B31" s="97"/>
      <c r="C31" s="53" t="s">
        <v>527</v>
      </c>
      <c r="D31" s="54">
        <v>2810</v>
      </c>
      <c r="E31" s="56">
        <v>2810</v>
      </c>
      <c r="F31" s="107">
        <f t="shared" si="4"/>
        <v>0</v>
      </c>
      <c r="G31" s="56">
        <v>2819</v>
      </c>
      <c r="H31" s="99">
        <f t="shared" si="5"/>
        <v>9</v>
      </c>
      <c r="I31" s="56">
        <v>2813</v>
      </c>
      <c r="J31" s="99">
        <f t="shared" si="6"/>
        <v>-6</v>
      </c>
      <c r="K31" s="100">
        <v>2817</v>
      </c>
      <c r="L31" s="101">
        <f t="shared" si="7"/>
        <v>4</v>
      </c>
    </row>
    <row r="32" spans="2:12" ht="12" customHeight="1">
      <c r="B32" s="97"/>
      <c r="C32" s="53" t="s">
        <v>528</v>
      </c>
      <c r="D32" s="54">
        <v>2035</v>
      </c>
      <c r="E32" s="56">
        <v>2021</v>
      </c>
      <c r="F32" s="99">
        <f t="shared" si="4"/>
        <v>-14</v>
      </c>
      <c r="G32" s="56">
        <v>2026</v>
      </c>
      <c r="H32" s="99">
        <f t="shared" si="5"/>
        <v>5</v>
      </c>
      <c r="I32" s="56">
        <v>2046</v>
      </c>
      <c r="J32" s="99">
        <f t="shared" si="6"/>
        <v>20</v>
      </c>
      <c r="K32" s="100">
        <v>2046</v>
      </c>
      <c r="L32" s="108">
        <f t="shared" si="7"/>
        <v>0</v>
      </c>
    </row>
    <row r="33" spans="2:12" ht="12" customHeight="1">
      <c r="B33" s="97"/>
      <c r="C33" s="53" t="s">
        <v>529</v>
      </c>
      <c r="D33" s="54">
        <v>3858</v>
      </c>
      <c r="E33" s="56">
        <v>3890</v>
      </c>
      <c r="F33" s="99">
        <f t="shared" si="4"/>
        <v>32</v>
      </c>
      <c r="G33" s="56">
        <v>3926</v>
      </c>
      <c r="H33" s="99">
        <f t="shared" si="5"/>
        <v>36</v>
      </c>
      <c r="I33" s="56">
        <v>3948</v>
      </c>
      <c r="J33" s="99">
        <f t="shared" si="6"/>
        <v>22</v>
      </c>
      <c r="K33" s="100">
        <v>4008</v>
      </c>
      <c r="L33" s="101">
        <f t="shared" si="7"/>
        <v>60</v>
      </c>
    </row>
    <row r="34" spans="2:12" ht="12" customHeight="1">
      <c r="B34" s="97"/>
      <c r="C34" s="53"/>
      <c r="D34" s="54"/>
      <c r="E34" s="56"/>
      <c r="F34" s="58"/>
      <c r="G34" s="56"/>
      <c r="H34" s="58"/>
      <c r="I34" s="56"/>
      <c r="J34" s="58"/>
      <c r="K34" s="100"/>
      <c r="L34" s="106"/>
    </row>
    <row r="35" spans="2:12" ht="12" customHeight="1">
      <c r="B35" s="1338" t="s">
        <v>530</v>
      </c>
      <c r="C35" s="1351"/>
      <c r="D35" s="54"/>
      <c r="E35" s="56"/>
      <c r="F35" s="58"/>
      <c r="G35" s="56"/>
      <c r="H35" s="58"/>
      <c r="I35" s="56"/>
      <c r="J35" s="58"/>
      <c r="K35" s="100"/>
      <c r="L35" s="106"/>
    </row>
    <row r="36" spans="2:12" ht="12" customHeight="1">
      <c r="B36" s="97"/>
      <c r="C36" s="53" t="s">
        <v>496</v>
      </c>
      <c r="D36" s="54">
        <v>4218</v>
      </c>
      <c r="E36" s="56">
        <v>3831</v>
      </c>
      <c r="F36" s="99">
        <f>SUM(E36-D36)</f>
        <v>-387</v>
      </c>
      <c r="G36" s="56">
        <v>3843</v>
      </c>
      <c r="H36" s="99">
        <f>SUM(G36-E36)</f>
        <v>12</v>
      </c>
      <c r="I36" s="56">
        <v>3881</v>
      </c>
      <c r="J36" s="99">
        <f>SUM(I36-G36)</f>
        <v>38</v>
      </c>
      <c r="K36" s="100">
        <v>3862</v>
      </c>
      <c r="L36" s="101">
        <f>SUM(K36-I36)</f>
        <v>-19</v>
      </c>
    </row>
    <row r="37" spans="2:12" ht="12" customHeight="1">
      <c r="B37" s="97"/>
      <c r="C37" s="53"/>
      <c r="D37" s="54"/>
      <c r="E37" s="56"/>
      <c r="F37" s="58"/>
      <c r="G37" s="56"/>
      <c r="H37" s="58"/>
      <c r="I37" s="56"/>
      <c r="J37" s="58"/>
      <c r="K37" s="100"/>
      <c r="L37" s="106"/>
    </row>
    <row r="38" spans="2:12" ht="12" customHeight="1">
      <c r="B38" s="1338" t="s">
        <v>531</v>
      </c>
      <c r="C38" s="1351"/>
      <c r="D38" s="54"/>
      <c r="E38" s="56"/>
      <c r="F38" s="58"/>
      <c r="G38" s="56"/>
      <c r="H38" s="58"/>
      <c r="I38" s="56"/>
      <c r="J38" s="58"/>
      <c r="K38" s="100"/>
      <c r="L38" s="106"/>
    </row>
    <row r="39" spans="2:12" ht="12" customHeight="1">
      <c r="B39" s="97"/>
      <c r="C39" s="53" t="s">
        <v>532</v>
      </c>
      <c r="D39" s="54">
        <v>1585</v>
      </c>
      <c r="E39" s="56">
        <v>1564</v>
      </c>
      <c r="F39" s="99">
        <f>SUM(E39-D39)</f>
        <v>-21</v>
      </c>
      <c r="G39" s="56">
        <v>1585</v>
      </c>
      <c r="H39" s="99">
        <f>SUM(G39-E39)</f>
        <v>21</v>
      </c>
      <c r="I39" s="56">
        <v>1587</v>
      </c>
      <c r="J39" s="99">
        <f>SUM(I39-G39)</f>
        <v>2</v>
      </c>
      <c r="K39" s="100">
        <v>1692</v>
      </c>
      <c r="L39" s="101">
        <f>SUM(K39-I39)</f>
        <v>105</v>
      </c>
    </row>
    <row r="40" spans="2:12" ht="12" customHeight="1">
      <c r="B40" s="97"/>
      <c r="C40" s="53" t="s">
        <v>533</v>
      </c>
      <c r="D40" s="54">
        <v>1849</v>
      </c>
      <c r="E40" s="56">
        <v>1846</v>
      </c>
      <c r="F40" s="99">
        <f>SUM(E40-D40)</f>
        <v>-3</v>
      </c>
      <c r="G40" s="56">
        <v>1855</v>
      </c>
      <c r="H40" s="99">
        <f>SUM(G40-E40)</f>
        <v>9</v>
      </c>
      <c r="I40" s="56">
        <v>1858</v>
      </c>
      <c r="J40" s="99">
        <f>SUM(I40-G40)</f>
        <v>3</v>
      </c>
      <c r="K40" s="100">
        <v>1859</v>
      </c>
      <c r="L40" s="101">
        <f>SUM(K40-I40)</f>
        <v>1</v>
      </c>
    </row>
    <row r="41" spans="2:12" ht="12" customHeight="1">
      <c r="B41" s="97"/>
      <c r="C41" s="53" t="s">
        <v>534</v>
      </c>
      <c r="D41" s="54">
        <v>2013</v>
      </c>
      <c r="E41" s="56">
        <v>1995</v>
      </c>
      <c r="F41" s="99">
        <f>SUM(E41-D41)</f>
        <v>-18</v>
      </c>
      <c r="G41" s="56">
        <v>2081</v>
      </c>
      <c r="H41" s="99">
        <f>SUM(G41-E41)</f>
        <v>86</v>
      </c>
      <c r="I41" s="56">
        <v>2067</v>
      </c>
      <c r="J41" s="99">
        <f>SUM(I41-G41)</f>
        <v>-14</v>
      </c>
      <c r="K41" s="100">
        <v>2021</v>
      </c>
      <c r="L41" s="101">
        <f>SUM(K41-I41)</f>
        <v>-46</v>
      </c>
    </row>
    <row r="42" spans="2:12" ht="12" customHeight="1">
      <c r="B42" s="97"/>
      <c r="C42" s="53" t="s">
        <v>497</v>
      </c>
      <c r="D42" s="54">
        <v>4574</v>
      </c>
      <c r="E42" s="56">
        <v>4528</v>
      </c>
      <c r="F42" s="99">
        <f>SUM(E42-D42)</f>
        <v>-46</v>
      </c>
      <c r="G42" s="56">
        <v>4607</v>
      </c>
      <c r="H42" s="99">
        <f>SUM(G42-E42)</f>
        <v>79</v>
      </c>
      <c r="I42" s="56">
        <v>4643</v>
      </c>
      <c r="J42" s="99">
        <f>SUM(I42-G42)</f>
        <v>36</v>
      </c>
      <c r="K42" s="100">
        <v>4661</v>
      </c>
      <c r="L42" s="101">
        <f>SUM(K42-I42)</f>
        <v>18</v>
      </c>
    </row>
    <row r="43" spans="2:12" ht="12" customHeight="1">
      <c r="B43" s="97"/>
      <c r="C43" s="53"/>
      <c r="D43" s="54"/>
      <c r="E43" s="56"/>
      <c r="F43" s="58"/>
      <c r="G43" s="56"/>
      <c r="H43" s="58"/>
      <c r="I43" s="56"/>
      <c r="J43" s="58"/>
      <c r="K43" s="100"/>
      <c r="L43" s="106"/>
    </row>
    <row r="44" spans="2:12" s="74" customFormat="1" ht="12" customHeight="1">
      <c r="B44" s="1338" t="s">
        <v>535</v>
      </c>
      <c r="C44" s="1351"/>
      <c r="D44" s="54"/>
      <c r="E44" s="56"/>
      <c r="F44" s="58"/>
      <c r="G44" s="56"/>
      <c r="H44" s="58"/>
      <c r="I44" s="56"/>
      <c r="J44" s="58"/>
      <c r="K44" s="100"/>
      <c r="L44" s="106"/>
    </row>
    <row r="45" spans="2:12" ht="12" customHeight="1">
      <c r="B45" s="97"/>
      <c r="C45" s="53" t="s">
        <v>536</v>
      </c>
      <c r="D45" s="54">
        <v>1997</v>
      </c>
      <c r="E45" s="56">
        <v>2133</v>
      </c>
      <c r="F45" s="99">
        <f aca="true" t="shared" si="8" ref="F45:F51">SUM(E45-D45)</f>
        <v>136</v>
      </c>
      <c r="G45" s="56">
        <v>2073</v>
      </c>
      <c r="H45" s="99">
        <f>SUM(G45-E45)</f>
        <v>-60</v>
      </c>
      <c r="I45" s="56">
        <v>1958</v>
      </c>
      <c r="J45" s="99">
        <f>SUM(I45-G45)</f>
        <v>-115</v>
      </c>
      <c r="K45" s="100">
        <v>1931</v>
      </c>
      <c r="L45" s="101">
        <f aca="true" t="shared" si="9" ref="L45:L51">SUM(K45-I45)</f>
        <v>-27</v>
      </c>
    </row>
    <row r="46" spans="2:12" ht="12" customHeight="1">
      <c r="B46" s="97"/>
      <c r="C46" s="53" t="s">
        <v>537</v>
      </c>
      <c r="D46" s="54">
        <v>1494</v>
      </c>
      <c r="E46" s="56">
        <v>1352</v>
      </c>
      <c r="F46" s="99">
        <f t="shared" si="8"/>
        <v>-142</v>
      </c>
      <c r="G46" s="56">
        <v>1314</v>
      </c>
      <c r="H46" s="99">
        <f>SUM(G46-E46)</f>
        <v>-38</v>
      </c>
      <c r="I46" s="56">
        <v>1256</v>
      </c>
      <c r="J46" s="99">
        <f>SUM(I46-G46)</f>
        <v>-58</v>
      </c>
      <c r="K46" s="100">
        <v>1242</v>
      </c>
      <c r="L46" s="101">
        <f t="shared" si="9"/>
        <v>-14</v>
      </c>
    </row>
    <row r="47" spans="2:12" ht="12" customHeight="1">
      <c r="B47" s="97"/>
      <c r="C47" s="53" t="s">
        <v>498</v>
      </c>
      <c r="D47" s="54">
        <v>1804</v>
      </c>
      <c r="E47" s="56">
        <v>1814</v>
      </c>
      <c r="F47" s="99">
        <f t="shared" si="8"/>
        <v>10</v>
      </c>
      <c r="G47" s="56">
        <v>1812</v>
      </c>
      <c r="H47" s="99">
        <f>SUM(G47-E47)</f>
        <v>-2</v>
      </c>
      <c r="I47" s="56">
        <v>1818</v>
      </c>
      <c r="J47" s="99">
        <f>SUM(I47-G47)</f>
        <v>6</v>
      </c>
      <c r="K47" s="100">
        <v>1825</v>
      </c>
      <c r="L47" s="101">
        <f t="shared" si="9"/>
        <v>7</v>
      </c>
    </row>
    <row r="48" spans="2:12" ht="12" customHeight="1">
      <c r="B48" s="97"/>
      <c r="C48" s="53" t="s">
        <v>499</v>
      </c>
      <c r="D48" s="54">
        <v>1394</v>
      </c>
      <c r="E48" s="56">
        <v>1380</v>
      </c>
      <c r="F48" s="99">
        <f t="shared" si="8"/>
        <v>-14</v>
      </c>
      <c r="G48" s="56">
        <v>1392</v>
      </c>
      <c r="H48" s="99">
        <f>SUM(G48-E48)</f>
        <v>12</v>
      </c>
      <c r="I48" s="56">
        <v>1383</v>
      </c>
      <c r="J48" s="99">
        <f>SUM(I48-G48)</f>
        <v>-9</v>
      </c>
      <c r="K48" s="100">
        <v>1396</v>
      </c>
      <c r="L48" s="101">
        <f t="shared" si="9"/>
        <v>13</v>
      </c>
    </row>
    <row r="49" spans="2:12" ht="12" customHeight="1">
      <c r="B49" s="97"/>
      <c r="C49" s="53" t="s">
        <v>538</v>
      </c>
      <c r="D49" s="54">
        <v>3080</v>
      </c>
      <c r="E49" s="56">
        <v>3035</v>
      </c>
      <c r="F49" s="99">
        <f t="shared" si="8"/>
        <v>-45</v>
      </c>
      <c r="G49" s="56">
        <v>3058</v>
      </c>
      <c r="H49" s="99">
        <f>SUM(G49-E49)</f>
        <v>23</v>
      </c>
      <c r="I49" s="56">
        <v>3057</v>
      </c>
      <c r="J49" s="99">
        <f>SUM(I49-G49)</f>
        <v>-1</v>
      </c>
      <c r="K49" s="100">
        <v>3060</v>
      </c>
      <c r="L49" s="101">
        <f t="shared" si="9"/>
        <v>3</v>
      </c>
    </row>
    <row r="50" spans="2:12" ht="12" customHeight="1">
      <c r="B50" s="97"/>
      <c r="C50" s="53" t="s">
        <v>539</v>
      </c>
      <c r="D50" s="54">
        <v>1747</v>
      </c>
      <c r="E50" s="56">
        <v>1738</v>
      </c>
      <c r="F50" s="99">
        <f t="shared" si="8"/>
        <v>-9</v>
      </c>
      <c r="G50" s="56">
        <v>1789</v>
      </c>
      <c r="H50" s="99">
        <v>42</v>
      </c>
      <c r="I50" s="56">
        <v>1746</v>
      </c>
      <c r="J50" s="99">
        <v>-34</v>
      </c>
      <c r="K50" s="100">
        <v>1775</v>
      </c>
      <c r="L50" s="101">
        <f t="shared" si="9"/>
        <v>29</v>
      </c>
    </row>
    <row r="51" spans="2:12" ht="12" customHeight="1">
      <c r="B51" s="97"/>
      <c r="C51" s="53" t="s">
        <v>540</v>
      </c>
      <c r="D51" s="54">
        <v>3055</v>
      </c>
      <c r="E51" s="56">
        <v>2976</v>
      </c>
      <c r="F51" s="99">
        <f t="shared" si="8"/>
        <v>-79</v>
      </c>
      <c r="G51" s="56">
        <v>2980</v>
      </c>
      <c r="H51" s="99">
        <f>SUM(G51-E51)</f>
        <v>4</v>
      </c>
      <c r="I51" s="56">
        <v>2942</v>
      </c>
      <c r="J51" s="99">
        <f>SUM(I51-G51)</f>
        <v>-38</v>
      </c>
      <c r="K51" s="100">
        <v>2951</v>
      </c>
      <c r="L51" s="101">
        <f t="shared" si="9"/>
        <v>9</v>
      </c>
    </row>
    <row r="52" spans="2:12" ht="12" customHeight="1">
      <c r="B52" s="97"/>
      <c r="C52" s="53"/>
      <c r="D52" s="54"/>
      <c r="E52" s="56"/>
      <c r="F52" s="58"/>
      <c r="G52" s="56"/>
      <c r="H52" s="58"/>
      <c r="I52" s="56"/>
      <c r="J52" s="58"/>
      <c r="K52" s="100"/>
      <c r="L52" s="106"/>
    </row>
    <row r="53" spans="2:12" ht="12" customHeight="1">
      <c r="B53" s="1338" t="s">
        <v>541</v>
      </c>
      <c r="C53" s="1351"/>
      <c r="D53" s="54"/>
      <c r="E53" s="56"/>
      <c r="F53" s="58"/>
      <c r="G53" s="56"/>
      <c r="H53" s="58"/>
      <c r="I53" s="56"/>
      <c r="J53" s="58"/>
      <c r="K53" s="100"/>
      <c r="L53" s="106"/>
    </row>
    <row r="54" spans="2:12" ht="12" customHeight="1">
      <c r="B54" s="97"/>
      <c r="C54" s="53" t="s">
        <v>542</v>
      </c>
      <c r="D54" s="54">
        <v>2324</v>
      </c>
      <c r="E54" s="56">
        <v>2331</v>
      </c>
      <c r="F54" s="99">
        <f>SUM(E54-D54)</f>
        <v>7</v>
      </c>
      <c r="G54" s="56">
        <v>2336</v>
      </c>
      <c r="H54" s="99">
        <f>SUM(G54-E54)</f>
        <v>5</v>
      </c>
      <c r="I54" s="56">
        <v>2355</v>
      </c>
      <c r="J54" s="99">
        <f>SUM(I54-G54)</f>
        <v>19</v>
      </c>
      <c r="K54" s="100">
        <v>2374</v>
      </c>
      <c r="L54" s="101">
        <f>SUM(K54-I54)</f>
        <v>19</v>
      </c>
    </row>
    <row r="55" spans="2:12" ht="12" customHeight="1">
      <c r="B55" s="97"/>
      <c r="C55" s="53" t="s">
        <v>543</v>
      </c>
      <c r="D55" s="54">
        <v>2946</v>
      </c>
      <c r="E55" s="56">
        <v>2956</v>
      </c>
      <c r="F55" s="99">
        <f>SUM(E55-D55)</f>
        <v>10</v>
      </c>
      <c r="G55" s="56">
        <v>2962</v>
      </c>
      <c r="H55" s="99">
        <f>SUM(G55-E55)</f>
        <v>6</v>
      </c>
      <c r="I55" s="56">
        <v>2947</v>
      </c>
      <c r="J55" s="99">
        <f>SUM(I55-G55)</f>
        <v>-15</v>
      </c>
      <c r="K55" s="100">
        <v>2986</v>
      </c>
      <c r="L55" s="101">
        <f>SUM(K55-I55)</f>
        <v>39</v>
      </c>
    </row>
    <row r="56" spans="2:12" ht="12" customHeight="1">
      <c r="B56" s="97"/>
      <c r="C56" s="53"/>
      <c r="D56" s="54"/>
      <c r="E56" s="56"/>
      <c r="F56" s="58"/>
      <c r="G56" s="56"/>
      <c r="H56" s="58"/>
      <c r="I56" s="56"/>
      <c r="J56" s="58"/>
      <c r="K56" s="100"/>
      <c r="L56" s="106"/>
    </row>
    <row r="57" spans="2:12" ht="12" customHeight="1">
      <c r="B57" s="1338" t="s">
        <v>544</v>
      </c>
      <c r="C57" s="1351"/>
      <c r="D57" s="54"/>
      <c r="E57" s="56"/>
      <c r="F57" s="58"/>
      <c r="G57" s="56"/>
      <c r="H57" s="58"/>
      <c r="I57" s="56"/>
      <c r="J57" s="58"/>
      <c r="K57" s="100"/>
      <c r="L57" s="106"/>
    </row>
    <row r="58" spans="2:12" ht="12" customHeight="1">
      <c r="B58" s="97"/>
      <c r="C58" s="53" t="s">
        <v>545</v>
      </c>
      <c r="D58" s="54">
        <v>2898</v>
      </c>
      <c r="E58" s="56">
        <v>2904</v>
      </c>
      <c r="F58" s="99">
        <f>SUM(E58-D58)</f>
        <v>6</v>
      </c>
      <c r="G58" s="56">
        <v>2881</v>
      </c>
      <c r="H58" s="99">
        <f>SUM(G58-E58)</f>
        <v>-23</v>
      </c>
      <c r="I58" s="56">
        <v>2872</v>
      </c>
      <c r="J58" s="99">
        <v>-19</v>
      </c>
      <c r="K58" s="100">
        <v>2876</v>
      </c>
      <c r="L58" s="101">
        <f>SUM(K58-I58)</f>
        <v>4</v>
      </c>
    </row>
    <row r="59" spans="2:12" ht="12" customHeight="1">
      <c r="B59" s="97"/>
      <c r="C59" s="53" t="s">
        <v>546</v>
      </c>
      <c r="D59" s="54">
        <v>2836</v>
      </c>
      <c r="E59" s="56">
        <v>2899</v>
      </c>
      <c r="F59" s="99">
        <f>SUM(E59-D59)</f>
        <v>63</v>
      </c>
      <c r="G59" s="56">
        <v>2868</v>
      </c>
      <c r="H59" s="99">
        <f>SUM(G59-E59)</f>
        <v>-31</v>
      </c>
      <c r="I59" s="56">
        <v>2854</v>
      </c>
      <c r="J59" s="99">
        <v>-84</v>
      </c>
      <c r="K59" s="100">
        <v>2845</v>
      </c>
      <c r="L59" s="101">
        <f>SUM(K59-I59)</f>
        <v>-9</v>
      </c>
    </row>
    <row r="60" spans="2:12" ht="12" customHeight="1">
      <c r="B60" s="97"/>
      <c r="C60" s="53" t="s">
        <v>547</v>
      </c>
      <c r="D60" s="54">
        <v>2676</v>
      </c>
      <c r="E60" s="56">
        <v>2682</v>
      </c>
      <c r="F60" s="99">
        <f>SUM(E60-D60)</f>
        <v>6</v>
      </c>
      <c r="G60" s="56">
        <v>2692</v>
      </c>
      <c r="H60" s="99">
        <f>SUM(G60-E60)</f>
        <v>10</v>
      </c>
      <c r="I60" s="56">
        <v>2609</v>
      </c>
      <c r="J60" s="99">
        <v>-33</v>
      </c>
      <c r="K60" s="100">
        <v>2604</v>
      </c>
      <c r="L60" s="101">
        <f>SUM(K60-I60)</f>
        <v>-5</v>
      </c>
    </row>
    <row r="61" spans="2:12" ht="13.5" customHeight="1">
      <c r="B61" s="97"/>
      <c r="C61" s="53" t="s">
        <v>548</v>
      </c>
      <c r="D61" s="54">
        <v>4785</v>
      </c>
      <c r="E61" s="56">
        <v>4788</v>
      </c>
      <c r="F61" s="99">
        <f>SUM(E61-D61)</f>
        <v>3</v>
      </c>
      <c r="G61" s="56">
        <v>4778</v>
      </c>
      <c r="H61" s="99">
        <f>SUM(G61-E61)</f>
        <v>-10</v>
      </c>
      <c r="I61" s="56">
        <v>4814</v>
      </c>
      <c r="J61" s="99">
        <v>6</v>
      </c>
      <c r="K61" s="100">
        <v>4825</v>
      </c>
      <c r="L61" s="101">
        <f>SUM(K61-I61)</f>
        <v>11</v>
      </c>
    </row>
    <row r="62" spans="2:12" ht="12" customHeight="1">
      <c r="B62" s="97"/>
      <c r="C62" s="53"/>
      <c r="D62" s="54"/>
      <c r="E62" s="56"/>
      <c r="F62" s="58"/>
      <c r="G62" s="56"/>
      <c r="H62" s="58"/>
      <c r="I62" s="56"/>
      <c r="J62" s="58"/>
      <c r="K62" s="100"/>
      <c r="L62" s="106"/>
    </row>
    <row r="63" spans="2:12" ht="12" customHeight="1">
      <c r="B63" s="1338" t="s">
        <v>549</v>
      </c>
      <c r="C63" s="1351"/>
      <c r="D63" s="54"/>
      <c r="E63" s="56"/>
      <c r="F63" s="58"/>
      <c r="G63" s="56"/>
      <c r="H63" s="58"/>
      <c r="I63" s="56"/>
      <c r="J63" s="58"/>
      <c r="K63" s="100"/>
      <c r="L63" s="106"/>
    </row>
    <row r="64" spans="2:12" ht="12" customHeight="1">
      <c r="B64" s="97"/>
      <c r="C64" s="53" t="s">
        <v>500</v>
      </c>
      <c r="D64" s="54">
        <v>2557</v>
      </c>
      <c r="E64" s="56">
        <v>2635</v>
      </c>
      <c r="F64" s="99">
        <f>SUM(E64-D64)</f>
        <v>78</v>
      </c>
      <c r="G64" s="56">
        <v>2621</v>
      </c>
      <c r="H64" s="99">
        <f>SUM(G64-E64)</f>
        <v>-14</v>
      </c>
      <c r="I64" s="56">
        <v>2613</v>
      </c>
      <c r="J64" s="99">
        <f>SUM(I64-G64)</f>
        <v>-8</v>
      </c>
      <c r="K64" s="100">
        <v>2617</v>
      </c>
      <c r="L64" s="101">
        <f>SUM(K64-I64)</f>
        <v>4</v>
      </c>
    </row>
    <row r="65" spans="2:12" ht="12" customHeight="1">
      <c r="B65" s="97"/>
      <c r="C65" s="53"/>
      <c r="D65" s="54"/>
      <c r="E65" s="56"/>
      <c r="F65" s="58"/>
      <c r="G65" s="56"/>
      <c r="H65" s="58"/>
      <c r="I65" s="56"/>
      <c r="J65" s="58"/>
      <c r="K65" s="100"/>
      <c r="L65" s="106"/>
    </row>
    <row r="66" spans="2:12" ht="12" customHeight="1">
      <c r="B66" s="1338" t="s">
        <v>550</v>
      </c>
      <c r="C66" s="1351"/>
      <c r="D66" s="54"/>
      <c r="E66" s="56"/>
      <c r="F66" s="58"/>
      <c r="G66" s="56"/>
      <c r="H66" s="58"/>
      <c r="I66" s="56"/>
      <c r="J66" s="58"/>
      <c r="K66" s="100"/>
      <c r="L66" s="106"/>
    </row>
    <row r="67" spans="2:12" ht="12" customHeight="1">
      <c r="B67" s="97"/>
      <c r="C67" s="53" t="s">
        <v>501</v>
      </c>
      <c r="D67" s="54">
        <v>5863</v>
      </c>
      <c r="E67" s="56">
        <v>5839</v>
      </c>
      <c r="F67" s="99">
        <v>6</v>
      </c>
      <c r="G67" s="56">
        <v>5879</v>
      </c>
      <c r="H67" s="99">
        <v>10</v>
      </c>
      <c r="I67" s="56">
        <v>5930</v>
      </c>
      <c r="J67" s="99">
        <f>SUM(I67-G67)</f>
        <v>51</v>
      </c>
      <c r="K67" s="100">
        <v>5962</v>
      </c>
      <c r="L67" s="101">
        <f>SUM(K67-I67)</f>
        <v>32</v>
      </c>
    </row>
    <row r="68" spans="2:12" ht="12" customHeight="1">
      <c r="B68" s="97"/>
      <c r="C68" s="53" t="s">
        <v>551</v>
      </c>
      <c r="D68" s="54">
        <v>2591</v>
      </c>
      <c r="E68" s="56">
        <v>2609</v>
      </c>
      <c r="F68" s="99">
        <f>SUM(E68-D68)</f>
        <v>18</v>
      </c>
      <c r="G68" s="56">
        <v>2668</v>
      </c>
      <c r="H68" s="99">
        <f>SUM(G68-E68)</f>
        <v>59</v>
      </c>
      <c r="I68" s="56">
        <v>2838</v>
      </c>
      <c r="J68" s="99">
        <f>SUM(I68-G68)</f>
        <v>170</v>
      </c>
      <c r="K68" s="100">
        <v>2915</v>
      </c>
      <c r="L68" s="101">
        <f>SUM(K68-I68)</f>
        <v>77</v>
      </c>
    </row>
    <row r="69" spans="2:12" ht="12" customHeight="1">
      <c r="B69" s="97"/>
      <c r="C69" s="53" t="s">
        <v>552</v>
      </c>
      <c r="D69" s="54">
        <v>3953</v>
      </c>
      <c r="E69" s="56">
        <v>4094</v>
      </c>
      <c r="F69" s="99">
        <f>SUM(E69-D69)</f>
        <v>141</v>
      </c>
      <c r="G69" s="56">
        <v>4072</v>
      </c>
      <c r="H69" s="99">
        <f>SUM(G69-E69)</f>
        <v>-22</v>
      </c>
      <c r="I69" s="56">
        <v>4060</v>
      </c>
      <c r="J69" s="99">
        <f>SUM(I69-G69)</f>
        <v>-12</v>
      </c>
      <c r="K69" s="100">
        <v>4047</v>
      </c>
      <c r="L69" s="101">
        <f>SUM(K69-I69)</f>
        <v>-13</v>
      </c>
    </row>
    <row r="70" spans="2:12" ht="12" customHeight="1">
      <c r="B70" s="97"/>
      <c r="C70" s="53" t="s">
        <v>553</v>
      </c>
      <c r="D70" s="54">
        <v>1610</v>
      </c>
      <c r="E70" s="56">
        <v>1610</v>
      </c>
      <c r="F70" s="107">
        <f>SUM(E70-D70)</f>
        <v>0</v>
      </c>
      <c r="G70" s="56">
        <v>1616</v>
      </c>
      <c r="H70" s="99">
        <f>SUM(G70-E70)</f>
        <v>6</v>
      </c>
      <c r="I70" s="56">
        <v>1617</v>
      </c>
      <c r="J70" s="99">
        <f>SUM(I70-G70)</f>
        <v>1</v>
      </c>
      <c r="K70" s="100">
        <v>1638</v>
      </c>
      <c r="L70" s="101">
        <f>SUM(K70-I70)</f>
        <v>21</v>
      </c>
    </row>
    <row r="71" spans="2:12" ht="12" customHeight="1">
      <c r="B71" s="97"/>
      <c r="C71" s="53" t="s">
        <v>554</v>
      </c>
      <c r="D71" s="54">
        <v>5050</v>
      </c>
      <c r="E71" s="56">
        <v>4988</v>
      </c>
      <c r="F71" s="99">
        <f>SUM(E71-D71)</f>
        <v>-62</v>
      </c>
      <c r="G71" s="56">
        <v>4999</v>
      </c>
      <c r="H71" s="99">
        <f>SUM(G71-E71)</f>
        <v>11</v>
      </c>
      <c r="I71" s="56">
        <v>5062</v>
      </c>
      <c r="J71" s="99">
        <f>SUM(I71-G71)</f>
        <v>63</v>
      </c>
      <c r="K71" s="100">
        <v>5052</v>
      </c>
      <c r="L71" s="101">
        <f>SUM(K71-I71)</f>
        <v>-10</v>
      </c>
    </row>
    <row r="72" spans="2:12" ht="12" customHeight="1">
      <c r="B72" s="97"/>
      <c r="C72" s="53"/>
      <c r="D72" s="54"/>
      <c r="E72" s="56"/>
      <c r="F72" s="58"/>
      <c r="G72" s="56"/>
      <c r="H72" s="58"/>
      <c r="I72" s="56"/>
      <c r="J72" s="58"/>
      <c r="K72" s="100"/>
      <c r="L72" s="106"/>
    </row>
    <row r="73" spans="2:12" ht="12" customHeight="1">
      <c r="B73" s="1338" t="s">
        <v>555</v>
      </c>
      <c r="C73" s="1351"/>
      <c r="D73" s="54"/>
      <c r="E73" s="56"/>
      <c r="F73" s="58"/>
      <c r="G73" s="56"/>
      <c r="H73" s="58"/>
      <c r="I73" s="56"/>
      <c r="J73" s="58"/>
      <c r="K73" s="100"/>
      <c r="L73" s="106"/>
    </row>
    <row r="74" spans="2:12" ht="12" customHeight="1">
      <c r="B74" s="97"/>
      <c r="C74" s="53" t="s">
        <v>556</v>
      </c>
      <c r="D74" s="54">
        <v>4662</v>
      </c>
      <c r="E74" s="102">
        <v>4611</v>
      </c>
      <c r="F74" s="99">
        <f>SUM(E74-D74)</f>
        <v>-51</v>
      </c>
      <c r="G74" s="56">
        <v>4623</v>
      </c>
      <c r="H74" s="99">
        <f>SUM(G74-E74)</f>
        <v>12</v>
      </c>
      <c r="I74" s="66">
        <v>4616</v>
      </c>
      <c r="J74" s="99">
        <f>SUM(I74-G74)</f>
        <v>-7</v>
      </c>
      <c r="K74" s="100">
        <v>4614</v>
      </c>
      <c r="L74" s="101">
        <f>SUM(K74-I74)</f>
        <v>-2</v>
      </c>
    </row>
    <row r="75" spans="2:12" ht="12" customHeight="1">
      <c r="B75" s="97"/>
      <c r="C75" s="53" t="s">
        <v>557</v>
      </c>
      <c r="D75" s="54">
        <v>2799</v>
      </c>
      <c r="E75" s="102">
        <v>2782</v>
      </c>
      <c r="F75" s="99">
        <f>SUM(E75-D75)</f>
        <v>-17</v>
      </c>
      <c r="G75" s="56">
        <v>2778</v>
      </c>
      <c r="H75" s="99">
        <f>SUM(G75-E75)</f>
        <v>-4</v>
      </c>
      <c r="I75" s="66">
        <v>2754</v>
      </c>
      <c r="J75" s="99">
        <f>SUM(I75-G75)</f>
        <v>-24</v>
      </c>
      <c r="K75" s="100">
        <v>2768</v>
      </c>
      <c r="L75" s="101">
        <f>SUM(K75-I75)</f>
        <v>14</v>
      </c>
    </row>
    <row r="76" spans="2:12" ht="12" customHeight="1">
      <c r="B76" s="97"/>
      <c r="C76" s="53" t="s">
        <v>558</v>
      </c>
      <c r="D76" s="54">
        <v>3520</v>
      </c>
      <c r="E76" s="102">
        <v>3347</v>
      </c>
      <c r="F76" s="99">
        <f>SUM(E76-D76)</f>
        <v>-173</v>
      </c>
      <c r="G76" s="56">
        <v>3429</v>
      </c>
      <c r="H76" s="99">
        <f>SUM(G76-E76)</f>
        <v>82</v>
      </c>
      <c r="I76" s="66">
        <v>3607</v>
      </c>
      <c r="J76" s="99">
        <f>SUM(I76-G76)</f>
        <v>178</v>
      </c>
      <c r="K76" s="100">
        <v>3637</v>
      </c>
      <c r="L76" s="101">
        <f>SUM(K76-I76)</f>
        <v>30</v>
      </c>
    </row>
    <row r="77" spans="2:12" ht="12" customHeight="1">
      <c r="B77" s="97"/>
      <c r="C77" s="53"/>
      <c r="D77" s="54"/>
      <c r="E77" s="56"/>
      <c r="F77" s="58"/>
      <c r="G77" s="56"/>
      <c r="H77" s="58"/>
      <c r="I77" s="56"/>
      <c r="J77" s="58"/>
      <c r="K77" s="56"/>
      <c r="L77" s="109"/>
    </row>
    <row r="78" spans="2:12" ht="15" customHeight="1">
      <c r="B78" s="110"/>
      <c r="C78" s="110" t="s">
        <v>562</v>
      </c>
      <c r="D78" s="69"/>
      <c r="E78" s="69"/>
      <c r="F78" s="69"/>
      <c r="G78" s="69"/>
      <c r="H78" s="69"/>
      <c r="I78" s="69"/>
      <c r="J78" s="69"/>
      <c r="K78" s="69"/>
      <c r="L78" s="69"/>
    </row>
    <row r="79" spans="2:12" ht="9" customHeight="1">
      <c r="B79" s="74"/>
      <c r="C79" s="70"/>
      <c r="D79" s="56"/>
      <c r="E79" s="56"/>
      <c r="F79" s="56"/>
      <c r="G79" s="56"/>
      <c r="H79" s="56"/>
      <c r="I79" s="56"/>
      <c r="J79" s="56"/>
      <c r="K79" s="56"/>
      <c r="L79" s="56"/>
    </row>
    <row r="80" spans="2:12" ht="12">
      <c r="B80" s="74"/>
      <c r="D80" s="74"/>
      <c r="E80" s="74"/>
      <c r="F80" s="74"/>
      <c r="G80" s="74"/>
      <c r="H80" s="74"/>
      <c r="I80" s="74"/>
      <c r="J80" s="74"/>
      <c r="K80" s="74"/>
      <c r="L80" s="74"/>
    </row>
    <row r="81" spans="6:12" ht="12">
      <c r="F81" s="74"/>
      <c r="G81" s="74"/>
      <c r="H81" s="74"/>
      <c r="I81" s="74"/>
      <c r="J81" s="74"/>
      <c r="K81" s="74"/>
      <c r="L81" s="74"/>
    </row>
    <row r="82" spans="6:12" ht="12">
      <c r="F82" s="74"/>
      <c r="G82" s="74"/>
      <c r="H82" s="74"/>
      <c r="I82" s="74"/>
      <c r="J82" s="74"/>
      <c r="K82" s="74"/>
      <c r="L82" s="74"/>
    </row>
    <row r="83" spans="6:12" ht="12">
      <c r="F83" s="74"/>
      <c r="G83" s="74"/>
      <c r="H83" s="74"/>
      <c r="I83" s="74"/>
      <c r="J83" s="74"/>
      <c r="K83" s="74"/>
      <c r="L83" s="74"/>
    </row>
    <row r="84" spans="6:12" ht="12">
      <c r="F84" s="74"/>
      <c r="G84" s="74"/>
      <c r="H84" s="74"/>
      <c r="I84" s="74"/>
      <c r="J84" s="74"/>
      <c r="K84" s="74"/>
      <c r="L84" s="74"/>
    </row>
    <row r="85" spans="6:12" ht="12">
      <c r="F85" s="74"/>
      <c r="G85" s="74"/>
      <c r="H85" s="74"/>
      <c r="I85" s="74"/>
      <c r="J85" s="74"/>
      <c r="K85" s="74"/>
      <c r="L85" s="74"/>
    </row>
    <row r="86" spans="6:12" ht="12">
      <c r="F86" s="74"/>
      <c r="G86" s="74"/>
      <c r="H86" s="74"/>
      <c r="I86" s="74"/>
      <c r="J86" s="74"/>
      <c r="K86" s="74"/>
      <c r="L86" s="74"/>
    </row>
    <row r="87" ht="12">
      <c r="F87" s="71"/>
    </row>
    <row r="88" ht="12">
      <c r="F88" s="71"/>
    </row>
    <row r="89" ht="12">
      <c r="F89" s="71"/>
    </row>
    <row r="90" ht="12">
      <c r="F90" s="71"/>
    </row>
    <row r="91" ht="12">
      <c r="F91" s="71"/>
    </row>
    <row r="92" ht="12">
      <c r="F92" s="71"/>
    </row>
    <row r="93" ht="12">
      <c r="F93" s="71"/>
    </row>
    <row r="94" ht="12">
      <c r="F94" s="71"/>
    </row>
    <row r="95" ht="12">
      <c r="F95" s="71"/>
    </row>
    <row r="96" ht="12">
      <c r="F96" s="71"/>
    </row>
    <row r="97" ht="12">
      <c r="F97" s="71"/>
    </row>
    <row r="98" ht="12">
      <c r="F98" s="71"/>
    </row>
    <row r="99" ht="12">
      <c r="F99" s="71"/>
    </row>
    <row r="100" ht="12">
      <c r="F100" s="71"/>
    </row>
    <row r="101" ht="12">
      <c r="F101" s="71"/>
    </row>
    <row r="102" ht="12">
      <c r="F102" s="71"/>
    </row>
    <row r="103" ht="12">
      <c r="F103" s="71"/>
    </row>
    <row r="104" ht="12">
      <c r="F104" s="71"/>
    </row>
    <row r="105" ht="12">
      <c r="F105" s="71"/>
    </row>
    <row r="106" ht="12">
      <c r="F106" s="71"/>
    </row>
    <row r="107" ht="12">
      <c r="F107" s="71"/>
    </row>
    <row r="108" ht="12">
      <c r="F108" s="71"/>
    </row>
    <row r="109" ht="12">
      <c r="F109" s="71"/>
    </row>
    <row r="110" ht="12">
      <c r="F110" s="71"/>
    </row>
    <row r="111" ht="12">
      <c r="F111" s="71"/>
    </row>
    <row r="112" ht="12">
      <c r="F112" s="71"/>
    </row>
  </sheetData>
  <mergeCells count="17">
    <mergeCell ref="B73:C73"/>
    <mergeCell ref="B38:C38"/>
    <mergeCell ref="B44:C44"/>
    <mergeCell ref="B53:C53"/>
    <mergeCell ref="B57:C57"/>
    <mergeCell ref="B35:C35"/>
    <mergeCell ref="B63:C63"/>
    <mergeCell ref="E4:F4"/>
    <mergeCell ref="B66:C66"/>
    <mergeCell ref="B4:C5"/>
    <mergeCell ref="B7:C7"/>
    <mergeCell ref="B9:C9"/>
    <mergeCell ref="B11:C11"/>
    <mergeCell ref="G4:H4"/>
    <mergeCell ref="I4:J4"/>
    <mergeCell ref="K4:L4"/>
    <mergeCell ref="B26:C26"/>
  </mergeCells>
  <printOptions/>
  <pageMargins left="0.75" right="0.75" top="1" bottom="1" header="0.512" footer="0.512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U4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625" style="1135" customWidth="1"/>
    <col min="2" max="2" width="8.625" style="1135" customWidth="1"/>
    <col min="3" max="3" width="4.75390625" style="1135" bestFit="1" customWidth="1"/>
    <col min="4" max="5" width="6.125" style="1135" bestFit="1" customWidth="1"/>
    <col min="6" max="6" width="4.75390625" style="1135" bestFit="1" customWidth="1"/>
    <col min="7" max="8" width="6.125" style="1135" bestFit="1" customWidth="1"/>
    <col min="9" max="9" width="4.75390625" style="1135" bestFit="1" customWidth="1"/>
    <col min="10" max="11" width="5.25390625" style="1135" bestFit="1" customWidth="1"/>
    <col min="12" max="12" width="4.75390625" style="1135" bestFit="1" customWidth="1"/>
    <col min="13" max="14" width="6.125" style="1135" bestFit="1" customWidth="1"/>
    <col min="15" max="15" width="4.75390625" style="1135" bestFit="1" customWidth="1"/>
    <col min="16" max="17" width="6.125" style="1135" bestFit="1" customWidth="1"/>
    <col min="18" max="18" width="8.125" style="1135" customWidth="1"/>
    <col min="19" max="20" width="9.00390625" style="1135" customWidth="1"/>
    <col min="21" max="21" width="15.00390625" style="1135" customWidth="1"/>
    <col min="22" max="16384" width="9.00390625" style="1135" customWidth="1"/>
  </cols>
  <sheetData>
    <row r="1" ht="12"/>
    <row r="2" ht="14.25">
      <c r="B2" s="1136" t="s">
        <v>615</v>
      </c>
    </row>
    <row r="3" ht="12.75" thickBot="1">
      <c r="R3" s="1137" t="s">
        <v>595</v>
      </c>
    </row>
    <row r="4" spans="2:21" s="1138" customFormat="1" ht="14.25" customHeight="1" thickTop="1">
      <c r="B4" s="1746" t="s">
        <v>596</v>
      </c>
      <c r="C4" s="1750" t="s">
        <v>597</v>
      </c>
      <c r="D4" s="1750"/>
      <c r="E4" s="1750"/>
      <c r="F4" s="1762" t="s">
        <v>598</v>
      </c>
      <c r="G4" s="1763"/>
      <c r="H4" s="1763"/>
      <c r="I4" s="1763"/>
      <c r="J4" s="1763"/>
      <c r="K4" s="1764"/>
      <c r="L4" s="1750" t="s">
        <v>599</v>
      </c>
      <c r="M4" s="1750"/>
      <c r="N4" s="1750"/>
      <c r="O4" s="1762" t="s">
        <v>600</v>
      </c>
      <c r="P4" s="1763"/>
      <c r="Q4" s="1763"/>
      <c r="R4" s="1764"/>
      <c r="S4" s="1139"/>
      <c r="T4" s="1140"/>
      <c r="U4" s="1141"/>
    </row>
    <row r="5" spans="2:21" s="1138" customFormat="1" ht="12">
      <c r="B5" s="1747"/>
      <c r="C5" s="1751"/>
      <c r="D5" s="1751"/>
      <c r="E5" s="1751"/>
      <c r="F5" s="1778" t="s">
        <v>601</v>
      </c>
      <c r="G5" s="1779"/>
      <c r="H5" s="1780"/>
      <c r="I5" s="1778" t="s">
        <v>602</v>
      </c>
      <c r="J5" s="1779"/>
      <c r="K5" s="1780"/>
      <c r="L5" s="1751"/>
      <c r="M5" s="1751"/>
      <c r="N5" s="1751"/>
      <c r="O5" s="1748" t="s">
        <v>603</v>
      </c>
      <c r="P5" s="1748"/>
      <c r="Q5" s="1748"/>
      <c r="R5" s="1756" t="s">
        <v>604</v>
      </c>
      <c r="S5" s="1143"/>
      <c r="T5" s="1143"/>
      <c r="U5" s="1144"/>
    </row>
    <row r="6" spans="2:21" s="1138" customFormat="1" ht="12">
      <c r="B6" s="1747"/>
      <c r="C6" s="1749" t="s">
        <v>519</v>
      </c>
      <c r="D6" s="1749" t="s">
        <v>605</v>
      </c>
      <c r="E6" s="1749" t="s">
        <v>606</v>
      </c>
      <c r="F6" s="1749" t="s">
        <v>519</v>
      </c>
      <c r="G6" s="1749" t="s">
        <v>605</v>
      </c>
      <c r="H6" s="1749" t="s">
        <v>606</v>
      </c>
      <c r="I6" s="1749" t="s">
        <v>519</v>
      </c>
      <c r="J6" s="1749" t="s">
        <v>605</v>
      </c>
      <c r="K6" s="1749" t="s">
        <v>606</v>
      </c>
      <c r="L6" s="1749" t="s">
        <v>519</v>
      </c>
      <c r="M6" s="1749" t="s">
        <v>605</v>
      </c>
      <c r="N6" s="1749" t="s">
        <v>606</v>
      </c>
      <c r="O6" s="1749" t="s">
        <v>519</v>
      </c>
      <c r="P6" s="1749" t="s">
        <v>605</v>
      </c>
      <c r="Q6" s="1749" t="s">
        <v>606</v>
      </c>
      <c r="R6" s="1757"/>
      <c r="S6" s="1143"/>
      <c r="T6" s="1143"/>
      <c r="U6" s="1144"/>
    </row>
    <row r="7" spans="2:21" s="1138" customFormat="1" ht="12">
      <c r="B7" s="1748"/>
      <c r="C7" s="1748"/>
      <c r="D7" s="1748"/>
      <c r="E7" s="1748"/>
      <c r="F7" s="1748"/>
      <c r="G7" s="1748"/>
      <c r="H7" s="1748"/>
      <c r="I7" s="1748"/>
      <c r="J7" s="1748"/>
      <c r="K7" s="1748"/>
      <c r="L7" s="1748"/>
      <c r="M7" s="1748"/>
      <c r="N7" s="1748"/>
      <c r="O7" s="1748"/>
      <c r="P7" s="1748"/>
      <c r="Q7" s="1748"/>
      <c r="R7" s="1142" t="s">
        <v>519</v>
      </c>
      <c r="S7" s="1143"/>
      <c r="T7" s="1143"/>
      <c r="U7" s="1144"/>
    </row>
    <row r="8" spans="2:21" ht="13.5" customHeight="1">
      <c r="B8" s="1145"/>
      <c r="C8" s="1146"/>
      <c r="D8" s="1147"/>
      <c r="E8" s="1147"/>
      <c r="F8" s="1146"/>
      <c r="G8" s="1147"/>
      <c r="H8" s="1147"/>
      <c r="I8" s="1146"/>
      <c r="J8" s="1147"/>
      <c r="K8" s="1147"/>
      <c r="L8" s="1146"/>
      <c r="M8" s="1147"/>
      <c r="N8" s="1147"/>
      <c r="O8" s="1146"/>
      <c r="P8" s="1147"/>
      <c r="Q8" s="1147"/>
      <c r="R8" s="1148"/>
      <c r="S8" s="1146"/>
      <c r="T8" s="1146"/>
      <c r="U8" s="1149"/>
    </row>
    <row r="9" spans="2:20" s="1150" customFormat="1" ht="13.5" customHeight="1">
      <c r="B9" s="1151" t="s">
        <v>519</v>
      </c>
      <c r="C9" s="1152">
        <f aca="true" t="shared" si="0" ref="C9:N9">SUM(C10:C24)</f>
        <v>2</v>
      </c>
      <c r="D9" s="1152">
        <f t="shared" si="0"/>
        <v>150</v>
      </c>
      <c r="E9" s="1152">
        <f t="shared" si="0"/>
        <v>144</v>
      </c>
      <c r="F9" s="1152">
        <f t="shared" si="0"/>
        <v>4</v>
      </c>
      <c r="G9" s="1152">
        <f t="shared" si="0"/>
        <v>230</v>
      </c>
      <c r="H9" s="1152">
        <f t="shared" si="0"/>
        <v>122</v>
      </c>
      <c r="I9" s="1152">
        <f t="shared" si="0"/>
        <v>1</v>
      </c>
      <c r="J9" s="1152">
        <f t="shared" si="0"/>
        <v>50</v>
      </c>
      <c r="K9" s="1152">
        <f t="shared" si="0"/>
        <v>69</v>
      </c>
      <c r="L9" s="1152">
        <f t="shared" si="0"/>
        <v>6</v>
      </c>
      <c r="M9" s="1152">
        <f t="shared" si="0"/>
        <v>844</v>
      </c>
      <c r="N9" s="1152">
        <f t="shared" si="0"/>
        <v>581</v>
      </c>
      <c r="O9" s="1152">
        <f>SUM(O10:O23)</f>
        <v>8</v>
      </c>
      <c r="P9" s="1152">
        <f>SUM(P10:P23)</f>
        <v>515</v>
      </c>
      <c r="Q9" s="1152">
        <v>486</v>
      </c>
      <c r="R9" s="1153">
        <f>SUM(R10:R24)</f>
        <v>1</v>
      </c>
      <c r="S9" s="1152"/>
      <c r="T9" s="1152"/>
    </row>
    <row r="10" spans="2:20" ht="13.5" customHeight="1">
      <c r="B10" s="1145" t="s">
        <v>1339</v>
      </c>
      <c r="C10" s="1154">
        <v>0</v>
      </c>
      <c r="D10" s="1154">
        <v>0</v>
      </c>
      <c r="E10" s="1154">
        <v>0</v>
      </c>
      <c r="F10" s="1154">
        <v>1</v>
      </c>
      <c r="G10" s="1154">
        <v>100</v>
      </c>
      <c r="H10" s="1154">
        <v>41</v>
      </c>
      <c r="I10" s="1154">
        <v>1</v>
      </c>
      <c r="J10" s="1154">
        <v>50</v>
      </c>
      <c r="K10" s="1154">
        <v>69</v>
      </c>
      <c r="L10" s="1154">
        <v>1</v>
      </c>
      <c r="M10" s="1154">
        <v>132</v>
      </c>
      <c r="N10" s="1154">
        <v>88</v>
      </c>
      <c r="O10" s="1154">
        <v>1</v>
      </c>
      <c r="P10" s="1154">
        <v>65</v>
      </c>
      <c r="Q10" s="1154">
        <v>67</v>
      </c>
      <c r="R10" s="1155">
        <v>0</v>
      </c>
      <c r="S10" s="1156"/>
      <c r="T10" s="1154"/>
    </row>
    <row r="11" spans="2:20" ht="13.5" customHeight="1">
      <c r="B11" s="1145" t="s">
        <v>1349</v>
      </c>
      <c r="C11" s="1154">
        <v>0</v>
      </c>
      <c r="D11" s="1154">
        <v>0</v>
      </c>
      <c r="E11" s="1154">
        <v>0</v>
      </c>
      <c r="F11" s="1154">
        <v>1</v>
      </c>
      <c r="G11" s="1154">
        <v>70</v>
      </c>
      <c r="H11" s="1154">
        <v>53</v>
      </c>
      <c r="I11" s="1154">
        <v>0</v>
      </c>
      <c r="J11" s="1154">
        <v>0</v>
      </c>
      <c r="K11" s="1154">
        <v>0</v>
      </c>
      <c r="L11" s="1154">
        <v>1</v>
      </c>
      <c r="M11" s="1154">
        <v>280</v>
      </c>
      <c r="N11" s="1154">
        <v>219</v>
      </c>
      <c r="O11" s="1154">
        <v>2</v>
      </c>
      <c r="P11" s="1154">
        <v>180</v>
      </c>
      <c r="Q11" s="1154">
        <v>133</v>
      </c>
      <c r="R11" s="1155">
        <v>0</v>
      </c>
      <c r="S11" s="1154"/>
      <c r="T11" s="1154"/>
    </row>
    <row r="12" spans="2:20" ht="13.5" customHeight="1">
      <c r="B12" s="1145" t="s">
        <v>1454</v>
      </c>
      <c r="C12" s="1154">
        <v>0</v>
      </c>
      <c r="D12" s="1154">
        <v>0</v>
      </c>
      <c r="E12" s="1154">
        <v>0</v>
      </c>
      <c r="F12" s="1154">
        <v>0</v>
      </c>
      <c r="G12" s="1154">
        <v>0</v>
      </c>
      <c r="H12" s="1154">
        <v>0</v>
      </c>
      <c r="I12" s="1154">
        <v>0</v>
      </c>
      <c r="J12" s="1154">
        <v>0</v>
      </c>
      <c r="K12" s="1154">
        <v>0</v>
      </c>
      <c r="L12" s="1154">
        <v>0</v>
      </c>
      <c r="M12" s="1154">
        <v>0</v>
      </c>
      <c r="N12" s="1154">
        <v>0</v>
      </c>
      <c r="O12" s="1154">
        <v>1</v>
      </c>
      <c r="P12" s="1154">
        <v>50</v>
      </c>
      <c r="Q12" s="1154">
        <v>51</v>
      </c>
      <c r="R12" s="1155">
        <v>0</v>
      </c>
      <c r="S12" s="1154"/>
      <c r="T12" s="1154"/>
    </row>
    <row r="13" spans="2:20" ht="13.5" customHeight="1">
      <c r="B13" s="1145" t="s">
        <v>1455</v>
      </c>
      <c r="C13" s="1154">
        <v>0</v>
      </c>
      <c r="D13" s="1154">
        <v>0</v>
      </c>
      <c r="E13" s="1154">
        <v>0</v>
      </c>
      <c r="F13" s="1154">
        <v>0</v>
      </c>
      <c r="G13" s="1154">
        <v>0</v>
      </c>
      <c r="H13" s="1154">
        <v>0</v>
      </c>
      <c r="I13" s="1154">
        <v>0</v>
      </c>
      <c r="J13" s="1154">
        <v>0</v>
      </c>
      <c r="K13" s="1154">
        <v>0</v>
      </c>
      <c r="L13" s="1154">
        <v>1</v>
      </c>
      <c r="M13" s="1154">
        <v>150</v>
      </c>
      <c r="N13" s="1154">
        <v>116</v>
      </c>
      <c r="O13" s="1154">
        <v>1</v>
      </c>
      <c r="P13" s="1154">
        <v>70</v>
      </c>
      <c r="Q13" s="1154">
        <v>65</v>
      </c>
      <c r="R13" s="1155">
        <v>0</v>
      </c>
      <c r="S13" s="1154"/>
      <c r="T13" s="1154"/>
    </row>
    <row r="14" spans="2:20" ht="13.5" customHeight="1">
      <c r="B14" s="1145" t="s">
        <v>1331</v>
      </c>
      <c r="C14" s="1154">
        <v>0</v>
      </c>
      <c r="D14" s="1154">
        <v>0</v>
      </c>
      <c r="E14" s="1154">
        <v>0</v>
      </c>
      <c r="F14" s="1154">
        <v>0</v>
      </c>
      <c r="G14" s="1154">
        <v>0</v>
      </c>
      <c r="H14" s="1154">
        <v>0</v>
      </c>
      <c r="I14" s="1154">
        <v>0</v>
      </c>
      <c r="J14" s="1154">
        <v>0</v>
      </c>
      <c r="K14" s="1154">
        <v>0</v>
      </c>
      <c r="L14" s="1154">
        <v>0</v>
      </c>
      <c r="M14" s="1154">
        <v>0</v>
      </c>
      <c r="N14" s="1154">
        <v>0</v>
      </c>
      <c r="O14" s="1154">
        <v>1</v>
      </c>
      <c r="P14" s="1154">
        <v>50</v>
      </c>
      <c r="Q14" s="1154">
        <v>52</v>
      </c>
      <c r="R14" s="1155">
        <v>0</v>
      </c>
      <c r="S14" s="1154"/>
      <c r="T14" s="1154"/>
    </row>
    <row r="15" spans="2:20" ht="13.5" customHeight="1">
      <c r="B15" s="1145" t="s">
        <v>1340</v>
      </c>
      <c r="C15" s="1154">
        <v>0</v>
      </c>
      <c r="D15" s="1154">
        <v>0</v>
      </c>
      <c r="E15" s="1154">
        <v>0</v>
      </c>
      <c r="F15" s="1154">
        <v>0</v>
      </c>
      <c r="G15" s="1154">
        <v>0</v>
      </c>
      <c r="H15" s="1154">
        <v>0</v>
      </c>
      <c r="I15" s="1154">
        <v>0</v>
      </c>
      <c r="J15" s="1154">
        <v>0</v>
      </c>
      <c r="K15" s="1154">
        <v>0</v>
      </c>
      <c r="L15" s="1154">
        <v>0</v>
      </c>
      <c r="M15" s="1154">
        <v>0</v>
      </c>
      <c r="N15" s="1154">
        <v>0</v>
      </c>
      <c r="O15" s="1154">
        <v>0</v>
      </c>
      <c r="P15" s="1154">
        <v>0</v>
      </c>
      <c r="Q15" s="1154">
        <v>0</v>
      </c>
      <c r="R15" s="1155">
        <v>0</v>
      </c>
      <c r="S15" s="1154"/>
      <c r="T15" s="1154"/>
    </row>
    <row r="16" spans="2:20" ht="13.5" customHeight="1">
      <c r="B16" s="1145"/>
      <c r="C16" s="1154"/>
      <c r="D16" s="1154"/>
      <c r="E16" s="1154"/>
      <c r="F16" s="1154"/>
      <c r="G16" s="1154"/>
      <c r="H16" s="1154"/>
      <c r="I16" s="1154"/>
      <c r="J16" s="1154"/>
      <c r="K16" s="1154"/>
      <c r="L16" s="1154"/>
      <c r="M16" s="1154"/>
      <c r="N16" s="1154"/>
      <c r="O16" s="1154"/>
      <c r="P16" s="1154"/>
      <c r="Q16" s="1154"/>
      <c r="R16" s="1155"/>
      <c r="S16" s="1154"/>
      <c r="T16" s="1154"/>
    </row>
    <row r="17" spans="2:20" ht="13.5" customHeight="1">
      <c r="B17" s="1145" t="s">
        <v>1341</v>
      </c>
      <c r="C17" s="1154">
        <v>0</v>
      </c>
      <c r="D17" s="1154">
        <v>0</v>
      </c>
      <c r="E17" s="1154">
        <v>0</v>
      </c>
      <c r="F17" s="1154">
        <v>0</v>
      </c>
      <c r="G17" s="1154">
        <v>0</v>
      </c>
      <c r="H17" s="1154">
        <v>0</v>
      </c>
      <c r="I17" s="1154">
        <v>0</v>
      </c>
      <c r="J17" s="1154">
        <v>0</v>
      </c>
      <c r="K17" s="1154">
        <v>0</v>
      </c>
      <c r="L17" s="1154">
        <v>1</v>
      </c>
      <c r="M17" s="1154">
        <v>82</v>
      </c>
      <c r="N17" s="1154">
        <v>40</v>
      </c>
      <c r="O17" s="1154">
        <v>0</v>
      </c>
      <c r="P17" s="1154">
        <v>0</v>
      </c>
      <c r="Q17" s="1154">
        <v>0</v>
      </c>
      <c r="R17" s="1155">
        <v>0</v>
      </c>
      <c r="S17" s="1154"/>
      <c r="T17" s="1154"/>
    </row>
    <row r="18" spans="2:20" ht="13.5" customHeight="1">
      <c r="B18" s="1145" t="s">
        <v>1645</v>
      </c>
      <c r="C18" s="1154">
        <v>0</v>
      </c>
      <c r="D18" s="1154">
        <v>0</v>
      </c>
      <c r="E18" s="1154">
        <v>0</v>
      </c>
      <c r="F18" s="1154">
        <v>1</v>
      </c>
      <c r="G18" s="1154">
        <v>30</v>
      </c>
      <c r="H18" s="1154">
        <v>14</v>
      </c>
      <c r="I18" s="1154">
        <v>0</v>
      </c>
      <c r="J18" s="1154">
        <v>0</v>
      </c>
      <c r="K18" s="1154">
        <v>0</v>
      </c>
      <c r="L18" s="1154">
        <v>0</v>
      </c>
      <c r="M18" s="1154">
        <v>0</v>
      </c>
      <c r="N18" s="1154">
        <v>0</v>
      </c>
      <c r="O18" s="1154">
        <v>1</v>
      </c>
      <c r="P18" s="1154">
        <v>50</v>
      </c>
      <c r="Q18" s="1154">
        <v>49</v>
      </c>
      <c r="R18" s="1155">
        <v>0</v>
      </c>
      <c r="S18" s="1154"/>
      <c r="T18" s="1154"/>
    </row>
    <row r="19" spans="2:20" ht="13.5" customHeight="1">
      <c r="B19" s="1145" t="s">
        <v>1350</v>
      </c>
      <c r="C19" s="1154">
        <v>1</v>
      </c>
      <c r="D19" s="1154">
        <v>50</v>
      </c>
      <c r="E19" s="1154">
        <v>50</v>
      </c>
      <c r="F19" s="1154">
        <v>0</v>
      </c>
      <c r="G19" s="1154">
        <v>0</v>
      </c>
      <c r="H19" s="1154">
        <v>0</v>
      </c>
      <c r="I19" s="1154">
        <v>0</v>
      </c>
      <c r="J19" s="1154">
        <v>0</v>
      </c>
      <c r="K19" s="1154">
        <v>0</v>
      </c>
      <c r="L19" s="1154">
        <v>0</v>
      </c>
      <c r="M19" s="1154">
        <v>0</v>
      </c>
      <c r="N19" s="1154">
        <v>0</v>
      </c>
      <c r="O19" s="1154">
        <v>0</v>
      </c>
      <c r="P19" s="1154">
        <v>0</v>
      </c>
      <c r="Q19" s="1154">
        <v>0</v>
      </c>
      <c r="R19" s="1155">
        <v>0</v>
      </c>
      <c r="S19" s="1154"/>
      <c r="T19" s="1154"/>
    </row>
    <row r="20" spans="2:20" ht="13.5" customHeight="1">
      <c r="B20" s="1145" t="s">
        <v>1343</v>
      </c>
      <c r="C20" s="1154">
        <v>1</v>
      </c>
      <c r="D20" s="1154">
        <v>100</v>
      </c>
      <c r="E20" s="1154">
        <v>94</v>
      </c>
      <c r="F20" s="1154">
        <v>0</v>
      </c>
      <c r="G20" s="1154">
        <v>0</v>
      </c>
      <c r="H20" s="1154">
        <v>0</v>
      </c>
      <c r="I20" s="1154">
        <v>0</v>
      </c>
      <c r="J20" s="1154">
        <v>0</v>
      </c>
      <c r="K20" s="1154">
        <v>0</v>
      </c>
      <c r="L20" s="1154">
        <v>0</v>
      </c>
      <c r="M20" s="1154">
        <v>0</v>
      </c>
      <c r="N20" s="1154">
        <v>0</v>
      </c>
      <c r="O20" s="1154">
        <v>0</v>
      </c>
      <c r="P20" s="1154">
        <v>0</v>
      </c>
      <c r="Q20" s="1154">
        <v>0</v>
      </c>
      <c r="R20" s="1155">
        <v>0</v>
      </c>
      <c r="S20" s="1154"/>
      <c r="T20" s="1154"/>
    </row>
    <row r="21" spans="2:20" ht="13.5" customHeight="1">
      <c r="B21" s="1145" t="s">
        <v>1344</v>
      </c>
      <c r="C21" s="1154">
        <v>0</v>
      </c>
      <c r="D21" s="1154">
        <v>0</v>
      </c>
      <c r="E21" s="1154">
        <v>0</v>
      </c>
      <c r="F21" s="1154">
        <v>0</v>
      </c>
      <c r="G21" s="1154">
        <v>0</v>
      </c>
      <c r="H21" s="1154">
        <v>0</v>
      </c>
      <c r="I21" s="1154">
        <v>0</v>
      </c>
      <c r="J21" s="1154">
        <v>0</v>
      </c>
      <c r="K21" s="1154">
        <v>0</v>
      </c>
      <c r="L21" s="1154">
        <v>0</v>
      </c>
      <c r="M21" s="1154">
        <v>0</v>
      </c>
      <c r="N21" s="1154">
        <v>0</v>
      </c>
      <c r="O21" s="1154">
        <v>0</v>
      </c>
      <c r="P21" s="1154">
        <v>0</v>
      </c>
      <c r="Q21" s="1154">
        <v>0</v>
      </c>
      <c r="R21" s="1155">
        <v>1</v>
      </c>
      <c r="S21" s="1154"/>
      <c r="T21" s="1154"/>
    </row>
    <row r="22" spans="2:20" ht="13.5" customHeight="1">
      <c r="B22" s="1145" t="s">
        <v>1345</v>
      </c>
      <c r="C22" s="1154">
        <v>0</v>
      </c>
      <c r="D22" s="1154">
        <v>0</v>
      </c>
      <c r="E22" s="1154">
        <v>0</v>
      </c>
      <c r="F22" s="1154">
        <v>1</v>
      </c>
      <c r="G22" s="1154">
        <v>30</v>
      </c>
      <c r="H22" s="1154">
        <v>14</v>
      </c>
      <c r="I22" s="1154">
        <v>0</v>
      </c>
      <c r="J22" s="1154">
        <v>0</v>
      </c>
      <c r="K22" s="1154">
        <v>0</v>
      </c>
      <c r="L22" s="1154">
        <v>1</v>
      </c>
      <c r="M22" s="1154">
        <v>100</v>
      </c>
      <c r="N22" s="1154">
        <v>53</v>
      </c>
      <c r="O22" s="1154">
        <v>1</v>
      </c>
      <c r="P22" s="1154">
        <v>50</v>
      </c>
      <c r="Q22" s="1154">
        <v>20</v>
      </c>
      <c r="R22" s="1155">
        <v>0</v>
      </c>
      <c r="S22" s="1154"/>
      <c r="T22" s="1154"/>
    </row>
    <row r="23" spans="2:20" ht="13.5" customHeight="1">
      <c r="B23" s="1145" t="s">
        <v>607</v>
      </c>
      <c r="C23" s="1154">
        <v>0</v>
      </c>
      <c r="D23" s="1154">
        <v>0</v>
      </c>
      <c r="E23" s="1154">
        <v>0</v>
      </c>
      <c r="F23" s="1154">
        <v>0</v>
      </c>
      <c r="G23" s="1154">
        <v>0</v>
      </c>
      <c r="H23" s="1154">
        <v>0</v>
      </c>
      <c r="I23" s="1154">
        <v>0</v>
      </c>
      <c r="J23" s="1154">
        <v>0</v>
      </c>
      <c r="K23" s="1154">
        <v>0</v>
      </c>
      <c r="L23" s="1154">
        <v>1</v>
      </c>
      <c r="M23" s="1154">
        <v>100</v>
      </c>
      <c r="N23" s="1154">
        <v>65</v>
      </c>
      <c r="O23" s="1154">
        <v>0</v>
      </c>
      <c r="P23" s="1154">
        <v>0</v>
      </c>
      <c r="Q23" s="1154">
        <v>0</v>
      </c>
      <c r="R23" s="1155">
        <v>0</v>
      </c>
      <c r="S23" s="1154"/>
      <c r="T23" s="1154"/>
    </row>
    <row r="24" spans="2:18" ht="13.5" customHeight="1" thickBot="1">
      <c r="B24" s="1145"/>
      <c r="C24" s="1154"/>
      <c r="D24" s="1154"/>
      <c r="E24" s="1154"/>
      <c r="F24" s="1154"/>
      <c r="G24" s="1154"/>
      <c r="H24" s="1154"/>
      <c r="I24" s="1154"/>
      <c r="J24" s="1154"/>
      <c r="K24" s="1154"/>
      <c r="L24" s="1154"/>
      <c r="M24" s="1154"/>
      <c r="N24" s="1154"/>
      <c r="O24" s="1157"/>
      <c r="P24" s="1157"/>
      <c r="Q24" s="1157"/>
      <c r="R24" s="1155"/>
    </row>
    <row r="25" spans="2:18" s="1158" customFormat="1" ht="12.75" thickTop="1">
      <c r="B25" s="1159"/>
      <c r="C25" s="1781" t="s">
        <v>608</v>
      </c>
      <c r="D25" s="1781"/>
      <c r="E25" s="1782"/>
      <c r="F25" s="1766" t="s">
        <v>609</v>
      </c>
      <c r="G25" s="1767"/>
      <c r="H25" s="1768"/>
      <c r="I25" s="1775" t="s">
        <v>610</v>
      </c>
      <c r="J25" s="1776"/>
      <c r="K25" s="1776"/>
      <c r="L25" s="1776"/>
      <c r="M25" s="1776"/>
      <c r="N25" s="1776"/>
      <c r="O25" s="1776"/>
      <c r="P25" s="1776"/>
      <c r="Q25" s="1777"/>
      <c r="R25" s="1754" t="s">
        <v>611</v>
      </c>
    </row>
    <row r="26" spans="2:18" s="1158" customFormat="1" ht="12">
      <c r="B26" s="1160" t="s">
        <v>596</v>
      </c>
      <c r="C26" s="1783"/>
      <c r="D26" s="1783"/>
      <c r="E26" s="1784"/>
      <c r="F26" s="1769"/>
      <c r="G26" s="1770"/>
      <c r="H26" s="1771"/>
      <c r="I26" s="1772" t="s">
        <v>601</v>
      </c>
      <c r="J26" s="1773"/>
      <c r="K26" s="1774"/>
      <c r="L26" s="1769" t="s">
        <v>612</v>
      </c>
      <c r="M26" s="1770"/>
      <c r="N26" s="1771"/>
      <c r="O26" s="1761" t="s">
        <v>613</v>
      </c>
      <c r="P26" s="1765"/>
      <c r="Q26" s="1759"/>
      <c r="R26" s="1755"/>
    </row>
    <row r="27" spans="2:18" s="1158" customFormat="1" ht="12">
      <c r="B27" s="1160"/>
      <c r="C27" s="1785"/>
      <c r="D27" s="1785"/>
      <c r="E27" s="1786"/>
      <c r="F27" s="1760" t="s">
        <v>519</v>
      </c>
      <c r="G27" s="1752" t="s">
        <v>605</v>
      </c>
      <c r="H27" s="1758" t="s">
        <v>606</v>
      </c>
      <c r="I27" s="1760" t="s">
        <v>519</v>
      </c>
      <c r="J27" s="1752" t="s">
        <v>605</v>
      </c>
      <c r="K27" s="1758" t="s">
        <v>606</v>
      </c>
      <c r="L27" s="1760" t="s">
        <v>519</v>
      </c>
      <c r="M27" s="1752" t="s">
        <v>605</v>
      </c>
      <c r="N27" s="1758" t="s">
        <v>606</v>
      </c>
      <c r="O27" s="1760" t="s">
        <v>519</v>
      </c>
      <c r="P27" s="1752" t="s">
        <v>605</v>
      </c>
      <c r="Q27" s="1758" t="s">
        <v>606</v>
      </c>
      <c r="R27" s="1752" t="s">
        <v>519</v>
      </c>
    </row>
    <row r="28" spans="2:18" s="1158" customFormat="1" ht="12">
      <c r="B28" s="1162"/>
      <c r="C28" s="1161" t="s">
        <v>519</v>
      </c>
      <c r="D28" s="1163" t="s">
        <v>605</v>
      </c>
      <c r="E28" s="1163" t="s">
        <v>606</v>
      </c>
      <c r="F28" s="1761"/>
      <c r="G28" s="1753"/>
      <c r="H28" s="1759"/>
      <c r="I28" s="1761"/>
      <c r="J28" s="1753"/>
      <c r="K28" s="1759"/>
      <c r="L28" s="1761"/>
      <c r="M28" s="1753"/>
      <c r="N28" s="1759"/>
      <c r="O28" s="1761"/>
      <c r="P28" s="1753"/>
      <c r="Q28" s="1759"/>
      <c r="R28" s="1753"/>
    </row>
    <row r="29" spans="2:18" ht="13.5" customHeight="1">
      <c r="B29" s="1145"/>
      <c r="C29" s="1146"/>
      <c r="D29" s="1147"/>
      <c r="E29" s="1147"/>
      <c r="F29" s="1146"/>
      <c r="G29" s="1147"/>
      <c r="H29" s="1147"/>
      <c r="I29" s="1146"/>
      <c r="J29" s="1147"/>
      <c r="K29" s="1147"/>
      <c r="L29" s="1146"/>
      <c r="M29" s="1147"/>
      <c r="N29" s="1147"/>
      <c r="O29" s="1164"/>
      <c r="P29" s="1165"/>
      <c r="Q29" s="1165"/>
      <c r="R29" s="1166"/>
    </row>
    <row r="30" spans="2:21" s="1150" customFormat="1" ht="13.5" customHeight="1">
      <c r="B30" s="1151" t="s">
        <v>519</v>
      </c>
      <c r="C30" s="1167">
        <f aca="true" t="shared" si="1" ref="C30:R30">SUM(C31:C44)</f>
        <v>1</v>
      </c>
      <c r="D30" s="1167">
        <f t="shared" si="1"/>
        <v>30</v>
      </c>
      <c r="E30" s="1167">
        <f t="shared" si="1"/>
        <v>9</v>
      </c>
      <c r="F30" s="1167">
        <f t="shared" si="1"/>
        <v>1</v>
      </c>
      <c r="G30" s="1167">
        <f t="shared" si="1"/>
        <v>30</v>
      </c>
      <c r="H30" s="1167">
        <f t="shared" si="1"/>
        <v>12</v>
      </c>
      <c r="I30" s="1167">
        <f t="shared" si="1"/>
        <v>1</v>
      </c>
      <c r="J30" s="1167">
        <f t="shared" si="1"/>
        <v>25</v>
      </c>
      <c r="K30" s="1167">
        <f t="shared" si="1"/>
        <v>23</v>
      </c>
      <c r="L30" s="1167">
        <f t="shared" si="1"/>
        <v>2</v>
      </c>
      <c r="M30" s="1167">
        <f t="shared" si="1"/>
        <v>70</v>
      </c>
      <c r="N30" s="1167">
        <f t="shared" si="1"/>
        <v>58</v>
      </c>
      <c r="O30" s="1152">
        <f t="shared" si="1"/>
        <v>1</v>
      </c>
      <c r="P30" s="1152">
        <f t="shared" si="1"/>
        <v>100</v>
      </c>
      <c r="Q30" s="1152">
        <f t="shared" si="1"/>
        <v>45</v>
      </c>
      <c r="R30" s="1153">
        <f t="shared" si="1"/>
        <v>8</v>
      </c>
      <c r="S30" s="1135"/>
      <c r="T30" s="1135"/>
      <c r="U30" s="1135"/>
    </row>
    <row r="31" spans="2:18" ht="13.5" customHeight="1">
      <c r="B31" s="1145" t="s">
        <v>1339</v>
      </c>
      <c r="C31" s="1168">
        <v>1</v>
      </c>
      <c r="D31" s="1168">
        <v>30</v>
      </c>
      <c r="E31" s="1168">
        <v>9</v>
      </c>
      <c r="F31" s="1168">
        <v>0</v>
      </c>
      <c r="G31" s="1168">
        <v>0</v>
      </c>
      <c r="H31" s="1168">
        <v>0</v>
      </c>
      <c r="I31" s="1168">
        <v>1</v>
      </c>
      <c r="J31" s="1168">
        <v>25</v>
      </c>
      <c r="K31" s="1168">
        <v>23</v>
      </c>
      <c r="L31" s="1168">
        <v>1</v>
      </c>
      <c r="M31" s="1169">
        <v>40</v>
      </c>
      <c r="N31" s="1169">
        <v>31</v>
      </c>
      <c r="O31" s="1154">
        <v>1</v>
      </c>
      <c r="P31" s="1170">
        <v>100</v>
      </c>
      <c r="Q31" s="1154">
        <v>45</v>
      </c>
      <c r="R31" s="1155">
        <v>1</v>
      </c>
    </row>
    <row r="32" spans="2:18" ht="13.5" customHeight="1">
      <c r="B32" s="1145" t="s">
        <v>1349</v>
      </c>
      <c r="C32" s="1168">
        <v>0</v>
      </c>
      <c r="D32" s="1168">
        <v>0</v>
      </c>
      <c r="E32" s="1168">
        <v>0</v>
      </c>
      <c r="F32" s="1168">
        <v>0</v>
      </c>
      <c r="G32" s="1168">
        <v>0</v>
      </c>
      <c r="H32" s="1168">
        <v>0</v>
      </c>
      <c r="I32" s="1168">
        <v>0</v>
      </c>
      <c r="J32" s="1168">
        <v>0</v>
      </c>
      <c r="K32" s="1168">
        <v>0</v>
      </c>
      <c r="L32" s="1168">
        <v>0</v>
      </c>
      <c r="M32" s="1169">
        <v>0</v>
      </c>
      <c r="N32" s="1169">
        <v>0</v>
      </c>
      <c r="O32" s="1154">
        <v>0</v>
      </c>
      <c r="P32" s="1168">
        <v>0</v>
      </c>
      <c r="Q32" s="1154">
        <v>0</v>
      </c>
      <c r="R32" s="1155">
        <v>1</v>
      </c>
    </row>
    <row r="33" spans="2:18" ht="13.5" customHeight="1">
      <c r="B33" s="1145" t="s">
        <v>1454</v>
      </c>
      <c r="C33" s="1168">
        <v>0</v>
      </c>
      <c r="D33" s="1168">
        <v>0</v>
      </c>
      <c r="E33" s="1168">
        <v>0</v>
      </c>
      <c r="F33" s="1168">
        <v>0</v>
      </c>
      <c r="G33" s="1168">
        <v>0</v>
      </c>
      <c r="H33" s="1168">
        <v>0</v>
      </c>
      <c r="I33" s="1168">
        <v>0</v>
      </c>
      <c r="J33" s="1168">
        <v>0</v>
      </c>
      <c r="K33" s="1168">
        <v>0</v>
      </c>
      <c r="L33" s="1168">
        <v>1</v>
      </c>
      <c r="M33" s="1168">
        <v>30</v>
      </c>
      <c r="N33" s="1154">
        <v>27</v>
      </c>
      <c r="O33" s="1154">
        <v>0</v>
      </c>
      <c r="P33" s="1168">
        <v>0</v>
      </c>
      <c r="Q33" s="1154">
        <v>0</v>
      </c>
      <c r="R33" s="1155">
        <v>0</v>
      </c>
    </row>
    <row r="34" spans="2:18" ht="13.5" customHeight="1">
      <c r="B34" s="1145" t="s">
        <v>1455</v>
      </c>
      <c r="C34" s="1168">
        <v>0</v>
      </c>
      <c r="D34" s="1168">
        <v>0</v>
      </c>
      <c r="E34" s="1168">
        <v>0</v>
      </c>
      <c r="F34" s="1168">
        <v>0</v>
      </c>
      <c r="G34" s="1168">
        <v>0</v>
      </c>
      <c r="H34" s="1168">
        <v>0</v>
      </c>
      <c r="I34" s="1168">
        <v>0</v>
      </c>
      <c r="J34" s="1168">
        <v>0</v>
      </c>
      <c r="K34" s="1168">
        <v>0</v>
      </c>
      <c r="L34" s="1168">
        <v>0</v>
      </c>
      <c r="M34" s="1168">
        <v>0</v>
      </c>
      <c r="N34" s="1154">
        <v>0</v>
      </c>
      <c r="O34" s="1154">
        <v>0</v>
      </c>
      <c r="P34" s="1168">
        <v>0</v>
      </c>
      <c r="Q34" s="1154">
        <v>0</v>
      </c>
      <c r="R34" s="1155">
        <v>0</v>
      </c>
    </row>
    <row r="35" spans="2:18" ht="13.5" customHeight="1">
      <c r="B35" s="1145" t="s">
        <v>1331</v>
      </c>
      <c r="C35" s="1168">
        <v>0</v>
      </c>
      <c r="D35" s="1168">
        <v>0</v>
      </c>
      <c r="E35" s="1168">
        <v>0</v>
      </c>
      <c r="F35" s="1168">
        <v>0</v>
      </c>
      <c r="G35" s="1168">
        <v>0</v>
      </c>
      <c r="H35" s="1168">
        <v>0</v>
      </c>
      <c r="I35" s="1168">
        <v>0</v>
      </c>
      <c r="J35" s="1168">
        <v>0</v>
      </c>
      <c r="K35" s="1168">
        <v>0</v>
      </c>
      <c r="L35" s="1168">
        <v>0</v>
      </c>
      <c r="M35" s="1168">
        <v>0</v>
      </c>
      <c r="N35" s="1154">
        <v>0</v>
      </c>
      <c r="O35" s="1154">
        <v>0</v>
      </c>
      <c r="P35" s="1168">
        <v>0</v>
      </c>
      <c r="Q35" s="1154">
        <v>0</v>
      </c>
      <c r="R35" s="1155">
        <v>1</v>
      </c>
    </row>
    <row r="36" spans="2:18" ht="13.5" customHeight="1">
      <c r="B36" s="1145" t="s">
        <v>1340</v>
      </c>
      <c r="C36" s="1168">
        <v>0</v>
      </c>
      <c r="D36" s="1168">
        <v>0</v>
      </c>
      <c r="E36" s="1168">
        <v>0</v>
      </c>
      <c r="F36" s="1168">
        <v>0</v>
      </c>
      <c r="G36" s="1168">
        <v>0</v>
      </c>
      <c r="H36" s="1168">
        <v>0</v>
      </c>
      <c r="I36" s="1168">
        <v>0</v>
      </c>
      <c r="J36" s="1168">
        <v>0</v>
      </c>
      <c r="K36" s="1168">
        <v>0</v>
      </c>
      <c r="L36" s="1168">
        <v>0</v>
      </c>
      <c r="M36" s="1168">
        <v>0</v>
      </c>
      <c r="N36" s="1154">
        <v>0</v>
      </c>
      <c r="O36" s="1154">
        <v>0</v>
      </c>
      <c r="P36" s="1168">
        <v>0</v>
      </c>
      <c r="Q36" s="1154">
        <v>0</v>
      </c>
      <c r="R36" s="1155">
        <v>1</v>
      </c>
    </row>
    <row r="37" spans="2:18" ht="13.5" customHeight="1">
      <c r="B37" s="1145"/>
      <c r="C37" s="1168"/>
      <c r="D37" s="1168"/>
      <c r="E37" s="1168"/>
      <c r="F37" s="1168"/>
      <c r="G37" s="1168"/>
      <c r="H37" s="1168"/>
      <c r="I37" s="1168"/>
      <c r="J37" s="1168"/>
      <c r="K37" s="1168"/>
      <c r="L37" s="1168"/>
      <c r="M37" s="1168"/>
      <c r="N37" s="1154"/>
      <c r="O37" s="1154"/>
      <c r="P37" s="1168"/>
      <c r="Q37" s="1154"/>
      <c r="R37" s="1155"/>
    </row>
    <row r="38" spans="2:18" ht="13.5" customHeight="1">
      <c r="B38" s="1145" t="s">
        <v>1341</v>
      </c>
      <c r="C38" s="1168">
        <v>0</v>
      </c>
      <c r="D38" s="1168">
        <v>0</v>
      </c>
      <c r="E38" s="1168">
        <v>0</v>
      </c>
      <c r="F38" s="1168">
        <v>1</v>
      </c>
      <c r="G38" s="1168">
        <v>30</v>
      </c>
      <c r="H38" s="1168">
        <v>12</v>
      </c>
      <c r="I38" s="1168">
        <v>0</v>
      </c>
      <c r="J38" s="1168">
        <v>0</v>
      </c>
      <c r="K38" s="1168">
        <v>0</v>
      </c>
      <c r="L38" s="1168">
        <v>0</v>
      </c>
      <c r="M38" s="1168">
        <v>0</v>
      </c>
      <c r="N38" s="1154">
        <v>0</v>
      </c>
      <c r="O38" s="1154">
        <v>0</v>
      </c>
      <c r="P38" s="1168">
        <v>0</v>
      </c>
      <c r="Q38" s="1154">
        <v>0</v>
      </c>
      <c r="R38" s="1155">
        <v>1</v>
      </c>
    </row>
    <row r="39" spans="2:18" ht="13.5" customHeight="1">
      <c r="B39" s="1145" t="s">
        <v>1645</v>
      </c>
      <c r="C39" s="1168">
        <v>0</v>
      </c>
      <c r="D39" s="1168">
        <v>0</v>
      </c>
      <c r="E39" s="1168">
        <v>0</v>
      </c>
      <c r="F39" s="1168">
        <v>0</v>
      </c>
      <c r="G39" s="1168">
        <v>0</v>
      </c>
      <c r="H39" s="1168">
        <v>0</v>
      </c>
      <c r="I39" s="1168">
        <v>0</v>
      </c>
      <c r="J39" s="1168">
        <v>0</v>
      </c>
      <c r="K39" s="1168">
        <v>0</v>
      </c>
      <c r="L39" s="1168">
        <v>0</v>
      </c>
      <c r="M39" s="1168">
        <v>0</v>
      </c>
      <c r="N39" s="1154">
        <v>0</v>
      </c>
      <c r="O39" s="1154">
        <v>0</v>
      </c>
      <c r="P39" s="1168">
        <v>0</v>
      </c>
      <c r="Q39" s="1154">
        <v>0</v>
      </c>
      <c r="R39" s="1155">
        <v>1</v>
      </c>
    </row>
    <row r="40" spans="2:18" ht="13.5" customHeight="1">
      <c r="B40" s="1145" t="s">
        <v>1350</v>
      </c>
      <c r="C40" s="1168">
        <v>0</v>
      </c>
      <c r="D40" s="1168">
        <v>0</v>
      </c>
      <c r="E40" s="1168">
        <v>0</v>
      </c>
      <c r="F40" s="1168">
        <v>0</v>
      </c>
      <c r="G40" s="1168">
        <v>0</v>
      </c>
      <c r="H40" s="1168">
        <v>0</v>
      </c>
      <c r="I40" s="1168">
        <v>0</v>
      </c>
      <c r="J40" s="1168">
        <v>0</v>
      </c>
      <c r="K40" s="1168">
        <v>0</v>
      </c>
      <c r="L40" s="1168">
        <v>0</v>
      </c>
      <c r="M40" s="1168">
        <v>0</v>
      </c>
      <c r="N40" s="1154">
        <v>0</v>
      </c>
      <c r="O40" s="1154">
        <v>0</v>
      </c>
      <c r="P40" s="1168">
        <v>0</v>
      </c>
      <c r="Q40" s="1154">
        <v>0</v>
      </c>
      <c r="R40" s="1155">
        <v>0</v>
      </c>
    </row>
    <row r="41" spans="2:18" ht="13.5" customHeight="1">
      <c r="B41" s="1145" t="s">
        <v>1343</v>
      </c>
      <c r="C41" s="1168">
        <v>0</v>
      </c>
      <c r="D41" s="1168">
        <v>0</v>
      </c>
      <c r="E41" s="1168">
        <v>0</v>
      </c>
      <c r="F41" s="1168">
        <v>0</v>
      </c>
      <c r="G41" s="1168">
        <v>0</v>
      </c>
      <c r="H41" s="1168">
        <v>0</v>
      </c>
      <c r="I41" s="1168">
        <v>0</v>
      </c>
      <c r="J41" s="1168">
        <v>0</v>
      </c>
      <c r="K41" s="1168">
        <v>0</v>
      </c>
      <c r="L41" s="1168">
        <v>0</v>
      </c>
      <c r="M41" s="1168">
        <v>0</v>
      </c>
      <c r="N41" s="1154">
        <v>0</v>
      </c>
      <c r="O41" s="1154">
        <v>0</v>
      </c>
      <c r="P41" s="1168">
        <v>0</v>
      </c>
      <c r="Q41" s="1154">
        <v>0</v>
      </c>
      <c r="R41" s="1155">
        <v>1</v>
      </c>
    </row>
    <row r="42" spans="2:18" ht="13.5" customHeight="1">
      <c r="B42" s="1145" t="s">
        <v>1344</v>
      </c>
      <c r="C42" s="1168">
        <v>0</v>
      </c>
      <c r="D42" s="1168">
        <v>0</v>
      </c>
      <c r="E42" s="1168">
        <v>0</v>
      </c>
      <c r="F42" s="1168">
        <v>0</v>
      </c>
      <c r="G42" s="1168">
        <v>0</v>
      </c>
      <c r="H42" s="1168">
        <v>0</v>
      </c>
      <c r="I42" s="1168">
        <v>0</v>
      </c>
      <c r="J42" s="1168">
        <v>0</v>
      </c>
      <c r="K42" s="1168">
        <v>0</v>
      </c>
      <c r="L42" s="1168">
        <v>0</v>
      </c>
      <c r="M42" s="1168">
        <v>0</v>
      </c>
      <c r="N42" s="1154">
        <v>0</v>
      </c>
      <c r="O42" s="1154">
        <v>0</v>
      </c>
      <c r="P42" s="1168">
        <v>0</v>
      </c>
      <c r="Q42" s="1154">
        <v>0</v>
      </c>
      <c r="R42" s="1155">
        <v>0</v>
      </c>
    </row>
    <row r="43" spans="2:18" ht="13.5" customHeight="1">
      <c r="B43" s="1145" t="s">
        <v>1345</v>
      </c>
      <c r="C43" s="1168">
        <v>0</v>
      </c>
      <c r="D43" s="1168">
        <v>0</v>
      </c>
      <c r="E43" s="1168">
        <v>0</v>
      </c>
      <c r="F43" s="1168">
        <v>0</v>
      </c>
      <c r="G43" s="1168">
        <v>0</v>
      </c>
      <c r="H43" s="1168">
        <v>0</v>
      </c>
      <c r="I43" s="1168">
        <v>0</v>
      </c>
      <c r="J43" s="1168">
        <v>0</v>
      </c>
      <c r="K43" s="1168">
        <v>0</v>
      </c>
      <c r="L43" s="1168">
        <v>0</v>
      </c>
      <c r="M43" s="1168">
        <v>0</v>
      </c>
      <c r="N43" s="1154">
        <v>0</v>
      </c>
      <c r="O43" s="1154">
        <v>0</v>
      </c>
      <c r="P43" s="1168">
        <v>0</v>
      </c>
      <c r="Q43" s="1154">
        <v>0</v>
      </c>
      <c r="R43" s="1155">
        <v>0</v>
      </c>
    </row>
    <row r="44" spans="2:18" ht="13.5" customHeight="1">
      <c r="B44" s="1171" t="s">
        <v>607</v>
      </c>
      <c r="C44" s="1172">
        <v>0</v>
      </c>
      <c r="D44" s="1172">
        <v>0</v>
      </c>
      <c r="E44" s="1172">
        <v>0</v>
      </c>
      <c r="F44" s="1172">
        <v>0</v>
      </c>
      <c r="G44" s="1172">
        <v>0</v>
      </c>
      <c r="H44" s="1172">
        <v>0</v>
      </c>
      <c r="I44" s="1172">
        <v>0</v>
      </c>
      <c r="J44" s="1172">
        <v>0</v>
      </c>
      <c r="K44" s="1172">
        <v>0</v>
      </c>
      <c r="L44" s="1172">
        <v>0</v>
      </c>
      <c r="M44" s="1172">
        <v>0</v>
      </c>
      <c r="N44" s="1172">
        <v>0</v>
      </c>
      <c r="O44" s="1172">
        <v>0</v>
      </c>
      <c r="P44" s="1172">
        <v>0</v>
      </c>
      <c r="Q44" s="1172">
        <v>0</v>
      </c>
      <c r="R44" s="1173">
        <v>1</v>
      </c>
    </row>
    <row r="45" ht="13.5" customHeight="1">
      <c r="B45" s="1135" t="s">
        <v>614</v>
      </c>
    </row>
  </sheetData>
  <mergeCells count="44">
    <mergeCell ref="I27:I28"/>
    <mergeCell ref="C25:E27"/>
    <mergeCell ref="F27:F28"/>
    <mergeCell ref="G27:G28"/>
    <mergeCell ref="H27:H28"/>
    <mergeCell ref="O4:R4"/>
    <mergeCell ref="O26:Q26"/>
    <mergeCell ref="F25:H26"/>
    <mergeCell ref="L26:N26"/>
    <mergeCell ref="I26:K26"/>
    <mergeCell ref="I25:Q25"/>
    <mergeCell ref="L4:N5"/>
    <mergeCell ref="F5:H5"/>
    <mergeCell ref="I5:K5"/>
    <mergeCell ref="F4:K4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R25:R26"/>
    <mergeCell ref="R5:R6"/>
    <mergeCell ref="O6:O7"/>
    <mergeCell ref="P6:P7"/>
    <mergeCell ref="Q6:Q7"/>
    <mergeCell ref="O5:Q5"/>
    <mergeCell ref="L6:L7"/>
    <mergeCell ref="M6:M7"/>
    <mergeCell ref="N6:N7"/>
    <mergeCell ref="I6:I7"/>
    <mergeCell ref="J6:J7"/>
    <mergeCell ref="K6:K7"/>
    <mergeCell ref="B4:B7"/>
    <mergeCell ref="F6:F7"/>
    <mergeCell ref="G6:G7"/>
    <mergeCell ref="H6:H7"/>
    <mergeCell ref="C6:C7"/>
    <mergeCell ref="D6:D7"/>
    <mergeCell ref="E6:E7"/>
    <mergeCell ref="C4:E5"/>
  </mergeCells>
  <printOptions/>
  <pageMargins left="0.75" right="0.75" top="1" bottom="1" header="0.512" footer="0.51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9.00390625" defaultRowHeight="16.5" customHeight="1"/>
  <cols>
    <col min="1" max="1" width="2.625" style="137" customWidth="1"/>
    <col min="2" max="2" width="7.625" style="137" customWidth="1"/>
    <col min="3" max="3" width="2.625" style="137" customWidth="1"/>
    <col min="4" max="4" width="8.625" style="137" customWidth="1"/>
    <col min="5" max="5" width="7.00390625" style="137" customWidth="1"/>
    <col min="6" max="7" width="5.625" style="137" customWidth="1"/>
    <col min="8" max="8" width="8.25390625" style="137" customWidth="1"/>
    <col min="9" max="9" width="6.00390625" style="137" customWidth="1"/>
    <col min="10" max="11" width="6.125" style="137" customWidth="1"/>
    <col min="12" max="12" width="5.875" style="137" customWidth="1"/>
    <col min="13" max="14" width="6.125" style="137" customWidth="1"/>
    <col min="15" max="15" width="9.50390625" style="137" customWidth="1"/>
    <col min="16" max="16" width="8.375" style="137" customWidth="1"/>
    <col min="17" max="17" width="6.375" style="137" bestFit="1" customWidth="1"/>
    <col min="18" max="16384" width="9.00390625" style="137" customWidth="1"/>
  </cols>
  <sheetData>
    <row r="1" ht="12"/>
    <row r="2" spans="2:3" ht="14.25">
      <c r="B2" s="138" t="s">
        <v>633</v>
      </c>
      <c r="C2" s="138"/>
    </row>
    <row r="3" ht="12"/>
    <row r="4" spans="2:16" ht="12.75" thickBot="1">
      <c r="B4" s="203" t="s">
        <v>621</v>
      </c>
      <c r="C4" s="203"/>
      <c r="E4" s="203"/>
      <c r="F4" s="203"/>
      <c r="G4" s="203"/>
      <c r="H4" s="203"/>
      <c r="I4" s="203"/>
      <c r="J4" s="203"/>
      <c r="K4" s="203"/>
      <c r="L4" s="203"/>
      <c r="M4" s="203"/>
      <c r="O4" s="203"/>
      <c r="P4" s="203"/>
    </row>
    <row r="5" spans="1:17" ht="12.75" thickTop="1">
      <c r="A5" s="52"/>
      <c r="B5" s="1313" t="s">
        <v>622</v>
      </c>
      <c r="C5" s="1314"/>
      <c r="D5" s="1315"/>
      <c r="E5" s="1799" t="s">
        <v>616</v>
      </c>
      <c r="F5" s="1800"/>
      <c r="G5" s="1800"/>
      <c r="H5" s="1801"/>
      <c r="I5" s="1796" t="s">
        <v>623</v>
      </c>
      <c r="J5" s="1797"/>
      <c r="K5" s="1797"/>
      <c r="L5" s="1797"/>
      <c r="M5" s="1797"/>
      <c r="N5" s="1798"/>
      <c r="O5" s="1787" t="s">
        <v>624</v>
      </c>
      <c r="P5" s="1788"/>
      <c r="Q5" s="1335" t="s">
        <v>1549</v>
      </c>
    </row>
    <row r="6" spans="1:17" ht="12">
      <c r="A6" s="52"/>
      <c r="B6" s="1316"/>
      <c r="C6" s="1306"/>
      <c r="D6" s="1307"/>
      <c r="E6" s="1789"/>
      <c r="F6" s="1802"/>
      <c r="G6" s="1802"/>
      <c r="H6" s="1790"/>
      <c r="I6" s="1371" t="s">
        <v>617</v>
      </c>
      <c r="J6" s="1794"/>
      <c r="K6" s="1795"/>
      <c r="L6" s="1371" t="s">
        <v>618</v>
      </c>
      <c r="M6" s="1794"/>
      <c r="N6" s="1795"/>
      <c r="O6" s="1789"/>
      <c r="P6" s="1790"/>
      <c r="Q6" s="1791"/>
    </row>
    <row r="7" spans="1:17" ht="18" customHeight="1">
      <c r="A7" s="52"/>
      <c r="B7" s="1316"/>
      <c r="C7" s="1306"/>
      <c r="D7" s="1307"/>
      <c r="E7" s="1793" t="s">
        <v>619</v>
      </c>
      <c r="F7" s="1793" t="s">
        <v>620</v>
      </c>
      <c r="G7" s="1793" t="s">
        <v>625</v>
      </c>
      <c r="H7" s="1803" t="s">
        <v>626</v>
      </c>
      <c r="I7" s="1793" t="s">
        <v>1516</v>
      </c>
      <c r="J7" s="1793" t="s">
        <v>620</v>
      </c>
      <c r="K7" s="1793" t="s">
        <v>625</v>
      </c>
      <c r="L7" s="1793" t="s">
        <v>1516</v>
      </c>
      <c r="M7" s="1793" t="s">
        <v>620</v>
      </c>
      <c r="N7" s="1793" t="s">
        <v>625</v>
      </c>
      <c r="O7" s="1803" t="s">
        <v>627</v>
      </c>
      <c r="P7" s="1485" t="s">
        <v>628</v>
      </c>
      <c r="Q7" s="1791"/>
    </row>
    <row r="8" spans="1:17" ht="18" customHeight="1">
      <c r="A8" s="52"/>
      <c r="B8" s="1308"/>
      <c r="C8" s="1309"/>
      <c r="D8" s="1310"/>
      <c r="E8" s="1792"/>
      <c r="F8" s="1792"/>
      <c r="G8" s="1792"/>
      <c r="H8" s="1805"/>
      <c r="I8" s="1792"/>
      <c r="J8" s="1792"/>
      <c r="K8" s="1792"/>
      <c r="L8" s="1792"/>
      <c r="M8" s="1792"/>
      <c r="N8" s="1792"/>
      <c r="O8" s="1804"/>
      <c r="P8" s="1725"/>
      <c r="Q8" s="1792"/>
    </row>
    <row r="9" spans="1:17" ht="16.5" customHeight="1">
      <c r="A9" s="52"/>
      <c r="B9" s="202"/>
      <c r="C9" s="203"/>
      <c r="E9" s="1174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834"/>
    </row>
    <row r="10" spans="1:17" ht="16.5" customHeight="1">
      <c r="A10" s="52"/>
      <c r="B10" s="1303" t="s">
        <v>629</v>
      </c>
      <c r="C10" s="143"/>
      <c r="D10" s="53" t="s">
        <v>507</v>
      </c>
      <c r="E10" s="54">
        <f>SUM(F10:H10)</f>
        <v>1054</v>
      </c>
      <c r="F10" s="56">
        <v>333</v>
      </c>
      <c r="G10" s="56">
        <v>671</v>
      </c>
      <c r="H10" s="56">
        <v>50</v>
      </c>
      <c r="I10" s="56">
        <f>SUM(J10:K10)</f>
        <v>551</v>
      </c>
      <c r="J10" s="56">
        <v>8</v>
      </c>
      <c r="K10" s="56">
        <v>543</v>
      </c>
      <c r="L10" s="56">
        <f>SUM(M10:N10)</f>
        <v>453</v>
      </c>
      <c r="M10" s="56">
        <v>325</v>
      </c>
      <c r="N10" s="56">
        <v>128</v>
      </c>
      <c r="O10" s="56">
        <v>1</v>
      </c>
      <c r="P10" s="56">
        <v>19</v>
      </c>
      <c r="Q10" s="130">
        <v>30</v>
      </c>
    </row>
    <row r="11" spans="1:17" s="159" customFormat="1" ht="16.5" customHeight="1">
      <c r="A11" s="1175"/>
      <c r="B11" s="1303"/>
      <c r="C11" s="143"/>
      <c r="D11" s="616" t="s">
        <v>630</v>
      </c>
      <c r="E11" s="61">
        <f>SUM(F11:H11)</f>
        <v>1068</v>
      </c>
      <c r="F11" s="62">
        <v>326</v>
      </c>
      <c r="G11" s="62">
        <v>693</v>
      </c>
      <c r="H11" s="62">
        <v>49</v>
      </c>
      <c r="I11" s="62">
        <f>SUM(J11:K11)</f>
        <v>567</v>
      </c>
      <c r="J11" s="62">
        <v>9</v>
      </c>
      <c r="K11" s="62">
        <v>558</v>
      </c>
      <c r="L11" s="62">
        <f>SUM(M11:N11)</f>
        <v>452</v>
      </c>
      <c r="M11" s="62">
        <v>317</v>
      </c>
      <c r="N11" s="62">
        <v>135</v>
      </c>
      <c r="O11" s="62">
        <v>1</v>
      </c>
      <c r="P11" s="62">
        <v>20</v>
      </c>
      <c r="Q11" s="617">
        <v>28</v>
      </c>
    </row>
    <row r="12" spans="1:17" ht="16.5" customHeight="1">
      <c r="A12" s="52"/>
      <c r="B12" s="202"/>
      <c r="C12" s="203"/>
      <c r="D12" s="53"/>
      <c r="E12" s="54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130"/>
    </row>
    <row r="13" spans="1:17" ht="16.5" customHeight="1">
      <c r="A13" s="52"/>
      <c r="B13" s="1303" t="s">
        <v>631</v>
      </c>
      <c r="C13" s="143"/>
      <c r="D13" s="53" t="s">
        <v>507</v>
      </c>
      <c r="E13" s="54">
        <f>SUM(F13:H13)</f>
        <v>339</v>
      </c>
      <c r="F13" s="56">
        <v>7</v>
      </c>
      <c r="G13" s="56">
        <v>317</v>
      </c>
      <c r="H13" s="56">
        <v>15</v>
      </c>
      <c r="I13" s="56">
        <f>SUM(J13:K13)</f>
        <v>260</v>
      </c>
      <c r="J13" s="56">
        <v>0</v>
      </c>
      <c r="K13" s="56">
        <v>260</v>
      </c>
      <c r="L13" s="56">
        <f>SUM(M13:N13)</f>
        <v>64</v>
      </c>
      <c r="M13" s="56">
        <v>7</v>
      </c>
      <c r="N13" s="56">
        <v>57</v>
      </c>
      <c r="O13" s="56">
        <v>0</v>
      </c>
      <c r="P13" s="56">
        <v>0</v>
      </c>
      <c r="Q13" s="130">
        <v>15</v>
      </c>
    </row>
    <row r="14" spans="1:17" s="159" customFormat="1" ht="16.5" customHeight="1">
      <c r="A14" s="1175"/>
      <c r="B14" s="1724"/>
      <c r="C14" s="199"/>
      <c r="D14" s="633" t="s">
        <v>630</v>
      </c>
      <c r="E14" s="1176">
        <f>SUM(F14:H14)</f>
        <v>332</v>
      </c>
      <c r="F14" s="863">
        <v>6</v>
      </c>
      <c r="G14" s="863">
        <v>312</v>
      </c>
      <c r="H14" s="863">
        <v>14</v>
      </c>
      <c r="I14" s="863">
        <f>SUM(J14:K14)</f>
        <v>261</v>
      </c>
      <c r="J14" s="863">
        <v>0</v>
      </c>
      <c r="K14" s="863">
        <v>261</v>
      </c>
      <c r="L14" s="863">
        <f>SUM(M14:N14)</f>
        <v>57</v>
      </c>
      <c r="M14" s="863">
        <v>6</v>
      </c>
      <c r="N14" s="863">
        <v>51</v>
      </c>
      <c r="O14" s="863">
        <v>0</v>
      </c>
      <c r="P14" s="863">
        <v>0</v>
      </c>
      <c r="Q14" s="864">
        <v>14</v>
      </c>
    </row>
    <row r="15" spans="1:17" ht="16.5" customHeight="1">
      <c r="A15" s="203"/>
      <c r="B15" s="203" t="s">
        <v>632</v>
      </c>
      <c r="C15" s="203"/>
      <c r="D15" s="216"/>
      <c r="E15" s="986"/>
      <c r="F15" s="986"/>
      <c r="G15" s="986"/>
      <c r="H15" s="986"/>
      <c r="I15" s="986"/>
      <c r="J15" s="986"/>
      <c r="K15" s="986"/>
      <c r="L15" s="986"/>
      <c r="M15" s="986"/>
      <c r="N15" s="986"/>
      <c r="O15" s="986"/>
      <c r="P15" s="986"/>
      <c r="Q15" s="986"/>
    </row>
  </sheetData>
  <mergeCells count="21">
    <mergeCell ref="O7:O8"/>
    <mergeCell ref="E7:E8"/>
    <mergeCell ref="F7:F8"/>
    <mergeCell ref="G7:G8"/>
    <mergeCell ref="H7:H8"/>
    <mergeCell ref="I7:I8"/>
    <mergeCell ref="B13:B14"/>
    <mergeCell ref="E5:H6"/>
    <mergeCell ref="N7:N8"/>
    <mergeCell ref="B10:B11"/>
    <mergeCell ref="B5:D8"/>
    <mergeCell ref="O5:P6"/>
    <mergeCell ref="Q5:Q8"/>
    <mergeCell ref="J7:J8"/>
    <mergeCell ref="K7:K8"/>
    <mergeCell ref="M7:M8"/>
    <mergeCell ref="P7:P8"/>
    <mergeCell ref="I6:K6"/>
    <mergeCell ref="L7:L8"/>
    <mergeCell ref="L6:N6"/>
    <mergeCell ref="I5:N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N9"/>
  <sheetViews>
    <sheetView workbookViewId="0" topLeftCell="A1">
      <selection activeCell="A1" sqref="A1"/>
    </sheetView>
  </sheetViews>
  <sheetFormatPr defaultColWidth="9.00390625" defaultRowHeight="13.5"/>
  <cols>
    <col min="1" max="1" width="2.625" style="137" customWidth="1"/>
    <col min="2" max="2" width="5.875" style="137" customWidth="1"/>
    <col min="3" max="3" width="2.625" style="137" customWidth="1"/>
    <col min="4" max="4" width="8.375" style="137" bestFit="1" customWidth="1"/>
    <col min="5" max="5" width="8.00390625" style="137" bestFit="1" customWidth="1"/>
    <col min="6" max="7" width="6.00390625" style="137" bestFit="1" customWidth="1"/>
    <col min="8" max="8" width="7.625" style="137" customWidth="1"/>
    <col min="9" max="9" width="13.25390625" style="137" customWidth="1"/>
    <col min="10" max="10" width="11.25390625" style="137" customWidth="1"/>
    <col min="11" max="11" width="10.50390625" style="137" customWidth="1"/>
    <col min="12" max="12" width="11.625" style="137" customWidth="1"/>
    <col min="13" max="13" width="6.00390625" style="137" customWidth="1"/>
    <col min="14" max="14" width="7.625" style="137" bestFit="1" customWidth="1"/>
    <col min="15" max="16384" width="9.00390625" style="137" customWidth="1"/>
  </cols>
  <sheetData>
    <row r="2" spans="2:3" ht="14.25">
      <c r="B2" s="138" t="s">
        <v>648</v>
      </c>
      <c r="C2" s="138"/>
    </row>
    <row r="4" spans="2:14" ht="12.75" thickBot="1">
      <c r="B4" s="203" t="s">
        <v>634</v>
      </c>
      <c r="C4" s="203"/>
      <c r="E4" s="203"/>
      <c r="F4" s="203"/>
      <c r="G4" s="203"/>
      <c r="H4" s="203"/>
      <c r="I4" s="203"/>
      <c r="N4" s="205"/>
    </row>
    <row r="5" spans="1:14" ht="18.75" customHeight="1" thickTop="1">
      <c r="A5" s="52"/>
      <c r="B5" s="1722" t="s">
        <v>635</v>
      </c>
      <c r="C5" s="1723"/>
      <c r="D5" s="1726"/>
      <c r="E5" s="1335" t="s">
        <v>636</v>
      </c>
      <c r="F5" s="1177" t="s">
        <v>637</v>
      </c>
      <c r="G5" s="1177" t="s">
        <v>637</v>
      </c>
      <c r="H5" s="1810" t="s">
        <v>638</v>
      </c>
      <c r="I5" s="1812" t="s">
        <v>639</v>
      </c>
      <c r="J5" s="1812" t="s">
        <v>640</v>
      </c>
      <c r="K5" s="1812" t="s">
        <v>641</v>
      </c>
      <c r="L5" s="1812" t="s">
        <v>642</v>
      </c>
      <c r="M5" s="1812" t="s">
        <v>643</v>
      </c>
      <c r="N5" s="1806" t="s">
        <v>1549</v>
      </c>
    </row>
    <row r="6" spans="1:14" ht="18.75" customHeight="1">
      <c r="A6" s="52"/>
      <c r="B6" s="1724"/>
      <c r="C6" s="1725"/>
      <c r="D6" s="1727"/>
      <c r="E6" s="1327"/>
      <c r="F6" s="1178" t="s">
        <v>644</v>
      </c>
      <c r="G6" s="1178" t="s">
        <v>645</v>
      </c>
      <c r="H6" s="1811"/>
      <c r="I6" s="1813" t="s">
        <v>646</v>
      </c>
      <c r="J6" s="1813" t="s">
        <v>647</v>
      </c>
      <c r="K6" s="1813" t="s">
        <v>647</v>
      </c>
      <c r="L6" s="1813" t="s">
        <v>647</v>
      </c>
      <c r="M6" s="1813" t="s">
        <v>647</v>
      </c>
      <c r="N6" s="1807" t="s">
        <v>647</v>
      </c>
    </row>
    <row r="7" spans="1:14" ht="18" customHeight="1">
      <c r="A7" s="52"/>
      <c r="B7" s="1808" t="s">
        <v>1655</v>
      </c>
      <c r="C7" s="216"/>
      <c r="D7" s="53" t="s">
        <v>507</v>
      </c>
      <c r="E7" s="893">
        <f>SUM(F7:N7)</f>
        <v>425</v>
      </c>
      <c r="F7" s="107">
        <v>90</v>
      </c>
      <c r="G7" s="107">
        <v>77</v>
      </c>
      <c r="H7" s="107">
        <v>111</v>
      </c>
      <c r="I7" s="107">
        <v>2</v>
      </c>
      <c r="J7" s="107">
        <v>21</v>
      </c>
      <c r="K7" s="56">
        <v>65</v>
      </c>
      <c r="L7" s="56">
        <v>4</v>
      </c>
      <c r="M7" s="56">
        <v>4</v>
      </c>
      <c r="N7" s="130">
        <v>51</v>
      </c>
    </row>
    <row r="8" spans="1:14" s="159" customFormat="1" ht="18" customHeight="1">
      <c r="A8" s="1175"/>
      <c r="B8" s="1809"/>
      <c r="C8" s="1179"/>
      <c r="D8" s="633" t="s">
        <v>630</v>
      </c>
      <c r="E8" s="1180">
        <f>SUM(F8:N8)</f>
        <v>430</v>
      </c>
      <c r="F8" s="1181">
        <v>87</v>
      </c>
      <c r="G8" s="1181">
        <v>80</v>
      </c>
      <c r="H8" s="1181">
        <v>111</v>
      </c>
      <c r="I8" s="1181">
        <v>1</v>
      </c>
      <c r="J8" s="1181">
        <v>23</v>
      </c>
      <c r="K8" s="863">
        <v>68</v>
      </c>
      <c r="L8" s="863">
        <v>3</v>
      </c>
      <c r="M8" s="863">
        <v>2</v>
      </c>
      <c r="N8" s="864">
        <v>55</v>
      </c>
    </row>
    <row r="9" spans="1:10" ht="12">
      <c r="A9" s="203"/>
      <c r="B9" s="203"/>
      <c r="C9" s="203"/>
      <c r="D9" s="216"/>
      <c r="E9" s="986"/>
      <c r="F9" s="986"/>
      <c r="G9" s="986"/>
      <c r="H9" s="986"/>
      <c r="I9" s="986"/>
      <c r="J9" s="986"/>
    </row>
  </sheetData>
  <mergeCells count="10">
    <mergeCell ref="N5:N6"/>
    <mergeCell ref="E5:E6"/>
    <mergeCell ref="B7:B8"/>
    <mergeCell ref="H5:H6"/>
    <mergeCell ref="I5:I6"/>
    <mergeCell ref="B5:D6"/>
    <mergeCell ref="J5:J6"/>
    <mergeCell ref="K5:K6"/>
    <mergeCell ref="L5:L6"/>
    <mergeCell ref="M5:M6"/>
  </mergeCells>
  <printOptions/>
  <pageMargins left="0.75" right="0.75" top="1" bottom="1" header="0.512" footer="0.512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79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2.625" style="137" customWidth="1"/>
    <col min="2" max="2" width="6.25390625" style="137" customWidth="1"/>
    <col min="3" max="3" width="2.625" style="137" customWidth="1"/>
    <col min="4" max="4" width="8.00390625" style="137" bestFit="1" customWidth="1"/>
    <col min="5" max="6" width="7.875" style="137" bestFit="1" customWidth="1"/>
    <col min="7" max="8" width="6.375" style="137" bestFit="1" customWidth="1"/>
    <col min="9" max="9" width="5.875" style="137" bestFit="1" customWidth="1"/>
    <col min="10" max="10" width="7.875" style="137" bestFit="1" customWidth="1"/>
    <col min="11" max="11" width="5.25390625" style="137" bestFit="1" customWidth="1"/>
    <col min="12" max="12" width="7.875" style="137" bestFit="1" customWidth="1"/>
    <col min="13" max="13" width="5.875" style="137" bestFit="1" customWidth="1"/>
    <col min="14" max="14" width="7.875" style="137" bestFit="1" customWidth="1"/>
    <col min="15" max="15" width="6.125" style="137" bestFit="1" customWidth="1"/>
    <col min="16" max="16" width="7.375" style="137" customWidth="1"/>
    <col min="17" max="16384" width="9.00390625" style="137" customWidth="1"/>
  </cols>
  <sheetData>
    <row r="1" ht="12"/>
    <row r="2" spans="2:16" ht="14.25">
      <c r="B2" s="138" t="s">
        <v>682</v>
      </c>
      <c r="O2" s="203"/>
      <c r="P2" s="203"/>
    </row>
    <row r="3" spans="5:16" ht="12.75" thickBot="1"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638" t="s">
        <v>649</v>
      </c>
    </row>
    <row r="4" spans="1:16" ht="18.75" customHeight="1" thickTop="1">
      <c r="A4" s="1182"/>
      <c r="B4" s="1722" t="s">
        <v>650</v>
      </c>
      <c r="C4" s="1723"/>
      <c r="D4" s="1726"/>
      <c r="E4" s="1267" t="s">
        <v>519</v>
      </c>
      <c r="F4" s="1817"/>
      <c r="G4" s="1267" t="s">
        <v>651</v>
      </c>
      <c r="H4" s="1817"/>
      <c r="I4" s="1267" t="s">
        <v>652</v>
      </c>
      <c r="J4" s="1817"/>
      <c r="K4" s="1267" t="s">
        <v>653</v>
      </c>
      <c r="L4" s="1816"/>
      <c r="M4" s="1267" t="s">
        <v>654</v>
      </c>
      <c r="N4" s="1816"/>
      <c r="O4" s="1267" t="s">
        <v>655</v>
      </c>
      <c r="P4" s="1816"/>
    </row>
    <row r="5" spans="2:17" ht="18.75" customHeight="1">
      <c r="B5" s="1724"/>
      <c r="C5" s="1725"/>
      <c r="D5" s="1727"/>
      <c r="E5" s="145" t="s">
        <v>656</v>
      </c>
      <c r="F5" s="1183" t="s">
        <v>657</v>
      </c>
      <c r="G5" s="145" t="s">
        <v>656</v>
      </c>
      <c r="H5" s="1183" t="s">
        <v>657</v>
      </c>
      <c r="I5" s="145" t="s">
        <v>656</v>
      </c>
      <c r="J5" s="1183" t="s">
        <v>657</v>
      </c>
      <c r="K5" s="145" t="s">
        <v>656</v>
      </c>
      <c r="L5" s="1183" t="s">
        <v>657</v>
      </c>
      <c r="M5" s="145" t="s">
        <v>656</v>
      </c>
      <c r="N5" s="1183" t="s">
        <v>657</v>
      </c>
      <c r="O5" s="145" t="s">
        <v>656</v>
      </c>
      <c r="P5" s="1116" t="s">
        <v>657</v>
      </c>
      <c r="Q5" s="203"/>
    </row>
    <row r="6" spans="2:16" ht="18.75" customHeight="1">
      <c r="B6" s="192"/>
      <c r="C6" s="143"/>
      <c r="D6" s="143"/>
      <c r="E6" s="1814" t="s">
        <v>658</v>
      </c>
      <c r="F6" s="1814"/>
      <c r="G6" s="1814"/>
      <c r="H6" s="1814"/>
      <c r="I6" s="1814"/>
      <c r="J6" s="1814"/>
      <c r="K6" s="1814"/>
      <c r="L6" s="1814"/>
      <c r="M6" s="1814"/>
      <c r="N6" s="1814"/>
      <c r="O6" s="1814"/>
      <c r="P6" s="1815"/>
    </row>
    <row r="7" spans="2:16" s="167" customFormat="1" ht="15" customHeight="1">
      <c r="B7" s="1403" t="s">
        <v>519</v>
      </c>
      <c r="C7" s="1323"/>
      <c r="D7" s="1478"/>
      <c r="E7" s="61">
        <f>SUM(E8:E32)</f>
        <v>59</v>
      </c>
      <c r="F7" s="62">
        <v>8874</v>
      </c>
      <c r="G7" s="62">
        <f>SUM(G8:G32)</f>
        <v>5</v>
      </c>
      <c r="H7" s="62">
        <v>956</v>
      </c>
      <c r="I7" s="62">
        <f aca="true" t="shared" si="0" ref="I7:P7">SUM(I8:I32)</f>
        <v>5</v>
      </c>
      <c r="J7" s="62">
        <f t="shared" si="0"/>
        <v>1170</v>
      </c>
      <c r="K7" s="62">
        <f t="shared" si="0"/>
        <v>20</v>
      </c>
      <c r="L7" s="62">
        <f t="shared" si="0"/>
        <v>3365</v>
      </c>
      <c r="M7" s="62">
        <f t="shared" si="0"/>
        <v>17</v>
      </c>
      <c r="N7" s="62">
        <f t="shared" si="0"/>
        <v>2427</v>
      </c>
      <c r="O7" s="62">
        <f t="shared" si="0"/>
        <v>12</v>
      </c>
      <c r="P7" s="617">
        <f t="shared" si="0"/>
        <v>956</v>
      </c>
    </row>
    <row r="8" spans="2:16" ht="15" customHeight="1">
      <c r="B8" s="202"/>
      <c r="C8" s="203"/>
      <c r="D8" s="53" t="s">
        <v>1339</v>
      </c>
      <c r="E8" s="54">
        <f aca="true" t="shared" si="1" ref="E8:E22">SUM(G8,I8,K8,M8,O8)</f>
        <v>15</v>
      </c>
      <c r="F8" s="56">
        <v>2960</v>
      </c>
      <c r="G8" s="56">
        <v>2</v>
      </c>
      <c r="H8" s="56">
        <v>176</v>
      </c>
      <c r="I8" s="56">
        <v>2</v>
      </c>
      <c r="J8" s="56">
        <v>500</v>
      </c>
      <c r="K8" s="56">
        <v>1</v>
      </c>
      <c r="L8" s="56">
        <v>453</v>
      </c>
      <c r="M8" s="56">
        <v>7</v>
      </c>
      <c r="N8" s="56">
        <v>1097</v>
      </c>
      <c r="O8" s="56">
        <v>3</v>
      </c>
      <c r="P8" s="130">
        <v>457</v>
      </c>
    </row>
    <row r="9" spans="2:16" ht="15" customHeight="1">
      <c r="B9" s="1598" t="s">
        <v>1269</v>
      </c>
      <c r="C9" s="203"/>
      <c r="D9" s="53" t="s">
        <v>1215</v>
      </c>
      <c r="E9" s="54">
        <f t="shared" si="1"/>
        <v>4</v>
      </c>
      <c r="F9" s="56">
        <v>589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2</v>
      </c>
      <c r="N9" s="56">
        <v>520</v>
      </c>
      <c r="O9" s="56">
        <v>2</v>
      </c>
      <c r="P9" s="130">
        <v>105</v>
      </c>
    </row>
    <row r="10" spans="2:16" ht="15" customHeight="1">
      <c r="B10" s="1598"/>
      <c r="C10" s="203"/>
      <c r="D10" s="53" t="s">
        <v>1343</v>
      </c>
      <c r="E10" s="54">
        <f t="shared" si="1"/>
        <v>2</v>
      </c>
      <c r="F10" s="56">
        <v>216</v>
      </c>
      <c r="G10" s="56">
        <v>0</v>
      </c>
      <c r="H10" s="56">
        <v>0</v>
      </c>
      <c r="I10" s="56">
        <v>0</v>
      </c>
      <c r="J10" s="56">
        <v>0</v>
      </c>
      <c r="K10" s="56">
        <v>1</v>
      </c>
      <c r="L10" s="56">
        <v>85</v>
      </c>
      <c r="M10" s="56">
        <v>1</v>
      </c>
      <c r="N10" s="56">
        <v>125</v>
      </c>
      <c r="O10" s="56">
        <v>0</v>
      </c>
      <c r="P10" s="130">
        <v>0</v>
      </c>
    </row>
    <row r="11" spans="2:16" ht="15" customHeight="1">
      <c r="B11" s="207"/>
      <c r="C11" s="203"/>
      <c r="D11" s="53" t="s">
        <v>659</v>
      </c>
      <c r="E11" s="54">
        <f t="shared" si="1"/>
        <v>0</v>
      </c>
      <c r="F11" s="56">
        <f>SUM(H11,J11,L11,N11,P11)</f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130">
        <v>0</v>
      </c>
    </row>
    <row r="12" spans="2:16" ht="15" customHeight="1">
      <c r="B12" s="1598" t="s">
        <v>1277</v>
      </c>
      <c r="C12" s="203"/>
      <c r="D12" s="53" t="s">
        <v>1340</v>
      </c>
      <c r="E12" s="54">
        <f t="shared" si="1"/>
        <v>1</v>
      </c>
      <c r="F12" s="56">
        <f>SUM(H12,J12,L12,N12,P12)</f>
        <v>59</v>
      </c>
      <c r="G12" s="56">
        <v>0</v>
      </c>
      <c r="H12" s="56">
        <v>0</v>
      </c>
      <c r="I12" s="56">
        <v>0</v>
      </c>
      <c r="J12" s="56">
        <v>0</v>
      </c>
      <c r="K12" s="56">
        <v>1</v>
      </c>
      <c r="L12" s="56">
        <v>59</v>
      </c>
      <c r="M12" s="56">
        <v>0</v>
      </c>
      <c r="N12" s="56">
        <v>0</v>
      </c>
      <c r="O12" s="56">
        <v>0</v>
      </c>
      <c r="P12" s="130">
        <v>0</v>
      </c>
    </row>
    <row r="13" spans="2:16" ht="15" customHeight="1">
      <c r="B13" s="1598"/>
      <c r="C13" s="203"/>
      <c r="D13" s="53" t="s">
        <v>660</v>
      </c>
      <c r="E13" s="54">
        <f t="shared" si="1"/>
        <v>5</v>
      </c>
      <c r="F13" s="56">
        <f>SUM(H13,J13,L13,N13,P13)</f>
        <v>619</v>
      </c>
      <c r="G13" s="56">
        <v>1</v>
      </c>
      <c r="H13" s="56">
        <v>290</v>
      </c>
      <c r="I13" s="56">
        <v>1</v>
      </c>
      <c r="J13" s="56">
        <v>152</v>
      </c>
      <c r="K13" s="56">
        <v>2</v>
      </c>
      <c r="L13" s="56">
        <v>136</v>
      </c>
      <c r="M13" s="56">
        <v>1</v>
      </c>
      <c r="N13" s="56">
        <v>41</v>
      </c>
      <c r="O13" s="56">
        <v>0</v>
      </c>
      <c r="P13" s="130">
        <v>0</v>
      </c>
    </row>
    <row r="14" spans="2:16" ht="15" customHeight="1">
      <c r="B14" s="207"/>
      <c r="C14" s="203"/>
      <c r="D14" s="53" t="s">
        <v>1645</v>
      </c>
      <c r="E14" s="54">
        <f t="shared" si="1"/>
        <v>0</v>
      </c>
      <c r="F14" s="56">
        <f>SUM(H14,J14,L14,N14,P14)</f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130">
        <v>0</v>
      </c>
    </row>
    <row r="15" spans="2:16" ht="15" customHeight="1">
      <c r="B15" s="1598" t="s">
        <v>661</v>
      </c>
      <c r="C15" s="203"/>
      <c r="D15" s="53" t="s">
        <v>964</v>
      </c>
      <c r="E15" s="54">
        <f t="shared" si="1"/>
        <v>1</v>
      </c>
      <c r="F15" s="56">
        <v>108</v>
      </c>
      <c r="G15" s="56">
        <v>0</v>
      </c>
      <c r="H15" s="56">
        <v>0</v>
      </c>
      <c r="I15" s="56">
        <v>0</v>
      </c>
      <c r="J15" s="56">
        <v>0</v>
      </c>
      <c r="K15" s="56">
        <v>1</v>
      </c>
      <c r="L15" s="56">
        <v>177</v>
      </c>
      <c r="M15" s="56">
        <v>0</v>
      </c>
      <c r="N15" s="56">
        <v>0</v>
      </c>
      <c r="O15" s="56">
        <v>0</v>
      </c>
      <c r="P15" s="130">
        <v>0</v>
      </c>
    </row>
    <row r="16" spans="2:16" ht="15" customHeight="1">
      <c r="B16" s="1598"/>
      <c r="C16" s="203"/>
      <c r="D16" s="53" t="s">
        <v>1345</v>
      </c>
      <c r="E16" s="54">
        <f t="shared" si="1"/>
        <v>1</v>
      </c>
      <c r="F16" s="56">
        <f>SUM(H16,J16,L16,N16,P16)</f>
        <v>71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1</v>
      </c>
      <c r="P16" s="130">
        <v>71</v>
      </c>
    </row>
    <row r="17" spans="2:16" ht="15" customHeight="1">
      <c r="B17" s="207"/>
      <c r="C17" s="203"/>
      <c r="D17" s="53" t="s">
        <v>13</v>
      </c>
      <c r="E17" s="54">
        <f t="shared" si="1"/>
        <v>1</v>
      </c>
      <c r="F17" s="56">
        <f>SUM(H17,J17,L17,N17,P17)</f>
        <v>68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6">
        <v>1</v>
      </c>
      <c r="P17" s="130">
        <v>68</v>
      </c>
    </row>
    <row r="18" spans="2:16" ht="15" customHeight="1">
      <c r="B18" s="1598" t="s">
        <v>1273</v>
      </c>
      <c r="C18" s="203"/>
      <c r="D18" s="53" t="s">
        <v>1331</v>
      </c>
      <c r="E18" s="54">
        <f t="shared" si="1"/>
        <v>2</v>
      </c>
      <c r="F18" s="56">
        <v>361</v>
      </c>
      <c r="G18" s="56">
        <v>0</v>
      </c>
      <c r="H18" s="56">
        <v>0</v>
      </c>
      <c r="I18" s="56">
        <v>1</v>
      </c>
      <c r="J18" s="56">
        <v>255</v>
      </c>
      <c r="K18" s="56">
        <v>0</v>
      </c>
      <c r="L18" s="56">
        <v>0</v>
      </c>
      <c r="M18" s="56">
        <v>0</v>
      </c>
      <c r="N18" s="56">
        <v>0</v>
      </c>
      <c r="O18" s="56">
        <v>1</v>
      </c>
      <c r="P18" s="130">
        <v>52</v>
      </c>
    </row>
    <row r="19" spans="2:16" ht="15" customHeight="1">
      <c r="B19" s="1598"/>
      <c r="C19" s="203"/>
      <c r="D19" s="53" t="s">
        <v>535</v>
      </c>
      <c r="E19" s="54">
        <f t="shared" si="1"/>
        <v>3</v>
      </c>
      <c r="F19" s="56">
        <f>SUM(H19,J19,L19,N19,P19)</f>
        <v>199</v>
      </c>
      <c r="G19" s="56">
        <v>0</v>
      </c>
      <c r="H19" s="56">
        <v>0</v>
      </c>
      <c r="I19" s="56">
        <v>0</v>
      </c>
      <c r="J19" s="56">
        <v>0</v>
      </c>
      <c r="K19" s="56">
        <v>3</v>
      </c>
      <c r="L19" s="56">
        <v>199</v>
      </c>
      <c r="M19" s="56">
        <v>0</v>
      </c>
      <c r="N19" s="56">
        <v>0</v>
      </c>
      <c r="O19" s="56">
        <v>0</v>
      </c>
      <c r="P19" s="130">
        <v>0</v>
      </c>
    </row>
    <row r="20" spans="2:16" ht="15" customHeight="1">
      <c r="B20" s="1598" t="s">
        <v>1271</v>
      </c>
      <c r="C20" s="203"/>
      <c r="D20" s="53" t="s">
        <v>1455</v>
      </c>
      <c r="E20" s="54">
        <f t="shared" si="1"/>
        <v>5</v>
      </c>
      <c r="F20" s="56">
        <v>857</v>
      </c>
      <c r="G20" s="56">
        <v>0</v>
      </c>
      <c r="H20" s="56">
        <v>0</v>
      </c>
      <c r="I20" s="56">
        <v>0</v>
      </c>
      <c r="J20" s="56">
        <v>0</v>
      </c>
      <c r="K20" s="56">
        <v>2</v>
      </c>
      <c r="L20" s="56">
        <v>575</v>
      </c>
      <c r="M20" s="56">
        <v>3</v>
      </c>
      <c r="N20" s="56">
        <v>312</v>
      </c>
      <c r="O20" s="56">
        <v>0</v>
      </c>
      <c r="P20" s="130">
        <v>0</v>
      </c>
    </row>
    <row r="21" spans="2:16" ht="15" customHeight="1">
      <c r="B21" s="1598"/>
      <c r="C21" s="203"/>
      <c r="D21" s="53" t="s">
        <v>1298</v>
      </c>
      <c r="E21" s="54">
        <f t="shared" si="1"/>
        <v>2</v>
      </c>
      <c r="F21" s="56">
        <v>158</v>
      </c>
      <c r="G21" s="56">
        <v>0</v>
      </c>
      <c r="H21" s="56">
        <v>0</v>
      </c>
      <c r="I21" s="56">
        <v>0</v>
      </c>
      <c r="J21" s="56">
        <v>0</v>
      </c>
      <c r="K21" s="56">
        <v>1</v>
      </c>
      <c r="L21" s="56">
        <v>91</v>
      </c>
      <c r="M21" s="56">
        <v>0</v>
      </c>
      <c r="N21" s="56">
        <v>0</v>
      </c>
      <c r="O21" s="56">
        <v>1</v>
      </c>
      <c r="P21" s="130">
        <v>64</v>
      </c>
    </row>
    <row r="22" spans="2:16" ht="15" customHeight="1">
      <c r="B22" s="1598" t="s">
        <v>662</v>
      </c>
      <c r="C22" s="203"/>
      <c r="D22" s="1304" t="s">
        <v>663</v>
      </c>
      <c r="E22" s="1827">
        <f t="shared" si="1"/>
        <v>1</v>
      </c>
      <c r="F22" s="1820">
        <f>SUM(H22,J22,L22,N22,P22)</f>
        <v>26</v>
      </c>
      <c r="G22" s="1820">
        <v>0</v>
      </c>
      <c r="H22" s="1820">
        <v>0</v>
      </c>
      <c r="I22" s="1820">
        <v>0</v>
      </c>
      <c r="J22" s="1820">
        <v>0</v>
      </c>
      <c r="K22" s="1820">
        <v>0</v>
      </c>
      <c r="L22" s="1820">
        <v>0</v>
      </c>
      <c r="M22" s="1820">
        <v>0</v>
      </c>
      <c r="N22" s="1820">
        <v>0</v>
      </c>
      <c r="O22" s="1820">
        <v>1</v>
      </c>
      <c r="P22" s="1828">
        <v>26</v>
      </c>
    </row>
    <row r="23" spans="2:16" ht="15" customHeight="1">
      <c r="B23" s="1598"/>
      <c r="C23" s="203"/>
      <c r="D23" s="1304"/>
      <c r="E23" s="1827"/>
      <c r="F23" s="1820"/>
      <c r="G23" s="1820"/>
      <c r="H23" s="1820"/>
      <c r="I23" s="1820"/>
      <c r="J23" s="1820"/>
      <c r="K23" s="1820"/>
      <c r="L23" s="1820"/>
      <c r="M23" s="1820"/>
      <c r="N23" s="1820"/>
      <c r="O23" s="1820"/>
      <c r="P23" s="1828"/>
    </row>
    <row r="24" spans="2:16" ht="15" customHeight="1">
      <c r="B24" s="207"/>
      <c r="C24" s="203"/>
      <c r="D24" s="53" t="s">
        <v>664</v>
      </c>
      <c r="E24" s="54">
        <f>SUM(G24,I24,K24,M24,O24)</f>
        <v>3</v>
      </c>
      <c r="F24" s="56">
        <v>933</v>
      </c>
      <c r="G24" s="56">
        <v>1</v>
      </c>
      <c r="H24" s="56">
        <v>210</v>
      </c>
      <c r="I24" s="56">
        <v>1</v>
      </c>
      <c r="J24" s="56">
        <v>263</v>
      </c>
      <c r="K24" s="56">
        <v>1</v>
      </c>
      <c r="L24" s="56">
        <v>484</v>
      </c>
      <c r="M24" s="56">
        <v>0</v>
      </c>
      <c r="N24" s="56">
        <v>0</v>
      </c>
      <c r="O24" s="56">
        <v>0</v>
      </c>
      <c r="P24" s="130">
        <v>0</v>
      </c>
    </row>
    <row r="25" spans="2:16" s="203" customFormat="1" ht="15" customHeight="1">
      <c r="B25" s="207" t="s">
        <v>1270</v>
      </c>
      <c r="D25" s="53" t="s">
        <v>663</v>
      </c>
      <c r="E25" s="54">
        <f>SUM(G25,I25,K25,M25,O25)</f>
        <v>0</v>
      </c>
      <c r="F25" s="56">
        <f>SUM(H25,J25,L25,N25,P25)</f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130">
        <v>0</v>
      </c>
    </row>
    <row r="26" spans="2:16" s="203" customFormat="1" ht="15" customHeight="1">
      <c r="B26" s="207"/>
      <c r="D26" s="53" t="s">
        <v>665</v>
      </c>
      <c r="E26" s="54">
        <f>SUM(G26,I26,K26,M26,O26)</f>
        <v>0</v>
      </c>
      <c r="F26" s="56">
        <f>SUM(H26,J26,L26,N26,P26)</f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130">
        <v>0</v>
      </c>
    </row>
    <row r="27" spans="2:16" s="203" customFormat="1" ht="15" customHeight="1">
      <c r="B27" s="1598" t="s">
        <v>1275</v>
      </c>
      <c r="D27" s="1304" t="s">
        <v>550</v>
      </c>
      <c r="E27" s="1827">
        <f>SUM(G27,I27,K27,M27,O27)</f>
        <v>3</v>
      </c>
      <c r="F27" s="1820">
        <f>SUM(H27,J27,L27,N27,P27)</f>
        <v>410</v>
      </c>
      <c r="G27" s="1820">
        <v>0</v>
      </c>
      <c r="H27" s="1820">
        <v>0</v>
      </c>
      <c r="I27" s="1820">
        <v>0</v>
      </c>
      <c r="J27" s="1820">
        <v>0</v>
      </c>
      <c r="K27" s="1820">
        <v>2</v>
      </c>
      <c r="L27" s="1820">
        <v>367</v>
      </c>
      <c r="M27" s="1820">
        <v>0</v>
      </c>
      <c r="N27" s="1820">
        <v>0</v>
      </c>
      <c r="O27" s="1820">
        <v>1</v>
      </c>
      <c r="P27" s="1828">
        <v>43</v>
      </c>
    </row>
    <row r="28" spans="2:16" s="203" customFormat="1" ht="15" customHeight="1">
      <c r="B28" s="1598"/>
      <c r="D28" s="1304"/>
      <c r="E28" s="1827"/>
      <c r="F28" s="1820"/>
      <c r="G28" s="1820"/>
      <c r="H28" s="1820"/>
      <c r="I28" s="1820"/>
      <c r="J28" s="1820"/>
      <c r="K28" s="1820"/>
      <c r="L28" s="1820"/>
      <c r="M28" s="1820"/>
      <c r="N28" s="1820"/>
      <c r="O28" s="1820"/>
      <c r="P28" s="1828"/>
    </row>
    <row r="29" spans="2:16" s="203" customFormat="1" ht="15" customHeight="1">
      <c r="B29" s="1598" t="s">
        <v>1276</v>
      </c>
      <c r="D29" s="53" t="s">
        <v>1350</v>
      </c>
      <c r="E29" s="54">
        <f>SUM(G29,I29,K29,M29,O29)</f>
        <v>1</v>
      </c>
      <c r="F29" s="56">
        <v>249</v>
      </c>
      <c r="G29" s="56">
        <v>0</v>
      </c>
      <c r="H29" s="56">
        <v>0</v>
      </c>
      <c r="I29" s="56">
        <v>0</v>
      </c>
      <c r="J29" s="56">
        <v>0</v>
      </c>
      <c r="K29" s="56">
        <v>1</v>
      </c>
      <c r="L29" s="56">
        <v>240</v>
      </c>
      <c r="M29" s="56">
        <v>0</v>
      </c>
      <c r="N29" s="56">
        <v>0</v>
      </c>
      <c r="O29" s="56">
        <v>0</v>
      </c>
      <c r="P29" s="130">
        <v>0</v>
      </c>
    </row>
    <row r="30" spans="2:16" s="203" customFormat="1" ht="15" customHeight="1">
      <c r="B30" s="1598"/>
      <c r="D30" s="53" t="s">
        <v>666</v>
      </c>
      <c r="E30" s="54">
        <f>SUM(G30,I30,K30,M30,O30)</f>
        <v>2</v>
      </c>
      <c r="F30" s="56">
        <f>SUM(H30,J30,L30,N30,P30)</f>
        <v>164</v>
      </c>
      <c r="G30" s="56">
        <v>0</v>
      </c>
      <c r="H30" s="56">
        <v>0</v>
      </c>
      <c r="I30" s="56">
        <v>0</v>
      </c>
      <c r="J30" s="56">
        <v>0</v>
      </c>
      <c r="K30" s="56">
        <v>2</v>
      </c>
      <c r="L30" s="56">
        <v>164</v>
      </c>
      <c r="M30" s="56">
        <v>0</v>
      </c>
      <c r="N30" s="56">
        <v>0</v>
      </c>
      <c r="O30" s="56">
        <v>0</v>
      </c>
      <c r="P30" s="130">
        <v>0</v>
      </c>
    </row>
    <row r="31" spans="2:16" ht="15" customHeight="1">
      <c r="B31" s="1598" t="s">
        <v>1272</v>
      </c>
      <c r="C31" s="203"/>
      <c r="D31" s="53" t="s">
        <v>1349</v>
      </c>
      <c r="E31" s="54">
        <f>SUM(G31,I31,K31,M31,O31)</f>
        <v>6</v>
      </c>
      <c r="F31" s="56">
        <f>SUM(H31,J31,L31,N31,P31)</f>
        <v>879</v>
      </c>
      <c r="G31" s="56">
        <v>1</v>
      </c>
      <c r="H31" s="56">
        <v>240</v>
      </c>
      <c r="I31" s="56">
        <v>0</v>
      </c>
      <c r="J31" s="56">
        <v>0</v>
      </c>
      <c r="K31" s="56">
        <v>1</v>
      </c>
      <c r="L31" s="56">
        <v>237</v>
      </c>
      <c r="M31" s="56">
        <v>3</v>
      </c>
      <c r="N31" s="56">
        <v>332</v>
      </c>
      <c r="O31" s="56">
        <v>1</v>
      </c>
      <c r="P31" s="130">
        <v>70</v>
      </c>
    </row>
    <row r="32" spans="2:16" ht="15" customHeight="1">
      <c r="B32" s="1598"/>
      <c r="C32" s="203"/>
      <c r="D32" s="53" t="s">
        <v>550</v>
      </c>
      <c r="E32" s="54">
        <f>SUM(G32,I32,K32,M32,O32)</f>
        <v>1</v>
      </c>
      <c r="F32" s="56">
        <f>SUM(H32,J32,L32,N32,P32)</f>
        <v>98</v>
      </c>
      <c r="G32" s="56">
        <v>0</v>
      </c>
      <c r="H32" s="56">
        <v>0</v>
      </c>
      <c r="I32" s="56">
        <v>0</v>
      </c>
      <c r="J32" s="56">
        <v>0</v>
      </c>
      <c r="K32" s="56">
        <v>1</v>
      </c>
      <c r="L32" s="56">
        <v>98</v>
      </c>
      <c r="M32" s="56">
        <v>0</v>
      </c>
      <c r="N32" s="56">
        <v>0</v>
      </c>
      <c r="O32" s="56">
        <v>0</v>
      </c>
      <c r="P32" s="130">
        <v>0</v>
      </c>
    </row>
    <row r="33" spans="2:16" ht="21.75" customHeight="1">
      <c r="B33" s="207"/>
      <c r="C33" s="203"/>
      <c r="D33" s="70"/>
      <c r="E33" s="1818" t="s">
        <v>667</v>
      </c>
      <c r="F33" s="1818"/>
      <c r="G33" s="1818"/>
      <c r="H33" s="1818"/>
      <c r="I33" s="1818"/>
      <c r="J33" s="1818"/>
      <c r="K33" s="1818"/>
      <c r="L33" s="1818"/>
      <c r="M33" s="1818"/>
      <c r="N33" s="1818"/>
      <c r="O33" s="1818"/>
      <c r="P33" s="1819"/>
    </row>
    <row r="34" spans="2:16" s="167" customFormat="1" ht="15" customHeight="1">
      <c r="B34" s="1403" t="s">
        <v>519</v>
      </c>
      <c r="C34" s="1323"/>
      <c r="D34" s="1478"/>
      <c r="E34" s="61">
        <f aca="true" t="shared" si="2" ref="E34:P34">SUM(E35:E59)</f>
        <v>708</v>
      </c>
      <c r="F34" s="62">
        <f t="shared" si="2"/>
        <v>3578</v>
      </c>
      <c r="G34" s="62">
        <f t="shared" si="2"/>
        <v>17</v>
      </c>
      <c r="H34" s="62">
        <f t="shared" si="2"/>
        <v>26</v>
      </c>
      <c r="I34" s="62">
        <f t="shared" si="2"/>
        <v>1</v>
      </c>
      <c r="J34" s="62">
        <f t="shared" si="2"/>
        <v>0</v>
      </c>
      <c r="K34" s="62">
        <f t="shared" si="2"/>
        <v>83</v>
      </c>
      <c r="L34" s="62">
        <f t="shared" si="2"/>
        <v>149</v>
      </c>
      <c r="M34" s="62">
        <f t="shared" si="2"/>
        <v>27</v>
      </c>
      <c r="N34" s="62">
        <f t="shared" si="2"/>
        <v>81</v>
      </c>
      <c r="O34" s="62">
        <f t="shared" si="2"/>
        <v>580</v>
      </c>
      <c r="P34" s="617">
        <f t="shared" si="2"/>
        <v>3322</v>
      </c>
    </row>
    <row r="35" spans="2:16" ht="15" customHeight="1">
      <c r="B35" s="202"/>
      <c r="C35" s="203"/>
      <c r="D35" s="53" t="s">
        <v>1339</v>
      </c>
      <c r="E35" s="54">
        <f aca="true" t="shared" si="3" ref="E35:E49">SUM(G35,I35,K35,M35,O35)</f>
        <v>119</v>
      </c>
      <c r="F35" s="56">
        <f aca="true" t="shared" si="4" ref="F35:F49">SUM(H35,J35,L35,N35,P35)</f>
        <v>593</v>
      </c>
      <c r="G35" s="56">
        <v>5</v>
      </c>
      <c r="H35" s="56">
        <v>0</v>
      </c>
      <c r="I35" s="56">
        <v>0</v>
      </c>
      <c r="J35" s="56">
        <v>0</v>
      </c>
      <c r="K35" s="56">
        <v>4</v>
      </c>
      <c r="L35" s="56">
        <v>8</v>
      </c>
      <c r="M35" s="56">
        <v>6</v>
      </c>
      <c r="N35" s="56">
        <v>2</v>
      </c>
      <c r="O35" s="56">
        <v>104</v>
      </c>
      <c r="P35" s="130">
        <v>583</v>
      </c>
    </row>
    <row r="36" spans="2:16" ht="15" customHeight="1">
      <c r="B36" s="1598" t="s">
        <v>1269</v>
      </c>
      <c r="C36" s="203"/>
      <c r="D36" s="53" t="s">
        <v>1215</v>
      </c>
      <c r="E36" s="54">
        <f t="shared" si="3"/>
        <v>19</v>
      </c>
      <c r="F36" s="56">
        <f t="shared" si="4"/>
        <v>125</v>
      </c>
      <c r="G36" s="56">
        <v>0</v>
      </c>
      <c r="H36" s="56">
        <v>0</v>
      </c>
      <c r="I36" s="56">
        <v>0</v>
      </c>
      <c r="J36" s="56">
        <v>0</v>
      </c>
      <c r="K36" s="56">
        <v>3</v>
      </c>
      <c r="L36" s="56">
        <v>3</v>
      </c>
      <c r="M36" s="56">
        <v>0</v>
      </c>
      <c r="N36" s="56">
        <v>0</v>
      </c>
      <c r="O36" s="56">
        <v>16</v>
      </c>
      <c r="P36" s="130">
        <v>122</v>
      </c>
    </row>
    <row r="37" spans="2:16" ht="15" customHeight="1">
      <c r="B37" s="1598"/>
      <c r="C37" s="203"/>
      <c r="D37" s="53" t="s">
        <v>1343</v>
      </c>
      <c r="E37" s="54">
        <f t="shared" si="3"/>
        <v>18</v>
      </c>
      <c r="F37" s="56">
        <f t="shared" si="4"/>
        <v>56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1</v>
      </c>
      <c r="N37" s="56">
        <v>0</v>
      </c>
      <c r="O37" s="56">
        <v>17</v>
      </c>
      <c r="P37" s="130">
        <v>56</v>
      </c>
    </row>
    <row r="38" spans="2:16" ht="15" customHeight="1">
      <c r="B38" s="207"/>
      <c r="C38" s="203"/>
      <c r="D38" s="53" t="s">
        <v>659</v>
      </c>
      <c r="E38" s="54">
        <f t="shared" si="3"/>
        <v>13</v>
      </c>
      <c r="F38" s="56">
        <f t="shared" si="4"/>
        <v>67</v>
      </c>
      <c r="G38" s="56">
        <v>0</v>
      </c>
      <c r="H38" s="56">
        <v>0</v>
      </c>
      <c r="I38" s="56">
        <v>0</v>
      </c>
      <c r="J38" s="56">
        <v>0</v>
      </c>
      <c r="K38" s="56">
        <v>2</v>
      </c>
      <c r="L38" s="56">
        <v>0</v>
      </c>
      <c r="M38" s="56">
        <v>0</v>
      </c>
      <c r="N38" s="56">
        <v>0</v>
      </c>
      <c r="O38" s="56">
        <v>11</v>
      </c>
      <c r="P38" s="130">
        <v>67</v>
      </c>
    </row>
    <row r="39" spans="2:16" ht="15" customHeight="1">
      <c r="B39" s="1598" t="s">
        <v>1277</v>
      </c>
      <c r="C39" s="203"/>
      <c r="D39" s="53" t="s">
        <v>1340</v>
      </c>
      <c r="E39" s="54">
        <f t="shared" si="3"/>
        <v>19</v>
      </c>
      <c r="F39" s="56">
        <f t="shared" si="4"/>
        <v>216</v>
      </c>
      <c r="G39" s="56">
        <v>0</v>
      </c>
      <c r="H39" s="56">
        <v>0</v>
      </c>
      <c r="I39" s="56">
        <v>0</v>
      </c>
      <c r="J39" s="56">
        <v>0</v>
      </c>
      <c r="K39" s="56">
        <v>1</v>
      </c>
      <c r="L39" s="56">
        <v>0</v>
      </c>
      <c r="M39" s="56">
        <v>1</v>
      </c>
      <c r="N39" s="56">
        <v>15</v>
      </c>
      <c r="O39" s="56">
        <v>17</v>
      </c>
      <c r="P39" s="130">
        <v>201</v>
      </c>
    </row>
    <row r="40" spans="2:16" ht="15" customHeight="1">
      <c r="B40" s="1598"/>
      <c r="C40" s="203"/>
      <c r="D40" s="53" t="s">
        <v>660</v>
      </c>
      <c r="E40" s="54">
        <f t="shared" si="3"/>
        <v>38</v>
      </c>
      <c r="F40" s="56">
        <f t="shared" si="4"/>
        <v>167</v>
      </c>
      <c r="G40" s="56">
        <v>0</v>
      </c>
      <c r="H40" s="56">
        <v>0</v>
      </c>
      <c r="I40" s="56">
        <v>0</v>
      </c>
      <c r="J40" s="56">
        <v>0</v>
      </c>
      <c r="K40" s="56">
        <v>9</v>
      </c>
      <c r="L40" s="56">
        <v>23</v>
      </c>
      <c r="M40" s="56">
        <v>2</v>
      </c>
      <c r="N40" s="56">
        <v>0</v>
      </c>
      <c r="O40" s="56">
        <v>27</v>
      </c>
      <c r="P40" s="130">
        <v>144</v>
      </c>
    </row>
    <row r="41" spans="2:16" ht="15" customHeight="1">
      <c r="B41" s="207"/>
      <c r="C41" s="203"/>
      <c r="D41" s="53" t="s">
        <v>1645</v>
      </c>
      <c r="E41" s="54">
        <f t="shared" si="3"/>
        <v>18</v>
      </c>
      <c r="F41" s="56">
        <f t="shared" si="4"/>
        <v>77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1</v>
      </c>
      <c r="N41" s="56">
        <v>0</v>
      </c>
      <c r="O41" s="56">
        <v>17</v>
      </c>
      <c r="P41" s="130">
        <v>77</v>
      </c>
    </row>
    <row r="42" spans="2:16" ht="15" customHeight="1">
      <c r="B42" s="1598" t="s">
        <v>661</v>
      </c>
      <c r="C42" s="203"/>
      <c r="D42" s="53" t="s">
        <v>964</v>
      </c>
      <c r="E42" s="54">
        <f t="shared" si="3"/>
        <v>15</v>
      </c>
      <c r="F42" s="56">
        <f t="shared" si="4"/>
        <v>101</v>
      </c>
      <c r="G42" s="56">
        <v>1</v>
      </c>
      <c r="H42" s="56">
        <v>18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14</v>
      </c>
      <c r="P42" s="130">
        <v>83</v>
      </c>
    </row>
    <row r="43" spans="2:16" ht="15" customHeight="1">
      <c r="B43" s="1598"/>
      <c r="C43" s="203"/>
      <c r="D43" s="53" t="s">
        <v>1345</v>
      </c>
      <c r="E43" s="54">
        <f t="shared" si="3"/>
        <v>10</v>
      </c>
      <c r="F43" s="56">
        <f t="shared" si="4"/>
        <v>73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10</v>
      </c>
      <c r="P43" s="130">
        <v>73</v>
      </c>
    </row>
    <row r="44" spans="2:16" ht="15" customHeight="1">
      <c r="B44" s="207"/>
      <c r="C44" s="203"/>
      <c r="D44" s="53" t="s">
        <v>13</v>
      </c>
      <c r="E44" s="54">
        <f t="shared" si="3"/>
        <v>7</v>
      </c>
      <c r="F44" s="56">
        <f t="shared" si="4"/>
        <v>25</v>
      </c>
      <c r="G44" s="56">
        <v>0</v>
      </c>
      <c r="H44" s="56">
        <v>0</v>
      </c>
      <c r="I44" s="56">
        <v>0</v>
      </c>
      <c r="J44" s="56">
        <v>0</v>
      </c>
      <c r="K44" s="56">
        <v>2</v>
      </c>
      <c r="L44" s="56">
        <v>3</v>
      </c>
      <c r="M44" s="56">
        <v>0</v>
      </c>
      <c r="N44" s="56">
        <v>0</v>
      </c>
      <c r="O44" s="56">
        <v>5</v>
      </c>
      <c r="P44" s="130">
        <v>22</v>
      </c>
    </row>
    <row r="45" spans="2:16" ht="15" customHeight="1">
      <c r="B45" s="1598" t="s">
        <v>1273</v>
      </c>
      <c r="C45" s="203"/>
      <c r="D45" s="53" t="s">
        <v>1331</v>
      </c>
      <c r="E45" s="54">
        <f t="shared" si="3"/>
        <v>27</v>
      </c>
      <c r="F45" s="56">
        <f t="shared" si="4"/>
        <v>265</v>
      </c>
      <c r="G45" s="56">
        <v>2</v>
      </c>
      <c r="H45" s="56">
        <v>8</v>
      </c>
      <c r="I45" s="56">
        <v>0</v>
      </c>
      <c r="J45" s="56">
        <v>0</v>
      </c>
      <c r="K45" s="56">
        <v>4</v>
      </c>
      <c r="L45" s="56">
        <v>6</v>
      </c>
      <c r="M45" s="56">
        <v>0</v>
      </c>
      <c r="N45" s="56">
        <v>0</v>
      </c>
      <c r="O45" s="56">
        <v>21</v>
      </c>
      <c r="P45" s="130">
        <v>251</v>
      </c>
    </row>
    <row r="46" spans="2:16" ht="15" customHeight="1">
      <c r="B46" s="1598"/>
      <c r="C46" s="203"/>
      <c r="D46" s="53" t="s">
        <v>535</v>
      </c>
      <c r="E46" s="54">
        <f t="shared" si="3"/>
        <v>29</v>
      </c>
      <c r="F46" s="56">
        <f t="shared" si="4"/>
        <v>68</v>
      </c>
      <c r="G46" s="56">
        <v>2</v>
      </c>
      <c r="H46" s="56">
        <v>0</v>
      </c>
      <c r="I46" s="56">
        <v>0</v>
      </c>
      <c r="J46" s="56">
        <v>0</v>
      </c>
      <c r="K46" s="56">
        <v>8</v>
      </c>
      <c r="L46" s="56">
        <v>14</v>
      </c>
      <c r="M46" s="56">
        <v>0</v>
      </c>
      <c r="N46" s="56">
        <v>0</v>
      </c>
      <c r="O46" s="56">
        <v>19</v>
      </c>
      <c r="P46" s="130">
        <v>54</v>
      </c>
    </row>
    <row r="47" spans="2:16" ht="15" customHeight="1">
      <c r="B47" s="1598" t="s">
        <v>1271</v>
      </c>
      <c r="C47" s="203"/>
      <c r="D47" s="53" t="s">
        <v>1455</v>
      </c>
      <c r="E47" s="54">
        <f t="shared" si="3"/>
        <v>71</v>
      </c>
      <c r="F47" s="56">
        <f t="shared" si="4"/>
        <v>387</v>
      </c>
      <c r="G47" s="56">
        <v>2</v>
      </c>
      <c r="H47" s="56">
        <v>0</v>
      </c>
      <c r="I47" s="56">
        <v>0</v>
      </c>
      <c r="J47" s="56">
        <v>0</v>
      </c>
      <c r="K47" s="56">
        <v>6</v>
      </c>
      <c r="L47" s="56">
        <v>1</v>
      </c>
      <c r="M47" s="56">
        <v>2</v>
      </c>
      <c r="N47" s="56">
        <v>0</v>
      </c>
      <c r="O47" s="56">
        <v>61</v>
      </c>
      <c r="P47" s="130">
        <v>386</v>
      </c>
    </row>
    <row r="48" spans="2:16" ht="15" customHeight="1">
      <c r="B48" s="1598"/>
      <c r="C48" s="203"/>
      <c r="D48" s="53" t="s">
        <v>1298</v>
      </c>
      <c r="E48" s="54">
        <f t="shared" si="3"/>
        <v>24</v>
      </c>
      <c r="F48" s="56">
        <f t="shared" si="4"/>
        <v>77</v>
      </c>
      <c r="G48" s="56">
        <v>0</v>
      </c>
      <c r="H48" s="56">
        <v>0</v>
      </c>
      <c r="I48" s="56">
        <v>0</v>
      </c>
      <c r="J48" s="56">
        <v>0</v>
      </c>
      <c r="K48" s="56">
        <v>12</v>
      </c>
      <c r="L48" s="56">
        <v>2</v>
      </c>
      <c r="M48" s="56">
        <v>0</v>
      </c>
      <c r="N48" s="56">
        <v>0</v>
      </c>
      <c r="O48" s="56">
        <v>12</v>
      </c>
      <c r="P48" s="130">
        <v>75</v>
      </c>
    </row>
    <row r="49" spans="2:16" ht="15" customHeight="1">
      <c r="B49" s="1598" t="s">
        <v>662</v>
      </c>
      <c r="C49" s="203"/>
      <c r="D49" s="1304" t="s">
        <v>663</v>
      </c>
      <c r="E49" s="1827">
        <f t="shared" si="3"/>
        <v>27</v>
      </c>
      <c r="F49" s="1820">
        <f t="shared" si="4"/>
        <v>81</v>
      </c>
      <c r="G49" s="1820">
        <v>0</v>
      </c>
      <c r="H49" s="1820">
        <v>0</v>
      </c>
      <c r="I49" s="1820">
        <v>0</v>
      </c>
      <c r="J49" s="1820">
        <v>0</v>
      </c>
      <c r="K49" s="1820">
        <v>3</v>
      </c>
      <c r="L49" s="1820">
        <v>8</v>
      </c>
      <c r="M49" s="1820">
        <v>0</v>
      </c>
      <c r="N49" s="1820">
        <v>0</v>
      </c>
      <c r="O49" s="1820">
        <v>24</v>
      </c>
      <c r="P49" s="1828">
        <v>73</v>
      </c>
    </row>
    <row r="50" spans="2:16" ht="15" customHeight="1">
      <c r="B50" s="1598"/>
      <c r="C50" s="203"/>
      <c r="D50" s="1304"/>
      <c r="E50" s="1827"/>
      <c r="F50" s="1820"/>
      <c r="G50" s="1820"/>
      <c r="H50" s="1820"/>
      <c r="I50" s="1820"/>
      <c r="J50" s="1820"/>
      <c r="K50" s="1820"/>
      <c r="L50" s="1820"/>
      <c r="M50" s="1820"/>
      <c r="N50" s="1820"/>
      <c r="O50" s="1820"/>
      <c r="P50" s="1828"/>
    </row>
    <row r="51" spans="2:16" ht="15" customHeight="1">
      <c r="B51" s="207"/>
      <c r="C51" s="203"/>
      <c r="D51" s="53" t="s">
        <v>664</v>
      </c>
      <c r="E51" s="54">
        <f aca="true" t="shared" si="5" ref="E51:F54">SUM(G51,I51,K51,M51,O51)</f>
        <v>76</v>
      </c>
      <c r="F51" s="56">
        <f t="shared" si="5"/>
        <v>397</v>
      </c>
      <c r="G51" s="56">
        <v>1</v>
      </c>
      <c r="H51" s="56">
        <v>0</v>
      </c>
      <c r="I51" s="56">
        <v>0</v>
      </c>
      <c r="J51" s="56">
        <v>0</v>
      </c>
      <c r="K51" s="56">
        <v>1</v>
      </c>
      <c r="L51" s="56">
        <v>0</v>
      </c>
      <c r="M51" s="56">
        <v>3</v>
      </c>
      <c r="N51" s="56">
        <v>0</v>
      </c>
      <c r="O51" s="56">
        <v>71</v>
      </c>
      <c r="P51" s="130">
        <v>397</v>
      </c>
    </row>
    <row r="52" spans="2:16" ht="15" customHeight="1">
      <c r="B52" s="207" t="s">
        <v>1270</v>
      </c>
      <c r="C52" s="203"/>
      <c r="D52" s="53" t="s">
        <v>663</v>
      </c>
      <c r="E52" s="54">
        <f t="shared" si="5"/>
        <v>12</v>
      </c>
      <c r="F52" s="56">
        <f t="shared" si="5"/>
        <v>41</v>
      </c>
      <c r="G52" s="56">
        <v>0</v>
      </c>
      <c r="H52" s="56">
        <v>0</v>
      </c>
      <c r="I52" s="56">
        <v>0</v>
      </c>
      <c r="J52" s="56">
        <v>0</v>
      </c>
      <c r="K52" s="56">
        <v>2</v>
      </c>
      <c r="L52" s="56">
        <v>9</v>
      </c>
      <c r="M52" s="56">
        <v>1</v>
      </c>
      <c r="N52" s="56">
        <v>3</v>
      </c>
      <c r="O52" s="56">
        <v>9</v>
      </c>
      <c r="P52" s="130">
        <v>29</v>
      </c>
    </row>
    <row r="53" spans="2:16" ht="15" customHeight="1">
      <c r="B53" s="207"/>
      <c r="C53" s="203"/>
      <c r="D53" s="53" t="s">
        <v>665</v>
      </c>
      <c r="E53" s="54">
        <f t="shared" si="5"/>
        <v>10</v>
      </c>
      <c r="F53" s="56">
        <f t="shared" si="5"/>
        <v>73</v>
      </c>
      <c r="G53" s="56">
        <v>0</v>
      </c>
      <c r="H53" s="56">
        <v>0</v>
      </c>
      <c r="I53" s="56">
        <v>0</v>
      </c>
      <c r="J53" s="56">
        <v>0</v>
      </c>
      <c r="K53" s="56">
        <v>2</v>
      </c>
      <c r="L53" s="56">
        <v>4</v>
      </c>
      <c r="M53" s="56">
        <v>0</v>
      </c>
      <c r="N53" s="56">
        <v>0</v>
      </c>
      <c r="O53" s="56">
        <v>8</v>
      </c>
      <c r="P53" s="130">
        <v>69</v>
      </c>
    </row>
    <row r="54" spans="2:16" ht="15" customHeight="1">
      <c r="B54" s="1598" t="s">
        <v>1275</v>
      </c>
      <c r="C54" s="203"/>
      <c r="D54" s="1304" t="s">
        <v>550</v>
      </c>
      <c r="E54" s="1827">
        <f t="shared" si="5"/>
        <v>45</v>
      </c>
      <c r="F54" s="1820">
        <f t="shared" si="5"/>
        <v>187</v>
      </c>
      <c r="G54" s="1820">
        <v>0</v>
      </c>
      <c r="H54" s="1820">
        <v>0</v>
      </c>
      <c r="I54" s="1820">
        <v>0</v>
      </c>
      <c r="J54" s="1820">
        <v>0</v>
      </c>
      <c r="K54" s="1820">
        <v>7</v>
      </c>
      <c r="L54" s="1820">
        <v>6</v>
      </c>
      <c r="M54" s="1820">
        <v>1</v>
      </c>
      <c r="N54" s="1820">
        <v>0</v>
      </c>
      <c r="O54" s="1820">
        <v>37</v>
      </c>
      <c r="P54" s="1828">
        <v>181</v>
      </c>
    </row>
    <row r="55" spans="2:16" ht="15" customHeight="1">
      <c r="B55" s="1598"/>
      <c r="C55" s="203"/>
      <c r="D55" s="1304"/>
      <c r="E55" s="1827"/>
      <c r="F55" s="1820"/>
      <c r="G55" s="1820"/>
      <c r="H55" s="1820"/>
      <c r="I55" s="1820"/>
      <c r="J55" s="1820"/>
      <c r="K55" s="1820"/>
      <c r="L55" s="1820"/>
      <c r="M55" s="1820"/>
      <c r="N55" s="1820"/>
      <c r="O55" s="1820"/>
      <c r="P55" s="1828"/>
    </row>
    <row r="56" spans="2:16" ht="15" customHeight="1">
      <c r="B56" s="1598" t="s">
        <v>1276</v>
      </c>
      <c r="C56" s="203"/>
      <c r="D56" s="53" t="s">
        <v>1350</v>
      </c>
      <c r="E56" s="54">
        <f aca="true" t="shared" si="6" ref="E56:F59">SUM(G56,I56,K56,M56,O56)</f>
        <v>24</v>
      </c>
      <c r="F56" s="56">
        <f t="shared" si="6"/>
        <v>167</v>
      </c>
      <c r="G56" s="56">
        <v>0</v>
      </c>
      <c r="H56" s="56">
        <v>0</v>
      </c>
      <c r="I56" s="56">
        <v>1</v>
      </c>
      <c r="J56" s="56">
        <v>0</v>
      </c>
      <c r="K56" s="56">
        <v>1</v>
      </c>
      <c r="L56" s="56">
        <v>6</v>
      </c>
      <c r="M56" s="56">
        <v>2</v>
      </c>
      <c r="N56" s="56">
        <v>5</v>
      </c>
      <c r="O56" s="56">
        <v>20</v>
      </c>
      <c r="P56" s="130">
        <v>156</v>
      </c>
    </row>
    <row r="57" spans="2:16" ht="15" customHeight="1">
      <c r="B57" s="1598"/>
      <c r="C57" s="203"/>
      <c r="D57" s="53" t="s">
        <v>666</v>
      </c>
      <c r="E57" s="54">
        <f t="shared" si="6"/>
        <v>30</v>
      </c>
      <c r="F57" s="56">
        <f t="shared" si="6"/>
        <v>63</v>
      </c>
      <c r="G57" s="56">
        <v>0</v>
      </c>
      <c r="H57" s="56">
        <v>0</v>
      </c>
      <c r="I57" s="56">
        <v>0</v>
      </c>
      <c r="J57" s="56">
        <v>0</v>
      </c>
      <c r="K57" s="56">
        <v>10</v>
      </c>
      <c r="L57" s="56">
        <v>42</v>
      </c>
      <c r="M57" s="56">
        <v>1</v>
      </c>
      <c r="N57" s="56">
        <v>0</v>
      </c>
      <c r="O57" s="56">
        <v>19</v>
      </c>
      <c r="P57" s="130">
        <v>21</v>
      </c>
    </row>
    <row r="58" spans="2:16" ht="15" customHeight="1">
      <c r="B58" s="1598" t="s">
        <v>1272</v>
      </c>
      <c r="C58" s="203"/>
      <c r="D58" s="53" t="s">
        <v>1349</v>
      </c>
      <c r="E58" s="54">
        <f t="shared" si="6"/>
        <v>45</v>
      </c>
      <c r="F58" s="56">
        <f t="shared" si="6"/>
        <v>230</v>
      </c>
      <c r="G58" s="56">
        <v>4</v>
      </c>
      <c r="H58" s="56">
        <v>0</v>
      </c>
      <c r="I58" s="56">
        <v>0</v>
      </c>
      <c r="J58" s="56">
        <v>0</v>
      </c>
      <c r="K58" s="56">
        <v>2</v>
      </c>
      <c r="L58" s="56">
        <v>0</v>
      </c>
      <c r="M58" s="56">
        <v>6</v>
      </c>
      <c r="N58" s="56">
        <v>56</v>
      </c>
      <c r="O58" s="56">
        <v>33</v>
      </c>
      <c r="P58" s="130">
        <v>174</v>
      </c>
    </row>
    <row r="59" spans="2:16" ht="15" customHeight="1">
      <c r="B59" s="1599"/>
      <c r="C59" s="1184"/>
      <c r="D59" s="538" t="s">
        <v>550</v>
      </c>
      <c r="E59" s="133">
        <f t="shared" si="6"/>
        <v>12</v>
      </c>
      <c r="F59" s="134">
        <f t="shared" si="6"/>
        <v>42</v>
      </c>
      <c r="G59" s="134">
        <v>0</v>
      </c>
      <c r="H59" s="134">
        <v>0</v>
      </c>
      <c r="I59" s="134">
        <v>0</v>
      </c>
      <c r="J59" s="134">
        <v>0</v>
      </c>
      <c r="K59" s="134">
        <v>4</v>
      </c>
      <c r="L59" s="134">
        <v>14</v>
      </c>
      <c r="M59" s="134">
        <v>0</v>
      </c>
      <c r="N59" s="134">
        <v>0</v>
      </c>
      <c r="O59" s="134">
        <v>8</v>
      </c>
      <c r="P59" s="135">
        <v>28</v>
      </c>
    </row>
    <row r="60" spans="2:16" ht="15" customHeight="1" thickBot="1">
      <c r="B60" s="1185"/>
      <c r="C60" s="1185"/>
      <c r="D60" s="1185"/>
      <c r="E60" s="1186"/>
      <c r="F60" s="1186"/>
      <c r="G60" s="1186"/>
      <c r="H60" s="1186"/>
      <c r="I60" s="1186"/>
      <c r="J60" s="1186"/>
      <c r="K60" s="1186"/>
      <c r="L60" s="1186"/>
      <c r="M60" s="1186"/>
      <c r="N60" s="179" t="s">
        <v>668</v>
      </c>
      <c r="O60" s="1186"/>
      <c r="P60" s="1187"/>
    </row>
    <row r="61" spans="2:16" ht="18" customHeight="1" thickTop="1">
      <c r="B61" s="1267" t="s">
        <v>669</v>
      </c>
      <c r="C61" s="1476"/>
      <c r="D61" s="1476"/>
      <c r="E61" s="1188" t="s">
        <v>519</v>
      </c>
      <c r="F61" s="639" t="s">
        <v>1269</v>
      </c>
      <c r="G61" s="191" t="s">
        <v>1277</v>
      </c>
      <c r="H61" s="144" t="s">
        <v>1274</v>
      </c>
      <c r="I61" s="1189" t="s">
        <v>1273</v>
      </c>
      <c r="J61" s="830" t="s">
        <v>1271</v>
      </c>
      <c r="K61" s="191" t="s">
        <v>670</v>
      </c>
      <c r="L61" s="191" t="s">
        <v>1270</v>
      </c>
      <c r="M61" s="191" t="s">
        <v>1275</v>
      </c>
      <c r="N61" s="191" t="s">
        <v>1276</v>
      </c>
      <c r="O61" s="191" t="s">
        <v>1272</v>
      </c>
      <c r="P61" s="192"/>
    </row>
    <row r="62" spans="2:16" s="167" customFormat="1" ht="15" customHeight="1">
      <c r="B62" s="1822" t="s">
        <v>671</v>
      </c>
      <c r="C62" s="1823"/>
      <c r="D62" s="1824"/>
      <c r="E62" s="1190">
        <f>SUM(F62:O62)</f>
        <v>59</v>
      </c>
      <c r="F62" s="69">
        <v>21</v>
      </c>
      <c r="G62" s="69">
        <v>6</v>
      </c>
      <c r="H62" s="69">
        <v>3</v>
      </c>
      <c r="I62" s="69">
        <v>5</v>
      </c>
      <c r="J62" s="69">
        <v>7</v>
      </c>
      <c r="K62" s="69">
        <v>1</v>
      </c>
      <c r="L62" s="69">
        <v>3</v>
      </c>
      <c r="M62" s="69">
        <v>3</v>
      </c>
      <c r="N62" s="69">
        <v>3</v>
      </c>
      <c r="O62" s="69">
        <v>7</v>
      </c>
      <c r="P62" s="61"/>
    </row>
    <row r="63" spans="2:16" ht="15" customHeight="1">
      <c r="B63" s="1598" t="s">
        <v>672</v>
      </c>
      <c r="C63" s="1825"/>
      <c r="D63" s="1826"/>
      <c r="E63" s="62">
        <f>SUM(F63:O63)</f>
        <v>708</v>
      </c>
      <c r="F63" s="56">
        <v>169</v>
      </c>
      <c r="G63" s="56">
        <v>57</v>
      </c>
      <c r="H63" s="56">
        <v>50</v>
      </c>
      <c r="I63" s="56">
        <v>56</v>
      </c>
      <c r="J63" s="56">
        <v>95</v>
      </c>
      <c r="K63" s="56">
        <v>27</v>
      </c>
      <c r="L63" s="56">
        <v>98</v>
      </c>
      <c r="M63" s="56">
        <v>45</v>
      </c>
      <c r="N63" s="56">
        <v>54</v>
      </c>
      <c r="O63" s="56">
        <v>57</v>
      </c>
      <c r="P63" s="54"/>
    </row>
    <row r="64" spans="2:16" ht="15" customHeight="1">
      <c r="B64" s="1598" t="s">
        <v>673</v>
      </c>
      <c r="C64" s="1825"/>
      <c r="D64" s="1826"/>
      <c r="E64" s="62">
        <f>SUM(F64:O64)</f>
        <v>279</v>
      </c>
      <c r="F64" s="107">
        <v>82</v>
      </c>
      <c r="G64" s="107">
        <v>22</v>
      </c>
      <c r="H64" s="107">
        <v>20</v>
      </c>
      <c r="I64" s="107">
        <v>18</v>
      </c>
      <c r="J64" s="107">
        <v>34</v>
      </c>
      <c r="K64" s="107">
        <v>11</v>
      </c>
      <c r="L64" s="107">
        <v>33</v>
      </c>
      <c r="M64" s="107">
        <v>15</v>
      </c>
      <c r="N64" s="107">
        <v>21</v>
      </c>
      <c r="O64" s="107">
        <v>23</v>
      </c>
      <c r="P64" s="893"/>
    </row>
    <row r="65" spans="2:16" ht="15" customHeight="1">
      <c r="B65" s="207"/>
      <c r="C65" s="203"/>
      <c r="D65" s="130"/>
      <c r="E65" s="62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893"/>
    </row>
    <row r="66" spans="2:16" ht="15" customHeight="1">
      <c r="B66" s="1821" t="s">
        <v>674</v>
      </c>
      <c r="C66" s="1321" t="s">
        <v>671</v>
      </c>
      <c r="D66" s="1479"/>
      <c r="E66" s="62">
        <f>SUM(F66:O66)</f>
        <v>5</v>
      </c>
      <c r="F66" s="107">
        <v>3</v>
      </c>
      <c r="G66" s="107">
        <v>0</v>
      </c>
      <c r="H66" s="107">
        <v>0</v>
      </c>
      <c r="I66" s="107">
        <v>0</v>
      </c>
      <c r="J66" s="107">
        <v>1</v>
      </c>
      <c r="K66" s="107">
        <v>0</v>
      </c>
      <c r="L66" s="107">
        <v>1</v>
      </c>
      <c r="M66" s="107">
        <v>0</v>
      </c>
      <c r="N66" s="107">
        <v>0</v>
      </c>
      <c r="O66" s="107">
        <v>0</v>
      </c>
      <c r="P66" s="893"/>
    </row>
    <row r="67" spans="2:16" ht="15" customHeight="1">
      <c r="B67" s="1808"/>
      <c r="C67" s="1321" t="s">
        <v>675</v>
      </c>
      <c r="D67" s="1479"/>
      <c r="E67" s="62">
        <f>SUM(F67:O67)</f>
        <v>1341</v>
      </c>
      <c r="F67" s="107">
        <v>898</v>
      </c>
      <c r="G67" s="107">
        <v>0</v>
      </c>
      <c r="H67" s="107">
        <v>0</v>
      </c>
      <c r="I67" s="107">
        <v>0</v>
      </c>
      <c r="J67" s="107">
        <v>180</v>
      </c>
      <c r="K67" s="107">
        <v>0</v>
      </c>
      <c r="L67" s="107">
        <v>263</v>
      </c>
      <c r="M67" s="107">
        <v>0</v>
      </c>
      <c r="N67" s="107">
        <v>0</v>
      </c>
      <c r="O67" s="107">
        <v>0</v>
      </c>
      <c r="P67" s="893"/>
    </row>
    <row r="68" spans="2:16" ht="15" customHeight="1">
      <c r="B68" s="207"/>
      <c r="C68" s="203"/>
      <c r="D68" s="130"/>
      <c r="E68" s="62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893"/>
    </row>
    <row r="69" spans="2:16" ht="15" customHeight="1">
      <c r="B69" s="1821" t="s">
        <v>676</v>
      </c>
      <c r="C69" s="1321" t="s">
        <v>671</v>
      </c>
      <c r="D69" s="1479"/>
      <c r="E69" s="62">
        <f>SUM(F69:O69)</f>
        <v>3</v>
      </c>
      <c r="F69" s="107">
        <v>1</v>
      </c>
      <c r="G69" s="107">
        <v>0</v>
      </c>
      <c r="H69" s="107">
        <v>0</v>
      </c>
      <c r="I69" s="107">
        <v>0</v>
      </c>
      <c r="J69" s="107">
        <v>0</v>
      </c>
      <c r="K69" s="107">
        <v>0</v>
      </c>
      <c r="L69" s="107">
        <v>1</v>
      </c>
      <c r="M69" s="107">
        <v>0</v>
      </c>
      <c r="N69" s="107">
        <v>0</v>
      </c>
      <c r="O69" s="107">
        <v>1</v>
      </c>
      <c r="P69" s="893"/>
    </row>
    <row r="70" spans="2:16" ht="15" customHeight="1">
      <c r="B70" s="1808"/>
      <c r="C70" s="1321" t="s">
        <v>675</v>
      </c>
      <c r="D70" s="1479"/>
      <c r="E70" s="62">
        <f>SUM(F70:O70)</f>
        <v>630</v>
      </c>
      <c r="F70" s="107">
        <v>150</v>
      </c>
      <c r="G70" s="107">
        <v>0</v>
      </c>
      <c r="H70" s="107">
        <v>0</v>
      </c>
      <c r="I70" s="107">
        <v>0</v>
      </c>
      <c r="J70" s="107">
        <v>0</v>
      </c>
      <c r="K70" s="107">
        <v>0</v>
      </c>
      <c r="L70" s="107">
        <v>210</v>
      </c>
      <c r="M70" s="107">
        <v>0</v>
      </c>
      <c r="N70" s="107">
        <v>0</v>
      </c>
      <c r="O70" s="107">
        <v>270</v>
      </c>
      <c r="P70" s="893"/>
    </row>
    <row r="71" spans="2:16" ht="15" customHeight="1">
      <c r="B71" s="207"/>
      <c r="C71" s="203"/>
      <c r="D71" s="130"/>
      <c r="E71" s="62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893"/>
    </row>
    <row r="72" spans="2:16" ht="15" customHeight="1">
      <c r="B72" s="207"/>
      <c r="C72" s="1321" t="s">
        <v>671</v>
      </c>
      <c r="D72" s="1479"/>
      <c r="E72" s="62">
        <f aca="true" t="shared" si="7" ref="E72:E77">SUM(F72:O72)</f>
        <v>51</v>
      </c>
      <c r="F72" s="107">
        <v>17</v>
      </c>
      <c r="G72" s="107">
        <v>6</v>
      </c>
      <c r="H72" s="107">
        <v>3</v>
      </c>
      <c r="I72" s="107">
        <v>5</v>
      </c>
      <c r="J72" s="107">
        <v>6</v>
      </c>
      <c r="K72" s="107">
        <v>1</v>
      </c>
      <c r="L72" s="107">
        <v>1</v>
      </c>
      <c r="M72" s="107">
        <v>3</v>
      </c>
      <c r="N72" s="107">
        <v>3</v>
      </c>
      <c r="O72" s="107">
        <v>6</v>
      </c>
      <c r="P72" s="893"/>
    </row>
    <row r="73" spans="2:16" ht="15" customHeight="1">
      <c r="B73" s="207"/>
      <c r="C73" s="1480" t="s">
        <v>677</v>
      </c>
      <c r="D73" s="108" t="s">
        <v>678</v>
      </c>
      <c r="E73" s="62">
        <f t="shared" si="7"/>
        <v>1884</v>
      </c>
      <c r="F73" s="107">
        <v>599</v>
      </c>
      <c r="G73" s="107">
        <v>320</v>
      </c>
      <c r="H73" s="107">
        <v>52</v>
      </c>
      <c r="I73" s="107">
        <v>55</v>
      </c>
      <c r="J73" s="107">
        <v>280</v>
      </c>
      <c r="K73" s="107">
        <v>0</v>
      </c>
      <c r="L73" s="107">
        <v>88</v>
      </c>
      <c r="M73" s="107">
        <v>126</v>
      </c>
      <c r="N73" s="107">
        <v>113</v>
      </c>
      <c r="O73" s="107">
        <v>251</v>
      </c>
      <c r="P73" s="893"/>
    </row>
    <row r="74" spans="2:16" ht="15" customHeight="1">
      <c r="B74" s="1821" t="s">
        <v>679</v>
      </c>
      <c r="C74" s="1480"/>
      <c r="D74" s="108" t="s">
        <v>680</v>
      </c>
      <c r="E74" s="62">
        <f t="shared" si="7"/>
        <v>548</v>
      </c>
      <c r="F74" s="107">
        <v>97</v>
      </c>
      <c r="G74" s="107">
        <v>59</v>
      </c>
      <c r="H74" s="107">
        <v>36</v>
      </c>
      <c r="I74" s="107">
        <v>63</v>
      </c>
      <c r="J74" s="107">
        <v>66</v>
      </c>
      <c r="K74" s="107">
        <v>0</v>
      </c>
      <c r="L74" s="107">
        <v>45</v>
      </c>
      <c r="M74" s="107">
        <v>49</v>
      </c>
      <c r="N74" s="107">
        <v>60</v>
      </c>
      <c r="O74" s="107">
        <v>73</v>
      </c>
      <c r="P74" s="893"/>
    </row>
    <row r="75" spans="2:16" ht="15" customHeight="1">
      <c r="B75" s="1808"/>
      <c r="C75" s="1480"/>
      <c r="D75" s="108" t="s">
        <v>1733</v>
      </c>
      <c r="E75" s="62">
        <f t="shared" si="7"/>
        <v>4416</v>
      </c>
      <c r="F75" s="107">
        <v>1784</v>
      </c>
      <c r="G75" s="107">
        <v>299</v>
      </c>
      <c r="H75" s="107">
        <v>228</v>
      </c>
      <c r="I75" s="107">
        <v>388</v>
      </c>
      <c r="J75" s="107">
        <v>461</v>
      </c>
      <c r="K75" s="107">
        <v>26</v>
      </c>
      <c r="L75" s="107">
        <v>351</v>
      </c>
      <c r="M75" s="107">
        <v>235</v>
      </c>
      <c r="N75" s="107">
        <v>231</v>
      </c>
      <c r="O75" s="107">
        <v>413</v>
      </c>
      <c r="P75" s="893"/>
    </row>
    <row r="76" spans="2:16" ht="15" customHeight="1">
      <c r="B76" s="207"/>
      <c r="C76" s="1480"/>
      <c r="D76" s="108" t="s">
        <v>681</v>
      </c>
      <c r="E76" s="62">
        <f t="shared" si="7"/>
        <v>55</v>
      </c>
      <c r="F76" s="107">
        <v>0</v>
      </c>
      <c r="G76" s="107">
        <v>0</v>
      </c>
      <c r="H76" s="107">
        <v>0</v>
      </c>
      <c r="I76" s="107">
        <v>0</v>
      </c>
      <c r="J76" s="107">
        <v>55</v>
      </c>
      <c r="K76" s="107">
        <v>0</v>
      </c>
      <c r="L76" s="107">
        <v>0</v>
      </c>
      <c r="M76" s="107">
        <v>0</v>
      </c>
      <c r="N76" s="107">
        <v>0</v>
      </c>
      <c r="O76" s="107">
        <v>0</v>
      </c>
      <c r="P76" s="893"/>
    </row>
    <row r="77" spans="2:16" ht="15" customHeight="1">
      <c r="B77" s="207"/>
      <c r="C77" s="203"/>
      <c r="D77" s="130" t="s">
        <v>1516</v>
      </c>
      <c r="E77" s="62">
        <f t="shared" si="7"/>
        <v>6903</v>
      </c>
      <c r="F77" s="107">
        <v>2480</v>
      </c>
      <c r="G77" s="107">
        <v>678</v>
      </c>
      <c r="H77" s="107">
        <v>316</v>
      </c>
      <c r="I77" s="107">
        <v>506</v>
      </c>
      <c r="J77" s="107">
        <v>862</v>
      </c>
      <c r="K77" s="107">
        <v>26</v>
      </c>
      <c r="L77" s="107">
        <v>484</v>
      </c>
      <c r="M77" s="107">
        <v>410</v>
      </c>
      <c r="N77" s="107">
        <v>404</v>
      </c>
      <c r="O77" s="107">
        <v>737</v>
      </c>
      <c r="P77" s="893"/>
    </row>
    <row r="78" spans="2:16" ht="15" customHeight="1">
      <c r="B78" s="847"/>
      <c r="C78" s="1184"/>
      <c r="D78" s="135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893"/>
    </row>
    <row r="79" spans="2:16" ht="19.5" customHeight="1">
      <c r="B79" s="137" t="s">
        <v>632</v>
      </c>
      <c r="D79" s="203"/>
      <c r="L79" s="1186"/>
      <c r="M79" s="1186"/>
      <c r="N79" s="1186"/>
      <c r="O79" s="1186"/>
      <c r="P79" s="1186"/>
    </row>
  </sheetData>
  <mergeCells count="94">
    <mergeCell ref="P27:P28"/>
    <mergeCell ref="M27:M28"/>
    <mergeCell ref="N27:N28"/>
    <mergeCell ref="P54:P55"/>
    <mergeCell ref="B22:B23"/>
    <mergeCell ref="D22:D23"/>
    <mergeCell ref="E22:E23"/>
    <mergeCell ref="F22:F23"/>
    <mergeCell ref="G22:G23"/>
    <mergeCell ref="H22:H23"/>
    <mergeCell ref="I22:I23"/>
    <mergeCell ref="J22:J23"/>
    <mergeCell ref="O49:O50"/>
    <mergeCell ref="M54:M55"/>
    <mergeCell ref="N54:N55"/>
    <mergeCell ref="J49:J50"/>
    <mergeCell ref="O54:O55"/>
    <mergeCell ref="K49:K50"/>
    <mergeCell ref="M49:M50"/>
    <mergeCell ref="N49:N50"/>
    <mergeCell ref="P49:P50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C73:C76"/>
    <mergeCell ref="B74:B75"/>
    <mergeCell ref="C72:D72"/>
    <mergeCell ref="C69:D69"/>
    <mergeCell ref="C70:D70"/>
    <mergeCell ref="B69:B70"/>
    <mergeCell ref="B4:D5"/>
    <mergeCell ref="L49:L50"/>
    <mergeCell ref="G49:G50"/>
    <mergeCell ref="H49:H50"/>
    <mergeCell ref="I49:I50"/>
    <mergeCell ref="L27:L28"/>
    <mergeCell ref="B45:B46"/>
    <mergeCell ref="K27:K28"/>
    <mergeCell ref="E27:E28"/>
    <mergeCell ref="F27:F28"/>
    <mergeCell ref="B58:B59"/>
    <mergeCell ref="I27:I28"/>
    <mergeCell ref="E49:E50"/>
    <mergeCell ref="F49:F50"/>
    <mergeCell ref="B56:B57"/>
    <mergeCell ref="B39:B40"/>
    <mergeCell ref="B42:B43"/>
    <mergeCell ref="B49:B50"/>
    <mergeCell ref="D49:D50"/>
    <mergeCell ref="B15:B16"/>
    <mergeCell ref="K22:K23"/>
    <mergeCell ref="B18:B19"/>
    <mergeCell ref="C67:D67"/>
    <mergeCell ref="B66:B67"/>
    <mergeCell ref="B62:D62"/>
    <mergeCell ref="B63:D63"/>
    <mergeCell ref="B64:D64"/>
    <mergeCell ref="C66:D66"/>
    <mergeCell ref="B61:D61"/>
    <mergeCell ref="B54:B55"/>
    <mergeCell ref="B27:B28"/>
    <mergeCell ref="B29:B30"/>
    <mergeCell ref="G27:G28"/>
    <mergeCell ref="B47:B48"/>
    <mergeCell ref="D27:D28"/>
    <mergeCell ref="B31:B32"/>
    <mergeCell ref="B36:B37"/>
    <mergeCell ref="B34:D34"/>
    <mergeCell ref="B20:B21"/>
    <mergeCell ref="M4:N4"/>
    <mergeCell ref="B7:D7"/>
    <mergeCell ref="H27:H28"/>
    <mergeCell ref="J27:J28"/>
    <mergeCell ref="K4:L4"/>
    <mergeCell ref="G4:H4"/>
    <mergeCell ref="I4:J4"/>
    <mergeCell ref="B9:B10"/>
    <mergeCell ref="B12:B13"/>
    <mergeCell ref="E6:P6"/>
    <mergeCell ref="O4:P4"/>
    <mergeCell ref="E4:F4"/>
    <mergeCell ref="E33:P33"/>
    <mergeCell ref="O27:O28"/>
    <mergeCell ref="P22:P23"/>
    <mergeCell ref="L22:L23"/>
    <mergeCell ref="M22:M23"/>
    <mergeCell ref="N22:N23"/>
    <mergeCell ref="O22:O23"/>
  </mergeCells>
  <printOptions/>
  <pageMargins left="0.75" right="0.75" top="1" bottom="1" header="0.512" footer="0.512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AA28"/>
  <sheetViews>
    <sheetView workbookViewId="0" topLeftCell="A1">
      <selection activeCell="A1" sqref="A1"/>
    </sheetView>
  </sheetViews>
  <sheetFormatPr defaultColWidth="9.00390625" defaultRowHeight="13.5"/>
  <cols>
    <col min="1" max="1" width="3.50390625" style="1191" customWidth="1"/>
    <col min="2" max="2" width="9.00390625" style="1191" customWidth="1"/>
    <col min="3" max="3" width="5.50390625" style="1191" customWidth="1"/>
    <col min="4" max="4" width="5.375" style="1191" customWidth="1"/>
    <col min="5" max="5" width="5.125" style="1191" customWidth="1"/>
    <col min="6" max="6" width="4.375" style="1191" customWidth="1"/>
    <col min="7" max="7" width="4.75390625" style="1191" customWidth="1"/>
    <col min="8" max="8" width="6.625" style="1191" customWidth="1"/>
    <col min="9" max="9" width="5.25390625" style="1191" customWidth="1"/>
    <col min="10" max="10" width="5.75390625" style="1191" customWidth="1"/>
    <col min="11" max="11" width="5.375" style="1191" customWidth="1"/>
    <col min="12" max="12" width="5.875" style="1191" customWidth="1"/>
    <col min="13" max="13" width="8.125" style="1191" bestFit="1" customWidth="1"/>
    <col min="14" max="14" width="9.00390625" style="1191" bestFit="1" customWidth="1"/>
    <col min="15" max="15" width="4.375" style="1191" customWidth="1"/>
    <col min="16" max="16" width="5.50390625" style="1191" bestFit="1" customWidth="1"/>
    <col min="17" max="17" width="6.125" style="1191" customWidth="1"/>
    <col min="18" max="18" width="5.625" style="1191" customWidth="1"/>
    <col min="19" max="19" width="7.625" style="1191" customWidth="1"/>
    <col min="20" max="20" width="15.375" style="1191" customWidth="1"/>
    <col min="21" max="22" width="12.50390625" style="1191" bestFit="1" customWidth="1"/>
    <col min="23" max="23" width="14.50390625" style="1191" customWidth="1"/>
    <col min="24" max="24" width="12.75390625" style="1191" customWidth="1"/>
    <col min="25" max="25" width="10.75390625" style="1191" bestFit="1" customWidth="1"/>
    <col min="26" max="27" width="9.00390625" style="1191" bestFit="1" customWidth="1"/>
    <col min="28" max="16384" width="9.00390625" style="1191" customWidth="1"/>
  </cols>
  <sheetData>
    <row r="1" ht="14.25">
      <c r="B1" s="1192" t="s">
        <v>715</v>
      </c>
    </row>
    <row r="3" ht="12.75" thickBot="1">
      <c r="B3" s="1193" t="s">
        <v>685</v>
      </c>
    </row>
    <row r="4" spans="2:27" ht="13.5" customHeight="1" thickTop="1">
      <c r="B4" s="1833" t="s">
        <v>686</v>
      </c>
      <c r="C4" s="1830" t="s">
        <v>687</v>
      </c>
      <c r="D4" s="1830"/>
      <c r="E4" s="1830"/>
      <c r="F4" s="1830"/>
      <c r="G4" s="1830"/>
      <c r="H4" s="1831"/>
      <c r="I4" s="1838" t="s">
        <v>688</v>
      </c>
      <c r="J4" s="1830"/>
      <c r="K4" s="1830"/>
      <c r="L4" s="1830"/>
      <c r="M4" s="1838" t="s">
        <v>689</v>
      </c>
      <c r="N4" s="1831"/>
      <c r="O4" s="1838" t="s">
        <v>690</v>
      </c>
      <c r="P4" s="1830"/>
      <c r="Q4" s="1838" t="s">
        <v>691</v>
      </c>
      <c r="R4" s="1831"/>
      <c r="S4" s="1833" t="s">
        <v>692</v>
      </c>
      <c r="T4" s="1830" t="s">
        <v>693</v>
      </c>
      <c r="U4" s="1830"/>
      <c r="V4" s="1830"/>
      <c r="W4" s="1830"/>
      <c r="X4" s="1830"/>
      <c r="Y4" s="1830"/>
      <c r="Z4" s="1830"/>
      <c r="AA4" s="1831"/>
    </row>
    <row r="5" spans="2:27" ht="16.5" customHeight="1">
      <c r="B5" s="1834"/>
      <c r="C5" s="1836"/>
      <c r="D5" s="1836"/>
      <c r="E5" s="1836"/>
      <c r="F5" s="1836"/>
      <c r="G5" s="1836"/>
      <c r="H5" s="1837"/>
      <c r="I5" s="1839"/>
      <c r="J5" s="1836"/>
      <c r="K5" s="1836"/>
      <c r="L5" s="1836"/>
      <c r="M5" s="1839"/>
      <c r="N5" s="1837"/>
      <c r="O5" s="1839"/>
      <c r="P5" s="1836"/>
      <c r="Q5" s="1839"/>
      <c r="R5" s="1837"/>
      <c r="S5" s="1834"/>
      <c r="T5" s="1829" t="s">
        <v>519</v>
      </c>
      <c r="U5" s="1829" t="s">
        <v>694</v>
      </c>
      <c r="V5" s="1829"/>
      <c r="W5" s="1829"/>
      <c r="X5" s="1832" t="s">
        <v>695</v>
      </c>
      <c r="Y5" s="1829" t="s">
        <v>696</v>
      </c>
      <c r="Z5" s="1829" t="s">
        <v>697</v>
      </c>
      <c r="AA5" s="1829" t="s">
        <v>1549</v>
      </c>
    </row>
    <row r="6" spans="2:27" ht="24">
      <c r="B6" s="1835"/>
      <c r="C6" s="1197" t="s">
        <v>519</v>
      </c>
      <c r="D6" s="1198" t="s">
        <v>698</v>
      </c>
      <c r="E6" s="1198" t="s">
        <v>699</v>
      </c>
      <c r="F6" s="1198" t="s">
        <v>700</v>
      </c>
      <c r="G6" s="1198" t="s">
        <v>701</v>
      </c>
      <c r="H6" s="1195" t="s">
        <v>1549</v>
      </c>
      <c r="I6" s="1195" t="s">
        <v>519</v>
      </c>
      <c r="J6" s="1195" t="s">
        <v>702</v>
      </c>
      <c r="K6" s="1195" t="s">
        <v>703</v>
      </c>
      <c r="L6" s="1195" t="s">
        <v>704</v>
      </c>
      <c r="M6" s="1195" t="s">
        <v>698</v>
      </c>
      <c r="N6" s="1196" t="s">
        <v>705</v>
      </c>
      <c r="O6" s="1195" t="s">
        <v>706</v>
      </c>
      <c r="P6" s="1195" t="s">
        <v>707</v>
      </c>
      <c r="Q6" s="1195" t="s">
        <v>702</v>
      </c>
      <c r="R6" s="1195" t="s">
        <v>703</v>
      </c>
      <c r="S6" s="1835"/>
      <c r="T6" s="1829"/>
      <c r="U6" s="1195" t="s">
        <v>698</v>
      </c>
      <c r="V6" s="1196" t="s">
        <v>708</v>
      </c>
      <c r="W6" s="1195" t="s">
        <v>1516</v>
      </c>
      <c r="X6" s="1832"/>
      <c r="Y6" s="1829"/>
      <c r="Z6" s="1829"/>
      <c r="AA6" s="1829"/>
    </row>
    <row r="7" spans="2:27" ht="15.75" customHeight="1">
      <c r="B7" s="1194"/>
      <c r="C7" s="1199"/>
      <c r="D7" s="1199"/>
      <c r="E7" s="1199"/>
      <c r="F7" s="1199"/>
      <c r="G7" s="1199"/>
      <c r="H7" s="1200"/>
      <c r="I7" s="1200"/>
      <c r="J7" s="1200"/>
      <c r="K7" s="1200"/>
      <c r="L7" s="1200"/>
      <c r="M7" s="1201" t="s">
        <v>709</v>
      </c>
      <c r="N7" s="1202" t="s">
        <v>710</v>
      </c>
      <c r="O7" s="1200"/>
      <c r="P7" s="1200"/>
      <c r="Q7" s="1200"/>
      <c r="R7" s="1200"/>
      <c r="S7" s="1200"/>
      <c r="T7" s="1200"/>
      <c r="U7" s="1200"/>
      <c r="V7" s="1200"/>
      <c r="W7" s="1200"/>
      <c r="X7" s="1200"/>
      <c r="Y7" s="1200"/>
      <c r="Z7" s="1200"/>
      <c r="AA7" s="1203"/>
    </row>
    <row r="8" spans="2:27" ht="13.5" customHeight="1">
      <c r="B8" s="1204" t="s">
        <v>711</v>
      </c>
      <c r="C8" s="1205">
        <f>SUM(D8:H8)</f>
        <v>497</v>
      </c>
      <c r="D8" s="1205">
        <v>400</v>
      </c>
      <c r="E8" s="1205">
        <v>22</v>
      </c>
      <c r="F8" s="1205">
        <v>0</v>
      </c>
      <c r="G8" s="1205">
        <v>22</v>
      </c>
      <c r="H8" s="1205">
        <v>53</v>
      </c>
      <c r="I8" s="1205">
        <f>SUM(J8:L8)</f>
        <v>429</v>
      </c>
      <c r="J8" s="1205">
        <v>230</v>
      </c>
      <c r="K8" s="1205">
        <v>47</v>
      </c>
      <c r="L8" s="1205">
        <v>152</v>
      </c>
      <c r="M8" s="1205">
        <v>28094</v>
      </c>
      <c r="N8" s="1206">
        <v>805.3</v>
      </c>
      <c r="O8" s="1205">
        <v>14</v>
      </c>
      <c r="P8" s="1205">
        <v>96</v>
      </c>
      <c r="Q8" s="1205">
        <v>140</v>
      </c>
      <c r="R8" s="1205">
        <v>221</v>
      </c>
      <c r="S8" s="1205">
        <v>2138</v>
      </c>
      <c r="T8" s="1205">
        <v>235614967</v>
      </c>
      <c r="U8" s="1205">
        <v>110207544</v>
      </c>
      <c r="V8" s="1205">
        <v>124985578</v>
      </c>
      <c r="W8" s="1205">
        <v>235192122</v>
      </c>
      <c r="X8" s="1205">
        <v>109100</v>
      </c>
      <c r="Y8" s="1205">
        <v>0</v>
      </c>
      <c r="Z8" s="1205">
        <v>201095</v>
      </c>
      <c r="AA8" s="1207">
        <v>111650</v>
      </c>
    </row>
    <row r="9" spans="2:27" ht="13.5" customHeight="1">
      <c r="B9" s="1204" t="s">
        <v>712</v>
      </c>
      <c r="C9" s="1205">
        <f>SUM(D9:H9)</f>
        <v>542</v>
      </c>
      <c r="D9" s="1205">
        <v>431</v>
      </c>
      <c r="E9" s="1205">
        <v>22</v>
      </c>
      <c r="F9" s="1205">
        <v>0</v>
      </c>
      <c r="G9" s="1205">
        <v>23</v>
      </c>
      <c r="H9" s="1205">
        <v>66</v>
      </c>
      <c r="I9" s="1205">
        <f>SUM(J9:L9)</f>
        <v>488</v>
      </c>
      <c r="J9" s="1205">
        <v>275</v>
      </c>
      <c r="K9" s="1205">
        <v>49</v>
      </c>
      <c r="L9" s="1205">
        <v>164</v>
      </c>
      <c r="M9" s="1205">
        <v>32638</v>
      </c>
      <c r="N9" s="1206">
        <v>2470.9</v>
      </c>
      <c r="O9" s="1205">
        <v>8</v>
      </c>
      <c r="P9" s="1205">
        <v>130</v>
      </c>
      <c r="Q9" s="1205">
        <v>151</v>
      </c>
      <c r="R9" s="1205">
        <v>218</v>
      </c>
      <c r="S9" s="1205">
        <v>2004</v>
      </c>
      <c r="T9" s="1205">
        <f>SUM(W9:AA9)</f>
        <v>253212092</v>
      </c>
      <c r="U9" s="1205">
        <v>129582973</v>
      </c>
      <c r="V9" s="1205">
        <v>120434044</v>
      </c>
      <c r="W9" s="1205">
        <f>SUM(U9:V9)</f>
        <v>250017017</v>
      </c>
      <c r="X9" s="1205">
        <v>1634570</v>
      </c>
      <c r="Y9" s="1205">
        <v>0</v>
      </c>
      <c r="Z9" s="1205">
        <v>923800</v>
      </c>
      <c r="AA9" s="1207">
        <v>636705</v>
      </c>
    </row>
    <row r="10" spans="2:27" ht="13.5" customHeight="1">
      <c r="B10" s="1204" t="s">
        <v>683</v>
      </c>
      <c r="C10" s="1205">
        <f>SUM(D10:H10)</f>
        <v>592</v>
      </c>
      <c r="D10" s="1205">
        <v>481</v>
      </c>
      <c r="E10" s="1205">
        <v>31</v>
      </c>
      <c r="F10" s="1205">
        <v>2</v>
      </c>
      <c r="G10" s="1205">
        <v>27</v>
      </c>
      <c r="H10" s="1205">
        <v>51</v>
      </c>
      <c r="I10" s="1205">
        <f>SUM(J10:L10)</f>
        <v>529</v>
      </c>
      <c r="J10" s="1205">
        <v>255</v>
      </c>
      <c r="K10" s="1205">
        <v>72</v>
      </c>
      <c r="L10" s="1205">
        <v>202</v>
      </c>
      <c r="M10" s="1205">
        <v>32922</v>
      </c>
      <c r="N10" s="1206">
        <v>2342.7</v>
      </c>
      <c r="O10" s="1205">
        <v>8</v>
      </c>
      <c r="P10" s="1205">
        <v>124</v>
      </c>
      <c r="Q10" s="1205">
        <v>126</v>
      </c>
      <c r="R10" s="1205">
        <v>306</v>
      </c>
      <c r="S10" s="1205">
        <v>2046</v>
      </c>
      <c r="T10" s="1205">
        <f>SUM(W10:AA10)</f>
        <v>301619320</v>
      </c>
      <c r="U10" s="1205">
        <v>144899018</v>
      </c>
      <c r="V10" s="1205">
        <v>150620922</v>
      </c>
      <c r="W10" s="1205">
        <f>SUM(U10:V10)</f>
        <v>295519940</v>
      </c>
      <c r="X10" s="1205">
        <v>949480</v>
      </c>
      <c r="Y10" s="1205">
        <v>4289000</v>
      </c>
      <c r="Z10" s="1205">
        <v>624760</v>
      </c>
      <c r="AA10" s="1207">
        <v>236140</v>
      </c>
    </row>
    <row r="11" spans="2:27" ht="13.5" customHeight="1">
      <c r="B11" s="1204"/>
      <c r="C11" s="1205"/>
      <c r="D11" s="1205"/>
      <c r="E11" s="1205"/>
      <c r="F11" s="1205"/>
      <c r="G11" s="1205"/>
      <c r="H11" s="1205"/>
      <c r="I11" s="1205"/>
      <c r="J11" s="1205"/>
      <c r="K11" s="1205"/>
      <c r="L11" s="1205"/>
      <c r="M11" s="1205"/>
      <c r="N11" s="1206"/>
      <c r="O11" s="1205"/>
      <c r="P11" s="1205"/>
      <c r="Q11" s="1205"/>
      <c r="R11" s="1205"/>
      <c r="S11" s="1205"/>
      <c r="T11" s="1205"/>
      <c r="U11" s="1205"/>
      <c r="V11" s="1205"/>
      <c r="W11" s="1205"/>
      <c r="X11" s="1205"/>
      <c r="Y11" s="1205"/>
      <c r="Z11" s="1205"/>
      <c r="AA11" s="1207"/>
    </row>
    <row r="12" spans="2:27" s="1208" customFormat="1" ht="13.5" customHeight="1">
      <c r="B12" s="1209" t="s">
        <v>684</v>
      </c>
      <c r="C12" s="1210">
        <f>SUM(D12:H12)</f>
        <v>660</v>
      </c>
      <c r="D12" s="1210">
        <f>SUM(D14:D26)</f>
        <v>528</v>
      </c>
      <c r="E12" s="1210">
        <f>SUM(E14:E26)</f>
        <v>29</v>
      </c>
      <c r="F12" s="1210">
        <f>SUM(F14:F26)</f>
        <v>1</v>
      </c>
      <c r="G12" s="1210">
        <f>SUM(G14:G26)</f>
        <v>40</v>
      </c>
      <c r="H12" s="1210">
        <v>62</v>
      </c>
      <c r="I12" s="1210">
        <f>SUM(J12:L12)</f>
        <v>673</v>
      </c>
      <c r="J12" s="1210">
        <f aca="true" t="shared" si="0" ref="J12:S12">SUM(J14:J26)</f>
        <v>376</v>
      </c>
      <c r="K12" s="1210">
        <f t="shared" si="0"/>
        <v>72</v>
      </c>
      <c r="L12" s="1210">
        <f t="shared" si="0"/>
        <v>225</v>
      </c>
      <c r="M12" s="1210">
        <f t="shared" si="0"/>
        <v>41854</v>
      </c>
      <c r="N12" s="1211">
        <f t="shared" si="0"/>
        <v>1111.6</v>
      </c>
      <c r="O12" s="1210">
        <f t="shared" si="0"/>
        <v>14</v>
      </c>
      <c r="P12" s="1210">
        <f t="shared" si="0"/>
        <v>192</v>
      </c>
      <c r="Q12" s="1210">
        <f t="shared" si="0"/>
        <v>180</v>
      </c>
      <c r="R12" s="1210">
        <f t="shared" si="0"/>
        <v>306</v>
      </c>
      <c r="S12" s="1210">
        <f t="shared" si="0"/>
        <v>2479</v>
      </c>
      <c r="T12" s="1210">
        <f>SUM(W12:AA12)</f>
        <v>460025636</v>
      </c>
      <c r="U12" s="1210">
        <v>216104973</v>
      </c>
      <c r="V12" s="1210">
        <v>241438243</v>
      </c>
      <c r="W12" s="1210">
        <f>SUM(U12:V12)</f>
        <v>457543216</v>
      </c>
      <c r="X12" s="1210">
        <f>SUM(X14:X26)</f>
        <v>959050</v>
      </c>
      <c r="Y12" s="1210">
        <f>SUM(Y14:Y26)</f>
        <v>0</v>
      </c>
      <c r="Z12" s="1210">
        <f>SUM(Z14:Z26)</f>
        <v>932950</v>
      </c>
      <c r="AA12" s="1212">
        <f>SUM(AA14:AA26)</f>
        <v>590420</v>
      </c>
    </row>
    <row r="13" spans="2:27" s="1213" customFormat="1" ht="13.5" customHeight="1">
      <c r="B13" s="1214"/>
      <c r="C13" s="1215"/>
      <c r="D13" s="1215"/>
      <c r="E13" s="1215"/>
      <c r="F13" s="1215"/>
      <c r="G13" s="1215"/>
      <c r="H13" s="1215"/>
      <c r="I13" s="1205"/>
      <c r="J13" s="1215"/>
      <c r="K13" s="1215"/>
      <c r="L13" s="1215"/>
      <c r="M13" s="1215"/>
      <c r="N13" s="1216"/>
      <c r="O13" s="1215"/>
      <c r="P13" s="1215"/>
      <c r="Q13" s="1215"/>
      <c r="R13" s="1215"/>
      <c r="S13" s="1215"/>
      <c r="T13" s="1205"/>
      <c r="U13" s="1215"/>
      <c r="V13" s="1215"/>
      <c r="W13" s="1205"/>
      <c r="X13" s="1215"/>
      <c r="Y13" s="1215"/>
      <c r="Z13" s="1215"/>
      <c r="AA13" s="1217"/>
    </row>
    <row r="14" spans="2:27" s="1218" customFormat="1" ht="12" customHeight="1">
      <c r="B14" s="1204" t="s">
        <v>713</v>
      </c>
      <c r="C14" s="1205">
        <v>64</v>
      </c>
      <c r="D14" s="1219">
        <v>59</v>
      </c>
      <c r="E14" s="1219">
        <v>0</v>
      </c>
      <c r="F14" s="1219">
        <v>1</v>
      </c>
      <c r="G14" s="1220">
        <v>0</v>
      </c>
      <c r="H14" s="1219">
        <v>0</v>
      </c>
      <c r="I14" s="1205">
        <f aca="true" t="shared" si="1" ref="I14:I19">SUM(J14:L14)</f>
        <v>49</v>
      </c>
      <c r="J14" s="1219">
        <v>23</v>
      </c>
      <c r="K14" s="1219">
        <v>8</v>
      </c>
      <c r="L14" s="1219">
        <v>18</v>
      </c>
      <c r="M14" s="1219">
        <v>2722</v>
      </c>
      <c r="N14" s="1221">
        <v>0</v>
      </c>
      <c r="O14" s="1219">
        <v>0</v>
      </c>
      <c r="P14" s="1219">
        <v>8</v>
      </c>
      <c r="Q14" s="1219">
        <v>15</v>
      </c>
      <c r="R14" s="1219">
        <v>27</v>
      </c>
      <c r="S14" s="1219">
        <v>231</v>
      </c>
      <c r="T14" s="1205">
        <f>SUM(W14:AA14)</f>
        <v>27396915</v>
      </c>
      <c r="U14" s="1219">
        <v>11838460</v>
      </c>
      <c r="V14" s="1219">
        <v>15328955</v>
      </c>
      <c r="W14" s="1205">
        <f>SUM(U14:V14)</f>
        <v>27167415</v>
      </c>
      <c r="X14" s="1219">
        <v>0</v>
      </c>
      <c r="Y14" s="1219">
        <v>0</v>
      </c>
      <c r="Z14" s="1219">
        <v>0</v>
      </c>
      <c r="AA14" s="1222">
        <v>229500</v>
      </c>
    </row>
    <row r="15" spans="2:27" s="1218" customFormat="1" ht="12" customHeight="1">
      <c r="B15" s="1204" t="s">
        <v>1233</v>
      </c>
      <c r="C15" s="1205">
        <f>SUM(D15:H15)</f>
        <v>39</v>
      </c>
      <c r="D15" s="1219">
        <v>38</v>
      </c>
      <c r="E15" s="1219">
        <v>0</v>
      </c>
      <c r="F15" s="1219">
        <v>0</v>
      </c>
      <c r="G15" s="1220">
        <v>1</v>
      </c>
      <c r="H15" s="1219">
        <v>0</v>
      </c>
      <c r="I15" s="1205">
        <f t="shared" si="1"/>
        <v>38</v>
      </c>
      <c r="J15" s="1219">
        <v>22</v>
      </c>
      <c r="K15" s="1219">
        <v>6</v>
      </c>
      <c r="L15" s="1219">
        <v>10</v>
      </c>
      <c r="M15" s="1219">
        <v>3847</v>
      </c>
      <c r="N15" s="1221">
        <v>0</v>
      </c>
      <c r="O15" s="1219">
        <v>7</v>
      </c>
      <c r="P15" s="1219">
        <v>18</v>
      </c>
      <c r="Q15" s="1219">
        <v>22</v>
      </c>
      <c r="R15" s="1219">
        <v>20</v>
      </c>
      <c r="S15" s="1219">
        <v>351</v>
      </c>
      <c r="T15" s="1205">
        <v>60129210</v>
      </c>
      <c r="U15" s="1219">
        <v>33970450</v>
      </c>
      <c r="V15" s="1219">
        <v>25838760</v>
      </c>
      <c r="W15" s="1205">
        <v>60129210</v>
      </c>
      <c r="X15" s="1219">
        <v>0</v>
      </c>
      <c r="Y15" s="1219">
        <v>0</v>
      </c>
      <c r="Z15" s="1219">
        <v>320000</v>
      </c>
      <c r="AA15" s="1222">
        <v>0</v>
      </c>
    </row>
    <row r="16" spans="2:27" ht="13.5" customHeight="1">
      <c r="B16" s="1204" t="s">
        <v>1234</v>
      </c>
      <c r="C16" s="1205">
        <f>SUM(D16:H16)</f>
        <v>63</v>
      </c>
      <c r="D16" s="1205">
        <v>59</v>
      </c>
      <c r="E16" s="1205">
        <v>1</v>
      </c>
      <c r="F16" s="1205">
        <v>0</v>
      </c>
      <c r="G16" s="1205">
        <v>2</v>
      </c>
      <c r="H16" s="1205">
        <v>1</v>
      </c>
      <c r="I16" s="1205">
        <f t="shared" si="1"/>
        <v>69</v>
      </c>
      <c r="J16" s="1205">
        <v>36</v>
      </c>
      <c r="K16" s="1205">
        <v>4</v>
      </c>
      <c r="L16" s="1205">
        <v>29</v>
      </c>
      <c r="M16" s="1205">
        <v>4106</v>
      </c>
      <c r="N16" s="1206">
        <v>1</v>
      </c>
      <c r="O16" s="1205">
        <v>2</v>
      </c>
      <c r="P16" s="1205">
        <v>18</v>
      </c>
      <c r="Q16" s="1205">
        <v>16</v>
      </c>
      <c r="R16" s="1205">
        <v>61</v>
      </c>
      <c r="S16" s="1205">
        <v>292</v>
      </c>
      <c r="T16" s="1205">
        <v>66817415</v>
      </c>
      <c r="U16" s="1205">
        <v>25007380</v>
      </c>
      <c r="V16" s="1205">
        <v>41805135</v>
      </c>
      <c r="W16" s="1205">
        <v>66817415</v>
      </c>
      <c r="X16" s="1205">
        <v>0</v>
      </c>
      <c r="Y16" s="1205">
        <v>0</v>
      </c>
      <c r="Z16" s="1205">
        <v>2900</v>
      </c>
      <c r="AA16" s="1207">
        <v>2000</v>
      </c>
    </row>
    <row r="17" spans="2:27" ht="12">
      <c r="B17" s="1204" t="s">
        <v>1235</v>
      </c>
      <c r="C17" s="1205">
        <f>SUM(D17:H17)</f>
        <v>101</v>
      </c>
      <c r="D17" s="1205">
        <v>70</v>
      </c>
      <c r="E17" s="1205">
        <v>11</v>
      </c>
      <c r="F17" s="1205">
        <v>0</v>
      </c>
      <c r="G17" s="1205">
        <v>3</v>
      </c>
      <c r="H17" s="1205">
        <v>17</v>
      </c>
      <c r="I17" s="1205">
        <f t="shared" si="1"/>
        <v>201</v>
      </c>
      <c r="J17" s="1205">
        <v>147</v>
      </c>
      <c r="K17" s="1205">
        <v>17</v>
      </c>
      <c r="L17" s="1205">
        <v>37</v>
      </c>
      <c r="M17" s="1205">
        <v>11966</v>
      </c>
      <c r="N17" s="1206">
        <v>474.1</v>
      </c>
      <c r="O17" s="1205">
        <v>1</v>
      </c>
      <c r="P17" s="1205">
        <v>40</v>
      </c>
      <c r="Q17" s="1205">
        <v>48</v>
      </c>
      <c r="R17" s="1205">
        <v>52</v>
      </c>
      <c r="S17" s="1205">
        <v>479</v>
      </c>
      <c r="T17" s="1205">
        <v>93788545</v>
      </c>
      <c r="U17" s="1205">
        <v>93736195</v>
      </c>
      <c r="V17" s="1205">
        <v>46835210</v>
      </c>
      <c r="W17" s="1205">
        <v>93788545</v>
      </c>
      <c r="X17" s="1205">
        <v>32500</v>
      </c>
      <c r="Y17" s="1205">
        <v>0</v>
      </c>
      <c r="Z17" s="1205">
        <v>5500</v>
      </c>
      <c r="AA17" s="1207">
        <v>14350</v>
      </c>
    </row>
    <row r="18" spans="2:27" ht="12">
      <c r="B18" s="1204" t="s">
        <v>1236</v>
      </c>
      <c r="C18" s="1205">
        <f>SUM(D18:H18)</f>
        <v>62</v>
      </c>
      <c r="D18" s="1205">
        <v>41</v>
      </c>
      <c r="E18" s="1205">
        <v>9</v>
      </c>
      <c r="F18" s="1205">
        <v>0</v>
      </c>
      <c r="G18" s="1205">
        <v>7</v>
      </c>
      <c r="H18" s="1205">
        <v>5</v>
      </c>
      <c r="I18" s="1205">
        <f t="shared" si="1"/>
        <v>61</v>
      </c>
      <c r="J18" s="1205">
        <v>36</v>
      </c>
      <c r="K18" s="1205">
        <v>7</v>
      </c>
      <c r="L18" s="1205">
        <v>18</v>
      </c>
      <c r="M18" s="1205">
        <v>4524</v>
      </c>
      <c r="N18" s="1206">
        <v>344.5</v>
      </c>
      <c r="O18" s="1205">
        <v>1</v>
      </c>
      <c r="P18" s="1205">
        <v>22</v>
      </c>
      <c r="Q18" s="1205">
        <v>24</v>
      </c>
      <c r="R18" s="1205">
        <v>29</v>
      </c>
      <c r="S18" s="1205">
        <v>270</v>
      </c>
      <c r="T18" s="1205">
        <v>36789643</v>
      </c>
      <c r="U18" s="1205">
        <v>16720313</v>
      </c>
      <c r="V18" s="1205">
        <v>19768380</v>
      </c>
      <c r="W18" s="1205">
        <v>36789643</v>
      </c>
      <c r="X18" s="1205">
        <v>244750</v>
      </c>
      <c r="Y18" s="1205">
        <v>0</v>
      </c>
      <c r="Z18" s="1205">
        <v>54300</v>
      </c>
      <c r="AA18" s="1207">
        <v>1900</v>
      </c>
    </row>
    <row r="19" spans="2:27" ht="12">
      <c r="B19" s="1204" t="s">
        <v>1237</v>
      </c>
      <c r="C19" s="1205">
        <f>SUM(D19:H19)</f>
        <v>47</v>
      </c>
      <c r="D19" s="1205">
        <v>35</v>
      </c>
      <c r="E19" s="1205">
        <v>0</v>
      </c>
      <c r="F19" s="1205">
        <v>0</v>
      </c>
      <c r="G19" s="1205">
        <v>6</v>
      </c>
      <c r="H19" s="1205">
        <v>6</v>
      </c>
      <c r="I19" s="1205">
        <f t="shared" si="1"/>
        <v>30</v>
      </c>
      <c r="J19" s="1205">
        <v>10</v>
      </c>
      <c r="K19" s="1205">
        <v>4</v>
      </c>
      <c r="L19" s="1205">
        <v>16</v>
      </c>
      <c r="M19" s="1205">
        <v>1274</v>
      </c>
      <c r="N19" s="1206">
        <v>0</v>
      </c>
      <c r="O19" s="1205">
        <v>0</v>
      </c>
      <c r="P19" s="1205">
        <v>10</v>
      </c>
      <c r="Q19" s="1205">
        <v>3</v>
      </c>
      <c r="R19" s="1205">
        <v>19</v>
      </c>
      <c r="S19" s="1205">
        <v>103</v>
      </c>
      <c r="T19" s="1205">
        <v>28997850</v>
      </c>
      <c r="U19" s="1205">
        <v>4865350</v>
      </c>
      <c r="V19" s="1205">
        <v>24082000</v>
      </c>
      <c r="W19" s="1205">
        <v>28997850</v>
      </c>
      <c r="X19" s="1205">
        <v>0</v>
      </c>
      <c r="Y19" s="1205">
        <v>0</v>
      </c>
      <c r="Z19" s="1205">
        <v>49600</v>
      </c>
      <c r="AA19" s="1207">
        <v>900</v>
      </c>
    </row>
    <row r="20" spans="2:27" ht="12">
      <c r="B20" s="1204"/>
      <c r="C20" s="1205"/>
      <c r="D20" s="1205"/>
      <c r="E20" s="1205"/>
      <c r="F20" s="1205"/>
      <c r="G20" s="1205"/>
      <c r="H20" s="1205"/>
      <c r="I20" s="1205"/>
      <c r="J20" s="1205"/>
      <c r="K20" s="1205"/>
      <c r="L20" s="1205"/>
      <c r="M20" s="1205"/>
      <c r="N20" s="1206"/>
      <c r="O20" s="1205"/>
      <c r="P20" s="1205"/>
      <c r="Q20" s="1205"/>
      <c r="R20" s="1205"/>
      <c r="S20" s="1205"/>
      <c r="T20" s="1205"/>
      <c r="U20" s="1205"/>
      <c r="V20" s="1205"/>
      <c r="W20" s="1205"/>
      <c r="X20" s="1205"/>
      <c r="Y20" s="1205"/>
      <c r="Z20" s="1205"/>
      <c r="AA20" s="1207"/>
    </row>
    <row r="21" spans="2:27" ht="12">
      <c r="B21" s="1204" t="s">
        <v>1238</v>
      </c>
      <c r="C21" s="1205">
        <f aca="true" t="shared" si="2" ref="C21:C26">SUM(D21:H21)</f>
        <v>39</v>
      </c>
      <c r="D21" s="1205">
        <v>31</v>
      </c>
      <c r="E21" s="1205">
        <v>0</v>
      </c>
      <c r="F21" s="1205">
        <v>0</v>
      </c>
      <c r="G21" s="1205">
        <v>4</v>
      </c>
      <c r="H21" s="1205">
        <v>4</v>
      </c>
      <c r="I21" s="1205">
        <f aca="true" t="shared" si="3" ref="I21:I26">SUM(J21:L21)</f>
        <v>22</v>
      </c>
      <c r="J21" s="1205">
        <v>7</v>
      </c>
      <c r="K21" s="1205">
        <v>1</v>
      </c>
      <c r="L21" s="1205">
        <v>14</v>
      </c>
      <c r="M21" s="1205">
        <v>656</v>
      </c>
      <c r="N21" s="1206">
        <v>0</v>
      </c>
      <c r="O21" s="1205">
        <v>0</v>
      </c>
      <c r="P21" s="1205">
        <v>5</v>
      </c>
      <c r="Q21" s="1205">
        <v>3</v>
      </c>
      <c r="R21" s="1205">
        <v>14</v>
      </c>
      <c r="S21" s="1205">
        <v>78</v>
      </c>
      <c r="T21" s="1205">
        <v>4909530</v>
      </c>
      <c r="U21" s="1205">
        <v>1871800</v>
      </c>
      <c r="V21" s="1205">
        <v>2760430</v>
      </c>
      <c r="W21" s="1205">
        <v>4909530</v>
      </c>
      <c r="X21" s="1205">
        <v>0</v>
      </c>
      <c r="Y21" s="1205">
        <v>0</v>
      </c>
      <c r="Z21" s="1205">
        <v>23500</v>
      </c>
      <c r="AA21" s="1207">
        <v>253800</v>
      </c>
    </row>
    <row r="22" spans="2:27" ht="12">
      <c r="B22" s="1204" t="s">
        <v>1239</v>
      </c>
      <c r="C22" s="1205">
        <f t="shared" si="2"/>
        <v>62</v>
      </c>
      <c r="D22" s="1205">
        <v>44</v>
      </c>
      <c r="E22" s="1205">
        <v>5</v>
      </c>
      <c r="F22" s="1205">
        <v>0</v>
      </c>
      <c r="G22" s="1205">
        <v>4</v>
      </c>
      <c r="H22" s="1205">
        <v>9</v>
      </c>
      <c r="I22" s="1205">
        <f t="shared" si="3"/>
        <v>50</v>
      </c>
      <c r="J22" s="1205">
        <v>28</v>
      </c>
      <c r="K22" s="1205">
        <v>7</v>
      </c>
      <c r="L22" s="1205">
        <v>15</v>
      </c>
      <c r="M22" s="1205">
        <v>3729</v>
      </c>
      <c r="N22" s="1206">
        <v>292</v>
      </c>
      <c r="O22" s="1205">
        <v>0</v>
      </c>
      <c r="P22" s="1205">
        <v>15</v>
      </c>
      <c r="Q22" s="1205">
        <v>12</v>
      </c>
      <c r="R22" s="1205">
        <v>11</v>
      </c>
      <c r="S22" s="1205">
        <v>168</v>
      </c>
      <c r="T22" s="1205">
        <v>50300108</v>
      </c>
      <c r="U22" s="1205">
        <v>27509930</v>
      </c>
      <c r="V22" s="1205">
        <v>22038728</v>
      </c>
      <c r="W22" s="1205">
        <v>49584858</v>
      </c>
      <c r="X22" s="1205">
        <v>679000</v>
      </c>
      <c r="Y22" s="1205">
        <v>0</v>
      </c>
      <c r="Z22" s="1205">
        <v>65700</v>
      </c>
      <c r="AA22" s="1207">
        <v>6550</v>
      </c>
    </row>
    <row r="23" spans="2:27" ht="12">
      <c r="B23" s="1204" t="s">
        <v>1240</v>
      </c>
      <c r="C23" s="1205">
        <f t="shared" si="2"/>
        <v>36</v>
      </c>
      <c r="D23" s="1205">
        <v>30</v>
      </c>
      <c r="E23" s="1205">
        <v>1</v>
      </c>
      <c r="F23" s="1205">
        <v>0</v>
      </c>
      <c r="G23" s="1205">
        <v>1</v>
      </c>
      <c r="H23" s="1205">
        <v>4</v>
      </c>
      <c r="I23" s="1205">
        <f t="shared" si="3"/>
        <v>30</v>
      </c>
      <c r="J23" s="1205">
        <v>14</v>
      </c>
      <c r="K23" s="1205">
        <v>3</v>
      </c>
      <c r="L23" s="1205">
        <v>13</v>
      </c>
      <c r="M23" s="1205">
        <v>1623</v>
      </c>
      <c r="N23" s="1206">
        <v>0</v>
      </c>
      <c r="O23" s="1205">
        <v>0</v>
      </c>
      <c r="P23" s="1205">
        <v>22</v>
      </c>
      <c r="Q23" s="1205">
        <v>6</v>
      </c>
      <c r="R23" s="1205">
        <v>10</v>
      </c>
      <c r="S23" s="1205">
        <v>99</v>
      </c>
      <c r="T23" s="1205">
        <v>10798580</v>
      </c>
      <c r="U23" s="1205">
        <v>6088900</v>
      </c>
      <c r="V23" s="1205">
        <v>4661380</v>
      </c>
      <c r="W23" s="1205">
        <f>SUM(U23:V23)</f>
        <v>10750280</v>
      </c>
      <c r="X23" s="1205">
        <v>500</v>
      </c>
      <c r="Y23" s="1205">
        <v>0</v>
      </c>
      <c r="Z23" s="1205">
        <v>500</v>
      </c>
      <c r="AA23" s="1207">
        <v>47300</v>
      </c>
    </row>
    <row r="24" spans="2:27" ht="12">
      <c r="B24" s="1204" t="s">
        <v>1241</v>
      </c>
      <c r="C24" s="1205">
        <f t="shared" si="2"/>
        <v>46</v>
      </c>
      <c r="D24" s="1205">
        <v>39</v>
      </c>
      <c r="E24" s="1205">
        <v>0</v>
      </c>
      <c r="F24" s="1205">
        <v>0</v>
      </c>
      <c r="G24" s="1205">
        <v>4</v>
      </c>
      <c r="H24" s="1205">
        <v>3</v>
      </c>
      <c r="I24" s="1205">
        <f t="shared" si="3"/>
        <v>42</v>
      </c>
      <c r="J24" s="1205">
        <v>19</v>
      </c>
      <c r="K24" s="1205">
        <v>3</v>
      </c>
      <c r="L24" s="1205">
        <v>20</v>
      </c>
      <c r="M24" s="1205">
        <v>2120</v>
      </c>
      <c r="N24" s="1206">
        <v>0</v>
      </c>
      <c r="O24" s="1205">
        <v>1</v>
      </c>
      <c r="P24" s="1205">
        <v>12</v>
      </c>
      <c r="Q24" s="1205">
        <v>14</v>
      </c>
      <c r="R24" s="1205">
        <v>21</v>
      </c>
      <c r="S24" s="1205">
        <v>135</v>
      </c>
      <c r="T24" s="1205">
        <v>18578480</v>
      </c>
      <c r="U24" s="1205">
        <v>7582080</v>
      </c>
      <c r="V24" s="1205">
        <v>10757650</v>
      </c>
      <c r="W24" s="1205">
        <v>18578480</v>
      </c>
      <c r="X24" s="1205">
        <v>0</v>
      </c>
      <c r="Y24" s="1205">
        <v>0</v>
      </c>
      <c r="Z24" s="1205">
        <v>236350</v>
      </c>
      <c r="AA24" s="1207">
        <v>2400</v>
      </c>
    </row>
    <row r="25" spans="2:27" s="1205" customFormat="1" ht="12">
      <c r="B25" s="1223" t="s">
        <v>1242</v>
      </c>
      <c r="C25" s="1205">
        <f t="shared" si="2"/>
        <v>46</v>
      </c>
      <c r="D25" s="1205">
        <v>31</v>
      </c>
      <c r="E25" s="1205">
        <v>2</v>
      </c>
      <c r="F25" s="1205">
        <v>0</v>
      </c>
      <c r="G25" s="1205">
        <v>6</v>
      </c>
      <c r="H25" s="1205">
        <v>7</v>
      </c>
      <c r="I25" s="1205">
        <f t="shared" si="3"/>
        <v>30</v>
      </c>
      <c r="J25" s="1205">
        <v>10</v>
      </c>
      <c r="K25" s="1205">
        <v>8</v>
      </c>
      <c r="L25" s="1205">
        <v>12</v>
      </c>
      <c r="M25" s="1205">
        <v>2874</v>
      </c>
      <c r="N25" s="1206">
        <v>0</v>
      </c>
      <c r="O25" s="1205">
        <v>0</v>
      </c>
      <c r="P25" s="1205">
        <v>9</v>
      </c>
      <c r="Q25" s="1205">
        <v>6</v>
      </c>
      <c r="R25" s="1205">
        <v>13</v>
      </c>
      <c r="S25" s="1205">
        <v>104</v>
      </c>
      <c r="T25" s="1205">
        <v>38332070</v>
      </c>
      <c r="U25" s="1205">
        <v>23859800</v>
      </c>
      <c r="V25" s="1205">
        <v>14317650</v>
      </c>
      <c r="W25" s="1205">
        <f>SUM(U25:V25)</f>
        <v>38177450</v>
      </c>
      <c r="X25" s="1205">
        <v>2300</v>
      </c>
      <c r="Y25" s="1205">
        <v>0</v>
      </c>
      <c r="Z25" s="1205">
        <v>124600</v>
      </c>
      <c r="AA25" s="1207">
        <v>27720</v>
      </c>
    </row>
    <row r="26" spans="2:27" s="1205" customFormat="1" ht="12">
      <c r="B26" s="1223" t="s">
        <v>1243</v>
      </c>
      <c r="C26" s="1205">
        <f t="shared" si="2"/>
        <v>55</v>
      </c>
      <c r="D26" s="1205">
        <v>51</v>
      </c>
      <c r="E26" s="1205">
        <v>0</v>
      </c>
      <c r="F26" s="1205">
        <v>0</v>
      </c>
      <c r="G26" s="1205">
        <v>2</v>
      </c>
      <c r="H26" s="1205">
        <v>2</v>
      </c>
      <c r="I26" s="1205">
        <f t="shared" si="3"/>
        <v>51</v>
      </c>
      <c r="J26" s="1205">
        <v>24</v>
      </c>
      <c r="K26" s="1205">
        <v>4</v>
      </c>
      <c r="L26" s="1205">
        <v>23</v>
      </c>
      <c r="M26" s="1205">
        <v>2413</v>
      </c>
      <c r="N26" s="1206">
        <v>0</v>
      </c>
      <c r="O26" s="1205">
        <v>2</v>
      </c>
      <c r="P26" s="1205">
        <v>13</v>
      </c>
      <c r="Q26" s="1205">
        <v>11</v>
      </c>
      <c r="R26" s="1205">
        <v>29</v>
      </c>
      <c r="S26" s="1205">
        <v>169</v>
      </c>
      <c r="T26" s="1205">
        <v>23187290</v>
      </c>
      <c r="U26" s="1205">
        <v>9955300</v>
      </c>
      <c r="V26" s="1205">
        <v>13177990</v>
      </c>
      <c r="W26" s="1205">
        <v>23187290</v>
      </c>
      <c r="X26" s="1205">
        <v>0</v>
      </c>
      <c r="Y26" s="1205">
        <v>0</v>
      </c>
      <c r="Z26" s="1205">
        <v>50000</v>
      </c>
      <c r="AA26" s="1207">
        <v>4000</v>
      </c>
    </row>
    <row r="27" spans="2:27" ht="12">
      <c r="B27" s="1224"/>
      <c r="C27" s="1225"/>
      <c r="D27" s="1225"/>
      <c r="E27" s="1225"/>
      <c r="F27" s="1225"/>
      <c r="G27" s="1225"/>
      <c r="H27" s="1225"/>
      <c r="I27" s="1226"/>
      <c r="J27" s="1226"/>
      <c r="K27" s="1226"/>
      <c r="L27" s="1226"/>
      <c r="M27" s="1226"/>
      <c r="N27" s="1226"/>
      <c r="O27" s="1226"/>
      <c r="P27" s="1226"/>
      <c r="Q27" s="1226"/>
      <c r="R27" s="1226"/>
      <c r="S27" s="1226"/>
      <c r="T27" s="1226"/>
      <c r="U27" s="1226"/>
      <c r="V27" s="1226"/>
      <c r="W27" s="1226"/>
      <c r="X27" s="1226"/>
      <c r="Y27" s="1226"/>
      <c r="Z27" s="1226"/>
      <c r="AA27" s="1227"/>
    </row>
    <row r="28" ht="12">
      <c r="B28" s="1191" t="s">
        <v>714</v>
      </c>
    </row>
  </sheetData>
  <mergeCells count="14">
    <mergeCell ref="B4:B6"/>
    <mergeCell ref="C4:H5"/>
    <mergeCell ref="S4:S6"/>
    <mergeCell ref="I4:L5"/>
    <mergeCell ref="M4:N5"/>
    <mergeCell ref="O4:P5"/>
    <mergeCell ref="Q4:R5"/>
    <mergeCell ref="Z5:Z6"/>
    <mergeCell ref="AA5:AA6"/>
    <mergeCell ref="T4:AA4"/>
    <mergeCell ref="X5:X6"/>
    <mergeCell ref="T5:T6"/>
    <mergeCell ref="U5:W5"/>
    <mergeCell ref="Y5:Y6"/>
  </mergeCells>
  <printOptions/>
  <pageMargins left="0.75" right="0.75" top="1" bottom="1" header="0.512" footer="0.512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1:W17"/>
  <sheetViews>
    <sheetView workbookViewId="0" topLeftCell="A1">
      <selection activeCell="A1" sqref="A1"/>
    </sheetView>
  </sheetViews>
  <sheetFormatPr defaultColWidth="9.00390625" defaultRowHeight="13.5"/>
  <cols>
    <col min="1" max="1" width="2.75390625" style="1228" customWidth="1"/>
    <col min="2" max="2" width="6.375" style="1228" customWidth="1"/>
    <col min="3" max="3" width="2.375" style="1228" customWidth="1"/>
    <col min="4" max="4" width="4.00390625" style="1228" customWidth="1"/>
    <col min="5" max="5" width="8.375" style="1228" customWidth="1"/>
    <col min="6" max="7" width="5.125" style="1228" customWidth="1"/>
    <col min="8" max="8" width="6.00390625" style="1228" customWidth="1"/>
    <col min="9" max="9" width="5.50390625" style="1228" customWidth="1"/>
    <col min="10" max="11" width="4.875" style="1228" customWidth="1"/>
    <col min="12" max="12" width="4.25390625" style="1228" customWidth="1"/>
    <col min="13" max="13" width="5.50390625" style="1228" bestFit="1" customWidth="1"/>
    <col min="14" max="14" width="9.75390625" style="1228" customWidth="1"/>
    <col min="15" max="15" width="3.875" style="1228" customWidth="1"/>
    <col min="16" max="16" width="4.875" style="1228" customWidth="1"/>
    <col min="17" max="17" width="5.50390625" style="1228" bestFit="1" customWidth="1"/>
    <col min="18" max="19" width="2.625" style="1228" customWidth="1"/>
    <col min="20" max="20" width="5.25390625" style="1228" customWidth="1"/>
    <col min="21" max="21" width="5.50390625" style="1228" bestFit="1" customWidth="1"/>
    <col min="22" max="22" width="4.75390625" style="1228" customWidth="1"/>
    <col min="23" max="23" width="5.25390625" style="1228" customWidth="1"/>
    <col min="24" max="16384" width="9.00390625" style="1228" customWidth="1"/>
  </cols>
  <sheetData>
    <row r="1" ht="14.25">
      <c r="B1" s="1229" t="s">
        <v>738</v>
      </c>
    </row>
    <row r="3" spans="3:23" s="1230" customFormat="1" ht="12.75" thickBot="1">
      <c r="C3" s="1230" t="s">
        <v>716</v>
      </c>
      <c r="W3" s="1231" t="s">
        <v>508</v>
      </c>
    </row>
    <row r="4" spans="2:23" s="1230" customFormat="1" ht="15" customHeight="1" thickTop="1">
      <c r="B4" s="1856" t="s">
        <v>596</v>
      </c>
      <c r="C4" s="1857"/>
      <c r="D4" s="1858"/>
      <c r="E4" s="1853" t="s">
        <v>519</v>
      </c>
      <c r="F4" s="1865" t="s">
        <v>717</v>
      </c>
      <c r="G4" s="1865"/>
      <c r="H4" s="1852" t="s">
        <v>718</v>
      </c>
      <c r="I4" s="1852"/>
      <c r="J4" s="1841" t="s">
        <v>719</v>
      </c>
      <c r="K4" s="1841" t="s">
        <v>720</v>
      </c>
      <c r="L4" s="1841" t="s">
        <v>721</v>
      </c>
      <c r="M4" s="1866" t="s">
        <v>722</v>
      </c>
      <c r="N4" s="1844" t="s">
        <v>723</v>
      </c>
      <c r="O4" s="1847" t="s">
        <v>724</v>
      </c>
      <c r="P4" s="1847" t="s">
        <v>725</v>
      </c>
      <c r="Q4" s="1847" t="s">
        <v>726</v>
      </c>
      <c r="R4" s="1868" t="s">
        <v>727</v>
      </c>
      <c r="S4" s="1868" t="s">
        <v>728</v>
      </c>
      <c r="T4" s="1841" t="s">
        <v>729</v>
      </c>
      <c r="U4" s="1841" t="s">
        <v>730</v>
      </c>
      <c r="V4" s="1847" t="s">
        <v>731</v>
      </c>
      <c r="W4" s="1847" t="s">
        <v>732</v>
      </c>
    </row>
    <row r="5" spans="2:23" s="1230" customFormat="1" ht="12">
      <c r="B5" s="1859"/>
      <c r="C5" s="1860"/>
      <c r="D5" s="1861"/>
      <c r="E5" s="1854"/>
      <c r="F5" s="1851" t="s">
        <v>779</v>
      </c>
      <c r="G5" s="1851" t="s">
        <v>733</v>
      </c>
      <c r="H5" s="1851" t="s">
        <v>779</v>
      </c>
      <c r="I5" s="1851" t="s">
        <v>733</v>
      </c>
      <c r="J5" s="1842"/>
      <c r="K5" s="1842"/>
      <c r="L5" s="1842"/>
      <c r="M5" s="1867"/>
      <c r="N5" s="1845"/>
      <c r="O5" s="1848"/>
      <c r="P5" s="1848"/>
      <c r="Q5" s="1848"/>
      <c r="R5" s="1869"/>
      <c r="S5" s="1869"/>
      <c r="T5" s="1842"/>
      <c r="U5" s="1842"/>
      <c r="V5" s="1848"/>
      <c r="W5" s="1848"/>
    </row>
    <row r="6" spans="2:23" s="1230" customFormat="1" ht="35.25" customHeight="1">
      <c r="B6" s="1862"/>
      <c r="C6" s="1863"/>
      <c r="D6" s="1864"/>
      <c r="E6" s="1855"/>
      <c r="F6" s="1851"/>
      <c r="G6" s="1851"/>
      <c r="H6" s="1851"/>
      <c r="I6" s="1851"/>
      <c r="J6" s="1842"/>
      <c r="K6" s="1842"/>
      <c r="L6" s="1842"/>
      <c r="M6" s="1867"/>
      <c r="N6" s="1846"/>
      <c r="O6" s="1848"/>
      <c r="P6" s="1848"/>
      <c r="Q6" s="1848"/>
      <c r="R6" s="1870"/>
      <c r="S6" s="1870"/>
      <c r="T6" s="1842"/>
      <c r="U6" s="1842"/>
      <c r="V6" s="1848"/>
      <c r="W6" s="1848"/>
    </row>
    <row r="7" spans="2:23" s="1230" customFormat="1" ht="13.5" customHeight="1">
      <c r="B7" s="1232"/>
      <c r="C7" s="1233"/>
      <c r="D7" s="1234"/>
      <c r="E7" s="1235"/>
      <c r="F7" s="1236"/>
      <c r="G7" s="1236"/>
      <c r="H7" s="1236"/>
      <c r="I7" s="1236"/>
      <c r="J7" s="1236"/>
      <c r="K7" s="1236"/>
      <c r="L7" s="1236"/>
      <c r="M7" s="1236"/>
      <c r="N7" s="1237"/>
      <c r="O7" s="1236"/>
      <c r="P7" s="1236"/>
      <c r="Q7" s="1236"/>
      <c r="R7" s="1840"/>
      <c r="S7" s="1840"/>
      <c r="T7" s="1236"/>
      <c r="U7" s="1236"/>
      <c r="V7" s="1236"/>
      <c r="W7" s="1239"/>
    </row>
    <row r="8" spans="2:23" s="1240" customFormat="1" ht="24">
      <c r="B8" s="1849" t="s">
        <v>734</v>
      </c>
      <c r="C8" s="1850"/>
      <c r="D8" s="1243" t="s">
        <v>735</v>
      </c>
      <c r="E8" s="1244">
        <f>SUM(F8:W8)</f>
        <v>3093</v>
      </c>
      <c r="F8" s="1245">
        <v>44</v>
      </c>
      <c r="G8" s="1245">
        <v>206</v>
      </c>
      <c r="H8" s="1245">
        <v>359</v>
      </c>
      <c r="I8" s="1246">
        <v>839</v>
      </c>
      <c r="J8" s="1246">
        <v>13</v>
      </c>
      <c r="K8" s="1246">
        <v>66</v>
      </c>
      <c r="L8" s="1246">
        <v>4</v>
      </c>
      <c r="M8" s="1246">
        <v>338</v>
      </c>
      <c r="N8" s="1246">
        <v>984</v>
      </c>
      <c r="O8" s="1246">
        <v>0</v>
      </c>
      <c r="P8" s="1246">
        <v>0</v>
      </c>
      <c r="Q8" s="1246">
        <v>110</v>
      </c>
      <c r="R8" s="1843">
        <v>93</v>
      </c>
      <c r="S8" s="1843"/>
      <c r="T8" s="1246">
        <v>24</v>
      </c>
      <c r="U8" s="1246">
        <v>0</v>
      </c>
      <c r="V8" s="1246">
        <v>0</v>
      </c>
      <c r="W8" s="1247">
        <v>13</v>
      </c>
    </row>
    <row r="9" spans="2:23" s="1230" customFormat="1" ht="24">
      <c r="B9" s="1849"/>
      <c r="C9" s="1850"/>
      <c r="D9" s="1243" t="s">
        <v>706</v>
      </c>
      <c r="E9" s="1244">
        <f>SUM(F9:W9)</f>
        <v>114</v>
      </c>
      <c r="F9" s="1246">
        <v>0</v>
      </c>
      <c r="G9" s="1246">
        <v>9</v>
      </c>
      <c r="H9" s="1246">
        <v>17</v>
      </c>
      <c r="I9" s="1246">
        <v>39</v>
      </c>
      <c r="J9" s="1246">
        <v>2</v>
      </c>
      <c r="K9" s="1246">
        <v>5</v>
      </c>
      <c r="L9" s="1246">
        <v>0</v>
      </c>
      <c r="M9" s="1246">
        <v>5</v>
      </c>
      <c r="N9" s="1246">
        <v>30</v>
      </c>
      <c r="O9" s="1246">
        <v>0</v>
      </c>
      <c r="P9" s="1246">
        <v>0</v>
      </c>
      <c r="Q9" s="1246">
        <v>5</v>
      </c>
      <c r="R9" s="1840">
        <v>2</v>
      </c>
      <c r="S9" s="1840"/>
      <c r="T9" s="1246">
        <v>0</v>
      </c>
      <c r="U9" s="1246">
        <v>0</v>
      </c>
      <c r="V9" s="1246">
        <v>0</v>
      </c>
      <c r="W9" s="1247">
        <v>0</v>
      </c>
    </row>
    <row r="10" spans="2:23" s="1230" customFormat="1" ht="24">
      <c r="B10" s="1849"/>
      <c r="C10" s="1850"/>
      <c r="D10" s="1243" t="s">
        <v>736</v>
      </c>
      <c r="E10" s="1244">
        <f>SUM(F10:W10)</f>
        <v>3137</v>
      </c>
      <c r="F10" s="1246">
        <v>64</v>
      </c>
      <c r="G10" s="1246">
        <v>138</v>
      </c>
      <c r="H10" s="1246">
        <v>336</v>
      </c>
      <c r="I10" s="1246">
        <v>713</v>
      </c>
      <c r="J10" s="1246">
        <v>8</v>
      </c>
      <c r="K10" s="1246">
        <v>69</v>
      </c>
      <c r="L10" s="1246">
        <v>5</v>
      </c>
      <c r="M10" s="1246">
        <v>360</v>
      </c>
      <c r="N10" s="1246">
        <v>1198</v>
      </c>
      <c r="O10" s="1246">
        <v>0</v>
      </c>
      <c r="P10" s="1246">
        <v>0</v>
      </c>
      <c r="Q10" s="1246">
        <v>109</v>
      </c>
      <c r="R10" s="1840">
        <v>103</v>
      </c>
      <c r="S10" s="1840"/>
      <c r="T10" s="1246">
        <v>23</v>
      </c>
      <c r="U10" s="1246">
        <v>0</v>
      </c>
      <c r="V10" s="1246">
        <v>0</v>
      </c>
      <c r="W10" s="1247">
        <v>11</v>
      </c>
    </row>
    <row r="11" spans="2:23" s="1230" customFormat="1" ht="9" customHeight="1">
      <c r="B11" s="1241"/>
      <c r="C11" s="1242"/>
      <c r="D11" s="1243"/>
      <c r="E11" s="1244"/>
      <c r="F11" s="1246"/>
      <c r="G11" s="1246"/>
      <c r="H11" s="1246"/>
      <c r="I11" s="1246"/>
      <c r="J11" s="1246"/>
      <c r="K11" s="1246"/>
      <c r="L11" s="1246"/>
      <c r="M11" s="1246"/>
      <c r="N11" s="1246"/>
      <c r="O11" s="1246"/>
      <c r="P11" s="1246"/>
      <c r="Q11" s="1246"/>
      <c r="R11" s="1238"/>
      <c r="S11" s="1238"/>
      <c r="T11" s="1246"/>
      <c r="U11" s="1246"/>
      <c r="V11" s="1246"/>
      <c r="W11" s="1247"/>
    </row>
    <row r="12" spans="2:23" s="1230" customFormat="1" ht="24">
      <c r="B12" s="1849" t="s">
        <v>737</v>
      </c>
      <c r="C12" s="1850"/>
      <c r="D12" s="1243" t="s">
        <v>735</v>
      </c>
      <c r="E12" s="1244">
        <v>3093</v>
      </c>
      <c r="F12" s="1246">
        <v>52</v>
      </c>
      <c r="G12" s="1246">
        <v>126</v>
      </c>
      <c r="H12" s="1246">
        <v>197</v>
      </c>
      <c r="I12" s="1246">
        <v>362</v>
      </c>
      <c r="J12" s="1246">
        <v>3</v>
      </c>
      <c r="K12" s="1246">
        <v>19</v>
      </c>
      <c r="L12" s="1246">
        <v>1</v>
      </c>
      <c r="M12" s="1246">
        <v>157</v>
      </c>
      <c r="N12" s="1246">
        <v>392</v>
      </c>
      <c r="O12" s="1246">
        <v>0</v>
      </c>
      <c r="P12" s="1246">
        <v>27</v>
      </c>
      <c r="Q12" s="1246">
        <v>643</v>
      </c>
      <c r="R12" s="1840">
        <v>494</v>
      </c>
      <c r="S12" s="1840">
        <v>494</v>
      </c>
      <c r="T12" s="1246">
        <v>98</v>
      </c>
      <c r="U12" s="1246">
        <v>510</v>
      </c>
      <c r="V12" s="1246">
        <v>12</v>
      </c>
      <c r="W12" s="1247">
        <v>0</v>
      </c>
    </row>
    <row r="13" spans="2:23" s="1230" customFormat="1" ht="24">
      <c r="B13" s="1849"/>
      <c r="C13" s="1850"/>
      <c r="D13" s="1243" t="s">
        <v>706</v>
      </c>
      <c r="E13" s="1244">
        <v>114</v>
      </c>
      <c r="F13" s="1246">
        <v>3</v>
      </c>
      <c r="G13" s="1246">
        <v>4</v>
      </c>
      <c r="H13" s="1246">
        <v>5</v>
      </c>
      <c r="I13" s="1246">
        <v>6</v>
      </c>
      <c r="J13" s="1246">
        <v>1</v>
      </c>
      <c r="K13" s="1246">
        <v>0</v>
      </c>
      <c r="L13" s="1246">
        <v>0</v>
      </c>
      <c r="M13" s="1246">
        <v>3</v>
      </c>
      <c r="N13" s="1246">
        <v>4</v>
      </c>
      <c r="O13" s="1246">
        <v>0</v>
      </c>
      <c r="P13" s="1246">
        <v>17</v>
      </c>
      <c r="Q13" s="1246">
        <v>27</v>
      </c>
      <c r="R13" s="1840">
        <v>12</v>
      </c>
      <c r="S13" s="1840">
        <v>12</v>
      </c>
      <c r="T13" s="1246">
        <v>4</v>
      </c>
      <c r="U13" s="1246">
        <v>38</v>
      </c>
      <c r="V13" s="1246">
        <v>0</v>
      </c>
      <c r="W13" s="1247">
        <v>0</v>
      </c>
    </row>
    <row r="14" spans="2:23" s="1230" customFormat="1" ht="24">
      <c r="B14" s="1849"/>
      <c r="C14" s="1850"/>
      <c r="D14" s="1243" t="s">
        <v>736</v>
      </c>
      <c r="E14" s="1244">
        <v>3137</v>
      </c>
      <c r="F14" s="1246">
        <v>42</v>
      </c>
      <c r="G14" s="1246">
        <v>98</v>
      </c>
      <c r="H14" s="1246">
        <v>163</v>
      </c>
      <c r="I14" s="1246">
        <v>293</v>
      </c>
      <c r="J14" s="1246">
        <v>3</v>
      </c>
      <c r="K14" s="1246">
        <v>19</v>
      </c>
      <c r="L14" s="1246">
        <v>2</v>
      </c>
      <c r="M14" s="1246">
        <v>162</v>
      </c>
      <c r="N14" s="1246">
        <v>462</v>
      </c>
      <c r="O14" s="1246">
        <v>0</v>
      </c>
      <c r="P14" s="1246">
        <v>17</v>
      </c>
      <c r="Q14" s="1246">
        <v>734</v>
      </c>
      <c r="R14" s="1840">
        <v>558</v>
      </c>
      <c r="S14" s="1840">
        <v>558</v>
      </c>
      <c r="T14" s="1246">
        <v>119</v>
      </c>
      <c r="U14" s="1246">
        <v>452</v>
      </c>
      <c r="V14" s="1246">
        <v>13</v>
      </c>
      <c r="W14" s="1247">
        <v>0</v>
      </c>
    </row>
    <row r="15" spans="2:23" s="1230" customFormat="1" ht="12">
      <c r="B15" s="1248"/>
      <c r="C15" s="1249"/>
      <c r="D15" s="1250"/>
      <c r="E15" s="1251"/>
      <c r="F15" s="1251"/>
      <c r="G15" s="1251"/>
      <c r="H15" s="1251"/>
      <c r="I15" s="1251"/>
      <c r="J15" s="1251"/>
      <c r="K15" s="1251"/>
      <c r="L15" s="1251"/>
      <c r="M15" s="1251"/>
      <c r="N15" s="1251"/>
      <c r="O15" s="1251"/>
      <c r="P15" s="1251"/>
      <c r="Q15" s="1251"/>
      <c r="R15" s="1251"/>
      <c r="S15" s="1251"/>
      <c r="T15" s="1251"/>
      <c r="U15" s="1251"/>
      <c r="V15" s="1251"/>
      <c r="W15" s="1252"/>
    </row>
    <row r="16" s="1230" customFormat="1" ht="12">
      <c r="D16" s="1253"/>
    </row>
    <row r="17" s="1230" customFormat="1" ht="12">
      <c r="D17" s="1254"/>
    </row>
    <row r="18" s="1230" customFormat="1" ht="12"/>
    <row r="19" s="1230" customFormat="1" ht="12"/>
    <row r="20" s="1230" customFormat="1" ht="12"/>
    <row r="21" s="1230" customFormat="1" ht="12"/>
    <row r="22" s="1230" customFormat="1" ht="12"/>
    <row r="23" s="1230" customFormat="1" ht="12"/>
    <row r="24" s="1230" customFormat="1" ht="12"/>
    <row r="25" s="1230" customFormat="1" ht="12"/>
    <row r="26" s="1230" customFormat="1" ht="12"/>
    <row r="27" s="1230" customFormat="1" ht="12"/>
    <row r="28" s="1230" customFormat="1" ht="12"/>
    <row r="29" s="1230" customFormat="1" ht="12"/>
    <row r="30" s="1230" customFormat="1" ht="12"/>
    <row r="31" s="1230" customFormat="1" ht="12"/>
    <row r="32" s="1230" customFormat="1" ht="12"/>
  </sheetData>
  <mergeCells count="33">
    <mergeCell ref="K4:K6"/>
    <mergeCell ref="U4:U6"/>
    <mergeCell ref="V4:V6"/>
    <mergeCell ref="F4:G4"/>
    <mergeCell ref="M4:M6"/>
    <mergeCell ref="O4:O6"/>
    <mergeCell ref="P4:P6"/>
    <mergeCell ref="Q4:Q6"/>
    <mergeCell ref="R4:R6"/>
    <mergeCell ref="S4:S6"/>
    <mergeCell ref="H4:I4"/>
    <mergeCell ref="B8:B10"/>
    <mergeCell ref="C8:C10"/>
    <mergeCell ref="E4:E6"/>
    <mergeCell ref="B4:D6"/>
    <mergeCell ref="N4:N6"/>
    <mergeCell ref="W4:W6"/>
    <mergeCell ref="B12:B14"/>
    <mergeCell ref="C12:C14"/>
    <mergeCell ref="F5:F6"/>
    <mergeCell ref="G5:G6"/>
    <mergeCell ref="H5:H6"/>
    <mergeCell ref="I5:I6"/>
    <mergeCell ref="J4:J6"/>
    <mergeCell ref="L4:L6"/>
    <mergeCell ref="R12:S12"/>
    <mergeCell ref="R13:S13"/>
    <mergeCell ref="R14:S14"/>
    <mergeCell ref="T4:T6"/>
    <mergeCell ref="R7:S7"/>
    <mergeCell ref="R8:S8"/>
    <mergeCell ref="R9:S9"/>
    <mergeCell ref="R10:S10"/>
  </mergeCells>
  <printOptions/>
  <pageMargins left="0.75" right="0.75" top="1" bottom="1" header="0.512" footer="0.512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9"/>
  <dimension ref="A1:F474"/>
  <sheetViews>
    <sheetView workbookViewId="0" topLeftCell="A1">
      <selection activeCell="A1" sqref="A1"/>
    </sheetView>
  </sheetViews>
  <sheetFormatPr defaultColWidth="9.00390625" defaultRowHeight="13.5"/>
  <cols>
    <col min="1" max="1" width="6.75390625" style="2" customWidth="1"/>
    <col min="2" max="2" width="6.875" style="2" customWidth="1"/>
    <col min="3" max="3" width="85.625" style="2" customWidth="1"/>
    <col min="4" max="4" width="9.625" style="2" customWidth="1"/>
    <col min="5" max="6" width="10.25390625" style="2" customWidth="1"/>
    <col min="7" max="9" width="9.00390625" style="2" customWidth="1"/>
    <col min="10" max="10" width="15.625" style="2" customWidth="1"/>
    <col min="11" max="16384" width="9.00390625" style="2" customWidth="1"/>
  </cols>
  <sheetData>
    <row r="1" spans="1:6" ht="12" customHeight="1">
      <c r="A1" s="1" t="s">
        <v>343</v>
      </c>
      <c r="B1" s="1"/>
      <c r="C1" s="1"/>
      <c r="D1" s="1"/>
      <c r="E1" s="1"/>
      <c r="F1" s="1"/>
    </row>
    <row r="2" spans="1:6" ht="12" customHeight="1">
      <c r="A2" s="1"/>
      <c r="B2" s="1"/>
      <c r="C2" s="1"/>
      <c r="D2" s="1"/>
      <c r="E2" s="1"/>
      <c r="F2" s="1"/>
    </row>
    <row r="3" spans="2:6" ht="12" customHeight="1">
      <c r="B3" s="1" t="s">
        <v>206</v>
      </c>
      <c r="C3" s="1"/>
      <c r="E3" s="1"/>
      <c r="F3" s="1"/>
    </row>
    <row r="4" spans="2:6" ht="12" customHeight="1">
      <c r="B4" s="3" t="s">
        <v>217</v>
      </c>
      <c r="C4" s="1" t="s">
        <v>239</v>
      </c>
      <c r="E4" s="1"/>
      <c r="F4" s="1"/>
    </row>
    <row r="5" spans="2:3" ht="26.25" customHeight="1">
      <c r="B5" s="3" t="s">
        <v>218</v>
      </c>
      <c r="C5" s="5" t="s">
        <v>344</v>
      </c>
    </row>
    <row r="6" spans="2:6" ht="12" customHeight="1">
      <c r="B6" s="3" t="s">
        <v>241</v>
      </c>
      <c r="C6" s="5" t="s">
        <v>345</v>
      </c>
      <c r="E6" s="1"/>
      <c r="F6" s="1"/>
    </row>
    <row r="7" spans="2:6" ht="12" customHeight="1">
      <c r="B7" s="3"/>
      <c r="C7" s="5" t="s">
        <v>346</v>
      </c>
      <c r="E7" s="1"/>
      <c r="F7" s="1"/>
    </row>
    <row r="8" spans="2:6" ht="12" customHeight="1">
      <c r="B8" s="3"/>
      <c r="C8" s="5" t="s">
        <v>347</v>
      </c>
      <c r="E8" s="1"/>
      <c r="F8" s="1"/>
    </row>
    <row r="9" spans="2:6" ht="12" customHeight="1">
      <c r="B9" s="3"/>
      <c r="C9" s="5" t="s">
        <v>348</v>
      </c>
      <c r="E9" s="1"/>
      <c r="F9" s="1"/>
    </row>
    <row r="10" spans="2:6" ht="12" customHeight="1">
      <c r="B10" s="3"/>
      <c r="C10" s="5" t="s">
        <v>349</v>
      </c>
      <c r="E10" s="1"/>
      <c r="F10" s="1"/>
    </row>
    <row r="11" spans="2:6" ht="12" customHeight="1">
      <c r="B11" s="3"/>
      <c r="C11" s="5" t="s">
        <v>350</v>
      </c>
      <c r="E11" s="1"/>
      <c r="F11" s="1"/>
    </row>
    <row r="12" spans="2:6" ht="27.75" customHeight="1">
      <c r="B12" s="3" t="s">
        <v>242</v>
      </c>
      <c r="C12" s="4" t="s">
        <v>351</v>
      </c>
      <c r="E12" s="1"/>
      <c r="F12" s="1"/>
    </row>
    <row r="13" spans="2:3" ht="12">
      <c r="B13" s="3" t="s">
        <v>243</v>
      </c>
      <c r="C13" s="5" t="s">
        <v>352</v>
      </c>
    </row>
    <row r="14" spans="2:3" ht="24.75" customHeight="1">
      <c r="B14" s="3"/>
      <c r="C14" s="5" t="s">
        <v>353</v>
      </c>
    </row>
    <row r="15" spans="2:3" ht="24.75" customHeight="1">
      <c r="B15" s="3" t="s">
        <v>244</v>
      </c>
      <c r="C15" s="5" t="s">
        <v>240</v>
      </c>
    </row>
    <row r="16" spans="2:3" ht="12" customHeight="1">
      <c r="B16" s="1"/>
      <c r="C16" s="5"/>
    </row>
    <row r="17" spans="2:6" ht="12" customHeight="1">
      <c r="B17" s="1"/>
      <c r="C17" s="1" t="s">
        <v>354</v>
      </c>
      <c r="F17" s="1"/>
    </row>
    <row r="18" spans="2:6" ht="12">
      <c r="B18" s="1"/>
      <c r="C18" s="1" t="s">
        <v>245</v>
      </c>
      <c r="E18" s="1"/>
      <c r="F18" s="1"/>
    </row>
    <row r="19" spans="1:6" ht="12">
      <c r="A19" s="1"/>
      <c r="B19" s="1"/>
      <c r="C19" s="1"/>
      <c r="D19" s="1"/>
      <c r="E19" s="1"/>
      <c r="F19" s="1"/>
    </row>
    <row r="20" spans="1:4" ht="12">
      <c r="A20" s="1"/>
      <c r="B20" s="1"/>
      <c r="C20" s="1"/>
      <c r="D20" s="1"/>
    </row>
    <row r="21" spans="2:4" ht="12">
      <c r="B21" s="1" t="s">
        <v>207</v>
      </c>
      <c r="C21" s="1"/>
      <c r="D21" s="1"/>
    </row>
    <row r="22" ht="12">
      <c r="B22" s="2" t="s">
        <v>246</v>
      </c>
    </row>
    <row r="23" spans="2:3" ht="12">
      <c r="B23" s="2">
        <v>1</v>
      </c>
      <c r="C23" s="6" t="s">
        <v>208</v>
      </c>
    </row>
    <row r="24" spans="2:3" ht="12">
      <c r="B24" s="2">
        <v>2</v>
      </c>
      <c r="C24" s="6" t="s">
        <v>247</v>
      </c>
    </row>
    <row r="25" spans="2:3" ht="12">
      <c r="B25" s="2">
        <v>3</v>
      </c>
      <c r="C25" s="6" t="s">
        <v>248</v>
      </c>
    </row>
    <row r="26" spans="2:3" ht="12">
      <c r="B26" s="2">
        <v>4</v>
      </c>
      <c r="C26" s="6" t="s">
        <v>249</v>
      </c>
    </row>
    <row r="27" spans="2:3" ht="12">
      <c r="B27" s="2">
        <v>5</v>
      </c>
      <c r="C27" s="6" t="s">
        <v>250</v>
      </c>
    </row>
    <row r="28" spans="2:3" ht="12">
      <c r="B28" s="2">
        <v>6</v>
      </c>
      <c r="C28" s="2" t="s">
        <v>251</v>
      </c>
    </row>
    <row r="29" spans="2:3" ht="12">
      <c r="B29" s="2">
        <v>7</v>
      </c>
      <c r="C29" s="2" t="s">
        <v>252</v>
      </c>
    </row>
    <row r="30" spans="2:3" ht="12">
      <c r="B30" s="2">
        <v>8</v>
      </c>
      <c r="C30" s="6" t="s">
        <v>253</v>
      </c>
    </row>
    <row r="31" spans="2:3" ht="12">
      <c r="B31" s="2">
        <v>9</v>
      </c>
      <c r="C31" s="2" t="s">
        <v>254</v>
      </c>
    </row>
    <row r="32" spans="2:3" ht="12">
      <c r="B32" s="2">
        <v>10</v>
      </c>
      <c r="C32" s="6" t="s">
        <v>220</v>
      </c>
    </row>
    <row r="33" spans="2:3" ht="12">
      <c r="B33" s="2">
        <v>11</v>
      </c>
      <c r="C33" s="2" t="s">
        <v>221</v>
      </c>
    </row>
    <row r="34" spans="2:3" ht="12">
      <c r="B34" s="2">
        <v>12</v>
      </c>
      <c r="C34" s="2" t="s">
        <v>255</v>
      </c>
    </row>
    <row r="35" spans="2:3" ht="12">
      <c r="B35" s="2">
        <v>13</v>
      </c>
      <c r="C35" s="6" t="s">
        <v>355</v>
      </c>
    </row>
    <row r="36" spans="2:3" ht="12">
      <c r="B36" s="2">
        <v>14</v>
      </c>
      <c r="C36" s="6" t="s">
        <v>222</v>
      </c>
    </row>
    <row r="37" spans="2:3" ht="12">
      <c r="B37" s="2">
        <v>15</v>
      </c>
      <c r="C37" s="2" t="s">
        <v>219</v>
      </c>
    </row>
    <row r="38" spans="2:3" ht="12">
      <c r="B38" s="2">
        <v>16</v>
      </c>
      <c r="C38" s="6" t="s">
        <v>256</v>
      </c>
    </row>
    <row r="39" spans="2:3" ht="12">
      <c r="B39" s="2">
        <v>17</v>
      </c>
      <c r="C39" s="2" t="s">
        <v>257</v>
      </c>
    </row>
    <row r="40" spans="2:3" ht="12">
      <c r="B40" s="2">
        <v>18</v>
      </c>
      <c r="C40" s="2" t="s">
        <v>258</v>
      </c>
    </row>
    <row r="41" ht="12">
      <c r="C41" s="6"/>
    </row>
    <row r="42" ht="12">
      <c r="B42" s="2" t="s">
        <v>259</v>
      </c>
    </row>
    <row r="43" spans="2:3" ht="12">
      <c r="B43" s="2">
        <v>1</v>
      </c>
      <c r="C43" s="6" t="s">
        <v>260</v>
      </c>
    </row>
    <row r="44" spans="2:3" ht="12">
      <c r="B44" s="2">
        <v>2</v>
      </c>
      <c r="C44" s="6" t="s">
        <v>356</v>
      </c>
    </row>
    <row r="45" spans="2:3" ht="12">
      <c r="B45" s="12">
        <v>3</v>
      </c>
      <c r="C45" s="13" t="s">
        <v>261</v>
      </c>
    </row>
    <row r="46" spans="2:3" ht="12">
      <c r="B46" s="12">
        <v>4</v>
      </c>
      <c r="C46" s="12" t="s">
        <v>262</v>
      </c>
    </row>
    <row r="47" spans="2:3" ht="12">
      <c r="B47" s="2">
        <v>5</v>
      </c>
      <c r="C47" s="2" t="s">
        <v>357</v>
      </c>
    </row>
    <row r="48" spans="2:3" ht="12">
      <c r="B48" s="2">
        <v>6</v>
      </c>
      <c r="C48" s="2" t="s">
        <v>263</v>
      </c>
    </row>
    <row r="49" spans="2:3" ht="12">
      <c r="B49" s="12">
        <v>7</v>
      </c>
      <c r="C49" s="12" t="s">
        <v>358</v>
      </c>
    </row>
    <row r="50" spans="2:3" ht="12">
      <c r="B50" s="2">
        <v>8</v>
      </c>
      <c r="C50" s="2" t="s">
        <v>264</v>
      </c>
    </row>
    <row r="51" spans="2:3" ht="12">
      <c r="B51" s="2">
        <v>9</v>
      </c>
      <c r="C51" s="2" t="s">
        <v>265</v>
      </c>
    </row>
    <row r="52" spans="2:3" ht="12">
      <c r="B52" s="2">
        <v>10</v>
      </c>
      <c r="C52" s="6" t="s">
        <v>266</v>
      </c>
    </row>
    <row r="54" ht="12">
      <c r="B54" s="2" t="s">
        <v>267</v>
      </c>
    </row>
    <row r="55" spans="2:3" ht="12">
      <c r="B55" s="12">
        <v>1</v>
      </c>
      <c r="C55" s="12" t="s">
        <v>268</v>
      </c>
    </row>
    <row r="56" spans="2:3" ht="12">
      <c r="B56" s="2">
        <v>2</v>
      </c>
      <c r="C56" s="2" t="s">
        <v>359</v>
      </c>
    </row>
    <row r="57" spans="2:3" ht="12">
      <c r="B57" s="2">
        <v>3</v>
      </c>
      <c r="C57" s="2" t="s">
        <v>360</v>
      </c>
    </row>
    <row r="58" spans="2:3" ht="12">
      <c r="B58" s="2">
        <v>4</v>
      </c>
      <c r="C58" s="2" t="s">
        <v>269</v>
      </c>
    </row>
    <row r="59" spans="2:3" ht="12">
      <c r="B59" s="2">
        <v>5</v>
      </c>
      <c r="C59" s="2" t="s">
        <v>270</v>
      </c>
    </row>
    <row r="60" spans="2:3" ht="12">
      <c r="B60" s="2">
        <v>6</v>
      </c>
      <c r="C60" s="2" t="s">
        <v>361</v>
      </c>
    </row>
    <row r="62" ht="12">
      <c r="B62" s="2" t="s">
        <v>362</v>
      </c>
    </row>
    <row r="63" spans="2:3" ht="12">
      <c r="B63" s="2">
        <v>1</v>
      </c>
      <c r="C63" s="2" t="s">
        <v>363</v>
      </c>
    </row>
    <row r="64" spans="2:3" ht="12">
      <c r="B64" s="2">
        <v>2</v>
      </c>
      <c r="C64" s="2" t="s">
        <v>364</v>
      </c>
    </row>
    <row r="65" spans="2:3" ht="12">
      <c r="B65" s="2">
        <v>3</v>
      </c>
      <c r="C65" s="2" t="s">
        <v>365</v>
      </c>
    </row>
    <row r="66" spans="2:3" ht="12">
      <c r="B66" s="2">
        <v>4</v>
      </c>
      <c r="C66" s="2" t="s">
        <v>366</v>
      </c>
    </row>
    <row r="67" spans="2:3" ht="12">
      <c r="B67" s="2">
        <v>5</v>
      </c>
      <c r="C67" s="2" t="s">
        <v>215</v>
      </c>
    </row>
    <row r="68" ht="12">
      <c r="C68" s="2" t="s">
        <v>193</v>
      </c>
    </row>
    <row r="69" ht="12">
      <c r="C69" s="2" t="s">
        <v>194</v>
      </c>
    </row>
    <row r="70" spans="2:3" ht="12">
      <c r="B70" s="2">
        <v>6</v>
      </c>
      <c r="C70" s="2" t="s">
        <v>165</v>
      </c>
    </row>
    <row r="71" ht="12">
      <c r="C71" s="2" t="s">
        <v>192</v>
      </c>
    </row>
    <row r="72" ht="12">
      <c r="C72" s="2" t="s">
        <v>368</v>
      </c>
    </row>
    <row r="73" ht="12">
      <c r="C73" s="2" t="s">
        <v>367</v>
      </c>
    </row>
    <row r="74" ht="12">
      <c r="C74" s="2" t="s">
        <v>369</v>
      </c>
    </row>
    <row r="75" spans="2:3" ht="12">
      <c r="B75" s="2">
        <v>7</v>
      </c>
      <c r="C75" s="2" t="s">
        <v>214</v>
      </c>
    </row>
    <row r="76" ht="12">
      <c r="C76" s="2" t="s">
        <v>370</v>
      </c>
    </row>
    <row r="77" ht="12">
      <c r="C77" s="2" t="s">
        <v>371</v>
      </c>
    </row>
    <row r="78" spans="2:3" ht="12">
      <c r="B78" s="2">
        <v>8</v>
      </c>
      <c r="C78" s="2" t="s">
        <v>372</v>
      </c>
    </row>
    <row r="79" ht="12">
      <c r="C79" s="2" t="s">
        <v>373</v>
      </c>
    </row>
    <row r="80" ht="12">
      <c r="C80" s="2" t="s">
        <v>374</v>
      </c>
    </row>
    <row r="81" ht="12">
      <c r="C81" s="2" t="s">
        <v>375</v>
      </c>
    </row>
    <row r="82" ht="12">
      <c r="C82" s="2" t="s">
        <v>376</v>
      </c>
    </row>
    <row r="83" spans="2:3" ht="12">
      <c r="B83" s="2">
        <v>9</v>
      </c>
      <c r="C83" s="2" t="s">
        <v>166</v>
      </c>
    </row>
    <row r="84" spans="2:3" ht="12">
      <c r="B84" s="12">
        <v>10</v>
      </c>
      <c r="C84" s="12" t="s">
        <v>377</v>
      </c>
    </row>
    <row r="85" spans="2:3" ht="12">
      <c r="B85" s="2">
        <v>11</v>
      </c>
      <c r="C85" s="2" t="s">
        <v>167</v>
      </c>
    </row>
    <row r="86" spans="2:3" ht="12">
      <c r="B86" s="2">
        <v>12</v>
      </c>
      <c r="C86" s="2" t="s">
        <v>168</v>
      </c>
    </row>
    <row r="87" spans="2:3" ht="12">
      <c r="B87" s="2">
        <v>13</v>
      </c>
      <c r="C87" s="2" t="s">
        <v>169</v>
      </c>
    </row>
    <row r="88" spans="2:3" ht="12">
      <c r="B88" s="2">
        <v>14</v>
      </c>
      <c r="C88" s="2" t="s">
        <v>170</v>
      </c>
    </row>
    <row r="89" ht="12">
      <c r="C89" s="2" t="s">
        <v>378</v>
      </c>
    </row>
    <row r="90" ht="12">
      <c r="C90" s="2" t="s">
        <v>196</v>
      </c>
    </row>
    <row r="91" ht="12">
      <c r="C91" s="2" t="s">
        <v>197</v>
      </c>
    </row>
    <row r="93" ht="12">
      <c r="B93" s="2" t="s">
        <v>379</v>
      </c>
    </row>
    <row r="94" ht="12">
      <c r="B94" s="2" t="s">
        <v>380</v>
      </c>
    </row>
    <row r="95" spans="2:3" ht="12">
      <c r="B95" s="12">
        <v>1</v>
      </c>
      <c r="C95" s="12" t="s">
        <v>381</v>
      </c>
    </row>
    <row r="96" spans="2:3" ht="12">
      <c r="B96" s="12">
        <v>2</v>
      </c>
      <c r="C96" s="12" t="s">
        <v>382</v>
      </c>
    </row>
    <row r="97" spans="2:3" ht="12">
      <c r="B97" s="2">
        <v>3</v>
      </c>
      <c r="C97" s="2" t="s">
        <v>383</v>
      </c>
    </row>
    <row r="98" ht="12">
      <c r="C98" s="2" t="s">
        <v>384</v>
      </c>
    </row>
    <row r="99" ht="12">
      <c r="C99" s="2" t="s">
        <v>385</v>
      </c>
    </row>
    <row r="100" spans="2:3" ht="12">
      <c r="B100" s="2">
        <v>4</v>
      </c>
      <c r="C100" s="2" t="s">
        <v>386</v>
      </c>
    </row>
    <row r="101" spans="2:3" ht="12">
      <c r="B101" s="2">
        <v>5</v>
      </c>
      <c r="C101" s="2" t="s">
        <v>387</v>
      </c>
    </row>
    <row r="102" spans="2:3" ht="12">
      <c r="B102" s="2">
        <v>6</v>
      </c>
      <c r="C102" s="2" t="s">
        <v>388</v>
      </c>
    </row>
    <row r="103" spans="2:3" ht="12">
      <c r="B103" s="2">
        <v>7</v>
      </c>
      <c r="C103" s="2" t="s">
        <v>389</v>
      </c>
    </row>
    <row r="104" spans="2:3" ht="12">
      <c r="B104" s="2">
        <v>8</v>
      </c>
      <c r="C104" s="7" t="s">
        <v>271</v>
      </c>
    </row>
    <row r="105" ht="12">
      <c r="C105" s="2" t="s">
        <v>390</v>
      </c>
    </row>
    <row r="106" ht="12">
      <c r="C106" s="7" t="s">
        <v>391</v>
      </c>
    </row>
    <row r="107" ht="12">
      <c r="C107" s="7" t="s">
        <v>392</v>
      </c>
    </row>
    <row r="108" spans="2:3" ht="12">
      <c r="B108" s="2">
        <v>9</v>
      </c>
      <c r="C108" s="7" t="s">
        <v>393</v>
      </c>
    </row>
    <row r="109" ht="12">
      <c r="C109" s="7" t="s">
        <v>394</v>
      </c>
    </row>
    <row r="110" ht="12">
      <c r="C110" s="7" t="s">
        <v>395</v>
      </c>
    </row>
    <row r="111" spans="2:3" ht="12">
      <c r="B111" s="2">
        <v>10</v>
      </c>
      <c r="C111" s="2" t="s">
        <v>396</v>
      </c>
    </row>
    <row r="112" spans="2:3" ht="12">
      <c r="B112" s="2">
        <v>11</v>
      </c>
      <c r="C112" s="8" t="s">
        <v>397</v>
      </c>
    </row>
    <row r="113" spans="2:3" ht="12">
      <c r="B113" s="2">
        <v>12</v>
      </c>
      <c r="C113" s="8" t="s">
        <v>398</v>
      </c>
    </row>
    <row r="114" ht="12">
      <c r="C114" s="8" t="s">
        <v>399</v>
      </c>
    </row>
    <row r="115" ht="12">
      <c r="C115" s="8" t="s">
        <v>400</v>
      </c>
    </row>
    <row r="116" spans="2:3" ht="12">
      <c r="B116" s="2" t="s">
        <v>401</v>
      </c>
      <c r="C116" s="8"/>
    </row>
    <row r="117" spans="2:3" ht="12">
      <c r="B117" s="2">
        <v>13</v>
      </c>
      <c r="C117" s="2" t="s">
        <v>402</v>
      </c>
    </row>
    <row r="118" ht="12">
      <c r="C118" s="2" t="s">
        <v>403</v>
      </c>
    </row>
    <row r="119" ht="12">
      <c r="C119" s="2" t="s">
        <v>404</v>
      </c>
    </row>
    <row r="120" ht="12">
      <c r="C120" s="2" t="s">
        <v>405</v>
      </c>
    </row>
    <row r="121" ht="12">
      <c r="C121" s="2" t="s">
        <v>406</v>
      </c>
    </row>
    <row r="122" ht="12">
      <c r="C122" s="2" t="s">
        <v>407</v>
      </c>
    </row>
    <row r="123" spans="2:3" ht="12">
      <c r="B123" s="2">
        <v>14</v>
      </c>
      <c r="C123" s="2" t="s">
        <v>408</v>
      </c>
    </row>
    <row r="124" ht="12">
      <c r="C124" s="2" t="s">
        <v>409</v>
      </c>
    </row>
    <row r="125" ht="12">
      <c r="C125" s="2" t="s">
        <v>410</v>
      </c>
    </row>
    <row r="126" ht="12">
      <c r="C126" s="2" t="s">
        <v>411</v>
      </c>
    </row>
    <row r="127" spans="2:3" ht="12">
      <c r="B127" s="2">
        <v>15</v>
      </c>
      <c r="C127" s="2" t="s">
        <v>412</v>
      </c>
    </row>
    <row r="128" ht="12">
      <c r="C128" s="2" t="s">
        <v>390</v>
      </c>
    </row>
    <row r="129" ht="12">
      <c r="C129" s="2" t="s">
        <v>391</v>
      </c>
    </row>
    <row r="130" spans="2:3" ht="12">
      <c r="B130" s="2">
        <v>16</v>
      </c>
      <c r="C130" s="2" t="s">
        <v>413</v>
      </c>
    </row>
    <row r="131" spans="2:3" ht="12">
      <c r="B131" s="2">
        <v>17</v>
      </c>
      <c r="C131" s="8" t="s">
        <v>414</v>
      </c>
    </row>
    <row r="132" spans="2:3" ht="12">
      <c r="B132" s="2">
        <v>18</v>
      </c>
      <c r="C132" s="2" t="s">
        <v>272</v>
      </c>
    </row>
    <row r="133" spans="2:3" ht="12">
      <c r="B133" s="2">
        <v>19</v>
      </c>
      <c r="C133" s="8" t="s">
        <v>398</v>
      </c>
    </row>
    <row r="134" ht="12">
      <c r="C134" s="8" t="s">
        <v>415</v>
      </c>
    </row>
    <row r="135" ht="12">
      <c r="C135" s="8" t="s">
        <v>416</v>
      </c>
    </row>
    <row r="136" ht="12">
      <c r="C136" s="8" t="s">
        <v>417</v>
      </c>
    </row>
    <row r="137" ht="12">
      <c r="C137" s="8" t="s">
        <v>418</v>
      </c>
    </row>
    <row r="138" ht="12">
      <c r="C138" s="8" t="s">
        <v>419</v>
      </c>
    </row>
    <row r="139" spans="2:3" ht="12">
      <c r="B139" s="2">
        <v>20</v>
      </c>
      <c r="C139" s="8" t="s">
        <v>420</v>
      </c>
    </row>
    <row r="140" spans="2:3" ht="12">
      <c r="B140" s="12">
        <v>21</v>
      </c>
      <c r="C140" s="14" t="s">
        <v>421</v>
      </c>
    </row>
    <row r="141" spans="2:3" ht="12">
      <c r="B141" s="12">
        <v>22</v>
      </c>
      <c r="C141" s="14" t="s">
        <v>422</v>
      </c>
    </row>
    <row r="142" spans="2:3" ht="12">
      <c r="B142" s="2">
        <v>23</v>
      </c>
      <c r="C142" s="8" t="s">
        <v>423</v>
      </c>
    </row>
    <row r="143" spans="2:3" ht="12">
      <c r="B143" s="2">
        <v>24</v>
      </c>
      <c r="C143" s="8" t="s">
        <v>424</v>
      </c>
    </row>
    <row r="144" spans="2:3" ht="12">
      <c r="B144" s="2">
        <v>25</v>
      </c>
      <c r="C144" s="8" t="s">
        <v>425</v>
      </c>
    </row>
    <row r="145" spans="2:3" ht="12">
      <c r="B145" s="2">
        <v>26</v>
      </c>
      <c r="C145" s="8" t="s">
        <v>273</v>
      </c>
    </row>
    <row r="146" spans="2:3" ht="12">
      <c r="B146" s="2">
        <v>27</v>
      </c>
      <c r="C146" s="8" t="s">
        <v>274</v>
      </c>
    </row>
    <row r="147" ht="12">
      <c r="C147" s="8" t="s">
        <v>426</v>
      </c>
    </row>
    <row r="148" ht="12">
      <c r="C148" s="8" t="s">
        <v>427</v>
      </c>
    </row>
    <row r="149" ht="12">
      <c r="C149" s="8" t="s">
        <v>428</v>
      </c>
    </row>
    <row r="150" ht="12">
      <c r="C150" s="8" t="s">
        <v>429</v>
      </c>
    </row>
    <row r="151" ht="12">
      <c r="C151" s="8" t="s">
        <v>430</v>
      </c>
    </row>
    <row r="152" ht="12">
      <c r="C152" s="8" t="s">
        <v>431</v>
      </c>
    </row>
    <row r="153" spans="2:3" ht="12">
      <c r="B153" s="2">
        <v>28</v>
      </c>
      <c r="C153" s="8" t="s">
        <v>275</v>
      </c>
    </row>
    <row r="154" spans="2:3" ht="12">
      <c r="B154" s="2">
        <v>29</v>
      </c>
      <c r="C154" s="8" t="s">
        <v>432</v>
      </c>
    </row>
    <row r="155" spans="2:3" ht="12">
      <c r="B155" s="2">
        <v>30</v>
      </c>
      <c r="C155" s="8" t="s">
        <v>433</v>
      </c>
    </row>
    <row r="156" spans="2:3" ht="12">
      <c r="B156" s="2">
        <v>31</v>
      </c>
      <c r="C156" s="8" t="s">
        <v>434</v>
      </c>
    </row>
    <row r="157" spans="2:3" ht="12">
      <c r="B157" s="2">
        <v>32</v>
      </c>
      <c r="C157" s="8" t="s">
        <v>435</v>
      </c>
    </row>
    <row r="158" ht="12">
      <c r="C158" s="8"/>
    </row>
    <row r="159" ht="12">
      <c r="C159" s="8"/>
    </row>
    <row r="160" ht="12">
      <c r="B160" s="2" t="s">
        <v>436</v>
      </c>
    </row>
    <row r="161" spans="2:3" ht="12">
      <c r="B161" s="12">
        <v>1</v>
      </c>
      <c r="C161" s="13" t="s">
        <v>276</v>
      </c>
    </row>
    <row r="162" spans="2:3" ht="12">
      <c r="B162" s="2">
        <v>2</v>
      </c>
      <c r="C162" s="6" t="s">
        <v>277</v>
      </c>
    </row>
    <row r="163" spans="2:3" ht="12">
      <c r="B163" s="2">
        <v>3</v>
      </c>
      <c r="C163" s="6" t="s">
        <v>283</v>
      </c>
    </row>
    <row r="164" spans="2:3" ht="12">
      <c r="B164" s="2">
        <v>4</v>
      </c>
      <c r="C164" s="6" t="s">
        <v>278</v>
      </c>
    </row>
    <row r="165" ht="12">
      <c r="C165" s="6" t="s">
        <v>280</v>
      </c>
    </row>
    <row r="166" ht="12">
      <c r="C166" s="2" t="s">
        <v>437</v>
      </c>
    </row>
    <row r="167" ht="12">
      <c r="C167" s="6" t="s">
        <v>281</v>
      </c>
    </row>
    <row r="168" ht="12">
      <c r="C168" s="2" t="s">
        <v>438</v>
      </c>
    </row>
    <row r="169" ht="12">
      <c r="C169" s="6" t="s">
        <v>282</v>
      </c>
    </row>
    <row r="170" spans="2:3" ht="12">
      <c r="B170" s="2">
        <v>5</v>
      </c>
      <c r="C170" s="6" t="s">
        <v>279</v>
      </c>
    </row>
    <row r="171" ht="12">
      <c r="C171" s="6" t="s">
        <v>284</v>
      </c>
    </row>
    <row r="172" ht="12">
      <c r="C172" s="6" t="s">
        <v>285</v>
      </c>
    </row>
    <row r="173" ht="12">
      <c r="C173" s="6" t="s">
        <v>286</v>
      </c>
    </row>
    <row r="174" ht="12">
      <c r="C174" s="6" t="s">
        <v>287</v>
      </c>
    </row>
    <row r="175" ht="12">
      <c r="C175" s="6"/>
    </row>
    <row r="176" ht="12">
      <c r="B176" s="2" t="s">
        <v>439</v>
      </c>
    </row>
    <row r="177" spans="2:3" ht="12">
      <c r="B177" s="2">
        <v>1</v>
      </c>
      <c r="C177" s="2" t="s">
        <v>440</v>
      </c>
    </row>
    <row r="178" spans="2:3" ht="12">
      <c r="B178" s="12">
        <v>2</v>
      </c>
      <c r="C178" s="12" t="s">
        <v>441</v>
      </c>
    </row>
    <row r="179" spans="2:3" ht="12">
      <c r="B179" s="2">
        <v>3</v>
      </c>
      <c r="C179" s="2" t="s">
        <v>288</v>
      </c>
    </row>
    <row r="180" spans="2:3" ht="12">
      <c r="B180" s="2">
        <v>4</v>
      </c>
      <c r="C180" s="6" t="s">
        <v>289</v>
      </c>
    </row>
    <row r="181" ht="12">
      <c r="C181" s="6"/>
    </row>
    <row r="182" ht="12">
      <c r="B182" s="2" t="s">
        <v>442</v>
      </c>
    </row>
    <row r="183" spans="2:3" ht="12">
      <c r="B183" s="2">
        <v>1</v>
      </c>
      <c r="C183" s="2" t="s">
        <v>290</v>
      </c>
    </row>
    <row r="184" spans="2:3" ht="12">
      <c r="B184" s="2">
        <v>2</v>
      </c>
      <c r="C184" s="2" t="s">
        <v>443</v>
      </c>
    </row>
    <row r="185" spans="2:3" ht="12">
      <c r="B185" s="2">
        <v>3</v>
      </c>
      <c r="C185" s="2" t="s">
        <v>444</v>
      </c>
    </row>
    <row r="186" spans="2:3" ht="12">
      <c r="B186" s="12">
        <v>4</v>
      </c>
      <c r="C186" s="15" t="s">
        <v>291</v>
      </c>
    </row>
    <row r="187" spans="2:3" ht="24">
      <c r="B187" s="2">
        <v>5</v>
      </c>
      <c r="C187" s="10" t="s">
        <v>445</v>
      </c>
    </row>
    <row r="188" spans="2:3" ht="25.5" customHeight="1">
      <c r="B188" s="2">
        <v>6</v>
      </c>
      <c r="C188" s="10" t="s">
        <v>446</v>
      </c>
    </row>
    <row r="189" spans="2:3" ht="24">
      <c r="B189" s="12">
        <v>7</v>
      </c>
      <c r="C189" s="16" t="s">
        <v>447</v>
      </c>
    </row>
    <row r="190" spans="2:3" ht="36">
      <c r="B190" s="2">
        <v>8</v>
      </c>
      <c r="C190" s="10" t="s">
        <v>448</v>
      </c>
    </row>
    <row r="191" spans="2:3" ht="12">
      <c r="B191" s="2">
        <v>9</v>
      </c>
      <c r="C191" s="10" t="s">
        <v>449</v>
      </c>
    </row>
    <row r="192" spans="2:3" ht="12">
      <c r="B192" s="2">
        <v>10</v>
      </c>
      <c r="C192" s="2" t="s">
        <v>292</v>
      </c>
    </row>
    <row r="193" spans="2:3" ht="12">
      <c r="B193" s="2">
        <v>11</v>
      </c>
      <c r="C193" s="2" t="s">
        <v>293</v>
      </c>
    </row>
    <row r="195" ht="12">
      <c r="B195" s="2" t="s">
        <v>308</v>
      </c>
    </row>
    <row r="196" spans="2:3" ht="12">
      <c r="B196" s="2">
        <v>1</v>
      </c>
      <c r="C196" s="2" t="s">
        <v>309</v>
      </c>
    </row>
    <row r="197" spans="2:3" ht="12">
      <c r="B197" s="12">
        <v>2</v>
      </c>
      <c r="C197" s="12" t="s">
        <v>450</v>
      </c>
    </row>
    <row r="198" spans="2:3" ht="12">
      <c r="B198" s="2">
        <v>3</v>
      </c>
      <c r="C198" s="2" t="s">
        <v>310</v>
      </c>
    </row>
    <row r="199" spans="2:3" ht="12">
      <c r="B199" s="2">
        <v>4</v>
      </c>
      <c r="C199" s="2" t="s">
        <v>311</v>
      </c>
    </row>
    <row r="200" spans="2:3" ht="12">
      <c r="B200" s="2">
        <v>5</v>
      </c>
      <c r="C200" s="2" t="s">
        <v>451</v>
      </c>
    </row>
    <row r="201" spans="2:3" ht="12">
      <c r="B201" s="2">
        <v>6</v>
      </c>
      <c r="C201" s="2" t="s">
        <v>452</v>
      </c>
    </row>
    <row r="202" spans="2:3" ht="12">
      <c r="B202" s="2">
        <v>7</v>
      </c>
      <c r="C202" s="2" t="s">
        <v>312</v>
      </c>
    </row>
    <row r="203" spans="2:3" ht="12">
      <c r="B203" s="2">
        <v>8</v>
      </c>
      <c r="C203" s="2" t="s">
        <v>313</v>
      </c>
    </row>
    <row r="204" spans="2:3" ht="12">
      <c r="B204" s="2">
        <v>9</v>
      </c>
      <c r="C204" s="2" t="s">
        <v>314</v>
      </c>
    </row>
    <row r="205" spans="2:3" ht="12">
      <c r="B205" s="2">
        <v>10</v>
      </c>
      <c r="C205" s="2" t="s">
        <v>315</v>
      </c>
    </row>
    <row r="206" spans="2:3" ht="12">
      <c r="B206" s="12">
        <v>11</v>
      </c>
      <c r="C206" s="12" t="s">
        <v>316</v>
      </c>
    </row>
    <row r="207" spans="2:3" ht="12">
      <c r="B207" s="2">
        <v>12</v>
      </c>
      <c r="C207" s="2" t="s">
        <v>317</v>
      </c>
    </row>
    <row r="209" ht="12">
      <c r="B209" s="2" t="s">
        <v>453</v>
      </c>
    </row>
    <row r="210" spans="2:3" ht="12">
      <c r="B210" s="2">
        <v>1</v>
      </c>
      <c r="C210" s="2" t="s">
        <v>303</v>
      </c>
    </row>
    <row r="211" ht="12">
      <c r="C211" s="2" t="s">
        <v>304</v>
      </c>
    </row>
    <row r="212" ht="12">
      <c r="C212" s="2" t="s">
        <v>305</v>
      </c>
    </row>
    <row r="213" spans="2:3" ht="12">
      <c r="B213" s="2">
        <v>2</v>
      </c>
      <c r="C213" s="2" t="s">
        <v>454</v>
      </c>
    </row>
    <row r="214" spans="2:3" ht="12">
      <c r="B214" s="2">
        <v>3</v>
      </c>
      <c r="C214" s="2" t="s">
        <v>455</v>
      </c>
    </row>
    <row r="215" spans="2:3" ht="12">
      <c r="B215" s="2">
        <v>4</v>
      </c>
      <c r="C215" s="2" t="s">
        <v>456</v>
      </c>
    </row>
    <row r="216" spans="2:3" ht="12">
      <c r="B216" s="2">
        <v>5</v>
      </c>
      <c r="C216" s="2" t="s">
        <v>457</v>
      </c>
    </row>
    <row r="217" spans="2:3" ht="12">
      <c r="B217" s="2">
        <v>6</v>
      </c>
      <c r="C217" s="2" t="s">
        <v>458</v>
      </c>
    </row>
    <row r="218" spans="2:3" ht="12">
      <c r="B218" s="2">
        <v>7</v>
      </c>
      <c r="C218" s="2" t="s">
        <v>28</v>
      </c>
    </row>
    <row r="219" spans="2:3" ht="12">
      <c r="B219" s="2">
        <v>8</v>
      </c>
      <c r="C219" s="2" t="s">
        <v>302</v>
      </c>
    </row>
    <row r="220" spans="2:3" ht="12">
      <c r="B220" s="2">
        <v>9</v>
      </c>
      <c r="C220" s="2" t="s">
        <v>29</v>
      </c>
    </row>
    <row r="221" spans="2:3" ht="12">
      <c r="B221" s="2">
        <v>10</v>
      </c>
      <c r="C221" s="2" t="s">
        <v>30</v>
      </c>
    </row>
    <row r="222" spans="2:3" ht="12">
      <c r="B222" s="2">
        <v>11</v>
      </c>
      <c r="C222" s="2" t="s">
        <v>31</v>
      </c>
    </row>
    <row r="224" ht="12">
      <c r="B224" s="2" t="s">
        <v>32</v>
      </c>
    </row>
    <row r="225" spans="2:3" ht="12">
      <c r="B225" s="12">
        <v>1</v>
      </c>
      <c r="C225" s="12" t="s">
        <v>223</v>
      </c>
    </row>
    <row r="226" spans="2:3" ht="12">
      <c r="B226" s="12"/>
      <c r="C226" s="12" t="s">
        <v>294</v>
      </c>
    </row>
    <row r="227" ht="12">
      <c r="C227" s="2" t="s">
        <v>295</v>
      </c>
    </row>
    <row r="228" ht="12">
      <c r="C228" s="2" t="s">
        <v>296</v>
      </c>
    </row>
    <row r="229" spans="2:3" ht="12">
      <c r="B229" s="2">
        <v>2</v>
      </c>
      <c r="C229" s="2" t="s">
        <v>224</v>
      </c>
    </row>
    <row r="230" spans="2:3" ht="12">
      <c r="B230" s="2">
        <v>3</v>
      </c>
      <c r="C230" s="2" t="s">
        <v>33</v>
      </c>
    </row>
    <row r="231" spans="2:3" ht="12">
      <c r="B231" s="2">
        <v>4</v>
      </c>
      <c r="C231" s="2" t="s">
        <v>34</v>
      </c>
    </row>
    <row r="232" ht="12">
      <c r="C232" s="2" t="s">
        <v>35</v>
      </c>
    </row>
    <row r="233" ht="12">
      <c r="C233" s="2" t="s">
        <v>36</v>
      </c>
    </row>
    <row r="234" spans="2:3" ht="12">
      <c r="B234" s="12">
        <v>5</v>
      </c>
      <c r="C234" s="12" t="s">
        <v>320</v>
      </c>
    </row>
    <row r="235" ht="12">
      <c r="C235" s="2" t="s">
        <v>205</v>
      </c>
    </row>
    <row r="236" spans="2:3" ht="12">
      <c r="B236" s="12"/>
      <c r="C236" s="12" t="s">
        <v>37</v>
      </c>
    </row>
    <row r="237" spans="2:3" ht="12">
      <c r="B237" s="2">
        <v>6</v>
      </c>
      <c r="C237" s="2" t="s">
        <v>38</v>
      </c>
    </row>
    <row r="238" spans="2:3" ht="12">
      <c r="B238" s="2">
        <v>7</v>
      </c>
      <c r="C238" s="2" t="s">
        <v>225</v>
      </c>
    </row>
    <row r="239" spans="2:3" ht="12">
      <c r="B239" s="2">
        <v>8</v>
      </c>
      <c r="C239" s="2" t="s">
        <v>297</v>
      </c>
    </row>
    <row r="240" ht="12">
      <c r="C240" s="2" t="s">
        <v>298</v>
      </c>
    </row>
    <row r="241" ht="12">
      <c r="C241" s="2" t="s">
        <v>299</v>
      </c>
    </row>
    <row r="242" ht="12">
      <c r="C242" s="2" t="s">
        <v>300</v>
      </c>
    </row>
    <row r="243" ht="12">
      <c r="C243" s="2" t="s">
        <v>301</v>
      </c>
    </row>
    <row r="244" spans="2:3" ht="12">
      <c r="B244" s="2">
        <v>9</v>
      </c>
      <c r="C244" s="2" t="s">
        <v>318</v>
      </c>
    </row>
    <row r="245" ht="12">
      <c r="C245" s="2" t="s">
        <v>327</v>
      </c>
    </row>
    <row r="246" ht="12">
      <c r="C246" s="2" t="s">
        <v>328</v>
      </c>
    </row>
    <row r="247" spans="2:3" ht="12">
      <c r="B247" s="2">
        <v>10</v>
      </c>
      <c r="C247" s="2" t="s">
        <v>342</v>
      </c>
    </row>
    <row r="248" ht="12">
      <c r="C248" s="2" t="s">
        <v>327</v>
      </c>
    </row>
    <row r="249" ht="12">
      <c r="C249" s="2" t="s">
        <v>328</v>
      </c>
    </row>
    <row r="250" spans="2:3" ht="12">
      <c r="B250" s="2">
        <v>11</v>
      </c>
      <c r="C250" s="2" t="s">
        <v>319</v>
      </c>
    </row>
    <row r="251" spans="2:3" ht="12">
      <c r="B251" s="2">
        <v>12</v>
      </c>
      <c r="C251" s="2" t="s">
        <v>321</v>
      </c>
    </row>
    <row r="252" spans="2:3" ht="12">
      <c r="B252" s="2">
        <v>13</v>
      </c>
      <c r="C252" s="2" t="s">
        <v>322</v>
      </c>
    </row>
    <row r="253" spans="2:3" ht="12">
      <c r="B253" s="2">
        <v>14</v>
      </c>
      <c r="C253" s="2" t="s">
        <v>323</v>
      </c>
    </row>
    <row r="254" spans="2:3" ht="12">
      <c r="B254" s="2">
        <v>15</v>
      </c>
      <c r="C254" s="2" t="s">
        <v>324</v>
      </c>
    </row>
    <row r="255" spans="2:3" ht="12">
      <c r="B255" s="2">
        <v>16</v>
      </c>
      <c r="C255" s="2" t="s">
        <v>325</v>
      </c>
    </row>
    <row r="256" spans="2:3" ht="12">
      <c r="B256" s="2">
        <v>17</v>
      </c>
      <c r="C256" s="2" t="s">
        <v>39</v>
      </c>
    </row>
    <row r="257" spans="2:3" ht="12">
      <c r="B257" s="2">
        <v>18</v>
      </c>
      <c r="C257" s="2" t="s">
        <v>326</v>
      </c>
    </row>
    <row r="259" ht="12">
      <c r="B259" s="2" t="s">
        <v>333</v>
      </c>
    </row>
    <row r="260" spans="2:3" ht="12">
      <c r="B260" s="12">
        <v>1</v>
      </c>
      <c r="C260" s="12" t="s">
        <v>334</v>
      </c>
    </row>
    <row r="261" spans="2:3" ht="12">
      <c r="B261" s="2">
        <v>2</v>
      </c>
      <c r="C261" s="2" t="s">
        <v>226</v>
      </c>
    </row>
    <row r="262" spans="2:3" ht="12">
      <c r="B262" s="2">
        <v>3</v>
      </c>
      <c r="C262" s="2" t="s">
        <v>335</v>
      </c>
    </row>
    <row r="263" spans="2:3" ht="12">
      <c r="B263" s="2">
        <v>4</v>
      </c>
      <c r="C263" s="2" t="s">
        <v>336</v>
      </c>
    </row>
    <row r="264" spans="2:3" ht="12">
      <c r="B264" s="2">
        <v>5</v>
      </c>
      <c r="C264" s="2" t="s">
        <v>337</v>
      </c>
    </row>
    <row r="265" spans="2:3" ht="12">
      <c r="B265" s="2">
        <v>6</v>
      </c>
      <c r="C265" s="2" t="s">
        <v>338</v>
      </c>
    </row>
    <row r="266" spans="2:3" ht="12">
      <c r="B266" s="2">
        <v>7</v>
      </c>
      <c r="C266" s="2" t="s">
        <v>227</v>
      </c>
    </row>
    <row r="267" spans="2:3" ht="12">
      <c r="B267" s="2">
        <v>8</v>
      </c>
      <c r="C267" s="2" t="s">
        <v>339</v>
      </c>
    </row>
    <row r="268" spans="2:3" ht="12">
      <c r="B268" s="2">
        <v>9</v>
      </c>
      <c r="C268" s="2" t="s">
        <v>340</v>
      </c>
    </row>
    <row r="269" spans="2:3" ht="12">
      <c r="B269" s="2">
        <v>10</v>
      </c>
      <c r="C269" s="2" t="s">
        <v>341</v>
      </c>
    </row>
    <row r="270" spans="2:3" ht="12">
      <c r="B270" s="2">
        <v>11</v>
      </c>
      <c r="C270" s="2" t="s">
        <v>40</v>
      </c>
    </row>
    <row r="271" spans="2:3" ht="12">
      <c r="B271" s="2">
        <v>12</v>
      </c>
      <c r="C271" s="2" t="s">
        <v>228</v>
      </c>
    </row>
    <row r="272" spans="2:3" ht="12">
      <c r="B272" s="2">
        <v>13</v>
      </c>
      <c r="C272" s="2" t="s">
        <v>41</v>
      </c>
    </row>
    <row r="273" spans="2:3" ht="12">
      <c r="B273" s="12">
        <v>14</v>
      </c>
      <c r="C273" s="12" t="s">
        <v>104</v>
      </c>
    </row>
    <row r="274" spans="2:3" ht="12">
      <c r="B274" s="12">
        <v>15</v>
      </c>
      <c r="C274" s="12" t="s">
        <v>105</v>
      </c>
    </row>
    <row r="275" spans="2:3" ht="12">
      <c r="B275" s="2">
        <v>16</v>
      </c>
      <c r="C275" s="2" t="s">
        <v>229</v>
      </c>
    </row>
    <row r="277" ht="12">
      <c r="B277" s="2" t="s">
        <v>42</v>
      </c>
    </row>
    <row r="278" spans="2:3" ht="12">
      <c r="B278" s="12">
        <v>1</v>
      </c>
      <c r="C278" s="12" t="s">
        <v>43</v>
      </c>
    </row>
    <row r="279" spans="2:3" ht="36">
      <c r="B279" s="2">
        <v>2</v>
      </c>
      <c r="C279" s="11" t="s">
        <v>44</v>
      </c>
    </row>
    <row r="280" spans="2:3" ht="12">
      <c r="B280" s="2">
        <v>3</v>
      </c>
      <c r="C280" s="11" t="s">
        <v>45</v>
      </c>
    </row>
    <row r="281" spans="2:3" ht="12">
      <c r="B281" s="2">
        <v>4</v>
      </c>
      <c r="C281" s="2" t="s">
        <v>46</v>
      </c>
    </row>
    <row r="282" spans="2:3" ht="12">
      <c r="B282" s="2">
        <v>5</v>
      </c>
      <c r="C282" s="2" t="s">
        <v>47</v>
      </c>
    </row>
    <row r="283" spans="2:3" ht="12">
      <c r="B283" s="2">
        <v>6</v>
      </c>
      <c r="C283" s="2" t="s">
        <v>48</v>
      </c>
    </row>
    <row r="284" spans="2:3" ht="12">
      <c r="B284" s="12">
        <v>7</v>
      </c>
      <c r="C284" s="12" t="s">
        <v>329</v>
      </c>
    </row>
    <row r="285" spans="2:3" ht="12">
      <c r="B285" s="2">
        <v>8</v>
      </c>
      <c r="C285" s="2" t="s">
        <v>330</v>
      </c>
    </row>
    <row r="286" spans="2:3" ht="12">
      <c r="B286" s="2">
        <v>9</v>
      </c>
      <c r="C286" s="2" t="s">
        <v>331</v>
      </c>
    </row>
    <row r="287" spans="2:3" ht="12">
      <c r="B287" s="2">
        <v>10</v>
      </c>
      <c r="C287" s="2" t="s">
        <v>332</v>
      </c>
    </row>
    <row r="289" ht="12">
      <c r="B289" s="2" t="s">
        <v>110</v>
      </c>
    </row>
    <row r="290" spans="2:3" ht="12">
      <c r="B290" s="2">
        <v>1</v>
      </c>
      <c r="C290" s="2" t="s">
        <v>111</v>
      </c>
    </row>
    <row r="291" ht="12">
      <c r="C291" s="2" t="s">
        <v>113</v>
      </c>
    </row>
    <row r="292" ht="12">
      <c r="C292" s="2" t="s">
        <v>114</v>
      </c>
    </row>
    <row r="293" ht="12">
      <c r="C293" s="2" t="s">
        <v>115</v>
      </c>
    </row>
    <row r="294" ht="12">
      <c r="C294" s="2" t="s">
        <v>116</v>
      </c>
    </row>
    <row r="295" ht="12">
      <c r="C295" s="2" t="s">
        <v>117</v>
      </c>
    </row>
    <row r="296" ht="12">
      <c r="C296" s="2" t="s">
        <v>118</v>
      </c>
    </row>
    <row r="297" ht="12">
      <c r="C297" s="2" t="s">
        <v>119</v>
      </c>
    </row>
    <row r="298" ht="12">
      <c r="C298" s="2" t="s">
        <v>120</v>
      </c>
    </row>
    <row r="299" ht="12">
      <c r="C299" s="2" t="s">
        <v>121</v>
      </c>
    </row>
    <row r="300" ht="12">
      <c r="C300" s="2" t="s">
        <v>122</v>
      </c>
    </row>
    <row r="301" spans="2:3" ht="12">
      <c r="B301" s="2">
        <v>2</v>
      </c>
      <c r="C301" s="2" t="s">
        <v>49</v>
      </c>
    </row>
    <row r="302" ht="12">
      <c r="C302" s="2" t="s">
        <v>50</v>
      </c>
    </row>
    <row r="303" ht="12">
      <c r="C303" s="2" t="s">
        <v>51</v>
      </c>
    </row>
    <row r="304" ht="12">
      <c r="C304" s="2" t="s">
        <v>52</v>
      </c>
    </row>
    <row r="305" spans="2:3" ht="12">
      <c r="B305" s="2">
        <v>3</v>
      </c>
      <c r="C305" s="2" t="s">
        <v>112</v>
      </c>
    </row>
    <row r="306" spans="2:3" ht="12">
      <c r="B306" s="2">
        <v>4</v>
      </c>
      <c r="C306" s="2" t="s">
        <v>53</v>
      </c>
    </row>
    <row r="307" ht="12">
      <c r="C307" s="2" t="s">
        <v>54</v>
      </c>
    </row>
    <row r="308" ht="12">
      <c r="C308" s="2" t="s">
        <v>55</v>
      </c>
    </row>
    <row r="309" spans="2:3" ht="12">
      <c r="B309" s="2">
        <v>5</v>
      </c>
      <c r="C309" s="2" t="s">
        <v>56</v>
      </c>
    </row>
    <row r="310" spans="2:3" ht="12">
      <c r="B310" s="2">
        <v>6</v>
      </c>
      <c r="C310" s="2" t="s">
        <v>57</v>
      </c>
    </row>
    <row r="311" spans="2:3" ht="12">
      <c r="B311" s="12">
        <v>7</v>
      </c>
      <c r="C311" s="12" t="s">
        <v>58</v>
      </c>
    </row>
    <row r="312" spans="2:3" ht="12">
      <c r="B312" s="2">
        <v>8</v>
      </c>
      <c r="C312" s="2" t="s">
        <v>59</v>
      </c>
    </row>
    <row r="314" ht="12">
      <c r="B314" s="2" t="s">
        <v>60</v>
      </c>
    </row>
    <row r="315" spans="2:3" ht="12">
      <c r="B315" s="12">
        <v>1</v>
      </c>
      <c r="C315" s="12" t="s">
        <v>106</v>
      </c>
    </row>
    <row r="316" spans="2:3" ht="12">
      <c r="B316" s="2">
        <v>2</v>
      </c>
      <c r="C316" s="2" t="s">
        <v>107</v>
      </c>
    </row>
    <row r="317" spans="2:3" ht="12">
      <c r="B317" s="12">
        <v>3</v>
      </c>
      <c r="C317" s="12" t="s">
        <v>61</v>
      </c>
    </row>
    <row r="318" spans="2:3" ht="12">
      <c r="B318" s="2">
        <v>4</v>
      </c>
      <c r="C318" s="2" t="s">
        <v>62</v>
      </c>
    </row>
    <row r="319" spans="2:3" ht="12">
      <c r="B319" s="2">
        <v>5</v>
      </c>
      <c r="C319" s="2" t="s">
        <v>108</v>
      </c>
    </row>
    <row r="320" spans="2:3" ht="12">
      <c r="B320" s="2">
        <v>6</v>
      </c>
      <c r="C320" s="2" t="s">
        <v>63</v>
      </c>
    </row>
    <row r="321" spans="2:3" ht="12">
      <c r="B321" s="2">
        <v>7</v>
      </c>
      <c r="C321" s="2" t="s">
        <v>109</v>
      </c>
    </row>
    <row r="322" spans="2:3" ht="12">
      <c r="B322" s="2">
        <v>8</v>
      </c>
      <c r="C322" s="2" t="s">
        <v>230</v>
      </c>
    </row>
    <row r="323" spans="2:3" ht="12">
      <c r="B323" s="2">
        <v>9</v>
      </c>
      <c r="C323" s="2" t="s">
        <v>123</v>
      </c>
    </row>
    <row r="324" ht="12">
      <c r="C324" s="2" t="s">
        <v>132</v>
      </c>
    </row>
    <row r="325" ht="12">
      <c r="C325" s="2" t="s">
        <v>133</v>
      </c>
    </row>
    <row r="326" ht="12">
      <c r="C326" s="2" t="s">
        <v>134</v>
      </c>
    </row>
    <row r="327" ht="12">
      <c r="C327" s="2" t="s">
        <v>64</v>
      </c>
    </row>
    <row r="328" ht="12">
      <c r="C328" s="2" t="s">
        <v>135</v>
      </c>
    </row>
    <row r="329" ht="12">
      <c r="C329" s="2" t="s">
        <v>136</v>
      </c>
    </row>
    <row r="330" ht="12">
      <c r="C330" s="2" t="s">
        <v>137</v>
      </c>
    </row>
    <row r="332" ht="12">
      <c r="B332" s="2" t="s">
        <v>65</v>
      </c>
    </row>
    <row r="333" spans="2:3" ht="12">
      <c r="B333" s="2">
        <v>1</v>
      </c>
      <c r="C333" s="2" t="s">
        <v>231</v>
      </c>
    </row>
    <row r="334" ht="12">
      <c r="C334" s="2" t="s">
        <v>138</v>
      </c>
    </row>
    <row r="335" ht="12">
      <c r="C335" s="2" t="s">
        <v>139</v>
      </c>
    </row>
    <row r="336" ht="12">
      <c r="C336" s="2" t="s">
        <v>140</v>
      </c>
    </row>
    <row r="337" ht="12">
      <c r="C337" s="2" t="s">
        <v>141</v>
      </c>
    </row>
    <row r="338" ht="12">
      <c r="C338" s="2" t="s">
        <v>142</v>
      </c>
    </row>
    <row r="339" spans="2:3" ht="12">
      <c r="B339" s="2">
        <v>2</v>
      </c>
      <c r="C339" s="2" t="s">
        <v>124</v>
      </c>
    </row>
    <row r="340" ht="12">
      <c r="C340" s="2" t="s">
        <v>143</v>
      </c>
    </row>
    <row r="341" ht="12">
      <c r="C341" s="2" t="s">
        <v>144</v>
      </c>
    </row>
    <row r="342" spans="2:3" ht="12">
      <c r="B342" s="2">
        <v>3</v>
      </c>
      <c r="C342" s="2" t="s">
        <v>125</v>
      </c>
    </row>
    <row r="343" spans="2:3" ht="12">
      <c r="B343" s="2">
        <v>4</v>
      </c>
      <c r="C343" s="2" t="s">
        <v>232</v>
      </c>
    </row>
    <row r="344" spans="2:3" ht="12">
      <c r="B344" s="2">
        <v>5</v>
      </c>
      <c r="C344" s="2" t="s">
        <v>126</v>
      </c>
    </row>
    <row r="345" spans="2:3" ht="12">
      <c r="B345" s="2">
        <v>6</v>
      </c>
      <c r="C345" s="2" t="s">
        <v>127</v>
      </c>
    </row>
    <row r="346" spans="2:3" ht="12">
      <c r="B346" s="2">
        <v>7</v>
      </c>
      <c r="C346" s="2" t="s">
        <v>233</v>
      </c>
    </row>
    <row r="347" ht="12">
      <c r="C347" s="2" t="s">
        <v>145</v>
      </c>
    </row>
    <row r="348" ht="12">
      <c r="C348" s="2" t="s">
        <v>146</v>
      </c>
    </row>
    <row r="349" ht="12">
      <c r="C349" s="2" t="s">
        <v>66</v>
      </c>
    </row>
    <row r="350" spans="2:3" ht="12">
      <c r="B350" s="2">
        <v>8</v>
      </c>
      <c r="C350" s="2" t="s">
        <v>234</v>
      </c>
    </row>
    <row r="351" ht="12">
      <c r="C351" s="2" t="s">
        <v>147</v>
      </c>
    </row>
    <row r="352" ht="12">
      <c r="C352" s="2" t="s">
        <v>148</v>
      </c>
    </row>
    <row r="353" ht="12">
      <c r="C353" s="2" t="s">
        <v>149</v>
      </c>
    </row>
    <row r="354" spans="2:3" ht="12">
      <c r="B354" s="2">
        <v>9</v>
      </c>
      <c r="C354" s="2" t="s">
        <v>128</v>
      </c>
    </row>
    <row r="355" ht="12">
      <c r="C355" s="2" t="s">
        <v>147</v>
      </c>
    </row>
    <row r="356" ht="12">
      <c r="C356" s="2" t="s">
        <v>150</v>
      </c>
    </row>
    <row r="357" spans="2:3" ht="12">
      <c r="B357" s="2">
        <v>10</v>
      </c>
      <c r="C357" s="2" t="s">
        <v>129</v>
      </c>
    </row>
    <row r="358" spans="2:3" ht="12">
      <c r="B358" s="2">
        <v>11</v>
      </c>
      <c r="C358" s="2" t="s">
        <v>235</v>
      </c>
    </row>
    <row r="359" spans="2:3" ht="12">
      <c r="B359" s="12">
        <v>12</v>
      </c>
      <c r="C359" s="12" t="s">
        <v>130</v>
      </c>
    </row>
    <row r="360" spans="2:3" ht="12">
      <c r="B360" s="2">
        <v>13</v>
      </c>
      <c r="C360" s="2" t="s">
        <v>67</v>
      </c>
    </row>
    <row r="361" spans="2:3" ht="12">
      <c r="B361" s="2">
        <v>14</v>
      </c>
      <c r="C361" s="2" t="s">
        <v>131</v>
      </c>
    </row>
    <row r="362" spans="2:3" ht="12">
      <c r="B362" s="2">
        <v>15</v>
      </c>
      <c r="C362" s="2" t="s">
        <v>68</v>
      </c>
    </row>
    <row r="364" ht="12">
      <c r="B364" s="2" t="s">
        <v>69</v>
      </c>
    </row>
    <row r="365" spans="2:3" ht="12">
      <c r="B365" s="12">
        <v>1</v>
      </c>
      <c r="C365" s="12" t="s">
        <v>180</v>
      </c>
    </row>
    <row r="366" spans="2:3" ht="12">
      <c r="B366" s="12">
        <v>2</v>
      </c>
      <c r="C366" s="12" t="s">
        <v>181</v>
      </c>
    </row>
    <row r="367" spans="2:3" ht="12">
      <c r="B367" s="2">
        <v>3</v>
      </c>
      <c r="C367" s="2" t="s">
        <v>70</v>
      </c>
    </row>
    <row r="368" spans="2:3" ht="12">
      <c r="B368" s="2">
        <v>4</v>
      </c>
      <c r="C368" s="2" t="s">
        <v>71</v>
      </c>
    </row>
    <row r="369" spans="2:3" ht="12">
      <c r="B369" s="2">
        <v>5</v>
      </c>
      <c r="C369" s="2" t="s">
        <v>72</v>
      </c>
    </row>
    <row r="370" spans="2:3" ht="12">
      <c r="B370" s="2">
        <v>6</v>
      </c>
      <c r="C370" s="2" t="s">
        <v>236</v>
      </c>
    </row>
    <row r="371" ht="12">
      <c r="C371" s="2" t="s">
        <v>73</v>
      </c>
    </row>
    <row r="372" ht="12">
      <c r="C372" s="2" t="s">
        <v>203</v>
      </c>
    </row>
    <row r="373" spans="2:3" ht="12">
      <c r="B373" s="2">
        <v>7</v>
      </c>
      <c r="C373" s="2" t="s">
        <v>182</v>
      </c>
    </row>
    <row r="374" spans="2:3" ht="12">
      <c r="B374" s="2">
        <v>8</v>
      </c>
      <c r="C374" s="2" t="s">
        <v>183</v>
      </c>
    </row>
    <row r="375" ht="12">
      <c r="C375" s="2" t="s">
        <v>74</v>
      </c>
    </row>
    <row r="376" ht="12">
      <c r="C376" s="2" t="s">
        <v>204</v>
      </c>
    </row>
    <row r="377" spans="2:3" ht="12">
      <c r="B377" s="2">
        <v>9</v>
      </c>
      <c r="C377" s="2" t="s">
        <v>75</v>
      </c>
    </row>
    <row r="378" spans="2:3" ht="12">
      <c r="B378" s="2">
        <v>10</v>
      </c>
      <c r="C378" s="2" t="s">
        <v>184</v>
      </c>
    </row>
    <row r="379" spans="2:3" ht="12">
      <c r="B379" s="2">
        <v>11</v>
      </c>
      <c r="C379" s="2" t="s">
        <v>185</v>
      </c>
    </row>
    <row r="380" spans="2:3" ht="12">
      <c r="B380" s="2">
        <v>12</v>
      </c>
      <c r="C380" s="6" t="s">
        <v>76</v>
      </c>
    </row>
    <row r="381" spans="2:3" ht="12">
      <c r="B381" s="2">
        <v>13</v>
      </c>
      <c r="C381" s="2" t="s">
        <v>77</v>
      </c>
    </row>
    <row r="382" spans="2:3" ht="12">
      <c r="B382" s="2">
        <v>14</v>
      </c>
      <c r="C382" s="2" t="s">
        <v>186</v>
      </c>
    </row>
    <row r="383" spans="2:3" ht="12">
      <c r="B383" s="2">
        <v>15</v>
      </c>
      <c r="C383" s="2" t="s">
        <v>78</v>
      </c>
    </row>
    <row r="384" ht="12">
      <c r="C384" s="2" t="s">
        <v>79</v>
      </c>
    </row>
    <row r="385" ht="12">
      <c r="C385" s="2" t="s">
        <v>80</v>
      </c>
    </row>
    <row r="386" spans="2:3" ht="12">
      <c r="B386" s="2">
        <v>16</v>
      </c>
      <c r="C386" s="2" t="s">
        <v>81</v>
      </c>
    </row>
    <row r="387" spans="2:3" ht="12">
      <c r="B387" s="2">
        <v>17</v>
      </c>
      <c r="C387" s="2" t="s">
        <v>82</v>
      </c>
    </row>
    <row r="388" spans="2:3" ht="12">
      <c r="B388" s="2">
        <v>18</v>
      </c>
      <c r="C388" s="2" t="s">
        <v>187</v>
      </c>
    </row>
    <row r="389" ht="12">
      <c r="C389" s="2" t="s">
        <v>83</v>
      </c>
    </row>
    <row r="390" ht="12">
      <c r="C390" s="2" t="s">
        <v>84</v>
      </c>
    </row>
    <row r="391" spans="2:3" ht="12">
      <c r="B391" s="2">
        <v>19</v>
      </c>
      <c r="C391" s="2" t="s">
        <v>85</v>
      </c>
    </row>
    <row r="392" spans="2:3" ht="12">
      <c r="B392" s="2">
        <v>20</v>
      </c>
      <c r="C392" s="2" t="s">
        <v>188</v>
      </c>
    </row>
    <row r="393" ht="12">
      <c r="C393" s="2" t="s">
        <v>86</v>
      </c>
    </row>
    <row r="394" ht="12">
      <c r="C394" s="2" t="s">
        <v>87</v>
      </c>
    </row>
    <row r="395" spans="2:3" ht="12">
      <c r="B395" s="2">
        <v>21</v>
      </c>
      <c r="C395" s="2" t="s">
        <v>88</v>
      </c>
    </row>
    <row r="396" spans="2:3" ht="12">
      <c r="B396" s="2">
        <v>22</v>
      </c>
      <c r="C396" s="2" t="s">
        <v>89</v>
      </c>
    </row>
    <row r="397" spans="2:3" ht="12">
      <c r="B397" s="2">
        <v>23</v>
      </c>
      <c r="C397" s="2" t="s">
        <v>189</v>
      </c>
    </row>
    <row r="398" spans="2:3" ht="12">
      <c r="B398" s="2">
        <v>24</v>
      </c>
      <c r="C398" s="2" t="s">
        <v>237</v>
      </c>
    </row>
    <row r="399" spans="2:3" ht="12">
      <c r="B399" s="2">
        <v>25</v>
      </c>
      <c r="C399" s="2" t="s">
        <v>190</v>
      </c>
    </row>
    <row r="400" spans="2:3" ht="12">
      <c r="B400" s="2">
        <v>26</v>
      </c>
      <c r="C400" s="2" t="s">
        <v>90</v>
      </c>
    </row>
    <row r="402" ht="12">
      <c r="B402" s="2" t="s">
        <v>91</v>
      </c>
    </row>
    <row r="403" spans="2:3" ht="12">
      <c r="B403" s="12">
        <v>1</v>
      </c>
      <c r="C403" s="12" t="s">
        <v>173</v>
      </c>
    </row>
    <row r="404" spans="2:3" ht="12">
      <c r="B404" s="2">
        <v>2</v>
      </c>
      <c r="C404" s="2" t="s">
        <v>174</v>
      </c>
    </row>
    <row r="405" ht="12">
      <c r="C405" s="2" t="s">
        <v>199</v>
      </c>
    </row>
    <row r="406" ht="12">
      <c r="C406" s="2" t="s">
        <v>200</v>
      </c>
    </row>
    <row r="407" ht="12">
      <c r="C407" s="2" t="s">
        <v>201</v>
      </c>
    </row>
    <row r="408" ht="12">
      <c r="C408" s="2" t="s">
        <v>202</v>
      </c>
    </row>
    <row r="409" spans="2:3" ht="12">
      <c r="B409" s="2">
        <v>3</v>
      </c>
      <c r="C409" s="2" t="s">
        <v>175</v>
      </c>
    </row>
    <row r="410" spans="2:3" ht="12">
      <c r="B410" s="2">
        <v>4</v>
      </c>
      <c r="C410" s="2" t="s">
        <v>176</v>
      </c>
    </row>
    <row r="411" spans="2:3" ht="12">
      <c r="B411" s="2">
        <v>5</v>
      </c>
      <c r="C411" s="2" t="s">
        <v>92</v>
      </c>
    </row>
    <row r="412" spans="2:3" ht="12">
      <c r="B412" s="2">
        <v>6</v>
      </c>
      <c r="C412" s="2" t="s">
        <v>93</v>
      </c>
    </row>
    <row r="413" spans="2:3" ht="12">
      <c r="B413" s="2">
        <v>7</v>
      </c>
      <c r="C413" s="2" t="s">
        <v>177</v>
      </c>
    </row>
    <row r="414" spans="2:3" ht="12">
      <c r="B414" s="2">
        <v>8</v>
      </c>
      <c r="C414" s="2" t="s">
        <v>178</v>
      </c>
    </row>
    <row r="415" spans="2:3" ht="12">
      <c r="B415" s="2">
        <v>9</v>
      </c>
      <c r="C415" s="2" t="s">
        <v>179</v>
      </c>
    </row>
    <row r="416" spans="2:3" ht="12">
      <c r="B416" s="12">
        <v>10</v>
      </c>
      <c r="C416" s="12" t="s">
        <v>151</v>
      </c>
    </row>
    <row r="417" ht="12">
      <c r="C417" s="9" t="s">
        <v>161</v>
      </c>
    </row>
    <row r="418" spans="2:3" ht="12">
      <c r="B418" s="12"/>
      <c r="C418" s="15" t="s">
        <v>162</v>
      </c>
    </row>
    <row r="419" ht="12">
      <c r="C419" s="9" t="s">
        <v>163</v>
      </c>
    </row>
    <row r="420" spans="2:3" ht="12">
      <c r="B420" s="12">
        <v>11</v>
      </c>
      <c r="C420" s="15" t="s">
        <v>209</v>
      </c>
    </row>
    <row r="421" ht="12">
      <c r="C421" s="9" t="s">
        <v>161</v>
      </c>
    </row>
    <row r="422" spans="2:3" ht="12">
      <c r="B422" s="12"/>
      <c r="C422" s="15" t="s">
        <v>164</v>
      </c>
    </row>
    <row r="423" spans="2:3" ht="12">
      <c r="B423" s="12">
        <v>12</v>
      </c>
      <c r="C423" s="15" t="s">
        <v>152</v>
      </c>
    </row>
    <row r="424" spans="2:3" ht="12">
      <c r="B424" s="2">
        <v>13</v>
      </c>
      <c r="C424" s="9" t="s">
        <v>153</v>
      </c>
    </row>
    <row r="425" spans="2:3" ht="12">
      <c r="B425" s="2">
        <v>14</v>
      </c>
      <c r="C425" s="2" t="s">
        <v>154</v>
      </c>
    </row>
    <row r="426" spans="2:3" ht="12">
      <c r="B426" s="2">
        <v>15</v>
      </c>
      <c r="C426" s="9" t="s">
        <v>155</v>
      </c>
    </row>
    <row r="427" spans="2:3" ht="12">
      <c r="B427" s="2">
        <v>16</v>
      </c>
      <c r="C427" s="9" t="s">
        <v>94</v>
      </c>
    </row>
    <row r="428" spans="2:3" ht="12">
      <c r="B428" s="2">
        <v>17</v>
      </c>
      <c r="C428" s="6" t="s">
        <v>156</v>
      </c>
    </row>
    <row r="429" spans="2:3" ht="12">
      <c r="B429" s="2">
        <v>18</v>
      </c>
      <c r="C429" s="6" t="s">
        <v>157</v>
      </c>
    </row>
    <row r="430" spans="2:3" ht="12">
      <c r="B430" s="2">
        <v>19</v>
      </c>
      <c r="C430" s="6" t="s">
        <v>158</v>
      </c>
    </row>
    <row r="431" spans="2:3" ht="12">
      <c r="B431" s="2">
        <v>20</v>
      </c>
      <c r="C431" s="6" t="s">
        <v>159</v>
      </c>
    </row>
    <row r="432" spans="2:3" ht="12">
      <c r="B432" s="2">
        <v>21</v>
      </c>
      <c r="C432" s="6" t="s">
        <v>160</v>
      </c>
    </row>
    <row r="433" spans="2:3" ht="12">
      <c r="B433" s="2">
        <v>22</v>
      </c>
      <c r="C433" s="6" t="s">
        <v>210</v>
      </c>
    </row>
    <row r="434" ht="12">
      <c r="C434" s="6" t="s">
        <v>95</v>
      </c>
    </row>
    <row r="435" ht="12">
      <c r="C435" s="6" t="s">
        <v>96</v>
      </c>
    </row>
    <row r="436" ht="12">
      <c r="C436" s="6" t="s">
        <v>97</v>
      </c>
    </row>
    <row r="437" ht="12">
      <c r="C437" s="6" t="s">
        <v>98</v>
      </c>
    </row>
    <row r="438" ht="12">
      <c r="C438" s="6" t="s">
        <v>99</v>
      </c>
    </row>
    <row r="439" ht="12">
      <c r="C439" s="6" t="s">
        <v>100</v>
      </c>
    </row>
    <row r="440" ht="12">
      <c r="C440" s="2" t="s">
        <v>101</v>
      </c>
    </row>
    <row r="441" spans="2:3" ht="12">
      <c r="B441" s="2">
        <v>23</v>
      </c>
      <c r="C441" s="2" t="s">
        <v>213</v>
      </c>
    </row>
    <row r="442" ht="12">
      <c r="C442" s="2" t="s">
        <v>102</v>
      </c>
    </row>
    <row r="443" ht="12">
      <c r="C443" s="2" t="s">
        <v>103</v>
      </c>
    </row>
    <row r="444" spans="2:3" ht="12">
      <c r="B444" s="2">
        <v>24</v>
      </c>
      <c r="C444" s="2" t="s">
        <v>211</v>
      </c>
    </row>
    <row r="445" ht="12">
      <c r="C445" s="2" t="s">
        <v>95</v>
      </c>
    </row>
    <row r="446" ht="12">
      <c r="C446" s="2" t="s">
        <v>459</v>
      </c>
    </row>
    <row r="447" ht="12">
      <c r="C447" s="2" t="s">
        <v>460</v>
      </c>
    </row>
    <row r="448" spans="2:3" ht="12">
      <c r="B448" s="2">
        <v>25</v>
      </c>
      <c r="C448" s="2" t="s">
        <v>212</v>
      </c>
    </row>
    <row r="449" ht="12">
      <c r="C449" s="2" t="s">
        <v>461</v>
      </c>
    </row>
    <row r="450" ht="12">
      <c r="C450" s="2" t="s">
        <v>462</v>
      </c>
    </row>
    <row r="451" spans="2:3" ht="12">
      <c r="B451" s="2">
        <v>26</v>
      </c>
      <c r="C451" s="2" t="s">
        <v>463</v>
      </c>
    </row>
    <row r="452" ht="12">
      <c r="C452" s="2" t="s">
        <v>464</v>
      </c>
    </row>
    <row r="453" ht="12">
      <c r="C453" s="2" t="s">
        <v>195</v>
      </c>
    </row>
    <row r="455" ht="12">
      <c r="B455" s="2" t="s">
        <v>465</v>
      </c>
    </row>
    <row r="456" spans="2:3" ht="12">
      <c r="B456" s="2">
        <v>1</v>
      </c>
      <c r="C456" s="2" t="s">
        <v>466</v>
      </c>
    </row>
    <row r="457" ht="12">
      <c r="C457" s="2" t="s">
        <v>467</v>
      </c>
    </row>
    <row r="458" ht="12">
      <c r="C458" s="2" t="s">
        <v>468</v>
      </c>
    </row>
    <row r="459" ht="12">
      <c r="C459" s="2" t="s">
        <v>469</v>
      </c>
    </row>
    <row r="460" spans="2:3" ht="12">
      <c r="B460" s="2">
        <v>2</v>
      </c>
      <c r="C460" s="2" t="s">
        <v>470</v>
      </c>
    </row>
    <row r="461" spans="2:3" ht="12">
      <c r="B461" s="12">
        <v>3</v>
      </c>
      <c r="C461" s="12" t="s">
        <v>471</v>
      </c>
    </row>
    <row r="462" ht="12">
      <c r="C462" s="2" t="s">
        <v>306</v>
      </c>
    </row>
    <row r="463" spans="2:3" ht="12">
      <c r="B463" s="12"/>
      <c r="C463" s="12" t="s">
        <v>307</v>
      </c>
    </row>
    <row r="464" ht="12">
      <c r="C464" s="2" t="s">
        <v>472</v>
      </c>
    </row>
    <row r="465" ht="12">
      <c r="C465" s="2" t="s">
        <v>473</v>
      </c>
    </row>
    <row r="466" spans="2:3" ht="12">
      <c r="B466" s="12">
        <v>4</v>
      </c>
      <c r="C466" s="12" t="s">
        <v>216</v>
      </c>
    </row>
    <row r="467" spans="2:3" ht="12">
      <c r="B467" s="12"/>
      <c r="C467" s="12" t="s">
        <v>474</v>
      </c>
    </row>
    <row r="468" ht="12">
      <c r="C468" s="2" t="s">
        <v>475</v>
      </c>
    </row>
    <row r="469" spans="2:3" ht="12">
      <c r="B469" s="2">
        <v>5</v>
      </c>
      <c r="C469" s="2" t="s">
        <v>238</v>
      </c>
    </row>
    <row r="470" ht="12">
      <c r="C470" s="2" t="s">
        <v>171</v>
      </c>
    </row>
    <row r="471" ht="12">
      <c r="C471" s="2" t="s">
        <v>172</v>
      </c>
    </row>
    <row r="472" ht="12">
      <c r="C472" s="2" t="s">
        <v>198</v>
      </c>
    </row>
    <row r="474" spans="2:3" ht="12">
      <c r="B474" s="2" t="s">
        <v>191</v>
      </c>
      <c r="C474" s="2" t="s">
        <v>476</v>
      </c>
    </row>
  </sheetData>
  <printOptions/>
  <pageMargins left="0.75" right="0.75" top="1" bottom="1" header="0.512" footer="0.512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2:V111"/>
  <sheetViews>
    <sheetView workbookViewId="0" topLeftCell="A1">
      <selection activeCell="A1" sqref="A1"/>
    </sheetView>
  </sheetViews>
  <sheetFormatPr defaultColWidth="9.00390625" defaultRowHeight="13.5"/>
  <cols>
    <col min="1" max="1" width="1.625" style="111" customWidth="1"/>
    <col min="2" max="2" width="2.625" style="111" customWidth="1"/>
    <col min="3" max="3" width="11.25390625" style="111" customWidth="1"/>
    <col min="4" max="5" width="10.625" style="111" customWidth="1"/>
    <col min="6" max="6" width="10.625" style="113" customWidth="1"/>
    <col min="7" max="22" width="10.625" style="111" customWidth="1"/>
    <col min="23" max="16384" width="9.00390625" style="111" customWidth="1"/>
  </cols>
  <sheetData>
    <row r="2" ht="16.5" customHeight="1">
      <c r="B2" s="112" t="s">
        <v>583</v>
      </c>
    </row>
    <row r="3" spans="3:21" ht="12.75" thickBot="1">
      <c r="C3" s="114"/>
      <c r="D3" s="114"/>
      <c r="E3" s="115"/>
      <c r="F3" s="116"/>
      <c r="G3" s="115"/>
      <c r="H3" s="115"/>
      <c r="I3" s="115"/>
      <c r="J3" s="115"/>
      <c r="K3" s="114"/>
      <c r="U3" s="111" t="s">
        <v>502</v>
      </c>
    </row>
    <row r="4" spans="2:22" ht="24.75" customHeight="1" thickTop="1">
      <c r="B4" s="1358" t="s">
        <v>503</v>
      </c>
      <c r="C4" s="1331"/>
      <c r="D4" s="117" t="s">
        <v>564</v>
      </c>
      <c r="E4" s="117" t="s">
        <v>565</v>
      </c>
      <c r="F4" s="117" t="s">
        <v>566</v>
      </c>
      <c r="G4" s="117" t="s">
        <v>567</v>
      </c>
      <c r="H4" s="117" t="s">
        <v>568</v>
      </c>
      <c r="I4" s="117" t="s">
        <v>569</v>
      </c>
      <c r="J4" s="117" t="s">
        <v>570</v>
      </c>
      <c r="K4" s="117" t="s">
        <v>571</v>
      </c>
      <c r="L4" s="117" t="s">
        <v>572</v>
      </c>
      <c r="M4" s="117" t="s">
        <v>573</v>
      </c>
      <c r="N4" s="117" t="s">
        <v>574</v>
      </c>
      <c r="O4" s="117" t="s">
        <v>575</v>
      </c>
      <c r="P4" s="117" t="s">
        <v>576</v>
      </c>
      <c r="Q4" s="117" t="s">
        <v>577</v>
      </c>
      <c r="R4" s="117" t="s">
        <v>578</v>
      </c>
      <c r="S4" s="117" t="s">
        <v>579</v>
      </c>
      <c r="T4" s="117" t="s">
        <v>580</v>
      </c>
      <c r="U4" s="117" t="s">
        <v>581</v>
      </c>
      <c r="V4" s="117" t="s">
        <v>582</v>
      </c>
    </row>
    <row r="5" spans="2:22" s="118" customFormat="1" ht="12" customHeight="1">
      <c r="B5" s="119"/>
      <c r="C5" s="120"/>
      <c r="D5" s="121"/>
      <c r="E5" s="122"/>
      <c r="F5" s="33"/>
      <c r="G5" s="122"/>
      <c r="H5" s="122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2"/>
      <c r="U5" s="123"/>
      <c r="V5" s="124"/>
    </row>
    <row r="6" spans="2:22" s="125" customFormat="1" ht="12" customHeight="1">
      <c r="B6" s="1340" t="s">
        <v>519</v>
      </c>
      <c r="C6" s="1342"/>
      <c r="D6" s="39">
        <f>SUM(E6:V6)</f>
        <v>1267013</v>
      </c>
      <c r="E6" s="39">
        <f aca="true" t="shared" si="0" ref="E6:V6">SUM(E8+E10)</f>
        <v>97385</v>
      </c>
      <c r="F6" s="39">
        <f t="shared" si="0"/>
        <v>115541</v>
      </c>
      <c r="G6" s="39">
        <f t="shared" si="0"/>
        <v>151733</v>
      </c>
      <c r="H6" s="39">
        <f t="shared" si="0"/>
        <v>115557</v>
      </c>
      <c r="I6" s="39">
        <f t="shared" si="0"/>
        <v>85300</v>
      </c>
      <c r="J6" s="39">
        <f t="shared" si="0"/>
        <v>88048</v>
      </c>
      <c r="K6" s="39">
        <f t="shared" si="0"/>
        <v>99294</v>
      </c>
      <c r="L6" s="39">
        <f t="shared" si="0"/>
        <v>101351</v>
      </c>
      <c r="M6" s="39">
        <f t="shared" si="0"/>
        <v>82576</v>
      </c>
      <c r="N6" s="39">
        <f t="shared" si="0"/>
        <v>68661</v>
      </c>
      <c r="O6" s="39">
        <f t="shared" si="0"/>
        <v>65497</v>
      </c>
      <c r="P6" s="39">
        <f t="shared" si="0"/>
        <v>57920</v>
      </c>
      <c r="Q6" s="39">
        <f t="shared" si="0"/>
        <v>51315</v>
      </c>
      <c r="R6" s="39">
        <f t="shared" si="0"/>
        <v>36560</v>
      </c>
      <c r="S6" s="39">
        <f t="shared" si="0"/>
        <v>24978</v>
      </c>
      <c r="T6" s="39">
        <f t="shared" si="0"/>
        <v>15064</v>
      </c>
      <c r="U6" s="39">
        <f t="shared" si="0"/>
        <v>7021</v>
      </c>
      <c r="V6" s="126">
        <f t="shared" si="0"/>
        <v>3212</v>
      </c>
    </row>
    <row r="7" spans="2:22" ht="12" customHeight="1">
      <c r="B7" s="127"/>
      <c r="C7" s="52"/>
      <c r="D7" s="44"/>
      <c r="E7" s="45"/>
      <c r="F7" s="46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128"/>
    </row>
    <row r="8" spans="2:22" s="125" customFormat="1" ht="12" customHeight="1">
      <c r="B8" s="1340" t="s">
        <v>520</v>
      </c>
      <c r="C8" s="1342"/>
      <c r="D8" s="39">
        <f>SUM(E8:V8)</f>
        <v>784008</v>
      </c>
      <c r="E8" s="39">
        <f aca="true" t="shared" si="1" ref="E8:V8">SUM(E12:E23)</f>
        <v>58401</v>
      </c>
      <c r="F8" s="39">
        <f t="shared" si="1"/>
        <v>66847</v>
      </c>
      <c r="G8" s="39">
        <f t="shared" si="1"/>
        <v>89988</v>
      </c>
      <c r="H8" s="39">
        <f t="shared" si="1"/>
        <v>76036</v>
      </c>
      <c r="I8" s="39">
        <f t="shared" si="1"/>
        <v>56064</v>
      </c>
      <c r="J8" s="39">
        <f t="shared" si="1"/>
        <v>56923</v>
      </c>
      <c r="K8" s="39">
        <f t="shared" si="1"/>
        <v>62803</v>
      </c>
      <c r="L8" s="39">
        <f t="shared" si="1"/>
        <v>63435</v>
      </c>
      <c r="M8" s="39">
        <f t="shared" si="1"/>
        <v>51525</v>
      </c>
      <c r="N8" s="39">
        <f t="shared" si="1"/>
        <v>42842</v>
      </c>
      <c r="O8" s="39">
        <f t="shared" si="1"/>
        <v>40208</v>
      </c>
      <c r="P8" s="39">
        <f t="shared" si="1"/>
        <v>35131</v>
      </c>
      <c r="Q8" s="39">
        <f t="shared" si="1"/>
        <v>30902</v>
      </c>
      <c r="R8" s="39">
        <f t="shared" si="1"/>
        <v>22037</v>
      </c>
      <c r="S8" s="39">
        <f t="shared" si="1"/>
        <v>15322</v>
      </c>
      <c r="T8" s="39">
        <f t="shared" si="1"/>
        <v>9281</v>
      </c>
      <c r="U8" s="39">
        <f t="shared" si="1"/>
        <v>4334</v>
      </c>
      <c r="V8" s="126">
        <f t="shared" si="1"/>
        <v>1929</v>
      </c>
    </row>
    <row r="9" spans="2:22" s="125" customFormat="1" ht="12" customHeight="1">
      <c r="B9" s="37"/>
      <c r="C9" s="38"/>
      <c r="D9" s="39"/>
      <c r="E9" s="39"/>
      <c r="F9" s="39"/>
      <c r="G9" s="39"/>
      <c r="H9" s="4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126"/>
    </row>
    <row r="10" spans="2:22" s="125" customFormat="1" ht="12" customHeight="1">
      <c r="B10" s="1340" t="s">
        <v>521</v>
      </c>
      <c r="C10" s="1357"/>
      <c r="D10" s="39">
        <f>SUM(E10:V10)</f>
        <v>483005</v>
      </c>
      <c r="E10" s="39">
        <f>SUM(E25,E34,E37,E43,E52,E56,E62,E65,E72)</f>
        <v>38984</v>
      </c>
      <c r="F10" s="39">
        <f>SUM(F25,F34,F37,F43,F52,F56,F62,F65,F72)</f>
        <v>48694</v>
      </c>
      <c r="G10" s="39">
        <v>61745</v>
      </c>
      <c r="H10" s="39">
        <f>SUM(H25,H34,H37,H43,H52,H56,H62,H65,H72)</f>
        <v>39521</v>
      </c>
      <c r="I10" s="39">
        <f>SUM(I25,I34,I37,I43,I52,I56,I62,I65,I72)</f>
        <v>29236</v>
      </c>
      <c r="J10" s="39">
        <v>31125</v>
      </c>
      <c r="K10" s="39">
        <f aca="true" t="shared" si="2" ref="K10:V10">SUM(K25,K34,K37,K43,K52,K56,K62,K65,K72)</f>
        <v>36491</v>
      </c>
      <c r="L10" s="39">
        <f t="shared" si="2"/>
        <v>37916</v>
      </c>
      <c r="M10" s="39">
        <f t="shared" si="2"/>
        <v>31051</v>
      </c>
      <c r="N10" s="39">
        <f t="shared" si="2"/>
        <v>25819</v>
      </c>
      <c r="O10" s="39">
        <f t="shared" si="2"/>
        <v>25289</v>
      </c>
      <c r="P10" s="39">
        <f t="shared" si="2"/>
        <v>22789</v>
      </c>
      <c r="Q10" s="39">
        <f t="shared" si="2"/>
        <v>20413</v>
      </c>
      <c r="R10" s="39">
        <f t="shared" si="2"/>
        <v>14523</v>
      </c>
      <c r="S10" s="39">
        <f t="shared" si="2"/>
        <v>9656</v>
      </c>
      <c r="T10" s="39">
        <f t="shared" si="2"/>
        <v>5783</v>
      </c>
      <c r="U10" s="39">
        <f t="shared" si="2"/>
        <v>2687</v>
      </c>
      <c r="V10" s="126">
        <f t="shared" si="2"/>
        <v>1283</v>
      </c>
    </row>
    <row r="11" spans="2:22" ht="12" customHeight="1">
      <c r="B11" s="127"/>
      <c r="C11" s="52"/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128"/>
    </row>
    <row r="12" spans="2:22" ht="12" customHeight="1">
      <c r="B12" s="127"/>
      <c r="C12" s="53" t="s">
        <v>484</v>
      </c>
      <c r="D12" s="54">
        <f aca="true" t="shared" si="3" ref="D12:D23">SUM(E12:V12)</f>
        <v>191170</v>
      </c>
      <c r="E12" s="129">
        <v>14248</v>
      </c>
      <c r="F12" s="129">
        <v>16307</v>
      </c>
      <c r="G12" s="56">
        <v>21953</v>
      </c>
      <c r="H12" s="56">
        <v>18543</v>
      </c>
      <c r="I12" s="56">
        <v>13668</v>
      </c>
      <c r="J12" s="56">
        <v>13876</v>
      </c>
      <c r="K12" s="56">
        <v>15313</v>
      </c>
      <c r="L12" s="56">
        <v>15468</v>
      </c>
      <c r="M12" s="56">
        <v>12556</v>
      </c>
      <c r="N12" s="56">
        <v>10445</v>
      </c>
      <c r="O12" s="56">
        <v>9803</v>
      </c>
      <c r="P12" s="56">
        <v>8566</v>
      </c>
      <c r="Q12" s="56">
        <v>7534</v>
      </c>
      <c r="R12" s="56">
        <v>5374</v>
      </c>
      <c r="S12" s="56">
        <v>3733</v>
      </c>
      <c r="T12" s="56">
        <v>2260</v>
      </c>
      <c r="U12" s="56">
        <v>1054</v>
      </c>
      <c r="V12" s="130">
        <v>469</v>
      </c>
    </row>
    <row r="13" spans="2:22" ht="12" customHeight="1">
      <c r="B13" s="127"/>
      <c r="C13" s="53" t="s">
        <v>485</v>
      </c>
      <c r="D13" s="54">
        <f t="shared" si="3"/>
        <v>95457</v>
      </c>
      <c r="E13" s="129">
        <v>7108</v>
      </c>
      <c r="F13" s="129">
        <v>8137</v>
      </c>
      <c r="G13" s="56">
        <v>10953</v>
      </c>
      <c r="H13" s="56">
        <v>9257</v>
      </c>
      <c r="I13" s="56">
        <v>6826</v>
      </c>
      <c r="J13" s="56">
        <v>6932</v>
      </c>
      <c r="K13" s="56">
        <v>7647</v>
      </c>
      <c r="L13" s="56">
        <v>7724</v>
      </c>
      <c r="M13" s="56">
        <v>6275</v>
      </c>
      <c r="N13" s="56">
        <v>5217</v>
      </c>
      <c r="O13" s="56">
        <v>4896</v>
      </c>
      <c r="P13" s="56">
        <v>4278</v>
      </c>
      <c r="Q13" s="56">
        <v>3763</v>
      </c>
      <c r="R13" s="56">
        <v>2683</v>
      </c>
      <c r="S13" s="56">
        <v>1866</v>
      </c>
      <c r="T13" s="56">
        <v>1131</v>
      </c>
      <c r="U13" s="56">
        <v>529</v>
      </c>
      <c r="V13" s="130">
        <v>235</v>
      </c>
    </row>
    <row r="14" spans="2:22" ht="12" customHeight="1">
      <c r="B14" s="127"/>
      <c r="C14" s="53" t="s">
        <v>486</v>
      </c>
      <c r="D14" s="54">
        <f t="shared" si="3"/>
        <v>94636</v>
      </c>
      <c r="E14" s="129">
        <v>7034</v>
      </c>
      <c r="F14" s="129">
        <v>8054</v>
      </c>
      <c r="G14" s="56">
        <v>10841</v>
      </c>
      <c r="H14" s="56">
        <v>9170</v>
      </c>
      <c r="I14" s="56">
        <v>6773</v>
      </c>
      <c r="J14" s="56">
        <v>6877</v>
      </c>
      <c r="K14" s="56">
        <v>7580</v>
      </c>
      <c r="L14" s="56">
        <v>7659</v>
      </c>
      <c r="M14" s="56">
        <v>6232</v>
      </c>
      <c r="N14" s="56">
        <v>5176</v>
      </c>
      <c r="O14" s="56">
        <v>4858</v>
      </c>
      <c r="P14" s="56">
        <v>4242</v>
      </c>
      <c r="Q14" s="56">
        <v>3732</v>
      </c>
      <c r="R14" s="56">
        <v>2662</v>
      </c>
      <c r="S14" s="56">
        <v>1855</v>
      </c>
      <c r="T14" s="56">
        <v>1126</v>
      </c>
      <c r="U14" s="56">
        <v>528</v>
      </c>
      <c r="V14" s="130">
        <v>237</v>
      </c>
    </row>
    <row r="15" spans="2:22" ht="12" customHeight="1">
      <c r="B15" s="127"/>
      <c r="C15" s="53" t="s">
        <v>487</v>
      </c>
      <c r="D15" s="54">
        <f t="shared" si="3"/>
        <v>97091</v>
      </c>
      <c r="E15" s="129">
        <v>7228</v>
      </c>
      <c r="F15" s="129">
        <v>8274</v>
      </c>
      <c r="G15" s="56">
        <v>11138</v>
      </c>
      <c r="H15" s="56">
        <v>9414</v>
      </c>
      <c r="I15" s="56">
        <v>6945</v>
      </c>
      <c r="J15" s="56">
        <v>7051</v>
      </c>
      <c r="K15" s="56">
        <v>7777</v>
      </c>
      <c r="L15" s="56">
        <v>7856</v>
      </c>
      <c r="M15" s="56">
        <v>6384</v>
      </c>
      <c r="N15" s="56">
        <v>5308</v>
      </c>
      <c r="O15" s="56">
        <v>4980</v>
      </c>
      <c r="P15" s="56">
        <v>4351</v>
      </c>
      <c r="Q15" s="56">
        <v>3828</v>
      </c>
      <c r="R15" s="56">
        <v>2729</v>
      </c>
      <c r="S15" s="56">
        <v>1899</v>
      </c>
      <c r="T15" s="56">
        <v>1152</v>
      </c>
      <c r="U15" s="56">
        <v>538</v>
      </c>
      <c r="V15" s="130">
        <v>239</v>
      </c>
    </row>
    <row r="16" spans="2:22" ht="12" customHeight="1">
      <c r="B16" s="127"/>
      <c r="C16" s="53" t="s">
        <v>488</v>
      </c>
      <c r="D16" s="54">
        <f t="shared" si="3"/>
        <v>42648</v>
      </c>
      <c r="E16" s="129">
        <v>3179</v>
      </c>
      <c r="F16" s="129">
        <v>3639</v>
      </c>
      <c r="G16" s="56">
        <v>4898</v>
      </c>
      <c r="H16" s="56">
        <v>4137</v>
      </c>
      <c r="I16" s="56">
        <v>3049</v>
      </c>
      <c r="J16" s="56">
        <v>3095</v>
      </c>
      <c r="K16" s="56">
        <v>3417</v>
      </c>
      <c r="L16" s="56">
        <v>3450</v>
      </c>
      <c r="M16" s="56">
        <v>2801</v>
      </c>
      <c r="N16" s="56">
        <v>2330</v>
      </c>
      <c r="O16" s="56">
        <v>2187</v>
      </c>
      <c r="P16" s="56">
        <v>1911</v>
      </c>
      <c r="Q16" s="56">
        <v>1680</v>
      </c>
      <c r="R16" s="56">
        <v>1198</v>
      </c>
      <c r="S16" s="56">
        <v>833</v>
      </c>
      <c r="T16" s="56">
        <v>504</v>
      </c>
      <c r="U16" s="56">
        <v>236</v>
      </c>
      <c r="V16" s="130">
        <v>104</v>
      </c>
    </row>
    <row r="17" spans="2:22" ht="12" customHeight="1">
      <c r="B17" s="127"/>
      <c r="C17" s="53" t="s">
        <v>489</v>
      </c>
      <c r="D17" s="54">
        <f t="shared" si="3"/>
        <v>38887</v>
      </c>
      <c r="E17" s="129">
        <v>2896</v>
      </c>
      <c r="F17" s="129">
        <v>3315</v>
      </c>
      <c r="G17" s="56">
        <v>4463</v>
      </c>
      <c r="H17" s="56">
        <v>3771</v>
      </c>
      <c r="I17" s="56">
        <v>2781</v>
      </c>
      <c r="J17" s="56">
        <v>2823</v>
      </c>
      <c r="K17" s="56">
        <v>3115</v>
      </c>
      <c r="L17" s="56">
        <v>3146</v>
      </c>
      <c r="M17" s="56">
        <v>2556</v>
      </c>
      <c r="N17" s="56">
        <v>2125</v>
      </c>
      <c r="O17" s="56">
        <v>1995</v>
      </c>
      <c r="P17" s="56">
        <v>1743</v>
      </c>
      <c r="Q17" s="56">
        <v>1532</v>
      </c>
      <c r="R17" s="56">
        <v>1093</v>
      </c>
      <c r="S17" s="56">
        <v>760</v>
      </c>
      <c r="T17" s="56">
        <v>461</v>
      </c>
      <c r="U17" s="56">
        <v>216</v>
      </c>
      <c r="V17" s="130">
        <v>96</v>
      </c>
    </row>
    <row r="18" spans="2:22" ht="12" customHeight="1">
      <c r="B18" s="127"/>
      <c r="C18" s="53" t="s">
        <v>490</v>
      </c>
      <c r="D18" s="54">
        <f t="shared" si="3"/>
        <v>38853</v>
      </c>
      <c r="E18" s="129">
        <v>2892</v>
      </c>
      <c r="F18" s="129">
        <v>3309</v>
      </c>
      <c r="G18" s="56">
        <v>4455</v>
      </c>
      <c r="H18" s="56">
        <v>3766</v>
      </c>
      <c r="I18" s="56">
        <v>2780</v>
      </c>
      <c r="J18" s="56">
        <v>2823</v>
      </c>
      <c r="K18" s="56">
        <v>3112</v>
      </c>
      <c r="L18" s="56">
        <v>3143</v>
      </c>
      <c r="M18" s="56">
        <v>2556</v>
      </c>
      <c r="N18" s="56">
        <v>2124</v>
      </c>
      <c r="O18" s="56">
        <v>1993</v>
      </c>
      <c r="P18" s="56">
        <v>1741</v>
      </c>
      <c r="Q18" s="56">
        <v>1532</v>
      </c>
      <c r="R18" s="56">
        <v>1093</v>
      </c>
      <c r="S18" s="56">
        <v>760</v>
      </c>
      <c r="T18" s="56">
        <v>461</v>
      </c>
      <c r="U18" s="56">
        <v>216</v>
      </c>
      <c r="V18" s="130">
        <v>97</v>
      </c>
    </row>
    <row r="19" spans="2:22" ht="12" customHeight="1">
      <c r="B19" s="127"/>
      <c r="C19" s="53" t="s">
        <v>491</v>
      </c>
      <c r="D19" s="54">
        <f t="shared" si="3"/>
        <v>36830</v>
      </c>
      <c r="E19" s="129">
        <v>2745</v>
      </c>
      <c r="F19" s="129">
        <v>3142</v>
      </c>
      <c r="G19" s="56">
        <v>4230</v>
      </c>
      <c r="H19" s="56">
        <v>3573</v>
      </c>
      <c r="I19" s="56">
        <v>2633</v>
      </c>
      <c r="J19" s="56">
        <v>2673</v>
      </c>
      <c r="K19" s="56">
        <v>2950</v>
      </c>
      <c r="L19" s="56">
        <v>2980</v>
      </c>
      <c r="M19" s="56">
        <v>2419</v>
      </c>
      <c r="N19" s="56">
        <v>2012</v>
      </c>
      <c r="O19" s="56">
        <v>1888</v>
      </c>
      <c r="P19" s="56">
        <v>1651</v>
      </c>
      <c r="Q19" s="56">
        <v>1452</v>
      </c>
      <c r="R19" s="56">
        <v>1035</v>
      </c>
      <c r="S19" s="56">
        <v>719</v>
      </c>
      <c r="T19" s="56">
        <v>435</v>
      </c>
      <c r="U19" s="56">
        <v>203</v>
      </c>
      <c r="V19" s="130">
        <v>90</v>
      </c>
    </row>
    <row r="20" spans="2:22" ht="12" customHeight="1">
      <c r="B20" s="127"/>
      <c r="C20" s="53" t="s">
        <v>492</v>
      </c>
      <c r="D20" s="54">
        <f t="shared" si="3"/>
        <v>35117</v>
      </c>
      <c r="E20" s="129">
        <v>2616</v>
      </c>
      <c r="F20" s="129">
        <v>2994</v>
      </c>
      <c r="G20" s="56">
        <v>4030</v>
      </c>
      <c r="H20" s="56">
        <v>3406</v>
      </c>
      <c r="I20" s="56">
        <v>2511</v>
      </c>
      <c r="J20" s="56">
        <v>2550</v>
      </c>
      <c r="K20" s="56">
        <v>2813</v>
      </c>
      <c r="L20" s="56">
        <v>2841</v>
      </c>
      <c r="M20" s="56">
        <v>2309</v>
      </c>
      <c r="N20" s="56">
        <v>1919</v>
      </c>
      <c r="O20" s="56">
        <v>1801</v>
      </c>
      <c r="P20" s="56">
        <v>1574</v>
      </c>
      <c r="Q20" s="56">
        <v>1384</v>
      </c>
      <c r="R20" s="56">
        <v>987</v>
      </c>
      <c r="S20" s="56">
        <v>687</v>
      </c>
      <c r="T20" s="56">
        <v>415</v>
      </c>
      <c r="U20" s="56">
        <v>194</v>
      </c>
      <c r="V20" s="130">
        <v>86</v>
      </c>
    </row>
    <row r="21" spans="2:22" ht="12" customHeight="1">
      <c r="B21" s="127"/>
      <c r="C21" s="53" t="s">
        <v>493</v>
      </c>
      <c r="D21" s="54">
        <f t="shared" si="3"/>
        <v>44205</v>
      </c>
      <c r="E21" s="129">
        <v>3294</v>
      </c>
      <c r="F21" s="129">
        <v>3770</v>
      </c>
      <c r="G21" s="56">
        <v>5076</v>
      </c>
      <c r="H21" s="56">
        <v>4289</v>
      </c>
      <c r="I21" s="56">
        <v>3161</v>
      </c>
      <c r="J21" s="56">
        <v>3209</v>
      </c>
      <c r="K21" s="56">
        <v>3541</v>
      </c>
      <c r="L21" s="56">
        <v>3577</v>
      </c>
      <c r="M21" s="56">
        <v>2904</v>
      </c>
      <c r="N21" s="56">
        <v>2414</v>
      </c>
      <c r="O21" s="56">
        <v>2267</v>
      </c>
      <c r="P21" s="56">
        <v>1980</v>
      </c>
      <c r="Q21" s="56">
        <v>1742</v>
      </c>
      <c r="R21" s="56">
        <v>1242</v>
      </c>
      <c r="S21" s="56">
        <v>864</v>
      </c>
      <c r="T21" s="56">
        <v>523</v>
      </c>
      <c r="U21" s="56">
        <v>244</v>
      </c>
      <c r="V21" s="130">
        <v>108</v>
      </c>
    </row>
    <row r="22" spans="2:22" ht="12" customHeight="1">
      <c r="B22" s="127"/>
      <c r="C22" s="53" t="s">
        <v>494</v>
      </c>
      <c r="D22" s="54">
        <f t="shared" si="3"/>
        <v>40272</v>
      </c>
      <c r="E22" s="129">
        <v>3011</v>
      </c>
      <c r="F22" s="129">
        <v>3445</v>
      </c>
      <c r="G22" s="56">
        <v>4638</v>
      </c>
      <c r="H22" s="56">
        <v>3912</v>
      </c>
      <c r="I22" s="56">
        <v>2876</v>
      </c>
      <c r="J22" s="56">
        <v>2920</v>
      </c>
      <c r="K22" s="56">
        <v>3227</v>
      </c>
      <c r="L22" s="56">
        <v>3258</v>
      </c>
      <c r="M22" s="56">
        <v>2638</v>
      </c>
      <c r="N22" s="56">
        <v>2197</v>
      </c>
      <c r="O22" s="56">
        <v>2062</v>
      </c>
      <c r="P22" s="56">
        <v>1802</v>
      </c>
      <c r="Q22" s="56">
        <v>1586</v>
      </c>
      <c r="R22" s="56">
        <v>1130</v>
      </c>
      <c r="S22" s="56">
        <v>783</v>
      </c>
      <c r="T22" s="56">
        <v>472</v>
      </c>
      <c r="U22" s="56">
        <v>218</v>
      </c>
      <c r="V22" s="130">
        <v>97</v>
      </c>
    </row>
    <row r="23" spans="2:22" ht="12" customHeight="1">
      <c r="B23" s="127"/>
      <c r="C23" s="53" t="s">
        <v>495</v>
      </c>
      <c r="D23" s="54">
        <f t="shared" si="3"/>
        <v>28842</v>
      </c>
      <c r="E23" s="129">
        <v>2150</v>
      </c>
      <c r="F23" s="129">
        <v>2461</v>
      </c>
      <c r="G23" s="56">
        <v>3313</v>
      </c>
      <c r="H23" s="56">
        <v>2798</v>
      </c>
      <c r="I23" s="56">
        <v>2061</v>
      </c>
      <c r="J23" s="56">
        <v>2094</v>
      </c>
      <c r="K23" s="56">
        <v>2311</v>
      </c>
      <c r="L23" s="56">
        <v>2333</v>
      </c>
      <c r="M23" s="56">
        <v>1895</v>
      </c>
      <c r="N23" s="56">
        <v>1575</v>
      </c>
      <c r="O23" s="56">
        <v>1478</v>
      </c>
      <c r="P23" s="56">
        <v>1292</v>
      </c>
      <c r="Q23" s="56">
        <v>1137</v>
      </c>
      <c r="R23" s="56">
        <v>811</v>
      </c>
      <c r="S23" s="56">
        <v>563</v>
      </c>
      <c r="T23" s="56">
        <v>341</v>
      </c>
      <c r="U23" s="56">
        <v>158</v>
      </c>
      <c r="V23" s="130">
        <v>71</v>
      </c>
    </row>
    <row r="24" spans="2:22" ht="12" customHeight="1">
      <c r="B24" s="127"/>
      <c r="C24" s="53"/>
      <c r="D24" s="54"/>
      <c r="E24" s="131"/>
      <c r="F24" s="131"/>
      <c r="G24" s="56"/>
      <c r="H24" s="6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130"/>
    </row>
    <row r="25" spans="2:22" ht="12" customHeight="1">
      <c r="B25" s="1338" t="s">
        <v>522</v>
      </c>
      <c r="C25" s="1332"/>
      <c r="D25" s="54">
        <f aca="true" t="shared" si="4" ref="D25:V25">SUM(D26:D32)</f>
        <v>87900</v>
      </c>
      <c r="E25" s="56">
        <f t="shared" si="4"/>
        <v>6991</v>
      </c>
      <c r="F25" s="56">
        <f t="shared" si="4"/>
        <v>8910</v>
      </c>
      <c r="G25" s="56">
        <f t="shared" si="4"/>
        <v>11359</v>
      </c>
      <c r="H25" s="56">
        <f t="shared" si="4"/>
        <v>7415</v>
      </c>
      <c r="I25" s="56">
        <f t="shared" si="4"/>
        <v>5393</v>
      </c>
      <c r="J25" s="56">
        <f t="shared" si="4"/>
        <v>5734</v>
      </c>
      <c r="K25" s="56">
        <f t="shared" si="4"/>
        <v>6657</v>
      </c>
      <c r="L25" s="56">
        <f t="shared" si="4"/>
        <v>6617</v>
      </c>
      <c r="M25" s="56">
        <f t="shared" si="4"/>
        <v>5559</v>
      </c>
      <c r="N25" s="56">
        <f t="shared" si="4"/>
        <v>4801</v>
      </c>
      <c r="O25" s="56">
        <f t="shared" si="4"/>
        <v>4691</v>
      </c>
      <c r="P25" s="56">
        <f t="shared" si="4"/>
        <v>4027</v>
      </c>
      <c r="Q25" s="56">
        <f t="shared" si="4"/>
        <v>3648</v>
      </c>
      <c r="R25" s="56">
        <f t="shared" si="4"/>
        <v>2619</v>
      </c>
      <c r="S25" s="56">
        <f t="shared" si="4"/>
        <v>1768</v>
      </c>
      <c r="T25" s="56">
        <f t="shared" si="4"/>
        <v>1006</v>
      </c>
      <c r="U25" s="56">
        <f t="shared" si="4"/>
        <v>471</v>
      </c>
      <c r="V25" s="130">
        <f t="shared" si="4"/>
        <v>234</v>
      </c>
    </row>
    <row r="26" spans="2:22" ht="12" customHeight="1">
      <c r="B26" s="127"/>
      <c r="C26" s="53" t="s">
        <v>523</v>
      </c>
      <c r="D26" s="54">
        <f aca="true" t="shared" si="5" ref="D26:D32">SUM(E26:V26)</f>
        <v>9844</v>
      </c>
      <c r="E26" s="129">
        <v>783</v>
      </c>
      <c r="F26" s="129">
        <v>998</v>
      </c>
      <c r="G26" s="56">
        <v>1272</v>
      </c>
      <c r="H26" s="56">
        <v>830</v>
      </c>
      <c r="I26" s="56">
        <v>605</v>
      </c>
      <c r="J26" s="56">
        <v>642</v>
      </c>
      <c r="K26" s="56">
        <v>746</v>
      </c>
      <c r="L26" s="56">
        <v>741</v>
      </c>
      <c r="M26" s="56">
        <v>622</v>
      </c>
      <c r="N26" s="56">
        <v>538</v>
      </c>
      <c r="O26" s="56">
        <v>525</v>
      </c>
      <c r="P26" s="56">
        <v>451</v>
      </c>
      <c r="Q26" s="56">
        <v>408</v>
      </c>
      <c r="R26" s="56">
        <v>293</v>
      </c>
      <c r="S26" s="56">
        <v>198</v>
      </c>
      <c r="T26" s="56">
        <v>113</v>
      </c>
      <c r="U26" s="56">
        <v>53</v>
      </c>
      <c r="V26" s="130">
        <v>26</v>
      </c>
    </row>
    <row r="27" spans="2:22" ht="12" customHeight="1">
      <c r="B27" s="127"/>
      <c r="C27" s="53" t="s">
        <v>524</v>
      </c>
      <c r="D27" s="54">
        <f t="shared" si="5"/>
        <v>9718</v>
      </c>
      <c r="E27" s="129">
        <v>772</v>
      </c>
      <c r="F27" s="129">
        <v>984</v>
      </c>
      <c r="G27" s="56">
        <v>1255</v>
      </c>
      <c r="H27" s="56">
        <v>819</v>
      </c>
      <c r="I27" s="56">
        <v>596</v>
      </c>
      <c r="J27" s="56">
        <v>635</v>
      </c>
      <c r="K27" s="56">
        <v>736</v>
      </c>
      <c r="L27" s="56">
        <v>732</v>
      </c>
      <c r="M27" s="56">
        <v>615</v>
      </c>
      <c r="N27" s="56">
        <v>531</v>
      </c>
      <c r="O27" s="56">
        <v>519</v>
      </c>
      <c r="P27" s="56">
        <v>445</v>
      </c>
      <c r="Q27" s="56">
        <v>403</v>
      </c>
      <c r="R27" s="56">
        <v>290</v>
      </c>
      <c r="S27" s="56">
        <v>196</v>
      </c>
      <c r="T27" s="56">
        <v>112</v>
      </c>
      <c r="U27" s="56">
        <v>52</v>
      </c>
      <c r="V27" s="132">
        <v>26</v>
      </c>
    </row>
    <row r="28" spans="2:22" ht="12" customHeight="1">
      <c r="B28" s="127"/>
      <c r="C28" s="53" t="s">
        <v>525</v>
      </c>
      <c r="D28" s="54">
        <f t="shared" si="5"/>
        <v>12090</v>
      </c>
      <c r="E28" s="129">
        <v>961</v>
      </c>
      <c r="F28" s="129">
        <v>1225</v>
      </c>
      <c r="G28" s="56">
        <v>1562</v>
      </c>
      <c r="H28" s="56">
        <v>1020</v>
      </c>
      <c r="I28" s="56">
        <v>742</v>
      </c>
      <c r="J28" s="56">
        <v>788</v>
      </c>
      <c r="K28" s="56">
        <v>916</v>
      </c>
      <c r="L28" s="56">
        <v>910</v>
      </c>
      <c r="M28" s="56">
        <v>765</v>
      </c>
      <c r="N28" s="56">
        <v>660</v>
      </c>
      <c r="O28" s="56">
        <v>645</v>
      </c>
      <c r="P28" s="56">
        <v>554</v>
      </c>
      <c r="Q28" s="56">
        <v>502</v>
      </c>
      <c r="R28" s="100">
        <v>361</v>
      </c>
      <c r="S28" s="56">
        <v>243</v>
      </c>
      <c r="T28" s="56">
        <v>138</v>
      </c>
      <c r="U28" s="56">
        <v>65</v>
      </c>
      <c r="V28" s="130">
        <v>33</v>
      </c>
    </row>
    <row r="29" spans="2:22" ht="12" customHeight="1">
      <c r="B29" s="127"/>
      <c r="C29" s="53" t="s">
        <v>526</v>
      </c>
      <c r="D29" s="54">
        <f t="shared" si="5"/>
        <v>9584</v>
      </c>
      <c r="E29" s="129">
        <v>762</v>
      </c>
      <c r="F29" s="129">
        <v>971</v>
      </c>
      <c r="G29" s="56">
        <v>1237</v>
      </c>
      <c r="H29" s="56">
        <v>808</v>
      </c>
      <c r="I29" s="56">
        <v>588</v>
      </c>
      <c r="J29" s="56">
        <v>625</v>
      </c>
      <c r="K29" s="56">
        <v>726</v>
      </c>
      <c r="L29" s="56">
        <v>722</v>
      </c>
      <c r="M29" s="56">
        <v>607</v>
      </c>
      <c r="N29" s="56">
        <v>524</v>
      </c>
      <c r="O29" s="56">
        <v>512</v>
      </c>
      <c r="P29" s="56">
        <v>439</v>
      </c>
      <c r="Q29" s="56">
        <v>398</v>
      </c>
      <c r="R29" s="100">
        <v>285</v>
      </c>
      <c r="S29" s="56">
        <v>193</v>
      </c>
      <c r="T29" s="56">
        <v>110</v>
      </c>
      <c r="U29" s="56">
        <v>51</v>
      </c>
      <c r="V29" s="132">
        <v>26</v>
      </c>
    </row>
    <row r="30" spans="2:22" ht="12" customHeight="1">
      <c r="B30" s="127"/>
      <c r="C30" s="53" t="s">
        <v>527</v>
      </c>
      <c r="D30" s="54">
        <f t="shared" si="5"/>
        <v>15126</v>
      </c>
      <c r="E30" s="129">
        <v>1203</v>
      </c>
      <c r="F30" s="129">
        <v>1534</v>
      </c>
      <c r="G30" s="56">
        <v>1955</v>
      </c>
      <c r="H30" s="56">
        <v>1276</v>
      </c>
      <c r="I30" s="56">
        <v>928</v>
      </c>
      <c r="J30" s="56">
        <v>986</v>
      </c>
      <c r="K30" s="56">
        <v>1145</v>
      </c>
      <c r="L30" s="56">
        <v>1139</v>
      </c>
      <c r="M30" s="56">
        <v>957</v>
      </c>
      <c r="N30" s="56">
        <v>826</v>
      </c>
      <c r="O30" s="56">
        <v>808</v>
      </c>
      <c r="P30" s="56">
        <v>693</v>
      </c>
      <c r="Q30" s="56">
        <v>628</v>
      </c>
      <c r="R30" s="56">
        <v>451</v>
      </c>
      <c r="S30" s="56">
        <v>304</v>
      </c>
      <c r="T30" s="56">
        <v>173</v>
      </c>
      <c r="U30" s="56">
        <v>81</v>
      </c>
      <c r="V30" s="130">
        <v>39</v>
      </c>
    </row>
    <row r="31" spans="2:22" ht="12" customHeight="1">
      <c r="B31" s="127"/>
      <c r="C31" s="53" t="s">
        <v>528</v>
      </c>
      <c r="D31" s="54">
        <f t="shared" si="5"/>
        <v>10676</v>
      </c>
      <c r="E31" s="129">
        <v>849</v>
      </c>
      <c r="F31" s="129">
        <v>1082</v>
      </c>
      <c r="G31" s="56">
        <v>1381</v>
      </c>
      <c r="H31" s="56">
        <v>901</v>
      </c>
      <c r="I31" s="56">
        <v>654</v>
      </c>
      <c r="J31" s="56">
        <v>697</v>
      </c>
      <c r="K31" s="56">
        <v>808</v>
      </c>
      <c r="L31" s="56">
        <v>803</v>
      </c>
      <c r="M31" s="56">
        <v>675</v>
      </c>
      <c r="N31" s="56">
        <v>583</v>
      </c>
      <c r="O31" s="56">
        <v>569</v>
      </c>
      <c r="P31" s="56">
        <v>490</v>
      </c>
      <c r="Q31" s="56">
        <v>443</v>
      </c>
      <c r="R31" s="56">
        <v>318</v>
      </c>
      <c r="S31" s="56">
        <v>215</v>
      </c>
      <c r="T31" s="56">
        <v>122</v>
      </c>
      <c r="U31" s="56">
        <v>57</v>
      </c>
      <c r="V31" s="130">
        <v>29</v>
      </c>
    </row>
    <row r="32" spans="2:22" ht="12" customHeight="1">
      <c r="B32" s="127"/>
      <c r="C32" s="53" t="s">
        <v>529</v>
      </c>
      <c r="D32" s="54">
        <f t="shared" si="5"/>
        <v>20862</v>
      </c>
      <c r="E32" s="129">
        <v>1661</v>
      </c>
      <c r="F32" s="129">
        <v>2116</v>
      </c>
      <c r="G32" s="56">
        <v>2697</v>
      </c>
      <c r="H32" s="56">
        <v>1761</v>
      </c>
      <c r="I32" s="56">
        <v>1280</v>
      </c>
      <c r="J32" s="56">
        <v>1361</v>
      </c>
      <c r="K32" s="56">
        <v>1580</v>
      </c>
      <c r="L32" s="56">
        <v>1570</v>
      </c>
      <c r="M32" s="56">
        <v>1318</v>
      </c>
      <c r="N32" s="56">
        <v>1139</v>
      </c>
      <c r="O32" s="56">
        <v>1113</v>
      </c>
      <c r="P32" s="56">
        <v>955</v>
      </c>
      <c r="Q32" s="56">
        <v>866</v>
      </c>
      <c r="R32" s="56">
        <v>621</v>
      </c>
      <c r="S32" s="56">
        <v>419</v>
      </c>
      <c r="T32" s="56">
        <v>238</v>
      </c>
      <c r="U32" s="56">
        <v>112</v>
      </c>
      <c r="V32" s="130">
        <v>55</v>
      </c>
    </row>
    <row r="33" spans="2:22" ht="12" customHeight="1">
      <c r="B33" s="127"/>
      <c r="C33" s="53"/>
      <c r="D33" s="54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130"/>
    </row>
    <row r="34" spans="2:22" ht="12" customHeight="1">
      <c r="B34" s="1338" t="s">
        <v>530</v>
      </c>
      <c r="C34" s="1332"/>
      <c r="D34" s="54">
        <f aca="true" t="shared" si="6" ref="D34:V34">SUM(D35)</f>
        <v>17477</v>
      </c>
      <c r="E34" s="56">
        <f t="shared" si="6"/>
        <v>1384</v>
      </c>
      <c r="F34" s="56">
        <f t="shared" si="6"/>
        <v>1762</v>
      </c>
      <c r="G34" s="56">
        <f t="shared" si="6"/>
        <v>2248</v>
      </c>
      <c r="H34" s="56">
        <f t="shared" si="6"/>
        <v>1470</v>
      </c>
      <c r="I34" s="56">
        <f t="shared" si="6"/>
        <v>1076</v>
      </c>
      <c r="J34" s="56">
        <f t="shared" si="6"/>
        <v>1142</v>
      </c>
      <c r="K34" s="56">
        <f t="shared" si="6"/>
        <v>1324</v>
      </c>
      <c r="L34" s="56">
        <f t="shared" si="6"/>
        <v>1316</v>
      </c>
      <c r="M34" s="56">
        <f t="shared" si="6"/>
        <v>1111</v>
      </c>
      <c r="N34" s="56">
        <f t="shared" si="6"/>
        <v>959</v>
      </c>
      <c r="O34" s="56">
        <f t="shared" si="6"/>
        <v>935</v>
      </c>
      <c r="P34" s="56">
        <f t="shared" si="6"/>
        <v>801</v>
      </c>
      <c r="Q34" s="56">
        <f t="shared" si="6"/>
        <v>726</v>
      </c>
      <c r="R34" s="56">
        <f t="shared" si="6"/>
        <v>523</v>
      </c>
      <c r="S34" s="56">
        <f t="shared" si="6"/>
        <v>354</v>
      </c>
      <c r="T34" s="56">
        <f t="shared" si="6"/>
        <v>203</v>
      </c>
      <c r="U34" s="56">
        <f t="shared" si="6"/>
        <v>95</v>
      </c>
      <c r="V34" s="130">
        <f t="shared" si="6"/>
        <v>48</v>
      </c>
    </row>
    <row r="35" spans="2:22" ht="12" customHeight="1">
      <c r="B35" s="127"/>
      <c r="C35" s="53" t="s">
        <v>496</v>
      </c>
      <c r="D35" s="54">
        <f>SUM(E35:V35)</f>
        <v>17477</v>
      </c>
      <c r="E35" s="56">
        <v>1384</v>
      </c>
      <c r="F35" s="56">
        <v>1762</v>
      </c>
      <c r="G35" s="56">
        <v>2248</v>
      </c>
      <c r="H35" s="56">
        <v>1470</v>
      </c>
      <c r="I35" s="56">
        <v>1076</v>
      </c>
      <c r="J35" s="56">
        <v>1142</v>
      </c>
      <c r="K35" s="56">
        <v>1324</v>
      </c>
      <c r="L35" s="56">
        <v>1316</v>
      </c>
      <c r="M35" s="56">
        <v>1111</v>
      </c>
      <c r="N35" s="56">
        <v>959</v>
      </c>
      <c r="O35" s="56">
        <v>935</v>
      </c>
      <c r="P35" s="56">
        <v>801</v>
      </c>
      <c r="Q35" s="56">
        <v>726</v>
      </c>
      <c r="R35" s="56">
        <v>523</v>
      </c>
      <c r="S35" s="56">
        <v>354</v>
      </c>
      <c r="T35" s="56">
        <v>203</v>
      </c>
      <c r="U35" s="56">
        <v>95</v>
      </c>
      <c r="V35" s="130">
        <v>48</v>
      </c>
    </row>
    <row r="36" spans="2:22" ht="12" customHeight="1">
      <c r="B36" s="127"/>
      <c r="C36" s="53"/>
      <c r="D36" s="54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130"/>
    </row>
    <row r="37" spans="2:22" ht="12" customHeight="1">
      <c r="B37" s="1338" t="s">
        <v>531</v>
      </c>
      <c r="C37" s="1332"/>
      <c r="D37" s="54">
        <f aca="true" t="shared" si="7" ref="D37:V37">SUM(D38:D41)</f>
        <v>49818</v>
      </c>
      <c r="E37" s="56">
        <f t="shared" si="7"/>
        <v>3959</v>
      </c>
      <c r="F37" s="56">
        <f t="shared" si="7"/>
        <v>5047</v>
      </c>
      <c r="G37" s="56">
        <f t="shared" si="7"/>
        <v>6435</v>
      </c>
      <c r="H37" s="56">
        <f t="shared" si="7"/>
        <v>4199</v>
      </c>
      <c r="I37" s="56">
        <f t="shared" si="7"/>
        <v>3058</v>
      </c>
      <c r="J37" s="56">
        <f t="shared" si="7"/>
        <v>3252</v>
      </c>
      <c r="K37" s="56">
        <f t="shared" si="7"/>
        <v>3774</v>
      </c>
      <c r="L37" s="56">
        <f t="shared" si="7"/>
        <v>3748</v>
      </c>
      <c r="M37" s="56">
        <f t="shared" si="7"/>
        <v>3154</v>
      </c>
      <c r="N37" s="56">
        <f t="shared" si="7"/>
        <v>2722</v>
      </c>
      <c r="O37" s="56">
        <f t="shared" si="7"/>
        <v>2661</v>
      </c>
      <c r="P37" s="56">
        <f t="shared" si="7"/>
        <v>2282</v>
      </c>
      <c r="Q37" s="56">
        <f t="shared" si="7"/>
        <v>2067</v>
      </c>
      <c r="R37" s="56">
        <f t="shared" si="7"/>
        <v>1486</v>
      </c>
      <c r="S37" s="56">
        <f t="shared" si="7"/>
        <v>1002</v>
      </c>
      <c r="T37" s="56">
        <f t="shared" si="7"/>
        <v>573</v>
      </c>
      <c r="U37" s="56">
        <f t="shared" si="7"/>
        <v>269</v>
      </c>
      <c r="V37" s="130">
        <f t="shared" si="7"/>
        <v>130</v>
      </c>
    </row>
    <row r="38" spans="2:22" ht="12" customHeight="1">
      <c r="B38" s="127"/>
      <c r="C38" s="53" t="s">
        <v>532</v>
      </c>
      <c r="D38" s="54">
        <f>SUM(E38:V38)</f>
        <v>7768</v>
      </c>
      <c r="E38" s="56">
        <v>618</v>
      </c>
      <c r="F38" s="56">
        <v>788</v>
      </c>
      <c r="G38" s="56">
        <v>1005</v>
      </c>
      <c r="H38" s="56">
        <v>655</v>
      </c>
      <c r="I38" s="56">
        <v>476</v>
      </c>
      <c r="J38" s="56">
        <v>506</v>
      </c>
      <c r="K38" s="56">
        <v>588</v>
      </c>
      <c r="L38" s="56">
        <v>584</v>
      </c>
      <c r="M38" s="56">
        <v>491</v>
      </c>
      <c r="N38" s="56">
        <v>424</v>
      </c>
      <c r="O38" s="56">
        <v>414</v>
      </c>
      <c r="P38" s="56">
        <v>356</v>
      </c>
      <c r="Q38" s="56">
        <v>322</v>
      </c>
      <c r="R38" s="56">
        <v>232</v>
      </c>
      <c r="S38" s="56">
        <v>157</v>
      </c>
      <c r="T38" s="56">
        <v>89</v>
      </c>
      <c r="U38" s="56">
        <v>43</v>
      </c>
      <c r="V38" s="130">
        <v>20</v>
      </c>
    </row>
    <row r="39" spans="2:22" ht="12" customHeight="1">
      <c r="B39" s="127"/>
      <c r="C39" s="53" t="s">
        <v>533</v>
      </c>
      <c r="D39" s="54">
        <f>SUM(E39:V39)</f>
        <v>9350</v>
      </c>
      <c r="E39" s="56">
        <v>743</v>
      </c>
      <c r="F39" s="56">
        <v>947</v>
      </c>
      <c r="G39" s="56">
        <v>1207</v>
      </c>
      <c r="H39" s="56">
        <v>788</v>
      </c>
      <c r="I39" s="56">
        <v>574</v>
      </c>
      <c r="J39" s="56">
        <v>611</v>
      </c>
      <c r="K39" s="56">
        <v>708</v>
      </c>
      <c r="L39" s="56">
        <v>704</v>
      </c>
      <c r="M39" s="56">
        <v>592</v>
      </c>
      <c r="N39" s="56">
        <v>511</v>
      </c>
      <c r="O39" s="56">
        <v>500</v>
      </c>
      <c r="P39" s="56">
        <v>428</v>
      </c>
      <c r="Q39" s="56">
        <v>388</v>
      </c>
      <c r="R39" s="56">
        <v>279</v>
      </c>
      <c r="S39" s="56">
        <v>188</v>
      </c>
      <c r="T39" s="56">
        <v>108</v>
      </c>
      <c r="U39" s="56">
        <v>50</v>
      </c>
      <c r="V39" s="130">
        <v>24</v>
      </c>
    </row>
    <row r="40" spans="2:22" ht="12" customHeight="1">
      <c r="B40" s="127"/>
      <c r="C40" s="53" t="s">
        <v>534</v>
      </c>
      <c r="D40" s="54">
        <f>SUM(E40:V40)</f>
        <v>10079</v>
      </c>
      <c r="E40" s="56">
        <v>802</v>
      </c>
      <c r="F40" s="56">
        <v>1023</v>
      </c>
      <c r="G40" s="56">
        <v>1303</v>
      </c>
      <c r="H40" s="56">
        <v>850</v>
      </c>
      <c r="I40" s="56">
        <v>618</v>
      </c>
      <c r="J40" s="56">
        <v>657</v>
      </c>
      <c r="K40" s="56">
        <v>764</v>
      </c>
      <c r="L40" s="56">
        <v>759</v>
      </c>
      <c r="M40" s="56">
        <v>637</v>
      </c>
      <c r="N40" s="56">
        <v>550</v>
      </c>
      <c r="O40" s="56">
        <v>537</v>
      </c>
      <c r="P40" s="56">
        <v>462</v>
      </c>
      <c r="Q40" s="56">
        <v>418</v>
      </c>
      <c r="R40" s="56">
        <v>300</v>
      </c>
      <c r="S40" s="56">
        <v>203</v>
      </c>
      <c r="T40" s="56">
        <v>116</v>
      </c>
      <c r="U40" s="56">
        <v>54</v>
      </c>
      <c r="V40" s="130">
        <v>26</v>
      </c>
    </row>
    <row r="41" spans="2:22" ht="12" customHeight="1">
      <c r="B41" s="127"/>
      <c r="C41" s="53" t="s">
        <v>497</v>
      </c>
      <c r="D41" s="54">
        <f>SUM(E41:V41)</f>
        <v>22621</v>
      </c>
      <c r="E41" s="56">
        <v>1796</v>
      </c>
      <c r="F41" s="56">
        <v>2289</v>
      </c>
      <c r="G41" s="56">
        <v>2920</v>
      </c>
      <c r="H41" s="56">
        <v>1906</v>
      </c>
      <c r="I41" s="56">
        <v>1390</v>
      </c>
      <c r="J41" s="56">
        <v>1478</v>
      </c>
      <c r="K41" s="56">
        <v>1714</v>
      </c>
      <c r="L41" s="56">
        <v>1701</v>
      </c>
      <c r="M41" s="56">
        <v>1434</v>
      </c>
      <c r="N41" s="56">
        <v>1237</v>
      </c>
      <c r="O41" s="56">
        <v>1210</v>
      </c>
      <c r="P41" s="56">
        <v>1036</v>
      </c>
      <c r="Q41" s="56">
        <v>939</v>
      </c>
      <c r="R41" s="56">
        <v>675</v>
      </c>
      <c r="S41" s="56">
        <v>454</v>
      </c>
      <c r="T41" s="56">
        <v>260</v>
      </c>
      <c r="U41" s="56">
        <v>122</v>
      </c>
      <c r="V41" s="130">
        <v>60</v>
      </c>
    </row>
    <row r="42" spans="2:22" ht="12" customHeight="1">
      <c r="B42" s="127"/>
      <c r="C42" s="53"/>
      <c r="D42" s="54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130"/>
    </row>
    <row r="43" spans="2:22" s="114" customFormat="1" ht="12" customHeight="1">
      <c r="B43" s="1338" t="s">
        <v>535</v>
      </c>
      <c r="C43" s="1332"/>
      <c r="D43" s="54">
        <f aca="true" t="shared" si="8" ref="D43:I43">SUM(D44:D50)</f>
        <v>74952</v>
      </c>
      <c r="E43" s="56">
        <f t="shared" si="8"/>
        <v>7016</v>
      </c>
      <c r="F43" s="56">
        <f t="shared" si="8"/>
        <v>8422</v>
      </c>
      <c r="G43" s="56">
        <f t="shared" si="8"/>
        <v>10030</v>
      </c>
      <c r="H43" s="56">
        <f t="shared" si="8"/>
        <v>5573</v>
      </c>
      <c r="I43" s="56">
        <f t="shared" si="8"/>
        <v>4429</v>
      </c>
      <c r="J43" s="56">
        <v>6839</v>
      </c>
      <c r="K43" s="56">
        <f aca="true" t="shared" si="9" ref="K43:V43">SUM(K44:K50)</f>
        <v>5833</v>
      </c>
      <c r="L43" s="56">
        <f t="shared" si="9"/>
        <v>5953</v>
      </c>
      <c r="M43" s="56">
        <f t="shared" si="9"/>
        <v>4909</v>
      </c>
      <c r="N43" s="56">
        <f t="shared" si="9"/>
        <v>3832</v>
      </c>
      <c r="O43" s="56">
        <f t="shared" si="9"/>
        <v>3603</v>
      </c>
      <c r="P43" s="56">
        <f t="shared" si="9"/>
        <v>3225</v>
      </c>
      <c r="Q43" s="56">
        <f t="shared" si="9"/>
        <v>2872</v>
      </c>
      <c r="R43" s="56">
        <f t="shared" si="9"/>
        <v>2024</v>
      </c>
      <c r="S43" s="56">
        <f t="shared" si="9"/>
        <v>1248</v>
      </c>
      <c r="T43" s="56">
        <f t="shared" si="9"/>
        <v>709</v>
      </c>
      <c r="U43" s="56">
        <f t="shared" si="9"/>
        <v>294</v>
      </c>
      <c r="V43" s="130">
        <f t="shared" si="9"/>
        <v>141</v>
      </c>
    </row>
    <row r="44" spans="2:22" ht="12" customHeight="1">
      <c r="B44" s="127"/>
      <c r="C44" s="53" t="s">
        <v>536</v>
      </c>
      <c r="D44" s="54">
        <f aca="true" t="shared" si="10" ref="D44:D50">SUM(E44:V44)</f>
        <v>9388</v>
      </c>
      <c r="E44" s="56">
        <v>879</v>
      </c>
      <c r="F44" s="56">
        <v>1055</v>
      </c>
      <c r="G44" s="56">
        <v>1256</v>
      </c>
      <c r="H44" s="56">
        <v>698</v>
      </c>
      <c r="I44" s="56">
        <v>555</v>
      </c>
      <c r="J44" s="56">
        <v>606</v>
      </c>
      <c r="K44" s="56">
        <v>731</v>
      </c>
      <c r="L44" s="56">
        <v>745</v>
      </c>
      <c r="M44" s="56">
        <v>615</v>
      </c>
      <c r="N44" s="56">
        <v>479</v>
      </c>
      <c r="O44" s="56">
        <v>452</v>
      </c>
      <c r="P44" s="56">
        <v>404</v>
      </c>
      <c r="Q44" s="56">
        <v>359</v>
      </c>
      <c r="R44" s="56">
        <v>254</v>
      </c>
      <c r="S44" s="56">
        <v>156</v>
      </c>
      <c r="T44" s="56">
        <v>89</v>
      </c>
      <c r="U44" s="56">
        <v>37</v>
      </c>
      <c r="V44" s="130">
        <v>18</v>
      </c>
    </row>
    <row r="45" spans="2:22" ht="12" customHeight="1">
      <c r="B45" s="127"/>
      <c r="C45" s="53" t="s">
        <v>537</v>
      </c>
      <c r="D45" s="54">
        <f t="shared" si="10"/>
        <v>6879</v>
      </c>
      <c r="E45" s="56">
        <v>644</v>
      </c>
      <c r="F45" s="56">
        <v>773</v>
      </c>
      <c r="G45" s="56">
        <v>921</v>
      </c>
      <c r="H45" s="56">
        <v>511</v>
      </c>
      <c r="I45" s="56">
        <v>406</v>
      </c>
      <c r="J45" s="56">
        <v>444</v>
      </c>
      <c r="K45" s="56">
        <v>535</v>
      </c>
      <c r="L45" s="56">
        <v>546</v>
      </c>
      <c r="M45" s="56">
        <v>451</v>
      </c>
      <c r="N45" s="56">
        <v>352</v>
      </c>
      <c r="O45" s="56">
        <v>331</v>
      </c>
      <c r="P45" s="56">
        <v>296</v>
      </c>
      <c r="Q45" s="56">
        <v>263</v>
      </c>
      <c r="R45" s="56">
        <v>186</v>
      </c>
      <c r="S45" s="56">
        <v>115</v>
      </c>
      <c r="T45" s="56">
        <v>65</v>
      </c>
      <c r="U45" s="56">
        <v>27</v>
      </c>
      <c r="V45" s="130">
        <v>13</v>
      </c>
    </row>
    <row r="46" spans="2:22" ht="12" customHeight="1">
      <c r="B46" s="127"/>
      <c r="C46" s="53" t="s">
        <v>498</v>
      </c>
      <c r="D46" s="54">
        <f t="shared" si="10"/>
        <v>9937</v>
      </c>
      <c r="E46" s="56">
        <v>931</v>
      </c>
      <c r="F46" s="56">
        <v>1118</v>
      </c>
      <c r="G46" s="56">
        <v>1331</v>
      </c>
      <c r="H46" s="56">
        <v>739</v>
      </c>
      <c r="I46" s="56">
        <v>586</v>
      </c>
      <c r="J46" s="56">
        <v>641</v>
      </c>
      <c r="K46" s="56">
        <v>773</v>
      </c>
      <c r="L46" s="56">
        <v>789</v>
      </c>
      <c r="M46" s="56">
        <v>650</v>
      </c>
      <c r="N46" s="56">
        <v>508</v>
      </c>
      <c r="O46" s="56">
        <v>478</v>
      </c>
      <c r="P46" s="56">
        <v>428</v>
      </c>
      <c r="Q46" s="56">
        <v>381</v>
      </c>
      <c r="R46" s="56">
        <v>268</v>
      </c>
      <c r="S46" s="56">
        <v>166</v>
      </c>
      <c r="T46" s="56">
        <v>93</v>
      </c>
      <c r="U46" s="56">
        <v>39</v>
      </c>
      <c r="V46" s="130">
        <v>18</v>
      </c>
    </row>
    <row r="47" spans="2:22" ht="12" customHeight="1">
      <c r="B47" s="127"/>
      <c r="C47" s="53" t="s">
        <v>499</v>
      </c>
      <c r="D47" s="54">
        <f t="shared" si="10"/>
        <v>7648</v>
      </c>
      <c r="E47" s="56">
        <v>714</v>
      </c>
      <c r="F47" s="56">
        <v>857</v>
      </c>
      <c r="G47" s="56">
        <v>1022</v>
      </c>
      <c r="H47" s="56">
        <v>568</v>
      </c>
      <c r="I47" s="56">
        <v>451</v>
      </c>
      <c r="J47" s="56">
        <v>495</v>
      </c>
      <c r="K47" s="56">
        <v>596</v>
      </c>
      <c r="L47" s="56">
        <v>608</v>
      </c>
      <c r="M47" s="56">
        <v>502</v>
      </c>
      <c r="N47" s="56">
        <v>392</v>
      </c>
      <c r="O47" s="56">
        <v>368</v>
      </c>
      <c r="P47" s="56">
        <v>329</v>
      </c>
      <c r="Q47" s="56">
        <v>294</v>
      </c>
      <c r="R47" s="56">
        <v>207</v>
      </c>
      <c r="S47" s="56">
        <v>128</v>
      </c>
      <c r="T47" s="56">
        <v>72</v>
      </c>
      <c r="U47" s="56">
        <v>31</v>
      </c>
      <c r="V47" s="130">
        <v>14</v>
      </c>
    </row>
    <row r="48" spans="2:22" ht="12" customHeight="1">
      <c r="B48" s="127"/>
      <c r="C48" s="53" t="s">
        <v>538</v>
      </c>
      <c r="D48" s="54">
        <f t="shared" si="10"/>
        <v>15796</v>
      </c>
      <c r="E48" s="56">
        <v>1480</v>
      </c>
      <c r="F48" s="56">
        <v>1777</v>
      </c>
      <c r="G48" s="56">
        <v>2115</v>
      </c>
      <c r="H48" s="56">
        <v>1175</v>
      </c>
      <c r="I48" s="56">
        <v>935</v>
      </c>
      <c r="J48" s="56">
        <v>1019</v>
      </c>
      <c r="K48" s="56">
        <v>1229</v>
      </c>
      <c r="L48" s="56">
        <v>1254</v>
      </c>
      <c r="M48" s="56">
        <v>1033</v>
      </c>
      <c r="N48" s="56">
        <v>807</v>
      </c>
      <c r="O48" s="56">
        <v>759</v>
      </c>
      <c r="P48" s="56">
        <v>678</v>
      </c>
      <c r="Q48" s="56">
        <v>605</v>
      </c>
      <c r="R48" s="56">
        <v>426</v>
      </c>
      <c r="S48" s="56">
        <v>262</v>
      </c>
      <c r="T48" s="56">
        <v>150</v>
      </c>
      <c r="U48" s="56">
        <v>61</v>
      </c>
      <c r="V48" s="130">
        <v>31</v>
      </c>
    </row>
    <row r="49" spans="2:22" ht="12" customHeight="1">
      <c r="B49" s="127"/>
      <c r="C49" s="53" t="s">
        <v>539</v>
      </c>
      <c r="D49" s="54">
        <f t="shared" si="10"/>
        <v>9628</v>
      </c>
      <c r="E49" s="56">
        <v>901</v>
      </c>
      <c r="F49" s="56">
        <v>1082</v>
      </c>
      <c r="G49" s="56">
        <v>1289</v>
      </c>
      <c r="H49" s="56">
        <v>716</v>
      </c>
      <c r="I49" s="56">
        <v>569</v>
      </c>
      <c r="J49" s="56">
        <v>622</v>
      </c>
      <c r="K49" s="56">
        <v>749</v>
      </c>
      <c r="L49" s="56">
        <v>764</v>
      </c>
      <c r="M49" s="56">
        <v>630</v>
      </c>
      <c r="N49" s="56">
        <v>492</v>
      </c>
      <c r="O49" s="56">
        <v>463</v>
      </c>
      <c r="P49" s="56">
        <v>415</v>
      </c>
      <c r="Q49" s="56">
        <v>369</v>
      </c>
      <c r="R49" s="56">
        <v>260</v>
      </c>
      <c r="S49" s="56">
        <v>160</v>
      </c>
      <c r="T49" s="56">
        <v>91</v>
      </c>
      <c r="U49" s="56">
        <v>38</v>
      </c>
      <c r="V49" s="130">
        <v>18</v>
      </c>
    </row>
    <row r="50" spans="2:22" ht="12" customHeight="1">
      <c r="B50" s="127"/>
      <c r="C50" s="53" t="s">
        <v>540</v>
      </c>
      <c r="D50" s="54">
        <f t="shared" si="10"/>
        <v>15676</v>
      </c>
      <c r="E50" s="56">
        <v>1467</v>
      </c>
      <c r="F50" s="56">
        <v>1760</v>
      </c>
      <c r="G50" s="56">
        <v>2096</v>
      </c>
      <c r="H50" s="56">
        <v>1166</v>
      </c>
      <c r="I50" s="56">
        <v>927</v>
      </c>
      <c r="J50" s="56">
        <v>1012</v>
      </c>
      <c r="K50" s="56">
        <v>1220</v>
      </c>
      <c r="L50" s="56">
        <v>1247</v>
      </c>
      <c r="M50" s="56">
        <v>1028</v>
      </c>
      <c r="N50" s="56">
        <v>802</v>
      </c>
      <c r="O50" s="56">
        <v>752</v>
      </c>
      <c r="P50" s="56">
        <v>675</v>
      </c>
      <c r="Q50" s="56">
        <v>601</v>
      </c>
      <c r="R50" s="56">
        <v>423</v>
      </c>
      <c r="S50" s="56">
        <v>261</v>
      </c>
      <c r="T50" s="56">
        <v>149</v>
      </c>
      <c r="U50" s="56">
        <v>61</v>
      </c>
      <c r="V50" s="130">
        <v>29</v>
      </c>
    </row>
    <row r="51" spans="2:22" ht="12" customHeight="1">
      <c r="B51" s="127"/>
      <c r="C51" s="53"/>
      <c r="D51" s="54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130"/>
    </row>
    <row r="52" spans="2:22" ht="12" customHeight="1">
      <c r="B52" s="1338" t="s">
        <v>541</v>
      </c>
      <c r="C52" s="1332"/>
      <c r="D52" s="54">
        <f aca="true" t="shared" si="11" ref="D52:V52">SUM(D53:D54)</f>
        <v>27438</v>
      </c>
      <c r="E52" s="56">
        <f t="shared" si="11"/>
        <v>2129</v>
      </c>
      <c r="F52" s="56">
        <f t="shared" si="11"/>
        <v>2616</v>
      </c>
      <c r="G52" s="56">
        <f t="shared" si="11"/>
        <v>3473</v>
      </c>
      <c r="H52" s="56">
        <f t="shared" si="11"/>
        <v>2169</v>
      </c>
      <c r="I52" s="56">
        <f t="shared" si="11"/>
        <v>1628</v>
      </c>
      <c r="J52" s="56">
        <f t="shared" si="11"/>
        <v>1716</v>
      </c>
      <c r="K52" s="56">
        <f t="shared" si="11"/>
        <v>1990</v>
      </c>
      <c r="L52" s="56">
        <f t="shared" si="11"/>
        <v>2163</v>
      </c>
      <c r="M52" s="56">
        <f t="shared" si="11"/>
        <v>1771</v>
      </c>
      <c r="N52" s="56">
        <f t="shared" si="11"/>
        <v>1520</v>
      </c>
      <c r="O52" s="56">
        <f t="shared" si="11"/>
        <v>1467</v>
      </c>
      <c r="P52" s="56">
        <f t="shared" si="11"/>
        <v>1339</v>
      </c>
      <c r="Q52" s="56">
        <f t="shared" si="11"/>
        <v>1206</v>
      </c>
      <c r="R52" s="56">
        <f t="shared" si="11"/>
        <v>895</v>
      </c>
      <c r="S52" s="56">
        <f t="shared" si="11"/>
        <v>650</v>
      </c>
      <c r="T52" s="56">
        <f t="shared" si="11"/>
        <v>417</v>
      </c>
      <c r="U52" s="56">
        <f t="shared" si="11"/>
        <v>196</v>
      </c>
      <c r="V52" s="130">
        <f t="shared" si="11"/>
        <v>93</v>
      </c>
    </row>
    <row r="53" spans="2:22" ht="12" customHeight="1">
      <c r="B53" s="127"/>
      <c r="C53" s="53" t="s">
        <v>542</v>
      </c>
      <c r="D53" s="54">
        <f>SUM(E53:V53)</f>
        <v>12166</v>
      </c>
      <c r="E53" s="56">
        <v>944</v>
      </c>
      <c r="F53" s="56">
        <v>1160</v>
      </c>
      <c r="G53" s="56">
        <v>1540</v>
      </c>
      <c r="H53" s="56">
        <v>962</v>
      </c>
      <c r="I53" s="56">
        <v>722</v>
      </c>
      <c r="J53" s="56">
        <v>761</v>
      </c>
      <c r="K53" s="56">
        <v>882</v>
      </c>
      <c r="L53" s="56">
        <v>959</v>
      </c>
      <c r="M53" s="56">
        <v>785</v>
      </c>
      <c r="N53" s="56">
        <v>674</v>
      </c>
      <c r="O53" s="56">
        <v>650</v>
      </c>
      <c r="P53" s="56">
        <v>594</v>
      </c>
      <c r="Q53" s="56">
        <v>535</v>
      </c>
      <c r="R53" s="56">
        <v>397</v>
      </c>
      <c r="S53" s="56">
        <v>288</v>
      </c>
      <c r="T53" s="56">
        <v>185</v>
      </c>
      <c r="U53" s="56">
        <v>87</v>
      </c>
      <c r="V53" s="130">
        <v>41</v>
      </c>
    </row>
    <row r="54" spans="2:22" ht="12" customHeight="1">
      <c r="B54" s="127"/>
      <c r="C54" s="53" t="s">
        <v>543</v>
      </c>
      <c r="D54" s="54">
        <f>SUM(E54:V54)</f>
        <v>15272</v>
      </c>
      <c r="E54" s="56">
        <v>1185</v>
      </c>
      <c r="F54" s="56">
        <v>1456</v>
      </c>
      <c r="G54" s="56">
        <v>1933</v>
      </c>
      <c r="H54" s="56">
        <v>1207</v>
      </c>
      <c r="I54" s="56">
        <v>906</v>
      </c>
      <c r="J54" s="56">
        <v>955</v>
      </c>
      <c r="K54" s="56">
        <v>1108</v>
      </c>
      <c r="L54" s="56">
        <v>1204</v>
      </c>
      <c r="M54" s="56">
        <v>986</v>
      </c>
      <c r="N54" s="56">
        <v>846</v>
      </c>
      <c r="O54" s="56">
        <v>817</v>
      </c>
      <c r="P54" s="56">
        <v>745</v>
      </c>
      <c r="Q54" s="56">
        <v>671</v>
      </c>
      <c r="R54" s="56">
        <v>498</v>
      </c>
      <c r="S54" s="56">
        <v>362</v>
      </c>
      <c r="T54" s="56">
        <v>232</v>
      </c>
      <c r="U54" s="56">
        <v>109</v>
      </c>
      <c r="V54" s="130">
        <v>52</v>
      </c>
    </row>
    <row r="55" spans="2:22" ht="12" customHeight="1">
      <c r="B55" s="127"/>
      <c r="C55" s="53"/>
      <c r="D55" s="54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130"/>
    </row>
    <row r="56" spans="2:22" ht="12" customHeight="1">
      <c r="B56" s="1338" t="s">
        <v>544</v>
      </c>
      <c r="C56" s="1332"/>
      <c r="D56" s="54">
        <f aca="true" t="shared" si="12" ref="D56:V56">SUM(D57:D60)</f>
        <v>66065</v>
      </c>
      <c r="E56" s="56">
        <f t="shared" si="12"/>
        <v>5129</v>
      </c>
      <c r="F56" s="56">
        <f t="shared" si="12"/>
        <v>6303</v>
      </c>
      <c r="G56" s="56">
        <f t="shared" si="12"/>
        <v>8367</v>
      </c>
      <c r="H56" s="56">
        <f t="shared" si="12"/>
        <v>5226</v>
      </c>
      <c r="I56" s="56">
        <f t="shared" si="12"/>
        <v>3919</v>
      </c>
      <c r="J56" s="56">
        <f t="shared" si="12"/>
        <v>4134</v>
      </c>
      <c r="K56" s="56">
        <f t="shared" si="12"/>
        <v>4789</v>
      </c>
      <c r="L56" s="56">
        <f t="shared" si="12"/>
        <v>5211</v>
      </c>
      <c r="M56" s="56">
        <f t="shared" si="12"/>
        <v>4261</v>
      </c>
      <c r="N56" s="56">
        <f t="shared" si="12"/>
        <v>3658</v>
      </c>
      <c r="O56" s="56">
        <f t="shared" si="12"/>
        <v>3531</v>
      </c>
      <c r="P56" s="56">
        <f t="shared" si="12"/>
        <v>3219</v>
      </c>
      <c r="Q56" s="56">
        <f t="shared" si="12"/>
        <v>2904</v>
      </c>
      <c r="R56" s="56">
        <f t="shared" si="12"/>
        <v>2154</v>
      </c>
      <c r="S56" s="56">
        <f t="shared" si="12"/>
        <v>1563</v>
      </c>
      <c r="T56" s="56">
        <f t="shared" si="12"/>
        <v>1003</v>
      </c>
      <c r="U56" s="56">
        <f t="shared" si="12"/>
        <v>467</v>
      </c>
      <c r="V56" s="130">
        <f t="shared" si="12"/>
        <v>227</v>
      </c>
    </row>
    <row r="57" spans="2:22" ht="12" customHeight="1">
      <c r="B57" s="127"/>
      <c r="C57" s="53" t="s">
        <v>545</v>
      </c>
      <c r="D57" s="54">
        <f>SUM(E57:V57)</f>
        <v>14781</v>
      </c>
      <c r="E57" s="56">
        <v>1148</v>
      </c>
      <c r="F57" s="56">
        <v>1411</v>
      </c>
      <c r="G57" s="56">
        <v>1874</v>
      </c>
      <c r="H57" s="56">
        <v>1170</v>
      </c>
      <c r="I57" s="56">
        <v>876</v>
      </c>
      <c r="J57" s="56">
        <v>925</v>
      </c>
      <c r="K57" s="56">
        <v>1071</v>
      </c>
      <c r="L57" s="56">
        <v>1165</v>
      </c>
      <c r="M57" s="56">
        <v>953</v>
      </c>
      <c r="N57" s="56">
        <v>818</v>
      </c>
      <c r="O57" s="56">
        <v>790</v>
      </c>
      <c r="P57" s="56">
        <v>721</v>
      </c>
      <c r="Q57" s="56">
        <v>650</v>
      </c>
      <c r="R57" s="56">
        <v>482</v>
      </c>
      <c r="S57" s="56">
        <v>349</v>
      </c>
      <c r="T57" s="56">
        <v>224</v>
      </c>
      <c r="U57" s="56">
        <v>104</v>
      </c>
      <c r="V57" s="130">
        <v>50</v>
      </c>
    </row>
    <row r="58" spans="2:22" ht="12" customHeight="1">
      <c r="B58" s="127"/>
      <c r="C58" s="53" t="s">
        <v>546</v>
      </c>
      <c r="D58" s="54">
        <f>SUM(E58:V58)</f>
        <v>14438</v>
      </c>
      <c r="E58" s="56">
        <v>1122</v>
      </c>
      <c r="F58" s="56">
        <v>1378</v>
      </c>
      <c r="G58" s="56">
        <v>1829</v>
      </c>
      <c r="H58" s="56">
        <v>1142</v>
      </c>
      <c r="I58" s="56">
        <v>856</v>
      </c>
      <c r="J58" s="56">
        <v>904</v>
      </c>
      <c r="K58" s="56">
        <v>1047</v>
      </c>
      <c r="L58" s="56">
        <v>1138</v>
      </c>
      <c r="M58" s="56">
        <v>930</v>
      </c>
      <c r="N58" s="56">
        <v>800</v>
      </c>
      <c r="O58" s="56">
        <v>771</v>
      </c>
      <c r="P58" s="56">
        <v>703</v>
      </c>
      <c r="Q58" s="56">
        <v>635</v>
      </c>
      <c r="R58" s="56">
        <v>471</v>
      </c>
      <c r="S58" s="56">
        <v>341</v>
      </c>
      <c r="T58" s="56">
        <v>219</v>
      </c>
      <c r="U58" s="56">
        <v>102</v>
      </c>
      <c r="V58" s="130">
        <v>50</v>
      </c>
    </row>
    <row r="59" spans="2:22" ht="12" customHeight="1">
      <c r="B59" s="127"/>
      <c r="C59" s="53" t="s">
        <v>547</v>
      </c>
      <c r="D59" s="54">
        <f>SUM(E59:V59)</f>
        <v>12755</v>
      </c>
      <c r="E59" s="56">
        <v>990</v>
      </c>
      <c r="F59" s="56">
        <v>1217</v>
      </c>
      <c r="G59" s="56">
        <v>1615</v>
      </c>
      <c r="H59" s="56">
        <v>1009</v>
      </c>
      <c r="I59" s="56">
        <v>758</v>
      </c>
      <c r="J59" s="56">
        <v>798</v>
      </c>
      <c r="K59" s="56">
        <v>925</v>
      </c>
      <c r="L59" s="56">
        <v>1006</v>
      </c>
      <c r="M59" s="56">
        <v>823</v>
      </c>
      <c r="N59" s="56">
        <v>706</v>
      </c>
      <c r="O59" s="56">
        <v>682</v>
      </c>
      <c r="P59" s="56">
        <v>621</v>
      </c>
      <c r="Q59" s="56">
        <v>561</v>
      </c>
      <c r="R59" s="56">
        <v>415</v>
      </c>
      <c r="S59" s="56">
        <v>302</v>
      </c>
      <c r="T59" s="56">
        <v>194</v>
      </c>
      <c r="U59" s="56">
        <v>90</v>
      </c>
      <c r="V59" s="130">
        <v>43</v>
      </c>
    </row>
    <row r="60" spans="2:22" ht="12" customHeight="1">
      <c r="B60" s="127"/>
      <c r="C60" s="53" t="s">
        <v>548</v>
      </c>
      <c r="D60" s="54">
        <f>SUM(E60:V60)</f>
        <v>24091</v>
      </c>
      <c r="E60" s="56">
        <v>1869</v>
      </c>
      <c r="F60" s="56">
        <v>2297</v>
      </c>
      <c r="G60" s="56">
        <v>3049</v>
      </c>
      <c r="H60" s="56">
        <v>1905</v>
      </c>
      <c r="I60" s="56">
        <v>1429</v>
      </c>
      <c r="J60" s="56">
        <v>1507</v>
      </c>
      <c r="K60" s="56">
        <v>1746</v>
      </c>
      <c r="L60" s="56">
        <v>1902</v>
      </c>
      <c r="M60" s="56">
        <v>1555</v>
      </c>
      <c r="N60" s="56">
        <v>1334</v>
      </c>
      <c r="O60" s="56">
        <v>1288</v>
      </c>
      <c r="P60" s="56">
        <v>1174</v>
      </c>
      <c r="Q60" s="56">
        <v>1058</v>
      </c>
      <c r="R60" s="56">
        <v>786</v>
      </c>
      <c r="S60" s="56">
        <v>571</v>
      </c>
      <c r="T60" s="56">
        <v>366</v>
      </c>
      <c r="U60" s="56">
        <v>171</v>
      </c>
      <c r="V60" s="130">
        <v>84</v>
      </c>
    </row>
    <row r="61" spans="2:22" ht="12" customHeight="1">
      <c r="B61" s="127"/>
      <c r="C61" s="53"/>
      <c r="D61" s="54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130"/>
    </row>
    <row r="62" spans="2:22" ht="12" customHeight="1">
      <c r="B62" s="1338" t="s">
        <v>549</v>
      </c>
      <c r="C62" s="1332"/>
      <c r="D62" s="54">
        <f aca="true" t="shared" si="13" ref="D62:U62">SUM(D63)</f>
        <v>13174</v>
      </c>
      <c r="E62" s="56">
        <f t="shared" si="13"/>
        <v>1231</v>
      </c>
      <c r="F62" s="56">
        <f t="shared" si="13"/>
        <v>1478</v>
      </c>
      <c r="G62" s="56">
        <f t="shared" si="13"/>
        <v>1761</v>
      </c>
      <c r="H62" s="56">
        <f t="shared" si="13"/>
        <v>979</v>
      </c>
      <c r="I62" s="56">
        <f t="shared" si="13"/>
        <v>779</v>
      </c>
      <c r="J62" s="56">
        <f t="shared" si="13"/>
        <v>852</v>
      </c>
      <c r="K62" s="56">
        <f t="shared" si="13"/>
        <v>1025</v>
      </c>
      <c r="L62" s="56">
        <f t="shared" si="13"/>
        <v>1046</v>
      </c>
      <c r="M62" s="56">
        <f t="shared" si="13"/>
        <v>865</v>
      </c>
      <c r="N62" s="56">
        <f t="shared" si="13"/>
        <v>673</v>
      </c>
      <c r="O62" s="56">
        <f t="shared" si="13"/>
        <v>634</v>
      </c>
      <c r="P62" s="56">
        <f t="shared" si="13"/>
        <v>567</v>
      </c>
      <c r="Q62" s="56">
        <f t="shared" si="13"/>
        <v>505</v>
      </c>
      <c r="R62" s="56">
        <f t="shared" si="13"/>
        <v>356</v>
      </c>
      <c r="S62" s="56">
        <f t="shared" si="13"/>
        <v>221</v>
      </c>
      <c r="T62" s="56">
        <f t="shared" si="13"/>
        <v>125</v>
      </c>
      <c r="U62" s="56">
        <f t="shared" si="13"/>
        <v>52</v>
      </c>
      <c r="V62" s="130">
        <v>25</v>
      </c>
    </row>
    <row r="63" spans="2:22" ht="12" customHeight="1">
      <c r="B63" s="127"/>
      <c r="C63" s="53" t="s">
        <v>500</v>
      </c>
      <c r="D63" s="54">
        <f>SUM(E63:V63)</f>
        <v>13174</v>
      </c>
      <c r="E63" s="56">
        <v>1231</v>
      </c>
      <c r="F63" s="56">
        <v>1478</v>
      </c>
      <c r="G63" s="56">
        <v>1761</v>
      </c>
      <c r="H63" s="56">
        <v>979</v>
      </c>
      <c r="I63" s="56">
        <v>779</v>
      </c>
      <c r="J63" s="56">
        <v>852</v>
      </c>
      <c r="K63" s="56">
        <v>1025</v>
      </c>
      <c r="L63" s="56">
        <v>1046</v>
      </c>
      <c r="M63" s="56">
        <v>865</v>
      </c>
      <c r="N63" s="56">
        <v>673</v>
      </c>
      <c r="O63" s="56">
        <v>634</v>
      </c>
      <c r="P63" s="56">
        <v>567</v>
      </c>
      <c r="Q63" s="56">
        <v>505</v>
      </c>
      <c r="R63" s="56">
        <v>356</v>
      </c>
      <c r="S63" s="56">
        <v>221</v>
      </c>
      <c r="T63" s="56">
        <v>125</v>
      </c>
      <c r="U63" s="56">
        <v>52</v>
      </c>
      <c r="V63" s="130">
        <v>25</v>
      </c>
    </row>
    <row r="64" spans="2:22" ht="12" customHeight="1">
      <c r="B64" s="127"/>
      <c r="C64" s="53"/>
      <c r="D64" s="54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130"/>
    </row>
    <row r="65" spans="2:22" ht="12" customHeight="1">
      <c r="B65" s="1338" t="s">
        <v>550</v>
      </c>
      <c r="C65" s="1332"/>
      <c r="D65" s="54">
        <f aca="true" t="shared" si="14" ref="D65:V65">SUM(D66:D70)</f>
        <v>94146</v>
      </c>
      <c r="E65" s="56">
        <f t="shared" si="14"/>
        <v>7174</v>
      </c>
      <c r="F65" s="56">
        <f t="shared" si="14"/>
        <v>9113</v>
      </c>
      <c r="G65" s="56">
        <f t="shared" si="14"/>
        <v>11635</v>
      </c>
      <c r="H65" s="56">
        <f t="shared" si="14"/>
        <v>8042</v>
      </c>
      <c r="I65" s="56">
        <f t="shared" si="14"/>
        <v>5768</v>
      </c>
      <c r="J65" s="56">
        <f t="shared" si="14"/>
        <v>6091</v>
      </c>
      <c r="K65" s="56">
        <f t="shared" si="14"/>
        <v>7148</v>
      </c>
      <c r="L65" s="56">
        <f t="shared" si="14"/>
        <v>7641</v>
      </c>
      <c r="M65" s="56">
        <f t="shared" si="14"/>
        <v>6072</v>
      </c>
      <c r="N65" s="56">
        <f t="shared" si="14"/>
        <v>4931</v>
      </c>
      <c r="O65" s="56">
        <f t="shared" si="14"/>
        <v>5003</v>
      </c>
      <c r="P65" s="56">
        <f t="shared" si="14"/>
        <v>4721</v>
      </c>
      <c r="Q65" s="56">
        <f t="shared" si="14"/>
        <v>4177</v>
      </c>
      <c r="R65" s="56">
        <f t="shared" si="14"/>
        <v>2876</v>
      </c>
      <c r="S65" s="56">
        <f t="shared" si="14"/>
        <v>1836</v>
      </c>
      <c r="T65" s="56">
        <f t="shared" si="14"/>
        <v>1126</v>
      </c>
      <c r="U65" s="56">
        <f t="shared" si="14"/>
        <v>544</v>
      </c>
      <c r="V65" s="130">
        <f t="shared" si="14"/>
        <v>248</v>
      </c>
    </row>
    <row r="66" spans="2:22" ht="12" customHeight="1">
      <c r="B66" s="127"/>
      <c r="C66" s="53" t="s">
        <v>501</v>
      </c>
      <c r="D66" s="54">
        <f>SUM(E66:V66)</f>
        <v>28962</v>
      </c>
      <c r="E66" s="56">
        <v>2206</v>
      </c>
      <c r="F66" s="56">
        <v>2803</v>
      </c>
      <c r="G66" s="56">
        <v>3578</v>
      </c>
      <c r="H66" s="56">
        <v>2474</v>
      </c>
      <c r="I66" s="56">
        <v>1775</v>
      </c>
      <c r="J66" s="56">
        <v>1874</v>
      </c>
      <c r="K66" s="56">
        <v>2198</v>
      </c>
      <c r="L66" s="56">
        <v>2351</v>
      </c>
      <c r="M66" s="56">
        <v>1868</v>
      </c>
      <c r="N66" s="56">
        <v>1517</v>
      </c>
      <c r="O66" s="56">
        <v>1540</v>
      </c>
      <c r="P66" s="56">
        <v>1452</v>
      </c>
      <c r="Q66" s="56">
        <v>1285</v>
      </c>
      <c r="R66" s="56">
        <v>884</v>
      </c>
      <c r="S66" s="56">
        <v>565</v>
      </c>
      <c r="T66" s="56">
        <v>347</v>
      </c>
      <c r="U66" s="56">
        <v>168</v>
      </c>
      <c r="V66" s="130">
        <v>77</v>
      </c>
    </row>
    <row r="67" spans="2:22" ht="12" customHeight="1">
      <c r="B67" s="127"/>
      <c r="C67" s="53" t="s">
        <v>551</v>
      </c>
      <c r="D67" s="54">
        <f>SUM(E67:V67)</f>
        <v>12738</v>
      </c>
      <c r="E67" s="56">
        <v>971</v>
      </c>
      <c r="F67" s="56">
        <v>1233</v>
      </c>
      <c r="G67" s="56">
        <v>1574</v>
      </c>
      <c r="H67" s="56">
        <v>1088</v>
      </c>
      <c r="I67" s="56">
        <v>781</v>
      </c>
      <c r="J67" s="56">
        <v>824</v>
      </c>
      <c r="K67" s="56">
        <v>967</v>
      </c>
      <c r="L67" s="56">
        <v>1033</v>
      </c>
      <c r="M67" s="56">
        <v>822</v>
      </c>
      <c r="N67" s="56">
        <v>668</v>
      </c>
      <c r="O67" s="56">
        <v>677</v>
      </c>
      <c r="P67" s="56">
        <v>639</v>
      </c>
      <c r="Q67" s="56">
        <v>565</v>
      </c>
      <c r="R67" s="56">
        <v>389</v>
      </c>
      <c r="S67" s="56">
        <v>248</v>
      </c>
      <c r="T67" s="56">
        <v>152</v>
      </c>
      <c r="U67" s="56">
        <v>74</v>
      </c>
      <c r="V67" s="130">
        <v>33</v>
      </c>
    </row>
    <row r="68" spans="2:22" ht="12" customHeight="1">
      <c r="B68" s="127"/>
      <c r="C68" s="53" t="s">
        <v>552</v>
      </c>
      <c r="D68" s="54">
        <f>SUM(E68:V68)</f>
        <v>17990</v>
      </c>
      <c r="E68" s="56">
        <v>1369</v>
      </c>
      <c r="F68" s="56">
        <v>1739</v>
      </c>
      <c r="G68" s="56">
        <v>2221</v>
      </c>
      <c r="H68" s="56">
        <v>1536</v>
      </c>
      <c r="I68" s="56">
        <v>1103</v>
      </c>
      <c r="J68" s="56">
        <v>1164</v>
      </c>
      <c r="K68" s="56">
        <v>1366</v>
      </c>
      <c r="L68" s="56">
        <v>1461</v>
      </c>
      <c r="M68" s="56">
        <v>1162</v>
      </c>
      <c r="N68" s="56">
        <v>942</v>
      </c>
      <c r="O68" s="56">
        <v>956</v>
      </c>
      <c r="P68" s="56">
        <v>902</v>
      </c>
      <c r="Q68" s="56">
        <v>799</v>
      </c>
      <c r="R68" s="56">
        <v>550</v>
      </c>
      <c r="S68" s="56">
        <v>351</v>
      </c>
      <c r="T68" s="56">
        <v>216</v>
      </c>
      <c r="U68" s="56">
        <v>105</v>
      </c>
      <c r="V68" s="130">
        <v>48</v>
      </c>
    </row>
    <row r="69" spans="2:22" ht="12" customHeight="1">
      <c r="B69" s="127"/>
      <c r="C69" s="53" t="s">
        <v>553</v>
      </c>
      <c r="D69" s="54">
        <f>SUM(E69:V69)</f>
        <v>8450</v>
      </c>
      <c r="E69" s="56">
        <v>644</v>
      </c>
      <c r="F69" s="56">
        <v>818</v>
      </c>
      <c r="G69" s="56">
        <v>1045</v>
      </c>
      <c r="H69" s="56">
        <v>722</v>
      </c>
      <c r="I69" s="56">
        <v>517</v>
      </c>
      <c r="J69" s="56">
        <v>546</v>
      </c>
      <c r="K69" s="56">
        <v>642</v>
      </c>
      <c r="L69" s="56">
        <v>686</v>
      </c>
      <c r="M69" s="56">
        <v>545</v>
      </c>
      <c r="N69" s="56">
        <v>443</v>
      </c>
      <c r="O69" s="56">
        <v>449</v>
      </c>
      <c r="P69" s="56">
        <v>424</v>
      </c>
      <c r="Q69" s="56">
        <v>375</v>
      </c>
      <c r="R69" s="56">
        <v>258</v>
      </c>
      <c r="S69" s="56">
        <v>165</v>
      </c>
      <c r="T69" s="56">
        <v>101</v>
      </c>
      <c r="U69" s="56">
        <v>48</v>
      </c>
      <c r="V69" s="130">
        <v>22</v>
      </c>
    </row>
    <row r="70" spans="2:22" ht="12" customHeight="1">
      <c r="B70" s="127"/>
      <c r="C70" s="53" t="s">
        <v>554</v>
      </c>
      <c r="D70" s="54">
        <f>SUM(E70:V70)</f>
        <v>26006</v>
      </c>
      <c r="E70" s="56">
        <v>1984</v>
      </c>
      <c r="F70" s="56">
        <v>2520</v>
      </c>
      <c r="G70" s="56">
        <v>3217</v>
      </c>
      <c r="H70" s="56">
        <v>2222</v>
      </c>
      <c r="I70" s="56">
        <v>1592</v>
      </c>
      <c r="J70" s="56">
        <v>1683</v>
      </c>
      <c r="K70" s="56">
        <v>1975</v>
      </c>
      <c r="L70" s="56">
        <v>2110</v>
      </c>
      <c r="M70" s="56">
        <v>1675</v>
      </c>
      <c r="N70" s="56">
        <v>1361</v>
      </c>
      <c r="O70" s="56">
        <v>1381</v>
      </c>
      <c r="P70" s="56">
        <v>1304</v>
      </c>
      <c r="Q70" s="56">
        <v>1153</v>
      </c>
      <c r="R70" s="56">
        <v>795</v>
      </c>
      <c r="S70" s="56">
        <v>507</v>
      </c>
      <c r="T70" s="56">
        <v>310</v>
      </c>
      <c r="U70" s="56">
        <v>149</v>
      </c>
      <c r="V70" s="130">
        <v>68</v>
      </c>
    </row>
    <row r="71" spans="2:22" ht="12" customHeight="1">
      <c r="B71" s="127"/>
      <c r="C71" s="53"/>
      <c r="D71" s="54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130"/>
    </row>
    <row r="72" spans="2:22" ht="12" customHeight="1">
      <c r="B72" s="1338" t="s">
        <v>555</v>
      </c>
      <c r="C72" s="1332"/>
      <c r="D72" s="54">
        <f>SUM(D73:D75)</f>
        <v>52035</v>
      </c>
      <c r="E72" s="56">
        <f>SUM(E73:E75)</f>
        <v>3971</v>
      </c>
      <c r="F72" s="56">
        <f>SUM(F73:F75)</f>
        <v>5043</v>
      </c>
      <c r="G72" s="56">
        <v>6436</v>
      </c>
      <c r="H72" s="56">
        <f aca="true" t="shared" si="15" ref="H72:V72">SUM(H73:H75)</f>
        <v>4448</v>
      </c>
      <c r="I72" s="56">
        <f t="shared" si="15"/>
        <v>3186</v>
      </c>
      <c r="J72" s="56">
        <f t="shared" si="15"/>
        <v>3365</v>
      </c>
      <c r="K72" s="56">
        <f t="shared" si="15"/>
        <v>3951</v>
      </c>
      <c r="L72" s="56">
        <f t="shared" si="15"/>
        <v>4221</v>
      </c>
      <c r="M72" s="56">
        <f t="shared" si="15"/>
        <v>3349</v>
      </c>
      <c r="N72" s="56">
        <f t="shared" si="15"/>
        <v>2723</v>
      </c>
      <c r="O72" s="56">
        <f t="shared" si="15"/>
        <v>2764</v>
      </c>
      <c r="P72" s="56">
        <f t="shared" si="15"/>
        <v>2608</v>
      </c>
      <c r="Q72" s="56">
        <f t="shared" si="15"/>
        <v>2308</v>
      </c>
      <c r="R72" s="56">
        <f t="shared" si="15"/>
        <v>1590</v>
      </c>
      <c r="S72" s="56">
        <f t="shared" si="15"/>
        <v>1014</v>
      </c>
      <c r="T72" s="56">
        <f t="shared" si="15"/>
        <v>621</v>
      </c>
      <c r="U72" s="56">
        <f t="shared" si="15"/>
        <v>299</v>
      </c>
      <c r="V72" s="130">
        <f t="shared" si="15"/>
        <v>137</v>
      </c>
    </row>
    <row r="73" spans="2:22" ht="12" customHeight="1">
      <c r="B73" s="127"/>
      <c r="C73" s="53" t="s">
        <v>556</v>
      </c>
      <c r="D73" s="54">
        <f>SUM(E73:V73)</f>
        <v>22277</v>
      </c>
      <c r="E73" s="56">
        <v>1700</v>
      </c>
      <c r="F73" s="56">
        <v>2158</v>
      </c>
      <c r="G73" s="56">
        <v>2756</v>
      </c>
      <c r="H73" s="56">
        <v>1904</v>
      </c>
      <c r="I73" s="56">
        <v>1364</v>
      </c>
      <c r="J73" s="56">
        <v>1441</v>
      </c>
      <c r="K73" s="56">
        <v>1692</v>
      </c>
      <c r="L73" s="56">
        <v>1807</v>
      </c>
      <c r="M73" s="56">
        <v>1435</v>
      </c>
      <c r="N73" s="56">
        <v>1166</v>
      </c>
      <c r="O73" s="56">
        <v>1183</v>
      </c>
      <c r="P73" s="56">
        <v>1116</v>
      </c>
      <c r="Q73" s="56">
        <v>988</v>
      </c>
      <c r="R73" s="56">
        <v>681</v>
      </c>
      <c r="S73" s="56">
        <v>434</v>
      </c>
      <c r="T73" s="56">
        <v>266</v>
      </c>
      <c r="U73" s="56">
        <v>128</v>
      </c>
      <c r="V73" s="130">
        <v>58</v>
      </c>
    </row>
    <row r="74" spans="2:22" ht="12" customHeight="1">
      <c r="B74" s="127"/>
      <c r="C74" s="53" t="s">
        <v>557</v>
      </c>
      <c r="D74" s="54">
        <f>SUM(E74:V74)</f>
        <v>14031</v>
      </c>
      <c r="E74" s="56">
        <v>1072</v>
      </c>
      <c r="F74" s="56">
        <v>1361</v>
      </c>
      <c r="G74" s="56">
        <v>1736</v>
      </c>
      <c r="H74" s="56">
        <v>1200</v>
      </c>
      <c r="I74" s="56">
        <v>859</v>
      </c>
      <c r="J74" s="56">
        <v>907</v>
      </c>
      <c r="K74" s="56">
        <v>1065</v>
      </c>
      <c r="L74" s="56">
        <v>1138</v>
      </c>
      <c r="M74" s="56">
        <v>902</v>
      </c>
      <c r="N74" s="56">
        <v>734</v>
      </c>
      <c r="O74" s="56">
        <v>745</v>
      </c>
      <c r="P74" s="56">
        <v>703</v>
      </c>
      <c r="Q74" s="56">
        <v>623</v>
      </c>
      <c r="R74" s="56">
        <v>428</v>
      </c>
      <c r="S74" s="56">
        <v>273</v>
      </c>
      <c r="T74" s="56">
        <v>167</v>
      </c>
      <c r="U74" s="56">
        <v>81</v>
      </c>
      <c r="V74" s="130">
        <v>37</v>
      </c>
    </row>
    <row r="75" spans="2:22" ht="12" customHeight="1">
      <c r="B75" s="127"/>
      <c r="C75" s="53" t="s">
        <v>558</v>
      </c>
      <c r="D75" s="54">
        <f>SUM(E75:V75)</f>
        <v>15727</v>
      </c>
      <c r="E75" s="56">
        <v>1199</v>
      </c>
      <c r="F75" s="56">
        <v>1524</v>
      </c>
      <c r="G75" s="56">
        <v>1945</v>
      </c>
      <c r="H75" s="56">
        <v>1344</v>
      </c>
      <c r="I75" s="56">
        <v>963</v>
      </c>
      <c r="J75" s="56">
        <v>1017</v>
      </c>
      <c r="K75" s="56">
        <v>1194</v>
      </c>
      <c r="L75" s="56">
        <v>1276</v>
      </c>
      <c r="M75" s="56">
        <v>1012</v>
      </c>
      <c r="N75" s="56">
        <v>823</v>
      </c>
      <c r="O75" s="56">
        <v>836</v>
      </c>
      <c r="P75" s="56">
        <v>789</v>
      </c>
      <c r="Q75" s="56">
        <v>697</v>
      </c>
      <c r="R75" s="56">
        <v>481</v>
      </c>
      <c r="S75" s="56">
        <v>307</v>
      </c>
      <c r="T75" s="56">
        <v>188</v>
      </c>
      <c r="U75" s="56">
        <v>90</v>
      </c>
      <c r="V75" s="130">
        <v>42</v>
      </c>
    </row>
    <row r="76" spans="2:22" ht="12" customHeight="1">
      <c r="B76" s="127"/>
      <c r="C76" s="53"/>
      <c r="D76" s="133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5"/>
    </row>
    <row r="77" spans="2:22" ht="15" customHeight="1">
      <c r="B77" s="136"/>
      <c r="C77" s="136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</row>
    <row r="78" spans="2:22" ht="9" customHeight="1">
      <c r="B78" s="114"/>
      <c r="C78" s="70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</row>
    <row r="79" spans="2:22" ht="12">
      <c r="B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</row>
    <row r="80" spans="6:22" ht="12"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</row>
    <row r="81" spans="6:22" ht="12"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</row>
    <row r="82" spans="6:22" ht="12"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</row>
    <row r="83" spans="6:22" ht="12"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</row>
    <row r="84" spans="6:22" ht="12"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</row>
    <row r="85" spans="6:22" ht="12"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</row>
    <row r="86" ht="12">
      <c r="F86" s="111"/>
    </row>
    <row r="87" ht="12">
      <c r="F87" s="111"/>
    </row>
    <row r="88" ht="12">
      <c r="F88" s="111"/>
    </row>
    <row r="89" ht="12">
      <c r="F89" s="111"/>
    </row>
    <row r="90" ht="12">
      <c r="F90" s="111"/>
    </row>
    <row r="91" ht="12">
      <c r="F91" s="111"/>
    </row>
    <row r="92" ht="12">
      <c r="F92" s="111"/>
    </row>
    <row r="93" ht="12">
      <c r="F93" s="111"/>
    </row>
    <row r="94" ht="12">
      <c r="F94" s="111"/>
    </row>
    <row r="95" ht="12">
      <c r="F95" s="111"/>
    </row>
    <row r="96" ht="12">
      <c r="F96" s="111"/>
    </row>
    <row r="97" ht="12">
      <c r="F97" s="111"/>
    </row>
    <row r="98" ht="12">
      <c r="F98" s="111"/>
    </row>
    <row r="99" ht="12">
      <c r="F99" s="111"/>
    </row>
    <row r="100" ht="12">
      <c r="F100" s="111"/>
    </row>
    <row r="101" ht="12">
      <c r="F101" s="111"/>
    </row>
    <row r="102" ht="12">
      <c r="F102" s="111"/>
    </row>
    <row r="103" ht="12">
      <c r="F103" s="111"/>
    </row>
    <row r="104" ht="12">
      <c r="F104" s="111"/>
    </row>
    <row r="105" ht="12">
      <c r="F105" s="111"/>
    </row>
    <row r="106" ht="12">
      <c r="F106" s="111"/>
    </row>
    <row r="107" ht="12">
      <c r="F107" s="111"/>
    </row>
    <row r="108" ht="12">
      <c r="F108" s="111"/>
    </row>
    <row r="109" ht="12">
      <c r="F109" s="111"/>
    </row>
    <row r="110" ht="12">
      <c r="F110" s="111"/>
    </row>
    <row r="111" ht="12">
      <c r="F111" s="111"/>
    </row>
  </sheetData>
  <mergeCells count="13">
    <mergeCell ref="B72:C72"/>
    <mergeCell ref="B37:C37"/>
    <mergeCell ref="B43:C43"/>
    <mergeCell ref="B52:C52"/>
    <mergeCell ref="B56:C56"/>
    <mergeCell ref="B25:C25"/>
    <mergeCell ref="B34:C34"/>
    <mergeCell ref="B62:C62"/>
    <mergeCell ref="B65:C65"/>
    <mergeCell ref="B10:C10"/>
    <mergeCell ref="B6:C6"/>
    <mergeCell ref="B4:C4"/>
    <mergeCell ref="B8:C8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B2:N75"/>
  <sheetViews>
    <sheetView workbookViewId="0" topLeftCell="A1">
      <selection activeCell="A1" sqref="A1"/>
    </sheetView>
  </sheetViews>
  <sheetFormatPr defaultColWidth="9.00390625" defaultRowHeight="13.5"/>
  <cols>
    <col min="1" max="1" width="2.625" style="137" customWidth="1"/>
    <col min="2" max="2" width="10.50390625" style="137" customWidth="1"/>
    <col min="3" max="3" width="7.75390625" style="137" customWidth="1"/>
    <col min="4" max="4" width="2.25390625" style="139" customWidth="1"/>
    <col min="5" max="5" width="9.75390625" style="137" bestFit="1" customWidth="1"/>
    <col min="6" max="8" width="7.75390625" style="137" customWidth="1"/>
    <col min="9" max="9" width="9.50390625" style="137" bestFit="1" customWidth="1"/>
    <col min="10" max="10" width="7.75390625" style="137" customWidth="1"/>
    <col min="11" max="11" width="1.875" style="139" customWidth="1"/>
    <col min="12" max="12" width="7.75390625" style="140" customWidth="1"/>
    <col min="13" max="14" width="7.75390625" style="137" customWidth="1"/>
    <col min="15" max="16384" width="9.00390625" style="137" customWidth="1"/>
  </cols>
  <sheetData>
    <row r="2" ht="14.25">
      <c r="B2" s="138" t="s">
        <v>1359</v>
      </c>
    </row>
    <row r="3" spans="6:12" ht="12.75" thickBot="1">
      <c r="F3" s="141"/>
      <c r="J3" s="142"/>
      <c r="K3" s="143"/>
      <c r="L3" s="137" t="s">
        <v>591</v>
      </c>
    </row>
    <row r="4" spans="2:14" ht="14.25" customHeight="1" thickTop="1">
      <c r="B4" s="1335" t="s">
        <v>584</v>
      </c>
      <c r="C4" s="1328" t="s">
        <v>592</v>
      </c>
      <c r="D4" s="1328"/>
      <c r="E4" s="1328"/>
      <c r="F4" s="1328" t="s">
        <v>593</v>
      </c>
      <c r="G4" s="1328"/>
      <c r="H4" s="1329" t="s">
        <v>594</v>
      </c>
      <c r="I4" s="1329"/>
      <c r="J4" s="1330" t="s">
        <v>1308</v>
      </c>
      <c r="K4" s="1325"/>
      <c r="L4" s="1326"/>
      <c r="M4" s="1328" t="s">
        <v>1309</v>
      </c>
      <c r="N4" s="1328"/>
    </row>
    <row r="5" spans="2:14" ht="27" customHeight="1">
      <c r="B5" s="1327"/>
      <c r="C5" s="145" t="s">
        <v>1310</v>
      </c>
      <c r="D5" s="1333" t="s">
        <v>1311</v>
      </c>
      <c r="E5" s="1334"/>
      <c r="F5" s="145" t="s">
        <v>1310</v>
      </c>
      <c r="G5" s="145" t="s">
        <v>1312</v>
      </c>
      <c r="H5" s="145" t="s">
        <v>1310</v>
      </c>
      <c r="I5" s="145" t="s">
        <v>1312</v>
      </c>
      <c r="J5" s="145" t="s">
        <v>1310</v>
      </c>
      <c r="K5" s="1333" t="s">
        <v>1312</v>
      </c>
      <c r="L5" s="1334"/>
      <c r="M5" s="145" t="s">
        <v>1310</v>
      </c>
      <c r="N5" s="145" t="s">
        <v>1312</v>
      </c>
    </row>
    <row r="6" spans="2:14" ht="12">
      <c r="B6" s="146"/>
      <c r="C6" s="147"/>
      <c r="D6" s="148"/>
      <c r="E6" s="149" t="s">
        <v>1313</v>
      </c>
      <c r="F6" s="150"/>
      <c r="G6" s="149" t="s">
        <v>1313</v>
      </c>
      <c r="H6" s="150"/>
      <c r="I6" s="149" t="s">
        <v>1313</v>
      </c>
      <c r="J6" s="150"/>
      <c r="K6" s="148"/>
      <c r="L6" s="149" t="s">
        <v>1313</v>
      </c>
      <c r="M6" s="150"/>
      <c r="N6" s="151" t="s">
        <v>1313</v>
      </c>
    </row>
    <row r="7" spans="2:14" ht="15" customHeight="1">
      <c r="B7" s="146" t="s">
        <v>1314</v>
      </c>
      <c r="C7" s="152">
        <f>SUM(F7,H7,J7,M7)</f>
        <v>52378</v>
      </c>
      <c r="D7" s="153"/>
      <c r="E7" s="154">
        <v>249072</v>
      </c>
      <c r="F7" s="155">
        <v>44224</v>
      </c>
      <c r="G7" s="156">
        <v>119371</v>
      </c>
      <c r="H7" s="154">
        <v>6421</v>
      </c>
      <c r="I7" s="154">
        <v>108043</v>
      </c>
      <c r="J7" s="154">
        <v>265</v>
      </c>
      <c r="K7" s="153"/>
      <c r="L7" s="157">
        <v>824</v>
      </c>
      <c r="M7" s="154">
        <v>1468</v>
      </c>
      <c r="N7" s="158">
        <v>21464</v>
      </c>
    </row>
    <row r="8" spans="2:14" s="159" customFormat="1" ht="15.75" customHeight="1">
      <c r="B8" s="160" t="s">
        <v>1315</v>
      </c>
      <c r="C8" s="161">
        <f>SUM(C10:C11)</f>
        <v>56336</v>
      </c>
      <c r="D8" s="162"/>
      <c r="E8" s="163">
        <f aca="true" t="shared" si="0" ref="E8:J8">SUM(E10:E11)</f>
        <v>283905</v>
      </c>
      <c r="F8" s="163">
        <f t="shared" si="0"/>
        <v>46448</v>
      </c>
      <c r="G8" s="163">
        <f t="shared" si="0"/>
        <v>125509</v>
      </c>
      <c r="H8" s="163">
        <f t="shared" si="0"/>
        <v>7904</v>
      </c>
      <c r="I8" s="163">
        <f t="shared" si="0"/>
        <v>134349</v>
      </c>
      <c r="J8" s="163">
        <f t="shared" si="0"/>
        <v>277</v>
      </c>
      <c r="K8" s="163"/>
      <c r="L8" s="163">
        <f>SUM(L10:L11)</f>
        <v>760</v>
      </c>
      <c r="M8" s="163">
        <f>SUM(M10:M11)</f>
        <v>1707</v>
      </c>
      <c r="N8" s="164">
        <f>SUM(N10:N11)</f>
        <v>23287</v>
      </c>
    </row>
    <row r="9" spans="2:14" s="159" customFormat="1" ht="15.75" customHeight="1">
      <c r="B9" s="165"/>
      <c r="C9" s="161"/>
      <c r="D9" s="162"/>
      <c r="E9" s="163"/>
      <c r="F9" s="163"/>
      <c r="G9" s="163"/>
      <c r="H9" s="163"/>
      <c r="I9" s="163"/>
      <c r="J9" s="163"/>
      <c r="K9" s="166"/>
      <c r="L9" s="163"/>
      <c r="M9" s="163"/>
      <c r="N9" s="164"/>
    </row>
    <row r="10" spans="2:14" s="167" customFormat="1" ht="15.75" customHeight="1">
      <c r="B10" s="165" t="s">
        <v>585</v>
      </c>
      <c r="C10" s="168">
        <f>SUM(C14,C15,C34,C45:C51,C62,C63)</f>
        <v>36075</v>
      </c>
      <c r="D10" s="163"/>
      <c r="E10" s="163">
        <v>209542</v>
      </c>
      <c r="F10" s="163">
        <f>SUM(F14,F15,F34,F45:F51,F62,F63)</f>
        <v>29269</v>
      </c>
      <c r="G10" s="163">
        <f>SUM(G14,G15,G34,G45:G51,G62,G63)</f>
        <v>85056</v>
      </c>
      <c r="H10" s="163">
        <f>SUM(H14,H15,H34,H45:H51,H62,H63)</f>
        <v>5772</v>
      </c>
      <c r="I10" s="163">
        <f>SUM(I14,I15,I34,I45:I51,I62,I63)</f>
        <v>108880</v>
      </c>
      <c r="J10" s="163">
        <f>SUM(J14,J15,J34,J45:J51,J62,J63)</f>
        <v>164</v>
      </c>
      <c r="K10" s="163"/>
      <c r="L10" s="163">
        <v>498</v>
      </c>
      <c r="M10" s="163">
        <f>SUM(M14,M15,M34,M45:M51,M62,M63)</f>
        <v>870</v>
      </c>
      <c r="N10" s="164">
        <f>SUM(N14,N15,N34,N45:N51,N62,N63)</f>
        <v>15108</v>
      </c>
    </row>
    <row r="11" spans="2:14" s="167" customFormat="1" ht="15.75" customHeight="1">
      <c r="B11" s="165" t="s">
        <v>586</v>
      </c>
      <c r="C11" s="168">
        <f>SUM(C17,C18,C19,C20:C31,C36:C42,C53:C59,C65:C73)</f>
        <v>20261</v>
      </c>
      <c r="D11" s="163"/>
      <c r="E11" s="163">
        <v>74363</v>
      </c>
      <c r="F11" s="163">
        <f>SUM(F17,F18,F19,F20:F31,F36:F42,F53:F59,F65:F73)</f>
        <v>17179</v>
      </c>
      <c r="G11" s="163">
        <f>SUM(G17,G18,G19,G20:G31,G36:G42,G53:G59,G65:G73)</f>
        <v>40453</v>
      </c>
      <c r="H11" s="163">
        <f>SUM(H17,H18,H19,H20:H31,H36:H42,H53:H59,H65:H73)</f>
        <v>2132</v>
      </c>
      <c r="I11" s="163">
        <f>SUM(I17,I18,I19,I20:I31,I36:I42,I53:I59,I65:I73)</f>
        <v>25469</v>
      </c>
      <c r="J11" s="163">
        <f>SUM(J17,J18,J19,J20:J31,J36:J42,J53:J59,J65:J73)</f>
        <v>113</v>
      </c>
      <c r="K11" s="163"/>
      <c r="L11" s="163">
        <v>262</v>
      </c>
      <c r="M11" s="163">
        <f>SUM(M17,M18,M19,M20:M31,M36:M42,M53:M59,M65:M73)</f>
        <v>837</v>
      </c>
      <c r="N11" s="164">
        <f>SUM(N17,N18,N19,N20:N31,N36:N42,N53:N59,N65:N73)</f>
        <v>8179</v>
      </c>
    </row>
    <row r="12" spans="2:14" s="159" customFormat="1" ht="16.5" customHeight="1">
      <c r="B12" s="160"/>
      <c r="C12" s="169"/>
      <c r="D12" s="170"/>
      <c r="E12" s="171"/>
      <c r="F12" s="172"/>
      <c r="G12" s="172"/>
      <c r="H12" s="172"/>
      <c r="I12" s="171"/>
      <c r="J12" s="172"/>
      <c r="K12" s="170"/>
      <c r="L12" s="172"/>
      <c r="M12" s="171"/>
      <c r="N12" s="173"/>
    </row>
    <row r="13" spans="2:14" s="159" customFormat="1" ht="16.5" customHeight="1">
      <c r="B13" s="160" t="s">
        <v>587</v>
      </c>
      <c r="C13" s="169">
        <f>SUM(C14:C31)</f>
        <v>16321</v>
      </c>
      <c r="D13" s="172"/>
      <c r="E13" s="172">
        <v>78371</v>
      </c>
      <c r="F13" s="172">
        <f>SUM(F14:F31)</f>
        <v>13488</v>
      </c>
      <c r="G13" s="172">
        <f>SUM(G14:G31)</f>
        <v>34710</v>
      </c>
      <c r="H13" s="172">
        <f>SUM(H14:H31)</f>
        <v>2258</v>
      </c>
      <c r="I13" s="171">
        <f>SUM(I14:I31)</f>
        <v>36024</v>
      </c>
      <c r="J13" s="172">
        <f>SUM(J14:J31)</f>
        <v>105</v>
      </c>
      <c r="K13" s="172"/>
      <c r="L13" s="172">
        <v>286</v>
      </c>
      <c r="M13" s="171">
        <f>SUM(M14:M31)</f>
        <v>470</v>
      </c>
      <c r="N13" s="173">
        <f>SUM(N14:N31)</f>
        <v>7351</v>
      </c>
    </row>
    <row r="14" spans="2:14" ht="15" customHeight="1">
      <c r="B14" s="146" t="s">
        <v>1316</v>
      </c>
      <c r="C14" s="174">
        <v>4385</v>
      </c>
      <c r="D14" s="175"/>
      <c r="E14" s="155">
        <v>25227</v>
      </c>
      <c r="F14" s="155">
        <v>3479</v>
      </c>
      <c r="G14" s="155">
        <v>10425</v>
      </c>
      <c r="H14" s="155">
        <v>771</v>
      </c>
      <c r="I14" s="155">
        <v>12608</v>
      </c>
      <c r="J14" s="155">
        <v>39</v>
      </c>
      <c r="K14" s="175"/>
      <c r="L14" s="155">
        <v>129</v>
      </c>
      <c r="M14" s="155">
        <v>96</v>
      </c>
      <c r="N14" s="176">
        <v>2065</v>
      </c>
    </row>
    <row r="15" spans="2:14" ht="15" customHeight="1">
      <c r="B15" s="146" t="s">
        <v>1317</v>
      </c>
      <c r="C15" s="174">
        <v>4688</v>
      </c>
      <c r="D15" s="175" t="s">
        <v>1318</v>
      </c>
      <c r="E15" s="155">
        <v>29365</v>
      </c>
      <c r="F15" s="155">
        <v>3919</v>
      </c>
      <c r="G15" s="155">
        <v>10834</v>
      </c>
      <c r="H15" s="155">
        <v>677</v>
      </c>
      <c r="I15" s="155">
        <v>15981</v>
      </c>
      <c r="J15" s="155">
        <v>1</v>
      </c>
      <c r="K15" s="175"/>
      <c r="L15" s="155" t="s">
        <v>1319</v>
      </c>
      <c r="M15" s="155">
        <v>91</v>
      </c>
      <c r="N15" s="176">
        <v>2550</v>
      </c>
    </row>
    <row r="16" spans="2:14" ht="15" customHeight="1">
      <c r="B16" s="146"/>
      <c r="C16" s="174"/>
      <c r="D16" s="175"/>
      <c r="E16" s="155"/>
      <c r="F16" s="155"/>
      <c r="G16" s="155"/>
      <c r="H16" s="155"/>
      <c r="I16" s="155"/>
      <c r="J16" s="155"/>
      <c r="K16" s="175"/>
      <c r="L16" s="155"/>
      <c r="M16" s="155"/>
      <c r="N16" s="176"/>
    </row>
    <row r="17" spans="2:14" ht="15" customHeight="1">
      <c r="B17" s="146" t="s">
        <v>1320</v>
      </c>
      <c r="C17" s="174">
        <v>284</v>
      </c>
      <c r="D17" s="175"/>
      <c r="E17" s="155">
        <v>1254</v>
      </c>
      <c r="F17" s="155">
        <v>207</v>
      </c>
      <c r="G17" s="155">
        <v>571</v>
      </c>
      <c r="H17" s="155">
        <v>50</v>
      </c>
      <c r="I17" s="155">
        <v>462</v>
      </c>
      <c r="J17" s="107">
        <v>0</v>
      </c>
      <c r="K17" s="175"/>
      <c r="L17" s="107">
        <v>0</v>
      </c>
      <c r="M17" s="155">
        <v>27</v>
      </c>
      <c r="N17" s="176">
        <v>221</v>
      </c>
    </row>
    <row r="18" spans="2:14" ht="15" customHeight="1">
      <c r="B18" s="146" t="s">
        <v>1321</v>
      </c>
      <c r="C18" s="174">
        <v>314</v>
      </c>
      <c r="D18" s="175"/>
      <c r="E18" s="155">
        <v>865</v>
      </c>
      <c r="F18" s="155">
        <v>244</v>
      </c>
      <c r="G18" s="155">
        <v>531</v>
      </c>
      <c r="H18" s="155">
        <v>44</v>
      </c>
      <c r="I18" s="155">
        <v>169</v>
      </c>
      <c r="J18" s="155">
        <v>8</v>
      </c>
      <c r="K18" s="175"/>
      <c r="L18" s="155">
        <v>13</v>
      </c>
      <c r="M18" s="155">
        <v>18</v>
      </c>
      <c r="N18" s="176">
        <v>152</v>
      </c>
    </row>
    <row r="19" spans="2:14" ht="15" customHeight="1">
      <c r="B19" s="146" t="s">
        <v>525</v>
      </c>
      <c r="C19" s="174">
        <v>391</v>
      </c>
      <c r="D19" s="175" t="s">
        <v>1322</v>
      </c>
      <c r="E19" s="155">
        <v>1353</v>
      </c>
      <c r="F19" s="155">
        <v>334</v>
      </c>
      <c r="G19" s="155">
        <v>563</v>
      </c>
      <c r="H19" s="155">
        <v>42</v>
      </c>
      <c r="I19" s="155">
        <v>647</v>
      </c>
      <c r="J19" s="155">
        <v>1</v>
      </c>
      <c r="K19" s="175"/>
      <c r="L19" s="155" t="s">
        <v>1323</v>
      </c>
      <c r="M19" s="155">
        <v>14</v>
      </c>
      <c r="N19" s="176">
        <v>143</v>
      </c>
    </row>
    <row r="20" spans="2:14" ht="15" customHeight="1">
      <c r="B20" s="146" t="s">
        <v>1324</v>
      </c>
      <c r="C20" s="174">
        <v>386</v>
      </c>
      <c r="D20" s="175"/>
      <c r="E20" s="155">
        <v>1107</v>
      </c>
      <c r="F20" s="155">
        <v>328</v>
      </c>
      <c r="G20" s="155">
        <v>637</v>
      </c>
      <c r="H20" s="155">
        <v>36</v>
      </c>
      <c r="I20" s="155">
        <v>326</v>
      </c>
      <c r="J20" s="155">
        <v>7</v>
      </c>
      <c r="K20" s="175"/>
      <c r="L20" s="155">
        <v>20</v>
      </c>
      <c r="M20" s="155">
        <v>15</v>
      </c>
      <c r="N20" s="176">
        <v>124</v>
      </c>
    </row>
    <row r="21" spans="2:14" ht="15" customHeight="1">
      <c r="B21" s="146" t="s">
        <v>527</v>
      </c>
      <c r="C21" s="174">
        <v>640</v>
      </c>
      <c r="D21" s="175"/>
      <c r="E21" s="155">
        <v>1731</v>
      </c>
      <c r="F21" s="155">
        <v>523</v>
      </c>
      <c r="G21" s="155">
        <v>909</v>
      </c>
      <c r="H21" s="155">
        <v>75</v>
      </c>
      <c r="I21" s="155">
        <v>464</v>
      </c>
      <c r="J21" s="155">
        <v>10</v>
      </c>
      <c r="K21" s="175"/>
      <c r="L21" s="155">
        <v>20</v>
      </c>
      <c r="M21" s="155">
        <v>32</v>
      </c>
      <c r="N21" s="176">
        <v>338</v>
      </c>
    </row>
    <row r="22" spans="2:14" ht="15" customHeight="1">
      <c r="B22" s="146" t="s">
        <v>528</v>
      </c>
      <c r="C22" s="174">
        <v>446</v>
      </c>
      <c r="D22" s="175"/>
      <c r="E22" s="155">
        <v>1750</v>
      </c>
      <c r="F22" s="155">
        <v>377</v>
      </c>
      <c r="G22" s="155">
        <v>935</v>
      </c>
      <c r="H22" s="155">
        <v>54</v>
      </c>
      <c r="I22" s="155">
        <v>670</v>
      </c>
      <c r="J22" s="107">
        <v>0</v>
      </c>
      <c r="K22" s="175"/>
      <c r="L22" s="107">
        <v>0</v>
      </c>
      <c r="M22" s="155">
        <v>15</v>
      </c>
      <c r="N22" s="176">
        <v>145</v>
      </c>
    </row>
    <row r="23" spans="2:14" ht="15" customHeight="1">
      <c r="B23" s="146" t="s">
        <v>529</v>
      </c>
      <c r="C23" s="174">
        <v>954</v>
      </c>
      <c r="D23" s="175"/>
      <c r="E23" s="155">
        <v>2796</v>
      </c>
      <c r="F23" s="155">
        <v>811</v>
      </c>
      <c r="G23" s="155">
        <v>1689</v>
      </c>
      <c r="H23" s="155">
        <v>106</v>
      </c>
      <c r="I23" s="155">
        <v>799</v>
      </c>
      <c r="J23" s="155">
        <v>8</v>
      </c>
      <c r="K23" s="175"/>
      <c r="L23" s="155">
        <v>20</v>
      </c>
      <c r="M23" s="155">
        <v>29</v>
      </c>
      <c r="N23" s="176">
        <v>288</v>
      </c>
    </row>
    <row r="24" spans="2:14" ht="15" customHeight="1">
      <c r="B24" s="146"/>
      <c r="C24" s="174"/>
      <c r="D24" s="175"/>
      <c r="E24" s="155"/>
      <c r="F24" s="155"/>
      <c r="G24" s="155"/>
      <c r="H24" s="155"/>
      <c r="I24" s="155"/>
      <c r="J24" s="155"/>
      <c r="K24" s="175"/>
      <c r="L24" s="155"/>
      <c r="M24" s="155"/>
      <c r="N24" s="176"/>
    </row>
    <row r="25" spans="2:14" ht="15" customHeight="1">
      <c r="B25" s="146" t="s">
        <v>1325</v>
      </c>
      <c r="C25" s="174">
        <v>883</v>
      </c>
      <c r="D25" s="175"/>
      <c r="E25" s="155">
        <v>3471</v>
      </c>
      <c r="F25" s="155">
        <v>716</v>
      </c>
      <c r="G25" s="155">
        <v>2163</v>
      </c>
      <c r="H25" s="155">
        <v>107</v>
      </c>
      <c r="I25" s="155">
        <v>918</v>
      </c>
      <c r="J25" s="155">
        <v>24</v>
      </c>
      <c r="K25" s="175"/>
      <c r="L25" s="155">
        <v>55</v>
      </c>
      <c r="M25" s="155">
        <v>36</v>
      </c>
      <c r="N25" s="176">
        <v>335</v>
      </c>
    </row>
    <row r="26" spans="2:14" ht="15" customHeight="1">
      <c r="B26" s="146" t="s">
        <v>1326</v>
      </c>
      <c r="C26" s="174">
        <v>749</v>
      </c>
      <c r="D26" s="175"/>
      <c r="E26" s="155">
        <v>2259</v>
      </c>
      <c r="F26" s="155">
        <v>650</v>
      </c>
      <c r="G26" s="155">
        <v>1349</v>
      </c>
      <c r="H26" s="155">
        <v>77</v>
      </c>
      <c r="I26" s="155">
        <v>710</v>
      </c>
      <c r="J26" s="155">
        <v>3</v>
      </c>
      <c r="K26" s="175"/>
      <c r="L26" s="155">
        <v>4</v>
      </c>
      <c r="M26" s="155">
        <v>19</v>
      </c>
      <c r="N26" s="176">
        <v>196</v>
      </c>
    </row>
    <row r="27" spans="2:14" ht="15" customHeight="1">
      <c r="B27" s="146"/>
      <c r="C27" s="174"/>
      <c r="D27" s="175"/>
      <c r="E27" s="155"/>
      <c r="F27" s="155"/>
      <c r="G27" s="155"/>
      <c r="H27" s="155"/>
      <c r="I27" s="155"/>
      <c r="J27" s="155"/>
      <c r="K27" s="175"/>
      <c r="L27" s="155"/>
      <c r="M27" s="155"/>
      <c r="N27" s="176"/>
    </row>
    <row r="28" spans="2:14" ht="15" customHeight="1">
      <c r="B28" s="146" t="s">
        <v>1327</v>
      </c>
      <c r="C28" s="174">
        <v>394</v>
      </c>
      <c r="D28" s="175"/>
      <c r="E28" s="155">
        <v>1212</v>
      </c>
      <c r="F28" s="155">
        <v>340</v>
      </c>
      <c r="G28" s="155">
        <v>740</v>
      </c>
      <c r="H28" s="155">
        <v>38</v>
      </c>
      <c r="I28" s="155">
        <v>368</v>
      </c>
      <c r="J28" s="107">
        <v>0</v>
      </c>
      <c r="K28" s="175"/>
      <c r="L28" s="107">
        <v>0</v>
      </c>
      <c r="M28" s="155">
        <v>16</v>
      </c>
      <c r="N28" s="176">
        <v>104</v>
      </c>
    </row>
    <row r="29" spans="2:14" ht="15" customHeight="1">
      <c r="B29" s="146" t="s">
        <v>1328</v>
      </c>
      <c r="C29" s="174">
        <v>265</v>
      </c>
      <c r="D29" s="175"/>
      <c r="E29" s="155">
        <v>920</v>
      </c>
      <c r="F29" s="155">
        <v>225</v>
      </c>
      <c r="G29" s="155">
        <v>494</v>
      </c>
      <c r="H29" s="155">
        <v>30</v>
      </c>
      <c r="I29" s="155">
        <v>319</v>
      </c>
      <c r="J29" s="107">
        <v>0</v>
      </c>
      <c r="K29" s="175"/>
      <c r="L29" s="107">
        <v>0</v>
      </c>
      <c r="M29" s="155">
        <v>10</v>
      </c>
      <c r="N29" s="176">
        <v>107</v>
      </c>
    </row>
    <row r="30" spans="2:14" ht="15" customHeight="1">
      <c r="B30" s="146" t="s">
        <v>1329</v>
      </c>
      <c r="C30" s="174">
        <v>499</v>
      </c>
      <c r="D30" s="175" t="s">
        <v>1322</v>
      </c>
      <c r="E30" s="155">
        <v>1508</v>
      </c>
      <c r="F30" s="155">
        <v>439</v>
      </c>
      <c r="G30" s="155">
        <v>974</v>
      </c>
      <c r="H30" s="155">
        <v>46</v>
      </c>
      <c r="I30" s="155">
        <v>361</v>
      </c>
      <c r="J30" s="155">
        <v>1</v>
      </c>
      <c r="K30" s="175"/>
      <c r="L30" s="155" t="s">
        <v>1323</v>
      </c>
      <c r="M30" s="155">
        <v>13</v>
      </c>
      <c r="N30" s="176">
        <v>173</v>
      </c>
    </row>
    <row r="31" spans="2:14" ht="15" customHeight="1">
      <c r="B31" s="146" t="s">
        <v>1330</v>
      </c>
      <c r="C31" s="174">
        <v>1043</v>
      </c>
      <c r="D31" s="175"/>
      <c r="E31" s="155">
        <v>3534</v>
      </c>
      <c r="F31" s="155">
        <v>896</v>
      </c>
      <c r="G31" s="155">
        <v>1896</v>
      </c>
      <c r="H31" s="155">
        <v>105</v>
      </c>
      <c r="I31" s="155">
        <v>1222</v>
      </c>
      <c r="J31" s="155">
        <v>3</v>
      </c>
      <c r="K31" s="175"/>
      <c r="L31" s="155">
        <v>6</v>
      </c>
      <c r="M31" s="155">
        <v>39</v>
      </c>
      <c r="N31" s="176">
        <v>410</v>
      </c>
    </row>
    <row r="32" spans="2:14" ht="15" customHeight="1">
      <c r="B32" s="146"/>
      <c r="C32" s="174"/>
      <c r="D32" s="175"/>
      <c r="E32" s="155"/>
      <c r="F32" s="177"/>
      <c r="G32" s="155"/>
      <c r="H32" s="155"/>
      <c r="I32" s="155"/>
      <c r="J32" s="155"/>
      <c r="K32" s="175"/>
      <c r="L32" s="155"/>
      <c r="M32" s="155"/>
      <c r="N32" s="176"/>
    </row>
    <row r="33" spans="2:14" s="167" customFormat="1" ht="15" customHeight="1">
      <c r="B33" s="165" t="s">
        <v>588</v>
      </c>
      <c r="C33" s="169">
        <f>SUM(C34:C42)</f>
        <v>4383</v>
      </c>
      <c r="D33" s="170"/>
      <c r="E33" s="172">
        <f aca="true" t="shared" si="1" ref="E33:J33">SUM(E34:E42)</f>
        <v>18537</v>
      </c>
      <c r="F33" s="172">
        <f t="shared" si="1"/>
        <v>3575</v>
      </c>
      <c r="G33" s="172">
        <f t="shared" si="1"/>
        <v>8742</v>
      </c>
      <c r="H33" s="172">
        <f t="shared" si="1"/>
        <v>553</v>
      </c>
      <c r="I33" s="172">
        <f t="shared" si="1"/>
        <v>7610</v>
      </c>
      <c r="J33" s="172">
        <f t="shared" si="1"/>
        <v>33</v>
      </c>
      <c r="K33" s="170"/>
      <c r="L33" s="172">
        <f>SUM(L34:L42)</f>
        <v>75</v>
      </c>
      <c r="M33" s="172">
        <f>SUM(M34:M42)</f>
        <v>222</v>
      </c>
      <c r="N33" s="178">
        <f>SUM(N34:N42)</f>
        <v>2110</v>
      </c>
    </row>
    <row r="34" spans="2:14" ht="15" customHeight="1">
      <c r="B34" s="146" t="s">
        <v>1331</v>
      </c>
      <c r="C34" s="174">
        <v>1961</v>
      </c>
      <c r="D34" s="175"/>
      <c r="E34" s="155">
        <v>9503</v>
      </c>
      <c r="F34" s="155">
        <v>1566</v>
      </c>
      <c r="G34" s="155">
        <v>4193</v>
      </c>
      <c r="H34" s="155">
        <v>315</v>
      </c>
      <c r="I34" s="155">
        <v>4328</v>
      </c>
      <c r="J34" s="107">
        <v>23</v>
      </c>
      <c r="K34" s="179"/>
      <c r="L34" s="107">
        <v>43</v>
      </c>
      <c r="M34" s="155">
        <v>57</v>
      </c>
      <c r="N34" s="176">
        <v>939</v>
      </c>
    </row>
    <row r="35" spans="2:14" ht="15" customHeight="1">
      <c r="B35" s="146"/>
      <c r="C35" s="174"/>
      <c r="D35" s="175"/>
      <c r="E35" s="155"/>
      <c r="F35" s="155"/>
      <c r="G35" s="155"/>
      <c r="H35" s="155"/>
      <c r="I35" s="155"/>
      <c r="J35" s="107"/>
      <c r="K35" s="179"/>
      <c r="L35" s="107"/>
      <c r="M35" s="155"/>
      <c r="N35" s="176"/>
    </row>
    <row r="36" spans="2:14" ht="15" customHeight="1">
      <c r="B36" s="146" t="s">
        <v>1332</v>
      </c>
      <c r="C36" s="174">
        <v>355</v>
      </c>
      <c r="D36" s="175"/>
      <c r="E36" s="155">
        <v>1867</v>
      </c>
      <c r="F36" s="155">
        <v>286</v>
      </c>
      <c r="G36" s="155">
        <v>653</v>
      </c>
      <c r="H36" s="155">
        <v>37</v>
      </c>
      <c r="I36" s="155">
        <v>1072</v>
      </c>
      <c r="J36" s="155">
        <v>3</v>
      </c>
      <c r="K36" s="175"/>
      <c r="L36" s="155">
        <v>11</v>
      </c>
      <c r="M36" s="155">
        <v>29</v>
      </c>
      <c r="N36" s="176">
        <v>131</v>
      </c>
    </row>
    <row r="37" spans="2:14" ht="15" customHeight="1">
      <c r="B37" s="146" t="s">
        <v>1333</v>
      </c>
      <c r="C37" s="174">
        <v>242</v>
      </c>
      <c r="D37" s="175"/>
      <c r="E37" s="155">
        <v>904</v>
      </c>
      <c r="F37" s="155">
        <v>204</v>
      </c>
      <c r="G37" s="155">
        <v>612</v>
      </c>
      <c r="H37" s="155">
        <v>24</v>
      </c>
      <c r="I37" s="155">
        <v>202</v>
      </c>
      <c r="J37" s="107">
        <v>0</v>
      </c>
      <c r="K37" s="179"/>
      <c r="L37" s="107">
        <v>0</v>
      </c>
      <c r="M37" s="155">
        <v>14</v>
      </c>
      <c r="N37" s="176">
        <v>90</v>
      </c>
    </row>
    <row r="38" spans="2:14" ht="15" customHeight="1">
      <c r="B38" s="146" t="s">
        <v>1334</v>
      </c>
      <c r="C38" s="174">
        <v>343</v>
      </c>
      <c r="D38" s="175"/>
      <c r="E38" s="155">
        <v>797</v>
      </c>
      <c r="F38" s="155">
        <v>289</v>
      </c>
      <c r="G38" s="155">
        <v>536</v>
      </c>
      <c r="H38" s="155">
        <v>24</v>
      </c>
      <c r="I38" s="155">
        <v>111</v>
      </c>
      <c r="J38" s="155">
        <v>5</v>
      </c>
      <c r="K38" s="175"/>
      <c r="L38" s="155">
        <v>18</v>
      </c>
      <c r="M38" s="155">
        <v>25</v>
      </c>
      <c r="N38" s="176">
        <v>132</v>
      </c>
    </row>
    <row r="39" spans="2:14" ht="15" customHeight="1">
      <c r="B39" s="146" t="s">
        <v>1335</v>
      </c>
      <c r="C39" s="174">
        <v>195</v>
      </c>
      <c r="D39" s="175"/>
      <c r="E39" s="155">
        <v>506</v>
      </c>
      <c r="F39" s="155">
        <v>162</v>
      </c>
      <c r="G39" s="155">
        <v>321</v>
      </c>
      <c r="H39" s="155">
        <v>16</v>
      </c>
      <c r="I39" s="155">
        <v>94</v>
      </c>
      <c r="J39" s="107">
        <v>0</v>
      </c>
      <c r="K39" s="175"/>
      <c r="L39" s="107">
        <v>0</v>
      </c>
      <c r="M39" s="155">
        <v>17</v>
      </c>
      <c r="N39" s="176">
        <v>91</v>
      </c>
    </row>
    <row r="40" spans="2:14" ht="15" customHeight="1">
      <c r="B40" s="146" t="s">
        <v>1336</v>
      </c>
      <c r="C40" s="174">
        <v>413</v>
      </c>
      <c r="D40" s="175"/>
      <c r="E40" s="155">
        <v>1759</v>
      </c>
      <c r="F40" s="155">
        <v>343</v>
      </c>
      <c r="G40" s="155">
        <v>810</v>
      </c>
      <c r="H40" s="155">
        <v>41</v>
      </c>
      <c r="I40" s="155">
        <v>635</v>
      </c>
      <c r="J40" s="107">
        <v>0</v>
      </c>
      <c r="K40" s="179"/>
      <c r="L40" s="107">
        <v>0</v>
      </c>
      <c r="M40" s="155">
        <v>29</v>
      </c>
      <c r="N40" s="176">
        <v>314</v>
      </c>
    </row>
    <row r="41" spans="2:14" ht="15" customHeight="1">
      <c r="B41" s="146" t="s">
        <v>1337</v>
      </c>
      <c r="C41" s="174">
        <v>324</v>
      </c>
      <c r="D41" s="175"/>
      <c r="E41" s="155">
        <v>1182</v>
      </c>
      <c r="F41" s="155">
        <v>278</v>
      </c>
      <c r="G41" s="155">
        <v>569</v>
      </c>
      <c r="H41" s="155">
        <v>31</v>
      </c>
      <c r="I41" s="155">
        <v>462</v>
      </c>
      <c r="J41" s="107">
        <v>0</v>
      </c>
      <c r="K41" s="179"/>
      <c r="L41" s="107">
        <v>0</v>
      </c>
      <c r="M41" s="155">
        <v>15</v>
      </c>
      <c r="N41" s="176">
        <v>151</v>
      </c>
    </row>
    <row r="42" spans="2:14" ht="15" customHeight="1">
      <c r="B42" s="146" t="s">
        <v>1338</v>
      </c>
      <c r="C42" s="174">
        <v>550</v>
      </c>
      <c r="D42" s="175"/>
      <c r="E42" s="155">
        <v>2019</v>
      </c>
      <c r="F42" s="155">
        <v>447</v>
      </c>
      <c r="G42" s="155">
        <v>1048</v>
      </c>
      <c r="H42" s="155">
        <v>65</v>
      </c>
      <c r="I42" s="155">
        <v>706</v>
      </c>
      <c r="J42" s="155">
        <v>2</v>
      </c>
      <c r="K42" s="175"/>
      <c r="L42" s="155">
        <v>3</v>
      </c>
      <c r="M42" s="155">
        <v>36</v>
      </c>
      <c r="N42" s="176">
        <v>262</v>
      </c>
    </row>
    <row r="43" spans="2:14" ht="15" customHeight="1">
      <c r="B43" s="146"/>
      <c r="C43" s="174"/>
      <c r="D43" s="175"/>
      <c r="E43" s="155"/>
      <c r="F43" s="177"/>
      <c r="G43" s="155"/>
      <c r="H43" s="155"/>
      <c r="I43" s="155"/>
      <c r="J43" s="155"/>
      <c r="K43" s="175"/>
      <c r="L43" s="155"/>
      <c r="M43" s="155"/>
      <c r="N43" s="176"/>
    </row>
    <row r="44" spans="2:14" s="167" customFormat="1" ht="15" customHeight="1">
      <c r="B44" s="165" t="s">
        <v>589</v>
      </c>
      <c r="C44" s="169">
        <f>SUM(C45:C59)</f>
        <v>23524</v>
      </c>
      <c r="D44" s="170" t="s">
        <v>1322</v>
      </c>
      <c r="E44" s="172">
        <f aca="true" t="shared" si="2" ref="E44:J44">SUM(E45:E59)</f>
        <v>122563</v>
      </c>
      <c r="F44" s="172">
        <f t="shared" si="2"/>
        <v>19406</v>
      </c>
      <c r="G44" s="172">
        <f t="shared" si="2"/>
        <v>53645</v>
      </c>
      <c r="H44" s="172">
        <f t="shared" si="2"/>
        <v>3387</v>
      </c>
      <c r="I44" s="172">
        <f t="shared" si="2"/>
        <v>60061</v>
      </c>
      <c r="J44" s="172">
        <f t="shared" si="2"/>
        <v>92</v>
      </c>
      <c r="K44" s="170" t="s">
        <v>1322</v>
      </c>
      <c r="L44" s="172">
        <f>SUM(L45:L59)</f>
        <v>298</v>
      </c>
      <c r="M44" s="172">
        <f>SUM(M45:M59)</f>
        <v>639</v>
      </c>
      <c r="N44" s="178">
        <f>SUM(N45:N59)</f>
        <v>8559</v>
      </c>
    </row>
    <row r="45" spans="2:14" ht="15" customHeight="1">
      <c r="B45" s="146" t="s">
        <v>1339</v>
      </c>
      <c r="C45" s="174">
        <v>9154</v>
      </c>
      <c r="D45" s="175"/>
      <c r="E45" s="155">
        <v>63805</v>
      </c>
      <c r="F45" s="155">
        <v>7051</v>
      </c>
      <c r="G45" s="155">
        <v>21782</v>
      </c>
      <c r="H45" s="155">
        <v>1888</v>
      </c>
      <c r="I45" s="155">
        <v>38236</v>
      </c>
      <c r="J45" s="155">
        <v>65</v>
      </c>
      <c r="K45" s="175"/>
      <c r="L45" s="155">
        <v>215</v>
      </c>
      <c r="M45" s="155">
        <v>150</v>
      </c>
      <c r="N45" s="176">
        <v>3572</v>
      </c>
    </row>
    <row r="46" spans="2:14" ht="15" customHeight="1">
      <c r="B46" s="146" t="s">
        <v>1340</v>
      </c>
      <c r="C46" s="174">
        <v>1849</v>
      </c>
      <c r="D46" s="175"/>
      <c r="E46" s="155">
        <v>9216</v>
      </c>
      <c r="F46" s="155">
        <v>1476</v>
      </c>
      <c r="G46" s="155">
        <v>4166</v>
      </c>
      <c r="H46" s="155">
        <v>275</v>
      </c>
      <c r="I46" s="155">
        <v>4391</v>
      </c>
      <c r="J46" s="155">
        <v>5</v>
      </c>
      <c r="K46" s="175"/>
      <c r="L46" s="155">
        <v>13</v>
      </c>
      <c r="M46" s="155">
        <v>93</v>
      </c>
      <c r="N46" s="176">
        <v>646</v>
      </c>
    </row>
    <row r="47" spans="2:14" ht="15" customHeight="1">
      <c r="B47" s="146" t="s">
        <v>1341</v>
      </c>
      <c r="C47" s="174">
        <v>1617</v>
      </c>
      <c r="D47" s="175"/>
      <c r="E47" s="155">
        <v>8136</v>
      </c>
      <c r="F47" s="155">
        <v>1353</v>
      </c>
      <c r="G47" s="155">
        <v>3874</v>
      </c>
      <c r="H47" s="155">
        <v>197</v>
      </c>
      <c r="I47" s="155">
        <v>3781</v>
      </c>
      <c r="J47" s="107">
        <v>0</v>
      </c>
      <c r="K47" s="175"/>
      <c r="L47" s="107">
        <v>0</v>
      </c>
      <c r="M47" s="155">
        <v>67</v>
      </c>
      <c r="N47" s="176">
        <v>481</v>
      </c>
    </row>
    <row r="48" spans="2:14" ht="15" customHeight="1">
      <c r="B48" s="146" t="s">
        <v>1342</v>
      </c>
      <c r="C48" s="174">
        <v>1726</v>
      </c>
      <c r="D48" s="175"/>
      <c r="E48" s="155">
        <v>6617</v>
      </c>
      <c r="F48" s="155">
        <v>1527</v>
      </c>
      <c r="G48" s="155">
        <v>3692</v>
      </c>
      <c r="H48" s="155">
        <v>156</v>
      </c>
      <c r="I48" s="155">
        <v>2186</v>
      </c>
      <c r="J48" s="155">
        <v>8</v>
      </c>
      <c r="K48" s="175"/>
      <c r="L48" s="155">
        <v>32</v>
      </c>
      <c r="M48" s="155">
        <v>35</v>
      </c>
      <c r="N48" s="176">
        <v>707</v>
      </c>
    </row>
    <row r="49" spans="2:14" ht="15" customHeight="1">
      <c r="B49" s="146" t="s">
        <v>1343</v>
      </c>
      <c r="C49" s="174">
        <v>1864</v>
      </c>
      <c r="D49" s="175" t="s">
        <v>1322</v>
      </c>
      <c r="E49" s="155">
        <v>8296</v>
      </c>
      <c r="F49" s="155">
        <v>1591</v>
      </c>
      <c r="G49" s="155">
        <v>3841</v>
      </c>
      <c r="H49" s="155">
        <v>231</v>
      </c>
      <c r="I49" s="155">
        <v>3851</v>
      </c>
      <c r="J49" s="155">
        <v>1</v>
      </c>
      <c r="K49" s="175"/>
      <c r="L49" s="155" t="s">
        <v>1323</v>
      </c>
      <c r="M49" s="155">
        <v>41</v>
      </c>
      <c r="N49" s="176">
        <v>604</v>
      </c>
    </row>
    <row r="50" spans="2:14" ht="15" customHeight="1">
      <c r="B50" s="146" t="s">
        <v>1344</v>
      </c>
      <c r="C50" s="174">
        <v>1580</v>
      </c>
      <c r="D50" s="175"/>
      <c r="E50" s="155">
        <v>5444</v>
      </c>
      <c r="F50" s="155">
        <v>1428</v>
      </c>
      <c r="G50" s="155">
        <v>3651</v>
      </c>
      <c r="H50" s="155">
        <v>119</v>
      </c>
      <c r="I50" s="155">
        <v>1308</v>
      </c>
      <c r="J50" s="107">
        <v>0</v>
      </c>
      <c r="K50" s="175"/>
      <c r="L50" s="107">
        <v>0</v>
      </c>
      <c r="M50" s="155">
        <v>33</v>
      </c>
      <c r="N50" s="176">
        <v>485</v>
      </c>
    </row>
    <row r="51" spans="2:14" ht="15" customHeight="1">
      <c r="B51" s="146" t="s">
        <v>1345</v>
      </c>
      <c r="C51" s="174">
        <v>1018</v>
      </c>
      <c r="D51" s="175"/>
      <c r="E51" s="155">
        <v>3104</v>
      </c>
      <c r="F51" s="155">
        <v>897</v>
      </c>
      <c r="G51" s="155">
        <v>2081</v>
      </c>
      <c r="H51" s="155">
        <v>82</v>
      </c>
      <c r="I51" s="155">
        <v>621</v>
      </c>
      <c r="J51" s="107">
        <v>0</v>
      </c>
      <c r="K51" s="175"/>
      <c r="L51" s="107">
        <v>0</v>
      </c>
      <c r="M51" s="155">
        <v>39</v>
      </c>
      <c r="N51" s="176">
        <v>402</v>
      </c>
    </row>
    <row r="52" spans="2:14" ht="15" customHeight="1">
      <c r="B52" s="146"/>
      <c r="C52" s="174"/>
      <c r="D52" s="175"/>
      <c r="E52" s="155"/>
      <c r="F52" s="155"/>
      <c r="G52" s="155"/>
      <c r="H52" s="155"/>
      <c r="I52" s="155"/>
      <c r="J52" s="107"/>
      <c r="K52" s="175"/>
      <c r="L52" s="107"/>
      <c r="M52" s="155"/>
      <c r="N52" s="176"/>
    </row>
    <row r="53" spans="2:14" ht="15" customHeight="1">
      <c r="B53" s="146" t="s">
        <v>542</v>
      </c>
      <c r="C53" s="174">
        <v>574</v>
      </c>
      <c r="D53" s="175"/>
      <c r="E53" s="155">
        <v>1976</v>
      </c>
      <c r="F53" s="155">
        <v>506</v>
      </c>
      <c r="G53" s="155">
        <v>1227</v>
      </c>
      <c r="H53" s="155">
        <v>55</v>
      </c>
      <c r="I53" s="155">
        <v>630</v>
      </c>
      <c r="J53" s="107">
        <v>0</v>
      </c>
      <c r="K53" s="175"/>
      <c r="L53" s="107">
        <v>0</v>
      </c>
      <c r="M53" s="155">
        <v>13</v>
      </c>
      <c r="N53" s="176">
        <v>119</v>
      </c>
    </row>
    <row r="54" spans="2:14" ht="15" customHeight="1">
      <c r="B54" s="146" t="s">
        <v>543</v>
      </c>
      <c r="C54" s="174">
        <v>666</v>
      </c>
      <c r="D54" s="175"/>
      <c r="E54" s="155">
        <v>3205</v>
      </c>
      <c r="F54" s="155">
        <v>576</v>
      </c>
      <c r="G54" s="155">
        <v>1997</v>
      </c>
      <c r="H54" s="155">
        <v>68</v>
      </c>
      <c r="I54" s="155">
        <v>1005</v>
      </c>
      <c r="J54" s="155">
        <v>2</v>
      </c>
      <c r="K54" s="175"/>
      <c r="L54" s="155">
        <v>8</v>
      </c>
      <c r="M54" s="155">
        <v>20</v>
      </c>
      <c r="N54" s="176">
        <v>195</v>
      </c>
    </row>
    <row r="55" spans="2:14" ht="15" customHeight="1">
      <c r="B55" s="146" t="s">
        <v>545</v>
      </c>
      <c r="C55" s="174">
        <v>683</v>
      </c>
      <c r="D55" s="175"/>
      <c r="E55" s="155">
        <v>2722</v>
      </c>
      <c r="F55" s="155">
        <v>598</v>
      </c>
      <c r="G55" s="155">
        <v>1604</v>
      </c>
      <c r="H55" s="155">
        <v>57</v>
      </c>
      <c r="I55" s="155">
        <v>837</v>
      </c>
      <c r="J55" s="107">
        <v>0</v>
      </c>
      <c r="K55" s="175"/>
      <c r="L55" s="107">
        <v>0</v>
      </c>
      <c r="M55" s="155">
        <v>28</v>
      </c>
      <c r="N55" s="176">
        <v>281</v>
      </c>
    </row>
    <row r="56" spans="2:14" ht="15" customHeight="1">
      <c r="B56" s="146" t="s">
        <v>546</v>
      </c>
      <c r="C56" s="174">
        <v>520</v>
      </c>
      <c r="D56" s="175"/>
      <c r="E56" s="155">
        <v>1590</v>
      </c>
      <c r="F56" s="155">
        <v>460</v>
      </c>
      <c r="G56" s="155">
        <v>863</v>
      </c>
      <c r="H56" s="155">
        <v>35</v>
      </c>
      <c r="I56" s="155">
        <v>511</v>
      </c>
      <c r="J56" s="107">
        <v>0</v>
      </c>
      <c r="K56" s="175"/>
      <c r="L56" s="107">
        <v>0</v>
      </c>
      <c r="M56" s="155">
        <v>25</v>
      </c>
      <c r="N56" s="176">
        <v>216</v>
      </c>
    </row>
    <row r="57" spans="2:14" ht="15" customHeight="1">
      <c r="B57" s="146" t="s">
        <v>1346</v>
      </c>
      <c r="C57" s="174">
        <v>496</v>
      </c>
      <c r="D57" s="175"/>
      <c r="E57" s="155">
        <v>2165</v>
      </c>
      <c r="F57" s="155">
        <v>406</v>
      </c>
      <c r="G57" s="155">
        <v>1071</v>
      </c>
      <c r="H57" s="155">
        <v>64</v>
      </c>
      <c r="I57" s="155">
        <v>866</v>
      </c>
      <c r="J57" s="107">
        <v>0</v>
      </c>
      <c r="K57" s="175"/>
      <c r="L57" s="107">
        <v>0</v>
      </c>
      <c r="M57" s="155">
        <v>26</v>
      </c>
      <c r="N57" s="176">
        <v>228</v>
      </c>
    </row>
    <row r="58" spans="2:14" ht="15" customHeight="1">
      <c r="B58" s="146" t="s">
        <v>548</v>
      </c>
      <c r="C58" s="174">
        <v>1315</v>
      </c>
      <c r="D58" s="175"/>
      <c r="E58" s="155">
        <v>4824</v>
      </c>
      <c r="F58" s="155">
        <v>1161</v>
      </c>
      <c r="G58" s="155">
        <v>2821</v>
      </c>
      <c r="H58" s="155">
        <v>115</v>
      </c>
      <c r="I58" s="155">
        <v>1578</v>
      </c>
      <c r="J58" s="155">
        <v>7</v>
      </c>
      <c r="K58" s="175"/>
      <c r="L58" s="155">
        <v>19</v>
      </c>
      <c r="M58" s="155">
        <v>32</v>
      </c>
      <c r="N58" s="176">
        <v>406</v>
      </c>
    </row>
    <row r="59" spans="2:14" ht="15" customHeight="1">
      <c r="B59" s="146" t="s">
        <v>1347</v>
      </c>
      <c r="C59" s="174">
        <v>462</v>
      </c>
      <c r="D59" s="175"/>
      <c r="E59" s="155">
        <v>1463</v>
      </c>
      <c r="F59" s="155">
        <v>376</v>
      </c>
      <c r="G59" s="155">
        <v>975</v>
      </c>
      <c r="H59" s="155">
        <v>45</v>
      </c>
      <c r="I59" s="155">
        <v>260</v>
      </c>
      <c r="J59" s="155">
        <v>4</v>
      </c>
      <c r="K59" s="175"/>
      <c r="L59" s="155">
        <v>11</v>
      </c>
      <c r="M59" s="155">
        <v>37</v>
      </c>
      <c r="N59" s="176">
        <v>217</v>
      </c>
    </row>
    <row r="60" spans="2:14" ht="15" customHeight="1">
      <c r="B60" s="146"/>
      <c r="C60" s="174"/>
      <c r="D60" s="175"/>
      <c r="E60" s="155"/>
      <c r="F60" s="177"/>
      <c r="G60" s="155"/>
      <c r="H60" s="155"/>
      <c r="I60" s="155"/>
      <c r="J60" s="155"/>
      <c r="K60" s="175"/>
      <c r="L60" s="155"/>
      <c r="M60" s="155"/>
      <c r="N60" s="176"/>
    </row>
    <row r="61" spans="2:14" s="167" customFormat="1" ht="15" customHeight="1">
      <c r="B61" s="165" t="s">
        <v>590</v>
      </c>
      <c r="C61" s="169">
        <f>SUM(C62:C73)</f>
        <v>12108</v>
      </c>
      <c r="D61" s="170" t="s">
        <v>1348</v>
      </c>
      <c r="E61" s="172">
        <f aca="true" t="shared" si="3" ref="E61:J61">SUM(E62:E73)</f>
        <v>64430</v>
      </c>
      <c r="F61" s="172">
        <f t="shared" si="3"/>
        <v>9979</v>
      </c>
      <c r="G61" s="172">
        <f t="shared" si="3"/>
        <v>28412</v>
      </c>
      <c r="H61" s="172">
        <f t="shared" si="3"/>
        <v>1706</v>
      </c>
      <c r="I61" s="172">
        <f t="shared" si="3"/>
        <v>30654</v>
      </c>
      <c r="J61" s="172">
        <f t="shared" si="3"/>
        <v>47</v>
      </c>
      <c r="K61" s="170" t="s">
        <v>1348</v>
      </c>
      <c r="L61" s="172">
        <f>SUM(L62:L73)</f>
        <v>97</v>
      </c>
      <c r="M61" s="172">
        <f>SUM(M62:M73)</f>
        <v>376</v>
      </c>
      <c r="N61" s="178">
        <f>SUM(N62:N73)</f>
        <v>5267</v>
      </c>
    </row>
    <row r="62" spans="2:14" ht="15" customHeight="1">
      <c r="B62" s="146" t="s">
        <v>1349</v>
      </c>
      <c r="C62" s="174">
        <v>4604</v>
      </c>
      <c r="D62" s="175"/>
      <c r="E62" s="155">
        <v>31757</v>
      </c>
      <c r="F62" s="155">
        <v>3621</v>
      </c>
      <c r="G62" s="155">
        <v>12829</v>
      </c>
      <c r="H62" s="155">
        <v>849</v>
      </c>
      <c r="I62" s="155">
        <v>17090</v>
      </c>
      <c r="J62" s="155">
        <v>16</v>
      </c>
      <c r="K62" s="175"/>
      <c r="L62" s="155">
        <v>37</v>
      </c>
      <c r="M62" s="155">
        <v>118</v>
      </c>
      <c r="N62" s="176">
        <v>1801</v>
      </c>
    </row>
    <row r="63" spans="2:14" ht="15" customHeight="1">
      <c r="B63" s="146" t="s">
        <v>1350</v>
      </c>
      <c r="C63" s="174">
        <v>1629</v>
      </c>
      <c r="D63" s="175"/>
      <c r="E63" s="155">
        <v>9061</v>
      </c>
      <c r="F63" s="155">
        <v>1361</v>
      </c>
      <c r="G63" s="155">
        <v>3688</v>
      </c>
      <c r="H63" s="155">
        <v>212</v>
      </c>
      <c r="I63" s="155">
        <v>4499</v>
      </c>
      <c r="J63" s="155">
        <v>6</v>
      </c>
      <c r="K63" s="175"/>
      <c r="L63" s="155">
        <v>18</v>
      </c>
      <c r="M63" s="155">
        <v>50</v>
      </c>
      <c r="N63" s="176">
        <v>856</v>
      </c>
    </row>
    <row r="64" spans="2:14" ht="15" customHeight="1">
      <c r="B64" s="146"/>
      <c r="C64" s="174"/>
      <c r="D64" s="175"/>
      <c r="E64" s="155"/>
      <c r="F64" s="155"/>
      <c r="G64" s="155"/>
      <c r="H64" s="155"/>
      <c r="I64" s="155"/>
      <c r="J64" s="155"/>
      <c r="K64" s="175"/>
      <c r="L64" s="155"/>
      <c r="M64" s="155"/>
      <c r="N64" s="176"/>
    </row>
    <row r="65" spans="2:14" ht="15" customHeight="1">
      <c r="B65" s="146" t="s">
        <v>1351</v>
      </c>
      <c r="C65" s="174">
        <v>1205</v>
      </c>
      <c r="D65" s="175"/>
      <c r="E65" s="155">
        <v>4751</v>
      </c>
      <c r="F65" s="155">
        <v>1030</v>
      </c>
      <c r="G65" s="155">
        <v>2473</v>
      </c>
      <c r="H65" s="155">
        <v>128</v>
      </c>
      <c r="I65" s="155">
        <v>1816</v>
      </c>
      <c r="J65" s="155">
        <v>15</v>
      </c>
      <c r="K65" s="175"/>
      <c r="L65" s="155">
        <v>19</v>
      </c>
      <c r="M65" s="155">
        <v>32</v>
      </c>
      <c r="N65" s="176">
        <v>443</v>
      </c>
    </row>
    <row r="66" spans="2:14" ht="15" customHeight="1">
      <c r="B66" s="146" t="s">
        <v>551</v>
      </c>
      <c r="C66" s="174">
        <v>687</v>
      </c>
      <c r="D66" s="175"/>
      <c r="E66" s="155">
        <v>3021</v>
      </c>
      <c r="F66" s="155">
        <v>576</v>
      </c>
      <c r="G66" s="155">
        <v>1417</v>
      </c>
      <c r="H66" s="155">
        <v>79</v>
      </c>
      <c r="I66" s="155">
        <v>1371</v>
      </c>
      <c r="J66" s="107">
        <v>5</v>
      </c>
      <c r="K66" s="179"/>
      <c r="L66" s="107">
        <v>12</v>
      </c>
      <c r="M66" s="155">
        <v>27</v>
      </c>
      <c r="N66" s="176">
        <v>221</v>
      </c>
    </row>
    <row r="67" spans="2:14" ht="15" customHeight="1">
      <c r="B67" s="146" t="s">
        <v>552</v>
      </c>
      <c r="C67" s="174">
        <v>1016</v>
      </c>
      <c r="D67" s="175"/>
      <c r="E67" s="155">
        <v>4559</v>
      </c>
      <c r="F67" s="155">
        <v>911</v>
      </c>
      <c r="G67" s="155">
        <v>2481</v>
      </c>
      <c r="H67" s="155">
        <v>85</v>
      </c>
      <c r="I67" s="155">
        <v>1691</v>
      </c>
      <c r="J67" s="107">
        <v>0</v>
      </c>
      <c r="K67" s="179"/>
      <c r="L67" s="107">
        <v>0</v>
      </c>
      <c r="M67" s="155">
        <v>20</v>
      </c>
      <c r="N67" s="176">
        <v>387</v>
      </c>
    </row>
    <row r="68" spans="2:14" ht="15" customHeight="1">
      <c r="B68" s="146" t="s">
        <v>1352</v>
      </c>
      <c r="C68" s="174">
        <v>231</v>
      </c>
      <c r="D68" s="175" t="s">
        <v>1353</v>
      </c>
      <c r="E68" s="155">
        <v>758</v>
      </c>
      <c r="F68" s="155">
        <v>195</v>
      </c>
      <c r="G68" s="155">
        <v>469</v>
      </c>
      <c r="H68" s="155">
        <v>26</v>
      </c>
      <c r="I68" s="155">
        <v>199</v>
      </c>
      <c r="J68" s="107">
        <v>1</v>
      </c>
      <c r="K68" s="179"/>
      <c r="L68" s="107" t="s">
        <v>1354</v>
      </c>
      <c r="M68" s="155">
        <v>9</v>
      </c>
      <c r="N68" s="176">
        <v>90</v>
      </c>
    </row>
    <row r="69" spans="2:14" ht="15" customHeight="1">
      <c r="B69" s="146" t="s">
        <v>554</v>
      </c>
      <c r="C69" s="174">
        <v>885</v>
      </c>
      <c r="D69" s="175"/>
      <c r="E69" s="155">
        <v>3122</v>
      </c>
      <c r="F69" s="155">
        <v>755</v>
      </c>
      <c r="G69" s="155">
        <v>1724</v>
      </c>
      <c r="H69" s="155">
        <v>96</v>
      </c>
      <c r="I69" s="155">
        <v>924</v>
      </c>
      <c r="J69" s="107">
        <v>0</v>
      </c>
      <c r="K69" s="179"/>
      <c r="L69" s="107">
        <v>0</v>
      </c>
      <c r="M69" s="155">
        <v>34</v>
      </c>
      <c r="N69" s="176">
        <v>474</v>
      </c>
    </row>
    <row r="70" spans="2:14" ht="15" customHeight="1">
      <c r="B70" s="146"/>
      <c r="C70" s="174"/>
      <c r="D70" s="175"/>
      <c r="E70" s="155"/>
      <c r="F70" s="155"/>
      <c r="G70" s="155"/>
      <c r="H70" s="155"/>
      <c r="I70" s="155"/>
      <c r="J70" s="107"/>
      <c r="K70" s="179"/>
      <c r="L70" s="107"/>
      <c r="M70" s="155"/>
      <c r="N70" s="176"/>
    </row>
    <row r="71" spans="2:14" ht="15" customHeight="1">
      <c r="B71" s="146" t="s">
        <v>556</v>
      </c>
      <c r="C71" s="174">
        <v>897</v>
      </c>
      <c r="D71" s="175"/>
      <c r="E71" s="155">
        <v>2812</v>
      </c>
      <c r="F71" s="155">
        <v>752</v>
      </c>
      <c r="G71" s="155">
        <v>1680</v>
      </c>
      <c r="H71" s="155">
        <v>116</v>
      </c>
      <c r="I71" s="155">
        <v>725</v>
      </c>
      <c r="J71" s="107">
        <v>0</v>
      </c>
      <c r="K71" s="179"/>
      <c r="L71" s="107">
        <v>0</v>
      </c>
      <c r="M71" s="155">
        <v>29</v>
      </c>
      <c r="N71" s="176">
        <v>407</v>
      </c>
    </row>
    <row r="72" spans="2:14" ht="15" customHeight="1">
      <c r="B72" s="146" t="s">
        <v>1355</v>
      </c>
      <c r="C72" s="174">
        <v>425</v>
      </c>
      <c r="D72" s="175"/>
      <c r="E72" s="155">
        <v>1097</v>
      </c>
      <c r="F72" s="155">
        <v>363</v>
      </c>
      <c r="G72" s="155">
        <v>735</v>
      </c>
      <c r="H72" s="155">
        <v>35</v>
      </c>
      <c r="I72" s="155">
        <v>166</v>
      </c>
      <c r="J72" s="107">
        <v>4</v>
      </c>
      <c r="K72" s="179"/>
      <c r="L72" s="107">
        <v>11</v>
      </c>
      <c r="M72" s="155">
        <v>23</v>
      </c>
      <c r="N72" s="176">
        <v>185</v>
      </c>
    </row>
    <row r="73" spans="2:14" ht="15" customHeight="1">
      <c r="B73" s="180" t="s">
        <v>1356</v>
      </c>
      <c r="C73" s="181">
        <v>529</v>
      </c>
      <c r="D73" s="182"/>
      <c r="E73" s="183">
        <v>3492</v>
      </c>
      <c r="F73" s="183">
        <v>415</v>
      </c>
      <c r="G73" s="183">
        <v>916</v>
      </c>
      <c r="H73" s="183">
        <v>80</v>
      </c>
      <c r="I73" s="183">
        <v>2173</v>
      </c>
      <c r="J73" s="184">
        <v>0</v>
      </c>
      <c r="K73" s="182"/>
      <c r="L73" s="184">
        <v>0</v>
      </c>
      <c r="M73" s="183">
        <v>34</v>
      </c>
      <c r="N73" s="185">
        <v>403</v>
      </c>
    </row>
    <row r="74" ht="12">
      <c r="B74" s="137" t="s">
        <v>1357</v>
      </c>
    </row>
    <row r="75" ht="12">
      <c r="B75" s="137" t="s">
        <v>1358</v>
      </c>
    </row>
  </sheetData>
  <mergeCells count="8">
    <mergeCell ref="K5:L5"/>
    <mergeCell ref="B4:B5"/>
    <mergeCell ref="M4:N4"/>
    <mergeCell ref="C4:E4"/>
    <mergeCell ref="F4:G4"/>
    <mergeCell ref="D5:E5"/>
    <mergeCell ref="H4:I4"/>
    <mergeCell ref="J4:L4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R77"/>
  <sheetViews>
    <sheetView workbookViewId="0" topLeftCell="A1">
      <selection activeCell="A1" sqref="A1"/>
    </sheetView>
  </sheetViews>
  <sheetFormatPr defaultColWidth="9.00390625" defaultRowHeight="13.5"/>
  <cols>
    <col min="1" max="1" width="2.625" style="186" customWidth="1"/>
    <col min="2" max="2" width="4.375" style="186" customWidth="1"/>
    <col min="3" max="4" width="2.625" style="186" customWidth="1"/>
    <col min="5" max="5" width="22.00390625" style="186" customWidth="1"/>
    <col min="6" max="6" width="2.375" style="186" customWidth="1"/>
    <col min="7" max="7" width="7.00390625" style="186" customWidth="1"/>
    <col min="8" max="9" width="8.125" style="186" customWidth="1"/>
    <col min="10" max="10" width="2.375" style="186" customWidth="1"/>
    <col min="11" max="11" width="7.25390625" style="186" customWidth="1"/>
    <col min="12" max="13" width="8.125" style="186" customWidth="1"/>
    <col min="14" max="14" width="2.625" style="186" customWidth="1"/>
    <col min="15" max="15" width="6.25390625" style="186" customWidth="1"/>
    <col min="16" max="17" width="8.125" style="186" customWidth="1"/>
    <col min="18" max="18" width="8.50390625" style="186" customWidth="1"/>
    <col min="19" max="16384" width="9.00390625" style="186" customWidth="1"/>
  </cols>
  <sheetData>
    <row r="1" ht="15" customHeight="1"/>
    <row r="2" ht="15" customHeight="1">
      <c r="B2" s="187" t="s">
        <v>1430</v>
      </c>
    </row>
    <row r="3" ht="15" customHeight="1">
      <c r="B3" s="187" t="s">
        <v>1373</v>
      </c>
    </row>
    <row r="4" spans="3:18" ht="15" customHeight="1" thickBot="1">
      <c r="C4" s="188"/>
      <c r="D4" s="188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R4" s="190"/>
    </row>
    <row r="5" spans="2:18" s="137" customFormat="1" ht="15" customHeight="1" thickTop="1">
      <c r="B5" s="1313" t="s">
        <v>1374</v>
      </c>
      <c r="C5" s="1314"/>
      <c r="D5" s="1314"/>
      <c r="E5" s="1315"/>
      <c r="F5" s="1300" t="s">
        <v>1375</v>
      </c>
      <c r="G5" s="1301"/>
      <c r="H5" s="1301"/>
      <c r="I5" s="1302"/>
      <c r="J5" s="1300" t="s">
        <v>1376</v>
      </c>
      <c r="K5" s="1301"/>
      <c r="L5" s="1301"/>
      <c r="M5" s="1302"/>
      <c r="N5" s="1300" t="s">
        <v>1377</v>
      </c>
      <c r="O5" s="1301"/>
      <c r="P5" s="1301"/>
      <c r="Q5" s="1302"/>
      <c r="R5" s="1311" t="s">
        <v>1378</v>
      </c>
    </row>
    <row r="6" spans="2:18" s="137" customFormat="1" ht="15" customHeight="1">
      <c r="B6" s="1316"/>
      <c r="C6" s="1306"/>
      <c r="D6" s="1306"/>
      <c r="E6" s="1307"/>
      <c r="F6" s="192"/>
      <c r="G6" s="143"/>
      <c r="H6" s="193"/>
      <c r="I6" s="193"/>
      <c r="J6" s="194"/>
      <c r="K6" s="195"/>
      <c r="L6" s="193"/>
      <c r="M6" s="193"/>
      <c r="N6" s="194"/>
      <c r="O6" s="195"/>
      <c r="P6" s="196"/>
      <c r="Q6" s="197"/>
      <c r="R6" s="1312"/>
    </row>
    <row r="7" spans="2:18" s="137" customFormat="1" ht="15" customHeight="1">
      <c r="B7" s="1316"/>
      <c r="C7" s="1306"/>
      <c r="D7" s="1306"/>
      <c r="E7" s="1307"/>
      <c r="F7" s="1303" t="s">
        <v>1379</v>
      </c>
      <c r="G7" s="1304"/>
      <c r="H7" s="24" t="s">
        <v>1380</v>
      </c>
      <c r="I7" s="24" t="s">
        <v>1381</v>
      </c>
      <c r="J7" s="1303" t="s">
        <v>1379</v>
      </c>
      <c r="K7" s="1304"/>
      <c r="L7" s="24" t="s">
        <v>1380</v>
      </c>
      <c r="M7" s="24" t="s">
        <v>1381</v>
      </c>
      <c r="N7" s="1303" t="s">
        <v>1379</v>
      </c>
      <c r="O7" s="1304"/>
      <c r="P7" s="24" t="s">
        <v>1380</v>
      </c>
      <c r="Q7" s="24" t="s">
        <v>1381</v>
      </c>
      <c r="R7" s="1312"/>
    </row>
    <row r="8" spans="2:18" s="137" customFormat="1" ht="15" customHeight="1">
      <c r="B8" s="1308"/>
      <c r="C8" s="1309"/>
      <c r="D8" s="1309"/>
      <c r="E8" s="1310"/>
      <c r="F8" s="199"/>
      <c r="G8" s="199"/>
      <c r="H8" s="27"/>
      <c r="I8" s="27"/>
      <c r="J8" s="200"/>
      <c r="K8" s="201"/>
      <c r="L8" s="27"/>
      <c r="M8" s="27"/>
      <c r="N8" s="200"/>
      <c r="O8" s="201"/>
      <c r="P8" s="27"/>
      <c r="Q8" s="199"/>
      <c r="R8" s="1299"/>
    </row>
    <row r="9" spans="2:18" s="137" customFormat="1" ht="12" customHeight="1">
      <c r="B9" s="202"/>
      <c r="C9" s="143"/>
      <c r="D9" s="143"/>
      <c r="E9" s="52"/>
      <c r="F9" s="203"/>
      <c r="G9" s="204" t="s">
        <v>1382</v>
      </c>
      <c r="H9" s="204" t="s">
        <v>1382</v>
      </c>
      <c r="I9" s="204" t="s">
        <v>1382</v>
      </c>
      <c r="J9" s="205"/>
      <c r="K9" s="204" t="s">
        <v>1382</v>
      </c>
      <c r="L9" s="204" t="s">
        <v>1382</v>
      </c>
      <c r="M9" s="204" t="s">
        <v>1382</v>
      </c>
      <c r="N9" s="205"/>
      <c r="O9" s="204" t="s">
        <v>1382</v>
      </c>
      <c r="P9" s="204" t="s">
        <v>1382</v>
      </c>
      <c r="Q9" s="204" t="s">
        <v>1382</v>
      </c>
      <c r="R9" s="206" t="s">
        <v>1382</v>
      </c>
    </row>
    <row r="10" spans="2:18" s="137" customFormat="1" ht="12" customHeight="1">
      <c r="B10" s="207"/>
      <c r="C10" s="1321" t="s">
        <v>1383</v>
      </c>
      <c r="D10" s="1321"/>
      <c r="E10" s="1322"/>
      <c r="F10" s="203"/>
      <c r="G10" s="205">
        <f>K10+O10</f>
        <v>16073</v>
      </c>
      <c r="H10" s="205">
        <f aca="true" t="shared" si="0" ref="H10:I13">SUM(L10,P10)</f>
        <v>19680</v>
      </c>
      <c r="I10" s="205">
        <f t="shared" si="0"/>
        <v>8640</v>
      </c>
      <c r="J10" s="205"/>
      <c r="K10" s="205">
        <v>13574</v>
      </c>
      <c r="L10" s="205">
        <v>16215</v>
      </c>
      <c r="M10" s="205">
        <v>7529</v>
      </c>
      <c r="N10" s="205"/>
      <c r="O10" s="205">
        <v>2499</v>
      </c>
      <c r="P10" s="205">
        <v>3465</v>
      </c>
      <c r="Q10" s="205">
        <v>1111</v>
      </c>
      <c r="R10" s="208">
        <v>320</v>
      </c>
    </row>
    <row r="11" spans="2:18" s="137" customFormat="1" ht="12" customHeight="1">
      <c r="B11" s="207"/>
      <c r="C11" s="1321" t="s">
        <v>1384</v>
      </c>
      <c r="D11" s="1321"/>
      <c r="E11" s="1322"/>
      <c r="F11" s="209"/>
      <c r="G11" s="205">
        <f>K11+O11</f>
        <v>17364</v>
      </c>
      <c r="H11" s="205">
        <f t="shared" si="0"/>
        <v>21441</v>
      </c>
      <c r="I11" s="205">
        <f t="shared" si="0"/>
        <v>9362</v>
      </c>
      <c r="J11" s="209"/>
      <c r="K11" s="205">
        <v>14461</v>
      </c>
      <c r="L11" s="205">
        <v>17257</v>
      </c>
      <c r="M11" s="205">
        <v>7965</v>
      </c>
      <c r="N11" s="209"/>
      <c r="O11" s="205">
        <v>2903</v>
      </c>
      <c r="P11" s="205">
        <v>4184</v>
      </c>
      <c r="Q11" s="205">
        <v>1397</v>
      </c>
      <c r="R11" s="208">
        <v>345</v>
      </c>
    </row>
    <row r="12" spans="2:18" s="137" customFormat="1" ht="12" customHeight="1">
      <c r="B12" s="207"/>
      <c r="C12" s="1321" t="s">
        <v>1360</v>
      </c>
      <c r="D12" s="1321"/>
      <c r="E12" s="1322"/>
      <c r="F12" s="209"/>
      <c r="G12" s="205">
        <f>K12+O12</f>
        <v>19691</v>
      </c>
      <c r="H12" s="205">
        <f t="shared" si="0"/>
        <v>24193</v>
      </c>
      <c r="I12" s="205">
        <f t="shared" si="0"/>
        <v>10801</v>
      </c>
      <c r="J12" s="209"/>
      <c r="K12" s="205">
        <v>15569</v>
      </c>
      <c r="L12" s="205">
        <v>19022</v>
      </c>
      <c r="M12" s="205">
        <v>8752</v>
      </c>
      <c r="N12" s="209"/>
      <c r="O12" s="205">
        <v>4122</v>
      </c>
      <c r="P12" s="205">
        <v>5171</v>
      </c>
      <c r="Q12" s="205">
        <v>2049</v>
      </c>
      <c r="R12" s="208">
        <v>389</v>
      </c>
    </row>
    <row r="13" spans="2:18" s="137" customFormat="1" ht="12" customHeight="1">
      <c r="B13" s="207"/>
      <c r="C13" s="1321" t="s">
        <v>1361</v>
      </c>
      <c r="D13" s="1321"/>
      <c r="E13" s="1322"/>
      <c r="F13" s="209"/>
      <c r="G13" s="205">
        <f>K13+O13</f>
        <v>22653</v>
      </c>
      <c r="H13" s="205">
        <f t="shared" si="0"/>
        <v>27748</v>
      </c>
      <c r="I13" s="205">
        <f t="shared" si="0"/>
        <v>12652</v>
      </c>
      <c r="J13" s="209"/>
      <c r="K13" s="205">
        <v>17717</v>
      </c>
      <c r="L13" s="205">
        <v>21591</v>
      </c>
      <c r="M13" s="205">
        <v>10095</v>
      </c>
      <c r="N13" s="209"/>
      <c r="O13" s="205">
        <v>4936</v>
      </c>
      <c r="P13" s="205">
        <v>6157</v>
      </c>
      <c r="Q13" s="205">
        <v>2557</v>
      </c>
      <c r="R13" s="208">
        <v>415</v>
      </c>
    </row>
    <row r="14" spans="2:18" s="137" customFormat="1" ht="12" customHeight="1">
      <c r="B14" s="202"/>
      <c r="C14" s="143"/>
      <c r="D14" s="143"/>
      <c r="E14" s="210"/>
      <c r="F14" s="211"/>
      <c r="Q14" s="203"/>
      <c r="R14" s="52"/>
    </row>
    <row r="15" spans="2:18" s="167" customFormat="1" ht="12" customHeight="1">
      <c r="B15" s="212" t="s">
        <v>1385</v>
      </c>
      <c r="C15" s="1323" t="s">
        <v>1386</v>
      </c>
      <c r="D15" s="1323"/>
      <c r="E15" s="1324"/>
      <c r="F15" s="213"/>
      <c r="G15" s="214">
        <f>SUM(G17:G28)/12</f>
        <v>25502.666666666668</v>
      </c>
      <c r="H15" s="214">
        <f>SUM(H17:H28)/12</f>
        <v>31230.916666666668</v>
      </c>
      <c r="I15" s="214">
        <f>SUM(I17:I28)/12</f>
        <v>14822.666666666666</v>
      </c>
      <c r="J15" s="214"/>
      <c r="K15" s="214">
        <f>SUM(K17:K28)/12</f>
        <v>19957.833333333332</v>
      </c>
      <c r="L15" s="214">
        <f>SUM(L17:L28)/12</f>
        <v>24432.25</v>
      </c>
      <c r="M15" s="214">
        <f>SUM(M17:M28)/12</f>
        <v>11594.583333333334</v>
      </c>
      <c r="N15" s="214"/>
      <c r="O15" s="214">
        <f>SUM(O17:O28)/12</f>
        <v>5544.833333333333</v>
      </c>
      <c r="P15" s="214">
        <f>SUM(P17:P28)/12</f>
        <v>6798.666666666667</v>
      </c>
      <c r="Q15" s="214">
        <f>SUM(Q17:Q28)/12</f>
        <v>3228.0833333333335</v>
      </c>
      <c r="R15" s="215">
        <f>SUM(R17:R28)/12</f>
        <v>505.25</v>
      </c>
    </row>
    <row r="16" spans="2:18" s="137" customFormat="1" ht="12" customHeight="1">
      <c r="B16" s="202"/>
      <c r="C16" s="216"/>
      <c r="D16" s="216"/>
      <c r="E16" s="217"/>
      <c r="F16" s="216"/>
      <c r="G16" s="205"/>
      <c r="H16" s="205"/>
      <c r="I16" s="205"/>
      <c r="J16" s="205"/>
      <c r="K16" s="203"/>
      <c r="L16" s="203"/>
      <c r="M16" s="203"/>
      <c r="N16" s="203"/>
      <c r="O16" s="203"/>
      <c r="P16" s="203"/>
      <c r="Q16" s="203"/>
      <c r="R16" s="52"/>
    </row>
    <row r="17" spans="2:18" s="137" customFormat="1" ht="12" customHeight="1">
      <c r="B17" s="202"/>
      <c r="C17" s="143"/>
      <c r="D17" s="143"/>
      <c r="E17" s="218" t="s">
        <v>1362</v>
      </c>
      <c r="F17" s="219"/>
      <c r="G17" s="205">
        <f aca="true" t="shared" si="1" ref="G17:G28">K17+O17</f>
        <v>21111</v>
      </c>
      <c r="H17" s="205">
        <f aca="true" t="shared" si="2" ref="H17:H28">L17+P17</f>
        <v>25547</v>
      </c>
      <c r="I17" s="205">
        <f aca="true" t="shared" si="3" ref="I17:I28">M17+Q17</f>
        <v>12343</v>
      </c>
      <c r="J17" s="205"/>
      <c r="K17" s="205">
        <v>19116</v>
      </c>
      <c r="L17" s="203">
        <v>23356</v>
      </c>
      <c r="M17" s="203">
        <v>10734</v>
      </c>
      <c r="N17" s="203"/>
      <c r="O17" s="205">
        <v>1995</v>
      </c>
      <c r="P17" s="203">
        <v>2191</v>
      </c>
      <c r="Q17" s="203">
        <v>1609</v>
      </c>
      <c r="R17" s="52">
        <v>496</v>
      </c>
    </row>
    <row r="18" spans="2:18" s="137" customFormat="1" ht="12" customHeight="1">
      <c r="B18" s="202"/>
      <c r="C18" s="143"/>
      <c r="D18" s="143"/>
      <c r="E18" s="218" t="s">
        <v>1363</v>
      </c>
      <c r="F18" s="219"/>
      <c r="G18" s="205">
        <f t="shared" si="1"/>
        <v>19221</v>
      </c>
      <c r="H18" s="205">
        <f t="shared" si="2"/>
        <v>23336</v>
      </c>
      <c r="I18" s="205">
        <f t="shared" si="3"/>
        <v>10974</v>
      </c>
      <c r="J18" s="205"/>
      <c r="K18" s="205">
        <v>19143</v>
      </c>
      <c r="L18" s="203">
        <v>23222</v>
      </c>
      <c r="M18" s="203">
        <v>10968</v>
      </c>
      <c r="N18" s="203"/>
      <c r="O18" s="205">
        <v>78</v>
      </c>
      <c r="P18" s="203">
        <v>114</v>
      </c>
      <c r="Q18" s="203">
        <v>6</v>
      </c>
      <c r="R18" s="52">
        <v>488</v>
      </c>
    </row>
    <row r="19" spans="2:18" s="137" customFormat="1" ht="12" customHeight="1">
      <c r="B19" s="202"/>
      <c r="C19" s="143"/>
      <c r="D19" s="143"/>
      <c r="E19" s="218" t="s">
        <v>1364</v>
      </c>
      <c r="F19" s="219"/>
      <c r="G19" s="205">
        <f t="shared" si="1"/>
        <v>21278</v>
      </c>
      <c r="H19" s="205">
        <f t="shared" si="2"/>
        <v>25914</v>
      </c>
      <c r="I19" s="205">
        <f t="shared" si="3"/>
        <v>12158</v>
      </c>
      <c r="J19" s="205"/>
      <c r="K19" s="205">
        <v>18874</v>
      </c>
      <c r="L19" s="203">
        <v>22957</v>
      </c>
      <c r="M19" s="203">
        <v>10841</v>
      </c>
      <c r="N19" s="203"/>
      <c r="O19" s="205">
        <v>2404</v>
      </c>
      <c r="P19" s="203">
        <v>2957</v>
      </c>
      <c r="Q19" s="203">
        <v>1317</v>
      </c>
      <c r="R19" s="52">
        <v>487</v>
      </c>
    </row>
    <row r="20" spans="2:18" s="137" customFormat="1" ht="12" customHeight="1">
      <c r="B20" s="202"/>
      <c r="C20" s="143"/>
      <c r="D20" s="143"/>
      <c r="E20" s="218" t="s">
        <v>1365</v>
      </c>
      <c r="F20" s="219"/>
      <c r="G20" s="205">
        <f t="shared" si="1"/>
        <v>21008</v>
      </c>
      <c r="H20" s="205">
        <f t="shared" si="2"/>
        <v>25443</v>
      </c>
      <c r="I20" s="205">
        <f t="shared" si="3"/>
        <v>12538</v>
      </c>
      <c r="J20" s="205"/>
      <c r="K20" s="205">
        <v>19748</v>
      </c>
      <c r="L20" s="203">
        <v>23964</v>
      </c>
      <c r="M20" s="203">
        <v>11696</v>
      </c>
      <c r="N20" s="203"/>
      <c r="O20" s="205">
        <v>1260</v>
      </c>
      <c r="P20" s="203">
        <v>1479</v>
      </c>
      <c r="Q20" s="203">
        <v>842</v>
      </c>
      <c r="R20" s="52">
        <v>503</v>
      </c>
    </row>
    <row r="21" spans="2:18" s="137" customFormat="1" ht="12" customHeight="1">
      <c r="B21" s="202"/>
      <c r="C21" s="143"/>
      <c r="D21" s="143"/>
      <c r="E21" s="218" t="s">
        <v>1366</v>
      </c>
      <c r="F21" s="219"/>
      <c r="G21" s="205">
        <f t="shared" si="1"/>
        <v>20908</v>
      </c>
      <c r="H21" s="205">
        <f t="shared" si="2"/>
        <v>25475</v>
      </c>
      <c r="I21" s="205">
        <f t="shared" si="3"/>
        <v>12267</v>
      </c>
      <c r="J21" s="205"/>
      <c r="K21" s="205">
        <v>19661</v>
      </c>
      <c r="L21" s="203">
        <v>23965</v>
      </c>
      <c r="M21" s="203">
        <v>11518</v>
      </c>
      <c r="N21" s="203"/>
      <c r="O21" s="205">
        <v>1247</v>
      </c>
      <c r="P21" s="203">
        <v>1510</v>
      </c>
      <c r="Q21" s="203">
        <v>749</v>
      </c>
      <c r="R21" s="52">
        <v>511</v>
      </c>
    </row>
    <row r="22" spans="2:18" s="137" customFormat="1" ht="12" customHeight="1">
      <c r="B22" s="202"/>
      <c r="C22" s="143"/>
      <c r="D22" s="143"/>
      <c r="E22" s="218" t="s">
        <v>1367</v>
      </c>
      <c r="F22" s="219"/>
      <c r="G22" s="205">
        <f t="shared" si="1"/>
        <v>29156</v>
      </c>
      <c r="H22" s="205">
        <f t="shared" si="2"/>
        <v>36251</v>
      </c>
      <c r="I22" s="205">
        <f t="shared" si="3"/>
        <v>15785</v>
      </c>
      <c r="J22" s="205"/>
      <c r="K22" s="205">
        <v>20031</v>
      </c>
      <c r="L22" s="203">
        <v>24422</v>
      </c>
      <c r="M22" s="203">
        <v>11756</v>
      </c>
      <c r="N22" s="203"/>
      <c r="O22" s="205">
        <v>9125</v>
      </c>
      <c r="P22" s="203">
        <v>11829</v>
      </c>
      <c r="Q22" s="203">
        <v>4029</v>
      </c>
      <c r="R22" s="52">
        <v>527</v>
      </c>
    </row>
    <row r="23" spans="2:18" s="137" customFormat="1" ht="12" customHeight="1">
      <c r="B23" s="202"/>
      <c r="C23" s="143"/>
      <c r="D23" s="143"/>
      <c r="E23" s="218" t="s">
        <v>1368</v>
      </c>
      <c r="F23" s="219"/>
      <c r="G23" s="205">
        <f t="shared" si="1"/>
        <v>30673</v>
      </c>
      <c r="H23" s="205">
        <f t="shared" si="2"/>
        <v>37375</v>
      </c>
      <c r="I23" s="205">
        <f t="shared" si="3"/>
        <v>18217</v>
      </c>
      <c r="J23" s="205"/>
      <c r="K23" s="205">
        <v>20326</v>
      </c>
      <c r="L23" s="203">
        <v>24846</v>
      </c>
      <c r="M23" s="203">
        <v>11925</v>
      </c>
      <c r="N23" s="203"/>
      <c r="O23" s="205">
        <v>10347</v>
      </c>
      <c r="P23" s="203">
        <v>12529</v>
      </c>
      <c r="Q23" s="203">
        <v>6292</v>
      </c>
      <c r="R23" s="52">
        <v>524</v>
      </c>
    </row>
    <row r="24" spans="2:18" s="137" customFormat="1" ht="12" customHeight="1">
      <c r="B24" s="202"/>
      <c r="C24" s="143"/>
      <c r="D24" s="143"/>
      <c r="E24" s="218" t="s">
        <v>1369</v>
      </c>
      <c r="F24" s="219"/>
      <c r="G24" s="205">
        <f t="shared" si="1"/>
        <v>25446</v>
      </c>
      <c r="H24" s="205">
        <f t="shared" si="2"/>
        <v>31051</v>
      </c>
      <c r="I24" s="205">
        <f t="shared" si="3"/>
        <v>15494</v>
      </c>
      <c r="J24" s="205"/>
      <c r="K24" s="205">
        <v>20180</v>
      </c>
      <c r="L24" s="203">
        <v>24825</v>
      </c>
      <c r="M24" s="203">
        <v>11932</v>
      </c>
      <c r="N24" s="203"/>
      <c r="O24" s="205">
        <v>5266</v>
      </c>
      <c r="P24" s="203">
        <v>6226</v>
      </c>
      <c r="Q24" s="203">
        <v>3562</v>
      </c>
      <c r="R24" s="52">
        <v>475</v>
      </c>
    </row>
    <row r="25" spans="2:18" s="137" customFormat="1" ht="12" customHeight="1">
      <c r="B25" s="202"/>
      <c r="C25" s="143"/>
      <c r="D25" s="143"/>
      <c r="E25" s="218" t="s">
        <v>1370</v>
      </c>
      <c r="F25" s="219"/>
      <c r="G25" s="205">
        <f t="shared" si="1"/>
        <v>22081</v>
      </c>
      <c r="H25" s="205">
        <f t="shared" si="2"/>
        <v>27369</v>
      </c>
      <c r="I25" s="205">
        <f t="shared" si="3"/>
        <v>12789</v>
      </c>
      <c r="J25" s="205"/>
      <c r="K25" s="205">
        <v>20152</v>
      </c>
      <c r="L25" s="203">
        <v>25001</v>
      </c>
      <c r="M25" s="203">
        <v>11631</v>
      </c>
      <c r="N25" s="203"/>
      <c r="O25" s="205">
        <v>1929</v>
      </c>
      <c r="P25" s="203">
        <v>2368</v>
      </c>
      <c r="Q25" s="203">
        <v>1158</v>
      </c>
      <c r="R25" s="52">
        <v>483</v>
      </c>
    </row>
    <row r="26" spans="2:18" s="137" customFormat="1" ht="12" customHeight="1">
      <c r="B26" s="202"/>
      <c r="C26" s="143"/>
      <c r="D26" s="143"/>
      <c r="E26" s="218" t="s">
        <v>1387</v>
      </c>
      <c r="F26" s="219"/>
      <c r="G26" s="205">
        <f t="shared" si="1"/>
        <v>20482</v>
      </c>
      <c r="H26" s="205">
        <f t="shared" si="2"/>
        <v>25298</v>
      </c>
      <c r="I26" s="205">
        <f t="shared" si="3"/>
        <v>11819</v>
      </c>
      <c r="J26" s="205"/>
      <c r="K26" s="205">
        <v>20293</v>
      </c>
      <c r="L26" s="203">
        <v>25090</v>
      </c>
      <c r="M26" s="203">
        <v>11662</v>
      </c>
      <c r="N26" s="203"/>
      <c r="O26" s="205">
        <v>189</v>
      </c>
      <c r="P26" s="203">
        <v>208</v>
      </c>
      <c r="Q26" s="203">
        <v>157</v>
      </c>
      <c r="R26" s="52">
        <v>526</v>
      </c>
    </row>
    <row r="27" spans="2:18" s="137" customFormat="1" ht="12" customHeight="1">
      <c r="B27" s="202"/>
      <c r="C27" s="143"/>
      <c r="D27" s="143"/>
      <c r="E27" s="218" t="s">
        <v>1388</v>
      </c>
      <c r="F27" s="219"/>
      <c r="G27" s="205">
        <f t="shared" si="1"/>
        <v>21737</v>
      </c>
      <c r="H27" s="205">
        <f t="shared" si="2"/>
        <v>26568</v>
      </c>
      <c r="I27" s="205">
        <f t="shared" si="3"/>
        <v>12912</v>
      </c>
      <c r="J27" s="205"/>
      <c r="K27" s="205">
        <v>21052</v>
      </c>
      <c r="L27" s="203">
        <v>25856</v>
      </c>
      <c r="M27" s="203">
        <v>12276</v>
      </c>
      <c r="N27" s="203"/>
      <c r="O27" s="205">
        <v>685</v>
      </c>
      <c r="P27" s="203">
        <v>712</v>
      </c>
      <c r="Q27" s="203">
        <v>636</v>
      </c>
      <c r="R27" s="52">
        <v>521</v>
      </c>
    </row>
    <row r="28" spans="2:18" s="137" customFormat="1" ht="12" customHeight="1">
      <c r="B28" s="202"/>
      <c r="C28" s="143"/>
      <c r="D28" s="143"/>
      <c r="E28" s="218" t="s">
        <v>1389</v>
      </c>
      <c r="F28" s="219"/>
      <c r="G28" s="205">
        <f t="shared" si="1"/>
        <v>52931</v>
      </c>
      <c r="H28" s="205">
        <f t="shared" si="2"/>
        <v>65144</v>
      </c>
      <c r="I28" s="205">
        <f t="shared" si="3"/>
        <v>30576</v>
      </c>
      <c r="J28" s="205"/>
      <c r="K28" s="205">
        <v>20918</v>
      </c>
      <c r="L28" s="203">
        <v>25683</v>
      </c>
      <c r="M28" s="203">
        <v>12196</v>
      </c>
      <c r="N28" s="203"/>
      <c r="O28" s="205">
        <v>32013</v>
      </c>
      <c r="P28" s="203">
        <v>39461</v>
      </c>
      <c r="Q28" s="203">
        <v>18380</v>
      </c>
      <c r="R28" s="52">
        <v>522</v>
      </c>
    </row>
    <row r="29" spans="2:18" s="137" customFormat="1" ht="12" customHeight="1">
      <c r="B29" s="202"/>
      <c r="C29" s="143"/>
      <c r="D29" s="143"/>
      <c r="E29" s="218"/>
      <c r="F29" s="219"/>
      <c r="G29" s="205"/>
      <c r="H29" s="205"/>
      <c r="I29" s="205"/>
      <c r="J29" s="205"/>
      <c r="K29" s="203"/>
      <c r="L29" s="203"/>
      <c r="M29" s="203"/>
      <c r="N29" s="203"/>
      <c r="O29" s="203"/>
      <c r="P29" s="203"/>
      <c r="Q29" s="203"/>
      <c r="R29" s="52"/>
    </row>
    <row r="30" spans="2:18" s="137" customFormat="1" ht="12" customHeight="1">
      <c r="B30" s="1319" t="s">
        <v>1390</v>
      </c>
      <c r="C30" s="137" t="s">
        <v>1391</v>
      </c>
      <c r="E30" s="53" t="s">
        <v>1392</v>
      </c>
      <c r="F30" s="221"/>
      <c r="G30" s="205">
        <f aca="true" t="shared" si="4" ref="G30:G43">K30+O30</f>
        <v>24033</v>
      </c>
      <c r="H30" s="205">
        <f aca="true" t="shared" si="5" ref="H30:H43">L30+P30</f>
        <v>26399</v>
      </c>
      <c r="I30" s="205">
        <f aca="true" t="shared" si="6" ref="I30:I43">M30+Q30</f>
        <v>10209</v>
      </c>
      <c r="J30" s="205"/>
      <c r="K30" s="205">
        <v>21508</v>
      </c>
      <c r="L30" s="203">
        <v>23601</v>
      </c>
      <c r="M30" s="203">
        <v>9251</v>
      </c>
      <c r="N30" s="203"/>
      <c r="O30" s="205">
        <v>2525</v>
      </c>
      <c r="P30" s="203">
        <v>2798</v>
      </c>
      <c r="Q30" s="203">
        <v>958</v>
      </c>
      <c r="R30" s="52">
        <v>495</v>
      </c>
    </row>
    <row r="31" spans="2:18" s="137" customFormat="1" ht="12" customHeight="1">
      <c r="B31" s="1319"/>
      <c r="C31" s="137" t="s">
        <v>1393</v>
      </c>
      <c r="E31" s="53" t="s">
        <v>1371</v>
      </c>
      <c r="F31" s="221"/>
      <c r="G31" s="205">
        <f t="shared" si="4"/>
        <v>22416</v>
      </c>
      <c r="H31" s="205">
        <f t="shared" si="5"/>
        <v>25189</v>
      </c>
      <c r="I31" s="205">
        <f t="shared" si="6"/>
        <v>11033</v>
      </c>
      <c r="J31" s="205"/>
      <c r="K31" s="205">
        <v>19163</v>
      </c>
      <c r="L31" s="203">
        <v>21564</v>
      </c>
      <c r="M31" s="203">
        <v>9278</v>
      </c>
      <c r="N31" s="203"/>
      <c r="O31" s="205">
        <v>3253</v>
      </c>
      <c r="P31" s="203">
        <v>3625</v>
      </c>
      <c r="Q31" s="203">
        <v>1755</v>
      </c>
      <c r="R31" s="52">
        <v>515</v>
      </c>
    </row>
    <row r="32" spans="2:18" s="137" customFormat="1" ht="12" customHeight="1">
      <c r="B32" s="1319"/>
      <c r="C32" s="137" t="s">
        <v>1394</v>
      </c>
      <c r="E32" s="53" t="s">
        <v>1372</v>
      </c>
      <c r="F32" s="221"/>
      <c r="G32" s="205">
        <f t="shared" si="4"/>
        <v>21097</v>
      </c>
      <c r="H32" s="205">
        <f t="shared" si="5"/>
        <v>27940</v>
      </c>
      <c r="I32" s="205">
        <f t="shared" si="6"/>
        <v>12863</v>
      </c>
      <c r="J32" s="205"/>
      <c r="K32" s="205">
        <v>16958</v>
      </c>
      <c r="L32" s="203">
        <v>22373</v>
      </c>
      <c r="M32" s="203">
        <v>10440</v>
      </c>
      <c r="N32" s="203"/>
      <c r="O32" s="205">
        <v>4139</v>
      </c>
      <c r="P32" s="203">
        <v>5567</v>
      </c>
      <c r="Q32" s="203">
        <v>2423</v>
      </c>
      <c r="R32" s="52">
        <v>494</v>
      </c>
    </row>
    <row r="33" spans="2:18" s="137" customFormat="1" ht="12" customHeight="1">
      <c r="B33" s="1319"/>
      <c r="C33" s="222"/>
      <c r="D33" s="222">
        <v>18</v>
      </c>
      <c r="E33" s="53" t="s">
        <v>1395</v>
      </c>
      <c r="F33" s="221"/>
      <c r="G33" s="205">
        <f t="shared" si="4"/>
        <v>16532</v>
      </c>
      <c r="H33" s="205">
        <f t="shared" si="5"/>
        <v>28206</v>
      </c>
      <c r="I33" s="205">
        <f t="shared" si="6"/>
        <v>10561</v>
      </c>
      <c r="J33" s="205"/>
      <c r="K33" s="205">
        <v>12748</v>
      </c>
      <c r="L33" s="203">
        <v>21851</v>
      </c>
      <c r="M33" s="203">
        <v>8124</v>
      </c>
      <c r="N33" s="203"/>
      <c r="O33" s="205">
        <v>3784</v>
      </c>
      <c r="P33" s="203">
        <v>6355</v>
      </c>
      <c r="Q33" s="203">
        <v>2437</v>
      </c>
      <c r="R33" s="52">
        <v>345</v>
      </c>
    </row>
    <row r="34" spans="2:18" s="137" customFormat="1" ht="12" customHeight="1">
      <c r="B34" s="1319"/>
      <c r="C34" s="216"/>
      <c r="D34" s="216">
        <v>20</v>
      </c>
      <c r="E34" s="53" t="s">
        <v>1396</v>
      </c>
      <c r="F34" s="221"/>
      <c r="G34" s="205">
        <f t="shared" si="4"/>
        <v>15383</v>
      </c>
      <c r="H34" s="205">
        <f t="shared" si="5"/>
        <v>25576</v>
      </c>
      <c r="I34" s="205">
        <f t="shared" si="6"/>
        <v>12611</v>
      </c>
      <c r="J34" s="205"/>
      <c r="K34" s="205">
        <v>12776</v>
      </c>
      <c r="L34" s="203">
        <v>20721</v>
      </c>
      <c r="M34" s="203">
        <v>10624</v>
      </c>
      <c r="N34" s="203"/>
      <c r="O34" s="205">
        <v>2607</v>
      </c>
      <c r="P34" s="203">
        <v>4855</v>
      </c>
      <c r="Q34" s="203">
        <v>1987</v>
      </c>
      <c r="R34" s="52">
        <v>570</v>
      </c>
    </row>
    <row r="35" spans="2:18" s="137" customFormat="1" ht="12" customHeight="1">
      <c r="B35" s="1319"/>
      <c r="C35" s="216"/>
      <c r="D35" s="216">
        <v>22</v>
      </c>
      <c r="E35" s="53" t="s">
        <v>1397</v>
      </c>
      <c r="F35" s="221"/>
      <c r="G35" s="205">
        <f t="shared" si="4"/>
        <v>15920</v>
      </c>
      <c r="H35" s="205">
        <f t="shared" si="5"/>
        <v>20529</v>
      </c>
      <c r="I35" s="205">
        <f t="shared" si="6"/>
        <v>9738</v>
      </c>
      <c r="J35" s="205"/>
      <c r="K35" s="205">
        <v>13923</v>
      </c>
      <c r="L35" s="203">
        <v>17915</v>
      </c>
      <c r="M35" s="203">
        <v>8549</v>
      </c>
      <c r="N35" s="203"/>
      <c r="O35" s="205">
        <v>1997</v>
      </c>
      <c r="P35" s="203">
        <v>2614</v>
      </c>
      <c r="Q35" s="203">
        <v>1189</v>
      </c>
      <c r="R35" s="52">
        <v>623</v>
      </c>
    </row>
    <row r="36" spans="2:18" s="137" customFormat="1" ht="12" customHeight="1">
      <c r="B36" s="1319"/>
      <c r="C36" s="216"/>
      <c r="D36" s="216">
        <v>23</v>
      </c>
      <c r="E36" s="53" t="s">
        <v>1398</v>
      </c>
      <c r="F36" s="221"/>
      <c r="G36" s="205">
        <f t="shared" si="4"/>
        <v>14678</v>
      </c>
      <c r="H36" s="205">
        <f t="shared" si="5"/>
        <v>17497</v>
      </c>
      <c r="I36" s="205">
        <f t="shared" si="6"/>
        <v>9467</v>
      </c>
      <c r="J36" s="205"/>
      <c r="K36" s="205">
        <v>11821</v>
      </c>
      <c r="L36" s="203">
        <v>13820</v>
      </c>
      <c r="M36" s="203">
        <v>8245</v>
      </c>
      <c r="N36" s="203"/>
      <c r="O36" s="205">
        <v>2857</v>
      </c>
      <c r="P36" s="203">
        <v>3677</v>
      </c>
      <c r="Q36" s="203">
        <v>1222</v>
      </c>
      <c r="R36" s="52">
        <v>313</v>
      </c>
    </row>
    <row r="37" spans="2:18" s="137" customFormat="1" ht="12" customHeight="1">
      <c r="B37" s="1319"/>
      <c r="C37" s="216"/>
      <c r="D37" s="216">
        <v>26</v>
      </c>
      <c r="E37" s="53" t="s">
        <v>1399</v>
      </c>
      <c r="F37" s="221"/>
      <c r="G37" s="205">
        <f t="shared" si="4"/>
        <v>27537</v>
      </c>
      <c r="H37" s="205">
        <f t="shared" si="5"/>
        <v>34472</v>
      </c>
      <c r="I37" s="205">
        <f t="shared" si="6"/>
        <v>13192</v>
      </c>
      <c r="J37" s="205"/>
      <c r="K37" s="205">
        <v>21426</v>
      </c>
      <c r="L37" s="203">
        <v>26694</v>
      </c>
      <c r="M37" s="203">
        <v>10478</v>
      </c>
      <c r="N37" s="203"/>
      <c r="O37" s="205">
        <v>6111</v>
      </c>
      <c r="P37" s="203">
        <v>7778</v>
      </c>
      <c r="Q37" s="203">
        <v>2714</v>
      </c>
      <c r="R37" s="52">
        <v>600</v>
      </c>
    </row>
    <row r="38" spans="2:18" s="137" customFormat="1" ht="12" customHeight="1">
      <c r="B38" s="1319"/>
      <c r="C38" s="216"/>
      <c r="D38" s="216">
        <v>34</v>
      </c>
      <c r="E38" s="53" t="s">
        <v>1400</v>
      </c>
      <c r="F38" s="221"/>
      <c r="G38" s="205">
        <f t="shared" si="4"/>
        <v>22674</v>
      </c>
      <c r="H38" s="205">
        <f t="shared" si="5"/>
        <v>25811</v>
      </c>
      <c r="I38" s="205">
        <f t="shared" si="6"/>
        <v>14646</v>
      </c>
      <c r="J38" s="205"/>
      <c r="K38" s="205">
        <v>18763</v>
      </c>
      <c r="L38" s="203">
        <v>21563</v>
      </c>
      <c r="M38" s="203">
        <v>11571</v>
      </c>
      <c r="N38" s="203"/>
      <c r="O38" s="205">
        <v>3911</v>
      </c>
      <c r="P38" s="203">
        <v>4248</v>
      </c>
      <c r="Q38" s="203">
        <v>3075</v>
      </c>
      <c r="R38" s="52">
        <v>488</v>
      </c>
    </row>
    <row r="39" spans="2:18" s="137" customFormat="1" ht="12" customHeight="1">
      <c r="B39" s="1319"/>
      <c r="C39" s="216"/>
      <c r="D39" s="216">
        <v>35</v>
      </c>
      <c r="E39" s="53" t="s">
        <v>1401</v>
      </c>
      <c r="F39" s="221"/>
      <c r="G39" s="205">
        <f t="shared" si="4"/>
        <v>17747</v>
      </c>
      <c r="H39" s="205">
        <f t="shared" si="5"/>
        <v>24416</v>
      </c>
      <c r="I39" s="205">
        <f t="shared" si="6"/>
        <v>12226</v>
      </c>
      <c r="J39" s="205"/>
      <c r="K39" s="205">
        <v>13960</v>
      </c>
      <c r="L39" s="203">
        <v>18973</v>
      </c>
      <c r="M39" s="203">
        <v>9777</v>
      </c>
      <c r="N39" s="203"/>
      <c r="O39" s="205">
        <v>3787</v>
      </c>
      <c r="P39" s="203">
        <v>5443</v>
      </c>
      <c r="Q39" s="203">
        <v>2449</v>
      </c>
      <c r="R39" s="52">
        <v>89</v>
      </c>
    </row>
    <row r="40" spans="2:18" s="137" customFormat="1" ht="12" customHeight="1">
      <c r="B40" s="1319"/>
      <c r="C40" s="223" t="s">
        <v>1402</v>
      </c>
      <c r="D40" s="223"/>
      <c r="E40" s="53" t="s">
        <v>1403</v>
      </c>
      <c r="F40" s="221"/>
      <c r="G40" s="205">
        <f t="shared" si="4"/>
        <v>20414</v>
      </c>
      <c r="H40" s="205">
        <f t="shared" si="5"/>
        <v>25824</v>
      </c>
      <c r="I40" s="205">
        <f t="shared" si="6"/>
        <v>14995</v>
      </c>
      <c r="J40" s="205"/>
      <c r="K40" s="205">
        <v>15652</v>
      </c>
      <c r="L40" s="203">
        <v>19874</v>
      </c>
      <c r="M40" s="203">
        <v>11346</v>
      </c>
      <c r="N40" s="203"/>
      <c r="O40" s="205">
        <v>4762</v>
      </c>
      <c r="P40" s="203">
        <v>5950</v>
      </c>
      <c r="Q40" s="203">
        <v>3649</v>
      </c>
      <c r="R40" s="52">
        <v>285</v>
      </c>
    </row>
    <row r="41" spans="2:18" s="137" customFormat="1" ht="12" customHeight="1">
      <c r="B41" s="1319"/>
      <c r="C41" s="137" t="s">
        <v>1404</v>
      </c>
      <c r="E41" s="53" t="s">
        <v>1405</v>
      </c>
      <c r="F41" s="221"/>
      <c r="G41" s="205">
        <f t="shared" si="4"/>
        <v>40097</v>
      </c>
      <c r="H41" s="205">
        <f t="shared" si="5"/>
        <v>47174</v>
      </c>
      <c r="I41" s="205">
        <f t="shared" si="6"/>
        <v>26278</v>
      </c>
      <c r="J41" s="205"/>
      <c r="K41" s="205">
        <v>27990</v>
      </c>
      <c r="L41" s="203">
        <v>33105</v>
      </c>
      <c r="M41" s="203">
        <v>18006</v>
      </c>
      <c r="N41" s="203"/>
      <c r="O41" s="205">
        <v>12107</v>
      </c>
      <c r="P41" s="203">
        <v>14069</v>
      </c>
      <c r="Q41" s="203">
        <v>8272</v>
      </c>
      <c r="R41" s="52">
        <v>209</v>
      </c>
    </row>
    <row r="42" spans="2:18" s="137" customFormat="1" ht="12" customHeight="1">
      <c r="B42" s="1319"/>
      <c r="C42" s="137" t="s">
        <v>1406</v>
      </c>
      <c r="E42" s="53" t="s">
        <v>1407</v>
      </c>
      <c r="F42" s="221"/>
      <c r="G42" s="205">
        <f t="shared" si="4"/>
        <v>34087</v>
      </c>
      <c r="H42" s="205">
        <f t="shared" si="5"/>
        <v>37927</v>
      </c>
      <c r="I42" s="205">
        <f t="shared" si="6"/>
        <v>20816</v>
      </c>
      <c r="J42" s="205"/>
      <c r="K42" s="205">
        <v>25252</v>
      </c>
      <c r="L42" s="203">
        <v>28066</v>
      </c>
      <c r="M42" s="203">
        <v>15466</v>
      </c>
      <c r="N42" s="203"/>
      <c r="O42" s="205">
        <v>8835</v>
      </c>
      <c r="P42" s="205">
        <v>9861</v>
      </c>
      <c r="Q42" s="203">
        <v>5350</v>
      </c>
      <c r="R42" s="52">
        <v>501</v>
      </c>
    </row>
    <row r="43" spans="2:18" s="137" customFormat="1" ht="12" customHeight="1">
      <c r="B43" s="1319"/>
      <c r="C43" s="137" t="s">
        <v>1408</v>
      </c>
      <c r="E43" s="53" t="s">
        <v>1409</v>
      </c>
      <c r="F43" s="221"/>
      <c r="G43" s="205">
        <f t="shared" si="4"/>
        <v>38265</v>
      </c>
      <c r="H43" s="205">
        <f t="shared" si="5"/>
        <v>38936</v>
      </c>
      <c r="I43" s="205">
        <f t="shared" si="6"/>
        <v>31903</v>
      </c>
      <c r="J43" s="205"/>
      <c r="K43" s="205">
        <v>27571</v>
      </c>
      <c r="L43" s="205">
        <v>28087</v>
      </c>
      <c r="M43" s="205">
        <v>22667</v>
      </c>
      <c r="N43" s="205"/>
      <c r="O43" s="205">
        <v>10694</v>
      </c>
      <c r="P43" s="203">
        <v>10849</v>
      </c>
      <c r="Q43" s="205">
        <v>9236</v>
      </c>
      <c r="R43" s="52">
        <v>405</v>
      </c>
    </row>
    <row r="44" spans="2:18" s="137" customFormat="1" ht="12" customHeight="1">
      <c r="B44" s="1320"/>
      <c r="C44" s="137" t="s">
        <v>1410</v>
      </c>
      <c r="E44" s="53" t="s">
        <v>1411</v>
      </c>
      <c r="F44" s="221"/>
      <c r="G44" s="224">
        <v>0</v>
      </c>
      <c r="H44" s="224">
        <v>0</v>
      </c>
      <c r="I44" s="224">
        <v>0</v>
      </c>
      <c r="J44" s="224">
        <v>0</v>
      </c>
      <c r="K44" s="224">
        <v>0</v>
      </c>
      <c r="L44" s="224">
        <v>0</v>
      </c>
      <c r="M44" s="224">
        <v>0</v>
      </c>
      <c r="N44" s="224">
        <v>0</v>
      </c>
      <c r="O44" s="224">
        <v>0</v>
      </c>
      <c r="P44" s="224">
        <v>0</v>
      </c>
      <c r="Q44" s="224">
        <v>0</v>
      </c>
      <c r="R44" s="225">
        <v>0</v>
      </c>
    </row>
    <row r="45" spans="2:18" s="137" customFormat="1" ht="12" customHeight="1">
      <c r="B45" s="1320"/>
      <c r="C45" s="137" t="s">
        <v>1412</v>
      </c>
      <c r="E45" s="53" t="s">
        <v>1413</v>
      </c>
      <c r="F45" s="221"/>
      <c r="G45" s="224">
        <v>0</v>
      </c>
      <c r="H45" s="224">
        <v>0</v>
      </c>
      <c r="I45" s="224">
        <v>0</v>
      </c>
      <c r="J45" s="224">
        <v>0</v>
      </c>
      <c r="K45" s="224">
        <v>0</v>
      </c>
      <c r="L45" s="224">
        <v>0</v>
      </c>
      <c r="M45" s="224">
        <v>0</v>
      </c>
      <c r="N45" s="224">
        <v>0</v>
      </c>
      <c r="O45" s="224">
        <v>0</v>
      </c>
      <c r="P45" s="224">
        <v>0</v>
      </c>
      <c r="Q45" s="224">
        <v>0</v>
      </c>
      <c r="R45" s="225">
        <v>0</v>
      </c>
    </row>
    <row r="46" spans="2:18" s="137" customFormat="1" ht="12" customHeight="1">
      <c r="B46" s="220"/>
      <c r="E46" s="53"/>
      <c r="F46" s="221"/>
      <c r="G46" s="205"/>
      <c r="H46" s="205"/>
      <c r="I46" s="205"/>
      <c r="J46" s="205"/>
      <c r="K46" s="205"/>
      <c r="L46" s="205"/>
      <c r="M46" s="205"/>
      <c r="N46" s="205"/>
      <c r="O46" s="205"/>
      <c r="P46" s="203"/>
      <c r="Q46" s="205"/>
      <c r="R46" s="52"/>
    </row>
    <row r="47" spans="2:18" ht="12" customHeight="1">
      <c r="B47" s="1317" t="s">
        <v>1414</v>
      </c>
      <c r="C47" s="137" t="s">
        <v>1415</v>
      </c>
      <c r="D47" s="137"/>
      <c r="E47" s="53" t="s">
        <v>1392</v>
      </c>
      <c r="F47" s="221"/>
      <c r="G47" s="205">
        <f aca="true" t="shared" si="7" ref="G47:G56">K47+O47</f>
        <v>22206</v>
      </c>
      <c r="H47" s="205">
        <f aca="true" t="shared" si="8" ref="H47:H56">L47+P47</f>
        <v>23922</v>
      </c>
      <c r="I47" s="205">
        <f aca="true" t="shared" si="9" ref="I47:I56">M47+Q47</f>
        <v>8449</v>
      </c>
      <c r="J47" s="205"/>
      <c r="K47" s="205">
        <v>20416</v>
      </c>
      <c r="L47" s="189">
        <v>21972</v>
      </c>
      <c r="M47" s="189">
        <v>7935</v>
      </c>
      <c r="N47" s="189"/>
      <c r="O47" s="205">
        <v>1790</v>
      </c>
      <c r="P47" s="189">
        <v>1950</v>
      </c>
      <c r="Q47" s="189">
        <v>514</v>
      </c>
      <c r="R47" s="225">
        <v>0</v>
      </c>
    </row>
    <row r="48" spans="2:18" ht="12" customHeight="1">
      <c r="B48" s="1317"/>
      <c r="C48" s="137" t="s">
        <v>1393</v>
      </c>
      <c r="D48" s="137"/>
      <c r="E48" s="53" t="s">
        <v>1416</v>
      </c>
      <c r="F48" s="70"/>
      <c r="G48" s="205">
        <f t="shared" si="7"/>
        <v>20074</v>
      </c>
      <c r="H48" s="205">
        <f t="shared" si="8"/>
        <v>22767</v>
      </c>
      <c r="I48" s="205">
        <f t="shared" si="9"/>
        <v>9060</v>
      </c>
      <c r="J48" s="205"/>
      <c r="K48" s="205">
        <v>18112</v>
      </c>
      <c r="L48" s="189">
        <v>20468</v>
      </c>
      <c r="M48" s="189">
        <v>8411</v>
      </c>
      <c r="N48" s="189"/>
      <c r="O48" s="205">
        <v>1962</v>
      </c>
      <c r="P48" s="189">
        <v>2299</v>
      </c>
      <c r="Q48" s="189">
        <v>649</v>
      </c>
      <c r="R48" s="225">
        <v>0</v>
      </c>
    </row>
    <row r="49" spans="2:18" ht="12" customHeight="1">
      <c r="B49" s="1317"/>
      <c r="C49" s="137" t="s">
        <v>1417</v>
      </c>
      <c r="D49" s="137"/>
      <c r="E49" s="53" t="s">
        <v>1418</v>
      </c>
      <c r="F49" s="70"/>
      <c r="G49" s="205">
        <f t="shared" si="7"/>
        <v>18700</v>
      </c>
      <c r="H49" s="205">
        <f t="shared" si="8"/>
        <v>24801</v>
      </c>
      <c r="I49" s="205">
        <f t="shared" si="9"/>
        <v>12374</v>
      </c>
      <c r="J49" s="205"/>
      <c r="K49" s="205">
        <v>15234</v>
      </c>
      <c r="L49" s="189">
        <v>20197</v>
      </c>
      <c r="M49" s="189">
        <v>10088</v>
      </c>
      <c r="N49" s="189"/>
      <c r="O49" s="205">
        <v>3466</v>
      </c>
      <c r="P49" s="189">
        <v>4604</v>
      </c>
      <c r="Q49" s="189">
        <v>2286</v>
      </c>
      <c r="R49" s="225">
        <v>0</v>
      </c>
    </row>
    <row r="50" spans="2:18" ht="12" customHeight="1">
      <c r="B50" s="1317"/>
      <c r="C50" s="226"/>
      <c r="D50" s="222">
        <v>18</v>
      </c>
      <c r="E50" s="53" t="s">
        <v>1395</v>
      </c>
      <c r="F50" s="221"/>
      <c r="G50" s="205">
        <f t="shared" si="7"/>
        <v>14397</v>
      </c>
      <c r="H50" s="205">
        <f t="shared" si="8"/>
        <v>24710</v>
      </c>
      <c r="I50" s="205">
        <f t="shared" si="9"/>
        <v>10063</v>
      </c>
      <c r="J50" s="205"/>
      <c r="K50" s="205">
        <v>11183</v>
      </c>
      <c r="L50" s="189">
        <v>19400</v>
      </c>
      <c r="M50" s="189">
        <v>7749</v>
      </c>
      <c r="N50" s="189"/>
      <c r="O50" s="205">
        <v>3214</v>
      </c>
      <c r="P50" s="189">
        <v>5310</v>
      </c>
      <c r="Q50" s="189">
        <v>2314</v>
      </c>
      <c r="R50" s="225">
        <v>0</v>
      </c>
    </row>
    <row r="51" spans="2:18" ht="12" customHeight="1">
      <c r="B51" s="1317"/>
      <c r="C51" s="216"/>
      <c r="D51" s="216">
        <v>20</v>
      </c>
      <c r="E51" s="53" t="s">
        <v>1396</v>
      </c>
      <c r="F51" s="221"/>
      <c r="G51" s="205">
        <f t="shared" si="7"/>
        <v>13991</v>
      </c>
      <c r="H51" s="205">
        <f t="shared" si="8"/>
        <v>21273</v>
      </c>
      <c r="I51" s="205">
        <f t="shared" si="9"/>
        <v>12501</v>
      </c>
      <c r="J51" s="205"/>
      <c r="K51" s="205">
        <v>11714</v>
      </c>
      <c r="L51" s="189">
        <v>17414</v>
      </c>
      <c r="M51" s="189">
        <v>10557</v>
      </c>
      <c r="N51" s="189"/>
      <c r="O51" s="205">
        <v>2277</v>
      </c>
      <c r="P51" s="189">
        <v>3859</v>
      </c>
      <c r="Q51" s="189">
        <v>1944</v>
      </c>
      <c r="R51" s="225">
        <v>0</v>
      </c>
    </row>
    <row r="52" spans="2:18" ht="12" customHeight="1">
      <c r="B52" s="1317"/>
      <c r="C52" s="216"/>
      <c r="D52" s="216">
        <v>22</v>
      </c>
      <c r="E52" s="53" t="s">
        <v>1397</v>
      </c>
      <c r="F52" s="221"/>
      <c r="G52" s="205">
        <f t="shared" si="7"/>
        <v>13922</v>
      </c>
      <c r="H52" s="205">
        <f t="shared" si="8"/>
        <v>18007</v>
      </c>
      <c r="I52" s="205">
        <f t="shared" si="9"/>
        <v>9227</v>
      </c>
      <c r="J52" s="205"/>
      <c r="K52" s="205">
        <v>12223</v>
      </c>
      <c r="L52" s="189">
        <v>15706</v>
      </c>
      <c r="M52" s="189">
        <v>8228</v>
      </c>
      <c r="N52" s="189"/>
      <c r="O52" s="205">
        <v>1699</v>
      </c>
      <c r="P52" s="189">
        <v>2301</v>
      </c>
      <c r="Q52" s="189">
        <v>999</v>
      </c>
      <c r="R52" s="225">
        <v>0</v>
      </c>
    </row>
    <row r="53" spans="2:18" ht="12" customHeight="1">
      <c r="B53" s="1317"/>
      <c r="C53" s="216"/>
      <c r="D53" s="216">
        <v>23</v>
      </c>
      <c r="E53" s="53" t="s">
        <v>1398</v>
      </c>
      <c r="F53" s="221"/>
      <c r="G53" s="205">
        <f t="shared" si="7"/>
        <v>13535</v>
      </c>
      <c r="H53" s="205">
        <f t="shared" si="8"/>
        <v>15987</v>
      </c>
      <c r="I53" s="205">
        <f t="shared" si="9"/>
        <v>8950</v>
      </c>
      <c r="J53" s="205"/>
      <c r="K53" s="205">
        <v>11022</v>
      </c>
      <c r="L53" s="189">
        <v>12762</v>
      </c>
      <c r="M53" s="189">
        <v>7902</v>
      </c>
      <c r="N53" s="189"/>
      <c r="O53" s="205">
        <v>2513</v>
      </c>
      <c r="P53" s="189">
        <v>3225</v>
      </c>
      <c r="Q53" s="189">
        <v>1048</v>
      </c>
      <c r="R53" s="225">
        <v>0</v>
      </c>
    </row>
    <row r="54" spans="2:18" ht="12" customHeight="1">
      <c r="B54" s="1317"/>
      <c r="C54" s="216"/>
      <c r="D54" s="216">
        <v>26</v>
      </c>
      <c r="E54" s="53" t="s">
        <v>1399</v>
      </c>
      <c r="F54" s="221"/>
      <c r="G54" s="205">
        <f t="shared" si="7"/>
        <v>23411</v>
      </c>
      <c r="H54" s="205">
        <f t="shared" si="8"/>
        <v>29837</v>
      </c>
      <c r="I54" s="205">
        <f t="shared" si="9"/>
        <v>11704</v>
      </c>
      <c r="J54" s="205"/>
      <c r="K54" s="205">
        <v>18603</v>
      </c>
      <c r="L54" s="189">
        <v>23738</v>
      </c>
      <c r="M54" s="189">
        <v>9201</v>
      </c>
      <c r="N54" s="189"/>
      <c r="O54" s="205">
        <v>4808</v>
      </c>
      <c r="P54" s="189">
        <v>6099</v>
      </c>
      <c r="Q54" s="189">
        <v>2503</v>
      </c>
      <c r="R54" s="225">
        <v>0</v>
      </c>
    </row>
    <row r="55" spans="2:18" ht="12" customHeight="1">
      <c r="B55" s="1317"/>
      <c r="C55" s="216"/>
      <c r="D55" s="216">
        <v>34</v>
      </c>
      <c r="E55" s="53" t="s">
        <v>1400</v>
      </c>
      <c r="F55" s="221"/>
      <c r="G55" s="205">
        <f t="shared" si="7"/>
        <v>21232</v>
      </c>
      <c r="H55" s="205">
        <f t="shared" si="8"/>
        <v>23932</v>
      </c>
      <c r="I55" s="205">
        <f t="shared" si="9"/>
        <v>14247</v>
      </c>
      <c r="J55" s="205"/>
      <c r="K55" s="205">
        <v>17573</v>
      </c>
      <c r="L55" s="189">
        <v>20032</v>
      </c>
      <c r="M55" s="189">
        <v>11182</v>
      </c>
      <c r="N55" s="189"/>
      <c r="O55" s="205">
        <v>3659</v>
      </c>
      <c r="P55" s="189">
        <v>3900</v>
      </c>
      <c r="Q55" s="189">
        <v>3065</v>
      </c>
      <c r="R55" s="225">
        <v>0</v>
      </c>
    </row>
    <row r="56" spans="2:18" ht="12" customHeight="1">
      <c r="B56" s="1317"/>
      <c r="C56" s="216"/>
      <c r="D56" s="216">
        <v>35</v>
      </c>
      <c r="E56" s="53" t="s">
        <v>1401</v>
      </c>
      <c r="F56" s="221"/>
      <c r="G56" s="205">
        <f t="shared" si="7"/>
        <v>14950</v>
      </c>
      <c r="H56" s="205">
        <f t="shared" si="8"/>
        <v>20069</v>
      </c>
      <c r="I56" s="205">
        <f t="shared" si="9"/>
        <v>11602</v>
      </c>
      <c r="J56" s="205"/>
      <c r="K56" s="205">
        <v>12048</v>
      </c>
      <c r="L56" s="189">
        <v>16080</v>
      </c>
      <c r="M56" s="189">
        <v>9390</v>
      </c>
      <c r="N56" s="189"/>
      <c r="O56" s="205">
        <v>2902</v>
      </c>
      <c r="P56" s="189">
        <v>3989</v>
      </c>
      <c r="Q56" s="189">
        <v>2212</v>
      </c>
      <c r="R56" s="225">
        <v>0</v>
      </c>
    </row>
    <row r="57" spans="2:18" ht="12" customHeight="1">
      <c r="B57" s="227"/>
      <c r="C57" s="189"/>
      <c r="D57" s="189"/>
      <c r="E57" s="53"/>
      <c r="F57" s="221"/>
      <c r="G57" s="205"/>
      <c r="H57" s="205"/>
      <c r="I57" s="205"/>
      <c r="J57" s="205"/>
      <c r="K57" s="189"/>
      <c r="L57" s="189"/>
      <c r="M57" s="189"/>
      <c r="N57" s="189"/>
      <c r="O57" s="189"/>
      <c r="P57" s="189"/>
      <c r="Q57" s="189"/>
      <c r="R57" s="228"/>
    </row>
    <row r="58" spans="2:18" ht="12" customHeight="1">
      <c r="B58" s="1318" t="s">
        <v>1419</v>
      </c>
      <c r="C58" s="137" t="s">
        <v>1420</v>
      </c>
      <c r="D58" s="137"/>
      <c r="E58" s="53" t="s">
        <v>1392</v>
      </c>
      <c r="F58" s="221"/>
      <c r="G58" s="205">
        <f aca="true" t="shared" si="10" ref="G58:G67">K58+O58</f>
        <v>28335</v>
      </c>
      <c r="H58" s="205">
        <f aca="true" t="shared" si="11" ref="H58:H67">L58+P58</f>
        <v>33201</v>
      </c>
      <c r="I58" s="205">
        <f aca="true" t="shared" si="12" ref="I58:I67">M58+Q58</f>
        <v>12196</v>
      </c>
      <c r="J58" s="205"/>
      <c r="K58" s="205">
        <v>24219</v>
      </c>
      <c r="L58" s="189">
        <v>28278</v>
      </c>
      <c r="M58" s="189">
        <v>10791</v>
      </c>
      <c r="N58" s="189"/>
      <c r="O58" s="205">
        <v>4116</v>
      </c>
      <c r="P58" s="189">
        <v>4923</v>
      </c>
      <c r="Q58" s="189">
        <v>1405</v>
      </c>
      <c r="R58" s="228">
        <v>495</v>
      </c>
    </row>
    <row r="59" spans="2:18" ht="12" customHeight="1">
      <c r="B59" s="1318"/>
      <c r="C59" s="137" t="s">
        <v>1393</v>
      </c>
      <c r="D59" s="137"/>
      <c r="E59" s="53" t="s">
        <v>1416</v>
      </c>
      <c r="F59" s="70"/>
      <c r="G59" s="205">
        <f t="shared" si="10"/>
        <v>29635</v>
      </c>
      <c r="H59" s="205">
        <f t="shared" si="11"/>
        <v>32688</v>
      </c>
      <c r="I59" s="205">
        <f t="shared" si="12"/>
        <v>17183</v>
      </c>
      <c r="J59" s="205"/>
      <c r="K59" s="205">
        <v>22484</v>
      </c>
      <c r="L59" s="189">
        <v>25059</v>
      </c>
      <c r="M59" s="189">
        <v>11982</v>
      </c>
      <c r="N59" s="189"/>
      <c r="O59" s="205">
        <v>7151</v>
      </c>
      <c r="P59" s="189">
        <v>7629</v>
      </c>
      <c r="Q59" s="189">
        <v>5201</v>
      </c>
      <c r="R59" s="228">
        <v>515</v>
      </c>
    </row>
    <row r="60" spans="2:18" ht="12" customHeight="1">
      <c r="B60" s="1318"/>
      <c r="C60" s="137" t="s">
        <v>1417</v>
      </c>
      <c r="D60" s="137"/>
      <c r="E60" s="53" t="s">
        <v>1418</v>
      </c>
      <c r="F60" s="70"/>
      <c r="G60" s="205">
        <f t="shared" si="10"/>
        <v>31489</v>
      </c>
      <c r="H60" s="205">
        <f t="shared" si="11"/>
        <v>37700</v>
      </c>
      <c r="I60" s="205">
        <f t="shared" si="12"/>
        <v>16421</v>
      </c>
      <c r="J60" s="205"/>
      <c r="K60" s="205">
        <v>24432</v>
      </c>
      <c r="L60" s="189">
        <v>29123</v>
      </c>
      <c r="M60" s="189">
        <v>13007</v>
      </c>
      <c r="N60" s="189"/>
      <c r="O60" s="205">
        <v>7057</v>
      </c>
      <c r="P60" s="189">
        <v>8577</v>
      </c>
      <c r="Q60" s="189">
        <v>3414</v>
      </c>
      <c r="R60" s="228">
        <v>494</v>
      </c>
    </row>
    <row r="61" spans="2:18" ht="12" customHeight="1">
      <c r="B61" s="1318"/>
      <c r="C61" s="226"/>
      <c r="D61" s="222">
        <v>18</v>
      </c>
      <c r="E61" s="53" t="s">
        <v>1395</v>
      </c>
      <c r="F61" s="221"/>
      <c r="G61" s="205">
        <f t="shared" si="10"/>
        <v>28616</v>
      </c>
      <c r="H61" s="205">
        <f t="shared" si="11"/>
        <v>38166</v>
      </c>
      <c r="I61" s="205">
        <f t="shared" si="12"/>
        <v>15303</v>
      </c>
      <c r="J61" s="205"/>
      <c r="K61" s="205">
        <v>21738</v>
      </c>
      <c r="L61" s="189">
        <v>28877</v>
      </c>
      <c r="M61" s="189">
        <v>11723</v>
      </c>
      <c r="N61" s="189"/>
      <c r="O61" s="205">
        <v>6878</v>
      </c>
      <c r="P61" s="189">
        <v>9289</v>
      </c>
      <c r="Q61" s="189">
        <v>3580</v>
      </c>
      <c r="R61" s="228">
        <v>345</v>
      </c>
    </row>
    <row r="62" spans="2:18" ht="12" customHeight="1">
      <c r="B62" s="1318"/>
      <c r="C62" s="216"/>
      <c r="D62" s="216">
        <v>20</v>
      </c>
      <c r="E62" s="53" t="s">
        <v>1396</v>
      </c>
      <c r="F62" s="221"/>
      <c r="G62" s="205">
        <f t="shared" si="10"/>
        <v>26256</v>
      </c>
      <c r="H62" s="205">
        <f t="shared" si="11"/>
        <v>36151</v>
      </c>
      <c r="I62" s="205">
        <f t="shared" si="12"/>
        <v>14202</v>
      </c>
      <c r="J62" s="205"/>
      <c r="K62" s="205">
        <v>21052</v>
      </c>
      <c r="L62" s="189">
        <v>28769</v>
      </c>
      <c r="M62" s="189">
        <v>11598</v>
      </c>
      <c r="N62" s="189"/>
      <c r="O62" s="205">
        <v>5204</v>
      </c>
      <c r="P62" s="189">
        <v>7382</v>
      </c>
      <c r="Q62" s="189">
        <v>2604</v>
      </c>
      <c r="R62" s="228">
        <v>570</v>
      </c>
    </row>
    <row r="63" spans="2:18" ht="12" customHeight="1">
      <c r="B63" s="1318"/>
      <c r="C63" s="216"/>
      <c r="D63" s="216">
        <v>22</v>
      </c>
      <c r="E63" s="53" t="s">
        <v>1397</v>
      </c>
      <c r="F63" s="221"/>
      <c r="G63" s="205">
        <f t="shared" si="10"/>
        <v>25595</v>
      </c>
      <c r="H63" s="205">
        <f t="shared" si="11"/>
        <v>29810</v>
      </c>
      <c r="I63" s="205">
        <f t="shared" si="12"/>
        <v>15026</v>
      </c>
      <c r="J63" s="205"/>
      <c r="K63" s="205">
        <v>22158</v>
      </c>
      <c r="L63" s="189">
        <v>26053</v>
      </c>
      <c r="M63" s="189">
        <v>12360</v>
      </c>
      <c r="N63" s="189"/>
      <c r="O63" s="205">
        <v>3437</v>
      </c>
      <c r="P63" s="189">
        <v>3757</v>
      </c>
      <c r="Q63" s="189">
        <v>2666</v>
      </c>
      <c r="R63" s="228">
        <v>623</v>
      </c>
    </row>
    <row r="64" spans="2:18" ht="12" customHeight="1">
      <c r="B64" s="1318"/>
      <c r="C64" s="216"/>
      <c r="D64" s="216">
        <v>23</v>
      </c>
      <c r="E64" s="53" t="s">
        <v>1398</v>
      </c>
      <c r="F64" s="221"/>
      <c r="G64" s="205">
        <f t="shared" si="10"/>
        <v>20889</v>
      </c>
      <c r="H64" s="205">
        <f t="shared" si="11"/>
        <v>25689</v>
      </c>
      <c r="I64" s="205">
        <f t="shared" si="12"/>
        <v>12178</v>
      </c>
      <c r="J64" s="205"/>
      <c r="K64" s="205">
        <v>16259</v>
      </c>
      <c r="L64" s="189">
        <v>19571</v>
      </c>
      <c r="M64" s="189">
        <v>10129</v>
      </c>
      <c r="N64" s="189"/>
      <c r="O64" s="205">
        <v>4630</v>
      </c>
      <c r="P64" s="189">
        <v>6118</v>
      </c>
      <c r="Q64" s="189">
        <v>2049</v>
      </c>
      <c r="R64" s="228">
        <v>313</v>
      </c>
    </row>
    <row r="65" spans="2:18" ht="12" customHeight="1">
      <c r="B65" s="1318"/>
      <c r="C65" s="216"/>
      <c r="D65" s="216">
        <v>26</v>
      </c>
      <c r="E65" s="53" t="s">
        <v>1399</v>
      </c>
      <c r="F65" s="221"/>
      <c r="G65" s="205">
        <f t="shared" si="10"/>
        <v>37237</v>
      </c>
      <c r="H65" s="205">
        <f t="shared" si="11"/>
        <v>44176</v>
      </c>
      <c r="I65" s="205">
        <f t="shared" si="12"/>
        <v>17251</v>
      </c>
      <c r="J65" s="205"/>
      <c r="K65" s="205">
        <v>27935</v>
      </c>
      <c r="L65" s="189">
        <v>32877</v>
      </c>
      <c r="M65" s="189">
        <v>13818</v>
      </c>
      <c r="N65" s="189"/>
      <c r="O65" s="205">
        <v>9302</v>
      </c>
      <c r="P65" s="189">
        <v>11299</v>
      </c>
      <c r="Q65" s="189">
        <v>3433</v>
      </c>
      <c r="R65" s="228">
        <v>600</v>
      </c>
    </row>
    <row r="66" spans="2:18" ht="12" customHeight="1">
      <c r="B66" s="1318"/>
      <c r="C66" s="216"/>
      <c r="D66" s="216">
        <v>34</v>
      </c>
      <c r="E66" s="53" t="s">
        <v>1400</v>
      </c>
      <c r="F66" s="221"/>
      <c r="G66" s="205">
        <f t="shared" si="10"/>
        <v>31379</v>
      </c>
      <c r="H66" s="205">
        <f t="shared" si="11"/>
        <v>37414</v>
      </c>
      <c r="I66" s="205">
        <f t="shared" si="12"/>
        <v>16899</v>
      </c>
      <c r="J66" s="205"/>
      <c r="K66" s="205">
        <v>25953</v>
      </c>
      <c r="L66" s="189">
        <v>31029</v>
      </c>
      <c r="M66" s="189">
        <v>13737</v>
      </c>
      <c r="N66" s="189"/>
      <c r="O66" s="205">
        <v>5426</v>
      </c>
      <c r="P66" s="189">
        <v>6385</v>
      </c>
      <c r="Q66" s="189">
        <v>3162</v>
      </c>
      <c r="R66" s="228">
        <v>488</v>
      </c>
    </row>
    <row r="67" spans="2:18" ht="12" customHeight="1">
      <c r="B67" s="1318"/>
      <c r="C67" s="216"/>
      <c r="D67" s="216">
        <v>35</v>
      </c>
      <c r="E67" s="53" t="s">
        <v>1401</v>
      </c>
      <c r="F67" s="221"/>
      <c r="G67" s="205">
        <f t="shared" si="10"/>
        <v>28406</v>
      </c>
      <c r="H67" s="205">
        <f t="shared" si="11"/>
        <v>34169</v>
      </c>
      <c r="I67" s="205">
        <f t="shared" si="12"/>
        <v>16619</v>
      </c>
      <c r="J67" s="205"/>
      <c r="K67" s="205">
        <v>21202</v>
      </c>
      <c r="L67" s="189">
        <v>25465</v>
      </c>
      <c r="M67" s="189">
        <v>12457</v>
      </c>
      <c r="N67" s="189"/>
      <c r="O67" s="205">
        <v>7204</v>
      </c>
      <c r="P67" s="189">
        <v>8704</v>
      </c>
      <c r="Q67" s="189">
        <v>4162</v>
      </c>
      <c r="R67" s="228">
        <v>89</v>
      </c>
    </row>
    <row r="68" spans="2:18" ht="12" customHeight="1">
      <c r="B68" s="230"/>
      <c r="C68" s="231"/>
      <c r="D68" s="231"/>
      <c r="E68" s="232"/>
      <c r="F68" s="230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232"/>
    </row>
    <row r="69" spans="3:17" ht="12" customHeight="1">
      <c r="C69" s="189" t="s">
        <v>1421</v>
      </c>
      <c r="D69" s="189"/>
      <c r="E69" s="189"/>
      <c r="F69" s="189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4"/>
    </row>
    <row r="70" spans="3:17" ht="12" customHeight="1">
      <c r="C70" s="189" t="s">
        <v>1422</v>
      </c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235"/>
    </row>
    <row r="71" spans="3:17" ht="12" customHeight="1">
      <c r="C71" s="189"/>
      <c r="D71" s="189" t="s">
        <v>1423</v>
      </c>
      <c r="E71" s="189" t="s">
        <v>1424</v>
      </c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235"/>
    </row>
    <row r="72" spans="3:17" ht="12" customHeight="1">
      <c r="C72" s="236" t="s">
        <v>1425</v>
      </c>
      <c r="D72" s="236"/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235"/>
    </row>
    <row r="73" spans="3:17" ht="12" customHeight="1">
      <c r="C73" s="189" t="s">
        <v>1426</v>
      </c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235"/>
    </row>
    <row r="74" spans="3:17" ht="12" customHeight="1">
      <c r="C74" s="189" t="s">
        <v>1427</v>
      </c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235"/>
    </row>
    <row r="75" spans="3:17" ht="12" customHeight="1">
      <c r="C75" s="236"/>
      <c r="D75" s="236" t="s">
        <v>1428</v>
      </c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235"/>
    </row>
    <row r="76" spans="3:17" ht="12" customHeight="1">
      <c r="C76" s="236"/>
      <c r="D76" s="236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235"/>
    </row>
    <row r="77" spans="3:17" ht="12" customHeight="1">
      <c r="C77" s="189" t="s">
        <v>1429</v>
      </c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235"/>
    </row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</sheetData>
  <mergeCells count="16">
    <mergeCell ref="B5:E8"/>
    <mergeCell ref="R5:R8"/>
    <mergeCell ref="J5:M5"/>
    <mergeCell ref="N5:Q5"/>
    <mergeCell ref="J7:K7"/>
    <mergeCell ref="N7:O7"/>
    <mergeCell ref="F5:I5"/>
    <mergeCell ref="F7:G7"/>
    <mergeCell ref="C10:E10"/>
    <mergeCell ref="C11:E11"/>
    <mergeCell ref="C12:E12"/>
    <mergeCell ref="C13:E13"/>
    <mergeCell ref="C15:E15"/>
    <mergeCell ref="B47:B56"/>
    <mergeCell ref="B58:B67"/>
    <mergeCell ref="B30:B45"/>
  </mergeCell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2:AA224"/>
  <sheetViews>
    <sheetView workbookViewId="0" topLeftCell="A1">
      <selection activeCell="A1" sqref="A1"/>
    </sheetView>
  </sheetViews>
  <sheetFormatPr defaultColWidth="9.00390625" defaultRowHeight="13.5"/>
  <cols>
    <col min="1" max="1" width="2.625" style="237" customWidth="1"/>
    <col min="2" max="2" width="11.375" style="240" customWidth="1"/>
    <col min="3" max="6" width="12.625" style="237" customWidth="1"/>
    <col min="7" max="7" width="10.75390625" style="237" customWidth="1"/>
    <col min="8" max="8" width="12.625" style="237" customWidth="1"/>
    <col min="9" max="9" width="9.625" style="237" customWidth="1"/>
    <col min="10" max="10" width="14.50390625" style="237" customWidth="1"/>
    <col min="11" max="11" width="14.25390625" style="237" customWidth="1"/>
    <col min="12" max="13" width="8.125" style="239" customWidth="1"/>
    <col min="14" max="15" width="7.25390625" style="239" customWidth="1"/>
    <col min="16" max="16" width="7.125" style="239" customWidth="1"/>
    <col min="17" max="27" width="9.00390625" style="239" customWidth="1"/>
    <col min="28" max="16384" width="9.00390625" style="237" customWidth="1"/>
  </cols>
  <sheetData>
    <row r="2" ht="14.25">
      <c r="B2" s="238" t="s">
        <v>1477</v>
      </c>
    </row>
    <row r="3" ht="12.75" thickBot="1">
      <c r="P3" s="241"/>
    </row>
    <row r="4" spans="2:16" ht="14.25" customHeight="1" thickTop="1">
      <c r="B4" s="1292" t="s">
        <v>1431</v>
      </c>
      <c r="C4" s="1294" t="s">
        <v>1432</v>
      </c>
      <c r="D4" s="1294" t="s">
        <v>1433</v>
      </c>
      <c r="E4" s="1296" t="s">
        <v>1434</v>
      </c>
      <c r="F4" s="1297"/>
      <c r="G4" s="1297"/>
      <c r="H4" s="1297"/>
      <c r="I4" s="1298"/>
      <c r="J4" s="1287" t="s">
        <v>1435</v>
      </c>
      <c r="K4" s="1305" t="s">
        <v>1436</v>
      </c>
      <c r="L4" s="242"/>
      <c r="M4" s="242"/>
      <c r="N4" s="242"/>
      <c r="O4" s="242"/>
      <c r="P4" s="242"/>
    </row>
    <row r="5" spans="2:16" ht="36">
      <c r="B5" s="1293"/>
      <c r="C5" s="1285"/>
      <c r="D5" s="1286"/>
      <c r="E5" s="243" t="s">
        <v>1437</v>
      </c>
      <c r="F5" s="243" t="s">
        <v>1438</v>
      </c>
      <c r="G5" s="244" t="s">
        <v>1439</v>
      </c>
      <c r="H5" s="243" t="s">
        <v>1440</v>
      </c>
      <c r="I5" s="244" t="s">
        <v>1439</v>
      </c>
      <c r="J5" s="1288"/>
      <c r="K5" s="1295"/>
      <c r="L5" s="245"/>
      <c r="M5" s="245"/>
      <c r="N5" s="245"/>
      <c r="O5" s="245"/>
      <c r="P5" s="245"/>
    </row>
    <row r="6" spans="2:27" s="246" customFormat="1" ht="10.5">
      <c r="B6" s="247"/>
      <c r="C6" s="248" t="s">
        <v>1441</v>
      </c>
      <c r="D6" s="248" t="s">
        <v>1441</v>
      </c>
      <c r="E6" s="248" t="s">
        <v>1441</v>
      </c>
      <c r="F6" s="248" t="s">
        <v>1441</v>
      </c>
      <c r="G6" s="248" t="s">
        <v>1441</v>
      </c>
      <c r="H6" s="248" t="s">
        <v>1441</v>
      </c>
      <c r="I6" s="248" t="s">
        <v>1441</v>
      </c>
      <c r="J6" s="248" t="s">
        <v>1441</v>
      </c>
      <c r="K6" s="249" t="s">
        <v>1441</v>
      </c>
      <c r="L6" s="250"/>
      <c r="M6" s="250"/>
      <c r="N6" s="250"/>
      <c r="O6" s="250"/>
      <c r="P6" s="250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</row>
    <row r="7" spans="2:16" ht="12">
      <c r="B7" s="252" t="s">
        <v>1442</v>
      </c>
      <c r="C7" s="253">
        <f>SUM(D7:E7)</f>
        <v>116688</v>
      </c>
      <c r="D7" s="253">
        <v>39770</v>
      </c>
      <c r="E7" s="254">
        <f>SUM(F7,H7)</f>
        <v>76918</v>
      </c>
      <c r="F7" s="254">
        <v>47709</v>
      </c>
      <c r="G7" s="255">
        <v>0</v>
      </c>
      <c r="H7" s="254">
        <v>29209</v>
      </c>
      <c r="I7" s="255">
        <v>0</v>
      </c>
      <c r="J7" s="254">
        <v>615</v>
      </c>
      <c r="K7" s="256">
        <v>853</v>
      </c>
      <c r="L7" s="254"/>
      <c r="M7" s="254"/>
      <c r="N7" s="254"/>
      <c r="O7" s="254"/>
      <c r="P7" s="254"/>
    </row>
    <row r="8" spans="2:16" ht="12">
      <c r="B8" s="252" t="s">
        <v>1443</v>
      </c>
      <c r="C8" s="253">
        <f>SUM(D8:E8)</f>
        <v>116342</v>
      </c>
      <c r="D8" s="253">
        <v>35918</v>
      </c>
      <c r="E8" s="254">
        <f>SUM(F8,H8)</f>
        <v>80424</v>
      </c>
      <c r="F8" s="254">
        <v>50710</v>
      </c>
      <c r="G8" s="255">
        <v>0</v>
      </c>
      <c r="H8" s="254">
        <v>29714</v>
      </c>
      <c r="I8" s="255">
        <v>0</v>
      </c>
      <c r="J8" s="254">
        <v>468</v>
      </c>
      <c r="K8" s="256">
        <v>814</v>
      </c>
      <c r="L8" s="254"/>
      <c r="M8" s="254"/>
      <c r="N8" s="254"/>
      <c r="O8" s="254"/>
      <c r="P8" s="254"/>
    </row>
    <row r="9" spans="2:16" ht="6.75" customHeight="1">
      <c r="B9" s="252"/>
      <c r="C9" s="253"/>
      <c r="D9" s="253"/>
      <c r="E9" s="254"/>
      <c r="F9" s="254"/>
      <c r="G9" s="254"/>
      <c r="H9" s="254"/>
      <c r="I9" s="254"/>
      <c r="J9" s="254"/>
      <c r="K9" s="256"/>
      <c r="L9" s="254"/>
      <c r="M9" s="254"/>
      <c r="N9" s="254"/>
      <c r="O9" s="254"/>
      <c r="P9" s="254"/>
    </row>
    <row r="10" spans="2:16" ht="12">
      <c r="B10" s="257" t="s">
        <v>1444</v>
      </c>
      <c r="C10" s="258">
        <f aca="true" t="shared" si="0" ref="C10:K10">SUM(C33,C50,C61,C78)</f>
        <v>115778</v>
      </c>
      <c r="D10" s="258">
        <f t="shared" si="0"/>
        <v>29573</v>
      </c>
      <c r="E10" s="258">
        <f t="shared" si="0"/>
        <v>86205</v>
      </c>
      <c r="F10" s="258">
        <f t="shared" si="0"/>
        <v>53434</v>
      </c>
      <c r="G10" s="258">
        <f t="shared" si="0"/>
        <v>46124</v>
      </c>
      <c r="H10" s="258">
        <f t="shared" si="0"/>
        <v>32771</v>
      </c>
      <c r="I10" s="258">
        <f t="shared" si="0"/>
        <v>32024</v>
      </c>
      <c r="J10" s="258">
        <f t="shared" si="0"/>
        <v>432</v>
      </c>
      <c r="K10" s="259">
        <f t="shared" si="0"/>
        <v>996</v>
      </c>
      <c r="L10" s="260"/>
      <c r="M10" s="260"/>
      <c r="N10" s="260"/>
      <c r="O10" s="260"/>
      <c r="P10" s="260"/>
    </row>
    <row r="11" spans="2:16" ht="6.75" customHeight="1">
      <c r="B11" s="252"/>
      <c r="C11" s="253"/>
      <c r="D11" s="253"/>
      <c r="E11" s="254"/>
      <c r="F11" s="254"/>
      <c r="G11" s="254"/>
      <c r="H11" s="254"/>
      <c r="I11" s="254"/>
      <c r="J11" s="254"/>
      <c r="K11" s="256"/>
      <c r="L11" s="254"/>
      <c r="M11" s="254"/>
      <c r="N11" s="254"/>
      <c r="O11" s="254"/>
      <c r="P11" s="254"/>
    </row>
    <row r="12" spans="2:16" ht="15" customHeight="1">
      <c r="B12" s="261" t="s">
        <v>1445</v>
      </c>
      <c r="C12" s="262">
        <f aca="true" t="shared" si="1" ref="C12:K12">SUM(C13:C16)</f>
        <v>29091</v>
      </c>
      <c r="D12" s="262">
        <f t="shared" si="1"/>
        <v>8127</v>
      </c>
      <c r="E12" s="262">
        <f t="shared" si="1"/>
        <v>20964</v>
      </c>
      <c r="F12" s="262">
        <f t="shared" si="1"/>
        <v>11527</v>
      </c>
      <c r="G12" s="262">
        <f t="shared" si="1"/>
        <v>9826</v>
      </c>
      <c r="H12" s="262">
        <f t="shared" si="1"/>
        <v>9437</v>
      </c>
      <c r="I12" s="262">
        <f t="shared" si="1"/>
        <v>9250</v>
      </c>
      <c r="J12" s="262">
        <f t="shared" si="1"/>
        <v>100</v>
      </c>
      <c r="K12" s="263">
        <f t="shared" si="1"/>
        <v>224</v>
      </c>
      <c r="L12" s="264"/>
      <c r="M12" s="264"/>
      <c r="N12" s="264"/>
      <c r="O12" s="264"/>
      <c r="P12" s="264"/>
    </row>
    <row r="13" spans="2:27" s="265" customFormat="1" ht="12" customHeight="1">
      <c r="B13" s="266" t="s">
        <v>1446</v>
      </c>
      <c r="C13" s="253">
        <f>SUM(D13:E13)</f>
        <v>1170</v>
      </c>
      <c r="D13" s="267">
        <v>312</v>
      </c>
      <c r="E13" s="254">
        <f>SUM(F13,H13)</f>
        <v>858</v>
      </c>
      <c r="F13" s="267">
        <v>435</v>
      </c>
      <c r="G13" s="267">
        <v>323</v>
      </c>
      <c r="H13" s="267">
        <v>423</v>
      </c>
      <c r="I13" s="267">
        <v>414</v>
      </c>
      <c r="J13" s="267">
        <v>1</v>
      </c>
      <c r="K13" s="268">
        <v>20</v>
      </c>
      <c r="L13" s="267"/>
      <c r="M13" s="267"/>
      <c r="N13" s="267"/>
      <c r="O13" s="267"/>
      <c r="P13" s="267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</row>
    <row r="14" spans="2:27" s="265" customFormat="1" ht="12" customHeight="1">
      <c r="B14" s="266" t="s">
        <v>1447</v>
      </c>
      <c r="C14" s="253">
        <f>SUM(D14:E14)</f>
        <v>16867</v>
      </c>
      <c r="D14" s="267">
        <v>6286</v>
      </c>
      <c r="E14" s="254">
        <f>SUM(F14,H14)</f>
        <v>10581</v>
      </c>
      <c r="F14" s="267">
        <v>6286</v>
      </c>
      <c r="G14" s="267">
        <v>5076</v>
      </c>
      <c r="H14" s="267">
        <v>4295</v>
      </c>
      <c r="I14" s="267">
        <v>4192</v>
      </c>
      <c r="J14" s="267">
        <v>56</v>
      </c>
      <c r="K14" s="268">
        <v>118</v>
      </c>
      <c r="L14" s="267"/>
      <c r="M14" s="267"/>
      <c r="N14" s="267"/>
      <c r="O14" s="267"/>
      <c r="P14" s="267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</row>
    <row r="15" spans="2:27" s="265" customFormat="1" ht="12" customHeight="1">
      <c r="B15" s="266" t="s">
        <v>1448</v>
      </c>
      <c r="C15" s="253">
        <f>SUM(D15:E15)</f>
        <v>5424</v>
      </c>
      <c r="D15" s="267">
        <v>1163</v>
      </c>
      <c r="E15" s="254">
        <f>SUM(F15,H15)</f>
        <v>4261</v>
      </c>
      <c r="F15" s="267">
        <v>2422</v>
      </c>
      <c r="G15" s="267">
        <v>2199</v>
      </c>
      <c r="H15" s="267">
        <v>1839</v>
      </c>
      <c r="I15" s="267">
        <v>1807</v>
      </c>
      <c r="J15" s="267">
        <v>28</v>
      </c>
      <c r="K15" s="268">
        <v>32</v>
      </c>
      <c r="L15" s="267"/>
      <c r="M15" s="267"/>
      <c r="N15" s="267"/>
      <c r="O15" s="267"/>
      <c r="P15" s="267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</row>
    <row r="16" spans="2:27" s="265" customFormat="1" ht="12" customHeight="1">
      <c r="B16" s="266" t="s">
        <v>1449</v>
      </c>
      <c r="C16" s="253">
        <f>SUM(D16:E16)</f>
        <v>5630</v>
      </c>
      <c r="D16" s="267">
        <v>366</v>
      </c>
      <c r="E16" s="254">
        <f>SUM(F16,H16)</f>
        <v>5264</v>
      </c>
      <c r="F16" s="267">
        <v>2384</v>
      </c>
      <c r="G16" s="267">
        <v>2228</v>
      </c>
      <c r="H16" s="267">
        <v>2880</v>
      </c>
      <c r="I16" s="267">
        <v>2837</v>
      </c>
      <c r="J16" s="267">
        <v>15</v>
      </c>
      <c r="K16" s="268">
        <v>54</v>
      </c>
      <c r="L16" s="267"/>
      <c r="M16" s="267"/>
      <c r="N16" s="267"/>
      <c r="O16" s="267"/>
      <c r="P16" s="267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</row>
    <row r="17" spans="2:27" s="265" customFormat="1" ht="9" customHeight="1">
      <c r="B17" s="266"/>
      <c r="C17" s="267"/>
      <c r="D17" s="267"/>
      <c r="E17" s="267"/>
      <c r="F17" s="267"/>
      <c r="G17" s="267"/>
      <c r="H17" s="267"/>
      <c r="I17" s="267"/>
      <c r="J17" s="267"/>
      <c r="K17" s="268"/>
      <c r="L17" s="267"/>
      <c r="M17" s="267"/>
      <c r="N17" s="267"/>
      <c r="O17" s="267"/>
      <c r="P17" s="267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</row>
    <row r="18" spans="2:27" s="270" customFormat="1" ht="12" customHeight="1">
      <c r="B18" s="271" t="s">
        <v>1450</v>
      </c>
      <c r="C18" s="272">
        <f aca="true" t="shared" si="2" ref="C18:K18">SUM(C19:C20)</f>
        <v>17561</v>
      </c>
      <c r="D18" s="272">
        <f t="shared" si="2"/>
        <v>4105</v>
      </c>
      <c r="E18" s="272">
        <f t="shared" si="2"/>
        <v>13456</v>
      </c>
      <c r="F18" s="272">
        <f t="shared" si="2"/>
        <v>9144</v>
      </c>
      <c r="G18" s="272">
        <f t="shared" si="2"/>
        <v>8445</v>
      </c>
      <c r="H18" s="272">
        <f t="shared" si="2"/>
        <v>4312</v>
      </c>
      <c r="I18" s="272">
        <f t="shared" si="2"/>
        <v>4249</v>
      </c>
      <c r="J18" s="272">
        <f t="shared" si="2"/>
        <v>80</v>
      </c>
      <c r="K18" s="273">
        <f t="shared" si="2"/>
        <v>131</v>
      </c>
      <c r="L18" s="264"/>
      <c r="M18" s="264"/>
      <c r="N18" s="264"/>
      <c r="O18" s="264"/>
      <c r="P18" s="26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</row>
    <row r="19" spans="2:27" s="265" customFormat="1" ht="12" customHeight="1">
      <c r="B19" s="266" t="s">
        <v>1448</v>
      </c>
      <c r="C19" s="253">
        <f>SUM(D19:E19)</f>
        <v>11768</v>
      </c>
      <c r="D19" s="267">
        <v>3128</v>
      </c>
      <c r="E19" s="254">
        <f>SUM(F19,H19)</f>
        <v>8640</v>
      </c>
      <c r="F19" s="267">
        <v>5997</v>
      </c>
      <c r="G19" s="267">
        <v>5458</v>
      </c>
      <c r="H19" s="267">
        <v>2643</v>
      </c>
      <c r="I19" s="267">
        <v>2603</v>
      </c>
      <c r="J19" s="267">
        <v>54</v>
      </c>
      <c r="K19" s="268">
        <v>104</v>
      </c>
      <c r="L19" s="267"/>
      <c r="M19" s="267"/>
      <c r="N19" s="267"/>
      <c r="O19" s="267"/>
      <c r="P19" s="267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</row>
    <row r="20" spans="2:27" s="265" customFormat="1" ht="12" customHeight="1">
      <c r="B20" s="266" t="s">
        <v>1451</v>
      </c>
      <c r="C20" s="253">
        <f>SUM(D20:E20)</f>
        <v>5793</v>
      </c>
      <c r="D20" s="267">
        <v>977</v>
      </c>
      <c r="E20" s="254">
        <f>SUM(F20,H20)</f>
        <v>4816</v>
      </c>
      <c r="F20" s="267">
        <v>3147</v>
      </c>
      <c r="G20" s="267">
        <v>2987</v>
      </c>
      <c r="H20" s="267">
        <v>1669</v>
      </c>
      <c r="I20" s="267">
        <v>1646</v>
      </c>
      <c r="J20" s="267">
        <v>26</v>
      </c>
      <c r="K20" s="268">
        <v>27</v>
      </c>
      <c r="L20" s="267"/>
      <c r="M20" s="267"/>
      <c r="N20" s="267"/>
      <c r="O20" s="267"/>
      <c r="P20" s="267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</row>
    <row r="21" spans="2:27" s="265" customFormat="1" ht="9" customHeight="1">
      <c r="B21" s="266"/>
      <c r="C21" s="267"/>
      <c r="D21" s="267"/>
      <c r="E21" s="267"/>
      <c r="F21" s="267"/>
      <c r="G21" s="267"/>
      <c r="H21" s="267"/>
      <c r="I21" s="267"/>
      <c r="J21" s="267"/>
      <c r="K21" s="268"/>
      <c r="L21" s="267"/>
      <c r="M21" s="267"/>
      <c r="N21" s="267"/>
      <c r="O21" s="267"/>
      <c r="P21" s="267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</row>
    <row r="22" spans="2:16" ht="12.75" customHeight="1">
      <c r="B22" s="261" t="s">
        <v>1452</v>
      </c>
      <c r="C22" s="272">
        <f aca="true" t="shared" si="3" ref="C22:K22">SUM(C23:C26)</f>
        <v>42529</v>
      </c>
      <c r="D22" s="272">
        <f t="shared" si="3"/>
        <v>10388</v>
      </c>
      <c r="E22" s="272">
        <f t="shared" si="3"/>
        <v>32141</v>
      </c>
      <c r="F22" s="272">
        <f t="shared" si="3"/>
        <v>20561</v>
      </c>
      <c r="G22" s="272">
        <f t="shared" si="3"/>
        <v>17299</v>
      </c>
      <c r="H22" s="272">
        <f t="shared" si="3"/>
        <v>11580</v>
      </c>
      <c r="I22" s="272">
        <f t="shared" si="3"/>
        <v>11286</v>
      </c>
      <c r="J22" s="272">
        <f t="shared" si="3"/>
        <v>148</v>
      </c>
      <c r="K22" s="273">
        <f t="shared" si="3"/>
        <v>356</v>
      </c>
      <c r="L22" s="275"/>
      <c r="M22" s="275"/>
      <c r="N22" s="275"/>
      <c r="O22" s="275"/>
      <c r="P22" s="275"/>
    </row>
    <row r="23" spans="2:16" ht="12" customHeight="1">
      <c r="B23" s="266" t="s">
        <v>1446</v>
      </c>
      <c r="C23" s="253">
        <f>SUM(D23:E23)</f>
        <v>1419</v>
      </c>
      <c r="D23" s="267">
        <v>523</v>
      </c>
      <c r="E23" s="254">
        <f>SUM(F23,H23)</f>
        <v>896</v>
      </c>
      <c r="F23" s="267">
        <v>377</v>
      </c>
      <c r="G23" s="267">
        <v>183</v>
      </c>
      <c r="H23" s="267">
        <v>519</v>
      </c>
      <c r="I23" s="267">
        <v>503</v>
      </c>
      <c r="J23" s="267">
        <v>2</v>
      </c>
      <c r="K23" s="268">
        <v>21</v>
      </c>
      <c r="L23" s="276"/>
      <c r="M23" s="276"/>
      <c r="N23" s="276"/>
      <c r="O23" s="276"/>
      <c r="P23" s="276"/>
    </row>
    <row r="24" spans="2:16" ht="12" customHeight="1">
      <c r="B24" s="266" t="s">
        <v>1447</v>
      </c>
      <c r="C24" s="253">
        <f>SUM(D24:E24)</f>
        <v>21585</v>
      </c>
      <c r="D24" s="267">
        <v>5609</v>
      </c>
      <c r="E24" s="254">
        <f>SUM(F24,H24)</f>
        <v>15976</v>
      </c>
      <c r="F24" s="267">
        <v>10514</v>
      </c>
      <c r="G24" s="267">
        <v>8600</v>
      </c>
      <c r="H24" s="267">
        <v>5462</v>
      </c>
      <c r="I24" s="267">
        <v>5319</v>
      </c>
      <c r="J24" s="267">
        <v>96</v>
      </c>
      <c r="K24" s="268">
        <v>195</v>
      </c>
      <c r="L24" s="276"/>
      <c r="M24" s="276"/>
      <c r="N24" s="276"/>
      <c r="O24" s="276"/>
      <c r="P24" s="276"/>
    </row>
    <row r="25" spans="2:16" ht="12" customHeight="1">
      <c r="B25" s="266" t="s">
        <v>1448</v>
      </c>
      <c r="C25" s="253">
        <f>SUM(D25:E25)</f>
        <v>13533</v>
      </c>
      <c r="D25" s="267">
        <v>3521</v>
      </c>
      <c r="E25" s="254">
        <f>SUM(F25,H25)</f>
        <v>10012</v>
      </c>
      <c r="F25" s="267">
        <v>6697</v>
      </c>
      <c r="G25" s="267">
        <v>5752</v>
      </c>
      <c r="H25" s="267">
        <v>3315</v>
      </c>
      <c r="I25" s="267">
        <v>3220</v>
      </c>
      <c r="J25" s="267">
        <v>31</v>
      </c>
      <c r="K25" s="268">
        <v>87</v>
      </c>
      <c r="L25" s="276"/>
      <c r="M25" s="276"/>
      <c r="N25" s="276"/>
      <c r="O25" s="276"/>
      <c r="P25" s="276"/>
    </row>
    <row r="26" spans="2:16" ht="12" customHeight="1">
      <c r="B26" s="266" t="s">
        <v>1449</v>
      </c>
      <c r="C26" s="253">
        <f>SUM(D26:E26)</f>
        <v>5992</v>
      </c>
      <c r="D26" s="267">
        <v>735</v>
      </c>
      <c r="E26" s="254">
        <f>SUM(F26,H26)</f>
        <v>5257</v>
      </c>
      <c r="F26" s="267">
        <v>2973</v>
      </c>
      <c r="G26" s="267">
        <v>2764</v>
      </c>
      <c r="H26" s="267">
        <v>2284</v>
      </c>
      <c r="I26" s="267">
        <v>2244</v>
      </c>
      <c r="J26" s="267">
        <v>19</v>
      </c>
      <c r="K26" s="268">
        <v>53</v>
      </c>
      <c r="L26" s="276"/>
      <c r="M26" s="276"/>
      <c r="N26" s="276"/>
      <c r="O26" s="276"/>
      <c r="P26" s="276"/>
    </row>
    <row r="27" spans="2:16" ht="9" customHeight="1">
      <c r="B27" s="266"/>
      <c r="C27" s="267"/>
      <c r="D27" s="267"/>
      <c r="E27" s="267"/>
      <c r="F27" s="267"/>
      <c r="G27" s="267"/>
      <c r="H27" s="267"/>
      <c r="I27" s="267"/>
      <c r="J27" s="267"/>
      <c r="K27" s="268"/>
      <c r="L27" s="276"/>
      <c r="M27" s="276"/>
      <c r="N27" s="276"/>
      <c r="O27" s="276"/>
      <c r="P27" s="276"/>
    </row>
    <row r="28" spans="2:16" ht="12" customHeight="1">
      <c r="B28" s="261" t="s">
        <v>1453</v>
      </c>
      <c r="C28" s="272">
        <f aca="true" t="shared" si="4" ref="C28:K28">SUM(C29:C31)</f>
        <v>26597</v>
      </c>
      <c r="D28" s="272">
        <f t="shared" si="4"/>
        <v>6953</v>
      </c>
      <c r="E28" s="272">
        <f t="shared" si="4"/>
        <v>19644</v>
      </c>
      <c r="F28" s="272">
        <f t="shared" si="4"/>
        <v>12202</v>
      </c>
      <c r="G28" s="272">
        <f t="shared" si="4"/>
        <v>10554</v>
      </c>
      <c r="H28" s="272">
        <f t="shared" si="4"/>
        <v>7442</v>
      </c>
      <c r="I28" s="272">
        <f t="shared" si="4"/>
        <v>7239</v>
      </c>
      <c r="J28" s="272">
        <f t="shared" si="4"/>
        <v>104</v>
      </c>
      <c r="K28" s="273">
        <f t="shared" si="4"/>
        <v>285</v>
      </c>
      <c r="L28" s="264"/>
      <c r="M28" s="264"/>
      <c r="N28" s="264"/>
      <c r="O28" s="264"/>
      <c r="P28" s="264"/>
    </row>
    <row r="29" spans="2:16" ht="12" customHeight="1">
      <c r="B29" s="266" t="s">
        <v>1447</v>
      </c>
      <c r="C29" s="253">
        <f>SUM(D29:E29)</f>
        <v>12567</v>
      </c>
      <c r="D29" s="267">
        <v>4068</v>
      </c>
      <c r="E29" s="254">
        <f>SUM(F29,H29)</f>
        <v>8499</v>
      </c>
      <c r="F29" s="267">
        <v>5295</v>
      </c>
      <c r="G29" s="267">
        <v>4441</v>
      </c>
      <c r="H29" s="267">
        <v>3204</v>
      </c>
      <c r="I29" s="267">
        <v>3121</v>
      </c>
      <c r="J29" s="267">
        <v>48</v>
      </c>
      <c r="K29" s="268">
        <v>117</v>
      </c>
      <c r="L29" s="276"/>
      <c r="M29" s="276"/>
      <c r="N29" s="276"/>
      <c r="O29" s="276"/>
      <c r="P29" s="276"/>
    </row>
    <row r="30" spans="2:16" ht="12" customHeight="1">
      <c r="B30" s="266" t="s">
        <v>1448</v>
      </c>
      <c r="C30" s="253">
        <f>SUM(D30:E30)</f>
        <v>7733</v>
      </c>
      <c r="D30" s="267">
        <v>1770</v>
      </c>
      <c r="E30" s="254">
        <f>SUM(F30,H30)</f>
        <v>5963</v>
      </c>
      <c r="F30" s="267">
        <v>3828</v>
      </c>
      <c r="G30" s="267">
        <v>3325</v>
      </c>
      <c r="H30" s="267">
        <v>2135</v>
      </c>
      <c r="I30" s="267">
        <v>2069</v>
      </c>
      <c r="J30" s="267">
        <v>24</v>
      </c>
      <c r="K30" s="268">
        <v>86</v>
      </c>
      <c r="L30" s="276"/>
      <c r="M30" s="276"/>
      <c r="N30" s="276"/>
      <c r="O30" s="276"/>
      <c r="P30" s="276"/>
    </row>
    <row r="31" spans="2:16" ht="12" customHeight="1">
      <c r="B31" s="266" t="s">
        <v>1449</v>
      </c>
      <c r="C31" s="253">
        <f>SUM(D31:E31)</f>
        <v>6297</v>
      </c>
      <c r="D31" s="267">
        <v>1115</v>
      </c>
      <c r="E31" s="254">
        <f>SUM(F31,H31)</f>
        <v>5182</v>
      </c>
      <c r="F31" s="267">
        <v>3079</v>
      </c>
      <c r="G31" s="267">
        <v>2788</v>
      </c>
      <c r="H31" s="267">
        <v>2103</v>
      </c>
      <c r="I31" s="267">
        <v>2049</v>
      </c>
      <c r="J31" s="267">
        <v>32</v>
      </c>
      <c r="K31" s="268">
        <v>82</v>
      </c>
      <c r="L31" s="276"/>
      <c r="M31" s="276"/>
      <c r="N31" s="276"/>
      <c r="O31" s="276"/>
      <c r="P31" s="276"/>
    </row>
    <row r="32" spans="2:27" s="265" customFormat="1" ht="6" customHeight="1">
      <c r="B32" s="266"/>
      <c r="C32" s="267"/>
      <c r="D32" s="267"/>
      <c r="E32" s="267"/>
      <c r="F32" s="267"/>
      <c r="G32" s="267"/>
      <c r="H32" s="267"/>
      <c r="I32" s="267"/>
      <c r="J32" s="267"/>
      <c r="K32" s="268"/>
      <c r="L32" s="267"/>
      <c r="M32" s="267"/>
      <c r="N32" s="267"/>
      <c r="O32" s="267"/>
      <c r="P32" s="267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</row>
    <row r="33" spans="2:16" ht="12" customHeight="1">
      <c r="B33" s="261" t="s">
        <v>1445</v>
      </c>
      <c r="C33" s="262">
        <f aca="true" t="shared" si="5" ref="C33:H33">SUM(C34:C47)</f>
        <v>29091</v>
      </c>
      <c r="D33" s="262">
        <f t="shared" si="5"/>
        <v>8127</v>
      </c>
      <c r="E33" s="262">
        <f t="shared" si="5"/>
        <v>20964</v>
      </c>
      <c r="F33" s="262">
        <f t="shared" si="5"/>
        <v>11527</v>
      </c>
      <c r="G33" s="262">
        <f t="shared" si="5"/>
        <v>9826</v>
      </c>
      <c r="H33" s="262">
        <f t="shared" si="5"/>
        <v>9437</v>
      </c>
      <c r="I33" s="262">
        <v>9250</v>
      </c>
      <c r="J33" s="262">
        <f>SUM(J34:J47)</f>
        <v>100</v>
      </c>
      <c r="K33" s="263">
        <f>SUM(K34:K47)</f>
        <v>224</v>
      </c>
      <c r="L33" s="264"/>
      <c r="M33" s="264"/>
      <c r="N33" s="264"/>
      <c r="O33" s="264"/>
      <c r="P33" s="264"/>
    </row>
    <row r="34" spans="2:27" s="265" customFormat="1" ht="12" customHeight="1">
      <c r="B34" s="266" t="s">
        <v>1454</v>
      </c>
      <c r="C34" s="253">
        <f aca="true" t="shared" si="6" ref="C34:C47">SUM(D34:E34)</f>
        <v>4369</v>
      </c>
      <c r="D34" s="267">
        <v>1343</v>
      </c>
      <c r="E34" s="254">
        <f aca="true" t="shared" si="7" ref="E34:E47">SUM(F34,H34)</f>
        <v>3026</v>
      </c>
      <c r="F34" s="267">
        <v>1704</v>
      </c>
      <c r="G34" s="267">
        <v>1427</v>
      </c>
      <c r="H34" s="267">
        <v>1322</v>
      </c>
      <c r="I34" s="267">
        <v>1295</v>
      </c>
      <c r="J34" s="267">
        <v>12</v>
      </c>
      <c r="K34" s="268">
        <v>29</v>
      </c>
      <c r="L34" s="267"/>
      <c r="M34" s="267"/>
      <c r="N34" s="267"/>
      <c r="O34" s="267"/>
      <c r="P34" s="267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</row>
    <row r="35" spans="2:27" s="265" customFormat="1" ht="12" customHeight="1">
      <c r="B35" s="266" t="s">
        <v>1455</v>
      </c>
      <c r="C35" s="253">
        <f t="shared" si="6"/>
        <v>5738</v>
      </c>
      <c r="D35" s="267">
        <v>1994</v>
      </c>
      <c r="E35" s="254">
        <f t="shared" si="7"/>
        <v>3744</v>
      </c>
      <c r="F35" s="267">
        <v>1882</v>
      </c>
      <c r="G35" s="267">
        <v>1377</v>
      </c>
      <c r="H35" s="267">
        <v>1862</v>
      </c>
      <c r="I35" s="267">
        <v>1823</v>
      </c>
      <c r="J35" s="267">
        <v>13</v>
      </c>
      <c r="K35" s="268">
        <v>56</v>
      </c>
      <c r="L35" s="267"/>
      <c r="M35" s="267"/>
      <c r="N35" s="267"/>
      <c r="O35" s="267"/>
      <c r="P35" s="267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</row>
    <row r="36" spans="2:27" s="265" customFormat="1" ht="12" customHeight="1">
      <c r="B36" s="266" t="s">
        <v>523</v>
      </c>
      <c r="C36" s="253">
        <f t="shared" si="6"/>
        <v>1113</v>
      </c>
      <c r="D36" s="267">
        <v>40</v>
      </c>
      <c r="E36" s="254">
        <f t="shared" si="7"/>
        <v>1073</v>
      </c>
      <c r="F36" s="267">
        <v>704</v>
      </c>
      <c r="G36" s="267">
        <v>656</v>
      </c>
      <c r="H36" s="267">
        <v>369</v>
      </c>
      <c r="I36" s="267">
        <v>366</v>
      </c>
      <c r="J36" s="267">
        <v>5</v>
      </c>
      <c r="K36" s="268">
        <v>5</v>
      </c>
      <c r="L36" s="267"/>
      <c r="M36" s="267"/>
      <c r="N36" s="267"/>
      <c r="O36" s="267"/>
      <c r="P36" s="267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</row>
    <row r="37" spans="2:27" s="265" customFormat="1" ht="12" customHeight="1">
      <c r="B37" s="266" t="s">
        <v>1456</v>
      </c>
      <c r="C37" s="253">
        <f t="shared" si="6"/>
        <v>1327</v>
      </c>
      <c r="D37" s="267">
        <v>366</v>
      </c>
      <c r="E37" s="254">
        <f t="shared" si="7"/>
        <v>961</v>
      </c>
      <c r="F37" s="267">
        <v>736</v>
      </c>
      <c r="G37" s="267">
        <v>656</v>
      </c>
      <c r="H37" s="267">
        <v>225</v>
      </c>
      <c r="I37" s="267">
        <v>219</v>
      </c>
      <c r="J37" s="267">
        <v>6</v>
      </c>
      <c r="K37" s="268">
        <v>8</v>
      </c>
      <c r="L37" s="267"/>
      <c r="M37" s="267"/>
      <c r="N37" s="267"/>
      <c r="O37" s="267"/>
      <c r="P37" s="267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</row>
    <row r="38" spans="2:27" s="265" customFormat="1" ht="12" customHeight="1">
      <c r="B38" s="266" t="s">
        <v>1457</v>
      </c>
      <c r="C38" s="253">
        <f t="shared" si="6"/>
        <v>1828</v>
      </c>
      <c r="D38" s="267">
        <v>635</v>
      </c>
      <c r="E38" s="254">
        <f t="shared" si="7"/>
        <v>1193</v>
      </c>
      <c r="F38" s="267">
        <v>757</v>
      </c>
      <c r="G38" s="267">
        <v>674</v>
      </c>
      <c r="H38" s="267">
        <v>436</v>
      </c>
      <c r="I38" s="267">
        <v>428</v>
      </c>
      <c r="J38" s="267">
        <v>11</v>
      </c>
      <c r="K38" s="268">
        <v>11</v>
      </c>
      <c r="L38" s="267"/>
      <c r="M38" s="267"/>
      <c r="N38" s="267"/>
      <c r="O38" s="267"/>
      <c r="P38" s="267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</row>
    <row r="39" spans="2:27" s="265" customFormat="1" ht="12" customHeight="1">
      <c r="B39" s="266" t="s">
        <v>1324</v>
      </c>
      <c r="C39" s="253">
        <f t="shared" si="6"/>
        <v>1242</v>
      </c>
      <c r="D39" s="267">
        <v>492</v>
      </c>
      <c r="E39" s="254">
        <f t="shared" si="7"/>
        <v>750</v>
      </c>
      <c r="F39" s="267">
        <v>444</v>
      </c>
      <c r="G39" s="267">
        <v>361</v>
      </c>
      <c r="H39" s="267">
        <v>306</v>
      </c>
      <c r="I39" s="267">
        <v>298</v>
      </c>
      <c r="J39" s="267">
        <v>4</v>
      </c>
      <c r="K39" s="268">
        <v>10</v>
      </c>
      <c r="L39" s="267"/>
      <c r="M39" s="267"/>
      <c r="N39" s="267"/>
      <c r="O39" s="267"/>
      <c r="P39" s="267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</row>
    <row r="40" spans="2:27" s="265" customFormat="1" ht="12" customHeight="1">
      <c r="B40" s="266" t="s">
        <v>1458</v>
      </c>
      <c r="C40" s="253">
        <f t="shared" si="6"/>
        <v>1885</v>
      </c>
      <c r="D40" s="267">
        <v>751</v>
      </c>
      <c r="E40" s="254">
        <f t="shared" si="7"/>
        <v>1134</v>
      </c>
      <c r="F40" s="267">
        <v>757</v>
      </c>
      <c r="G40" s="267">
        <v>659</v>
      </c>
      <c r="H40" s="267">
        <v>377</v>
      </c>
      <c r="I40" s="267">
        <v>370</v>
      </c>
      <c r="J40" s="267">
        <v>13</v>
      </c>
      <c r="K40" s="268">
        <v>16</v>
      </c>
      <c r="L40" s="267"/>
      <c r="M40" s="267"/>
      <c r="N40" s="267"/>
      <c r="O40" s="267"/>
      <c r="P40" s="267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</row>
    <row r="41" spans="2:27" s="265" customFormat="1" ht="12" customHeight="1">
      <c r="B41" s="266" t="s">
        <v>528</v>
      </c>
      <c r="C41" s="253">
        <f t="shared" si="6"/>
        <v>1230</v>
      </c>
      <c r="D41" s="267">
        <v>309</v>
      </c>
      <c r="E41" s="254">
        <f t="shared" si="7"/>
        <v>921</v>
      </c>
      <c r="F41" s="267">
        <v>525</v>
      </c>
      <c r="G41" s="267">
        <v>448</v>
      </c>
      <c r="H41" s="267">
        <v>396</v>
      </c>
      <c r="I41" s="267">
        <v>391</v>
      </c>
      <c r="J41" s="267">
        <v>5</v>
      </c>
      <c r="K41" s="268">
        <v>11</v>
      </c>
      <c r="L41" s="267"/>
      <c r="M41" s="267"/>
      <c r="N41" s="267"/>
      <c r="O41" s="267"/>
      <c r="P41" s="267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</row>
    <row r="42" spans="2:27" s="265" customFormat="1" ht="12" customHeight="1">
      <c r="B42" s="266" t="s">
        <v>529</v>
      </c>
      <c r="C42" s="253">
        <f t="shared" si="6"/>
        <v>2476</v>
      </c>
      <c r="D42" s="267">
        <v>892</v>
      </c>
      <c r="E42" s="254">
        <f t="shared" si="7"/>
        <v>1584</v>
      </c>
      <c r="F42" s="267">
        <v>909</v>
      </c>
      <c r="G42" s="267">
        <v>745</v>
      </c>
      <c r="H42" s="267">
        <v>675</v>
      </c>
      <c r="I42" s="267">
        <v>660</v>
      </c>
      <c r="J42" s="267">
        <v>11</v>
      </c>
      <c r="K42" s="268">
        <v>16</v>
      </c>
      <c r="L42" s="267"/>
      <c r="M42" s="267"/>
      <c r="N42" s="267"/>
      <c r="O42" s="267"/>
      <c r="P42" s="267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</row>
    <row r="43" spans="2:27" s="265" customFormat="1" ht="12" customHeight="1">
      <c r="B43" s="266" t="s">
        <v>1459</v>
      </c>
      <c r="C43" s="253">
        <f t="shared" si="6"/>
        <v>1518</v>
      </c>
      <c r="D43" s="267">
        <v>17</v>
      </c>
      <c r="E43" s="254">
        <f t="shared" si="7"/>
        <v>1501</v>
      </c>
      <c r="F43" s="267">
        <v>592</v>
      </c>
      <c r="G43" s="267">
        <v>570</v>
      </c>
      <c r="H43" s="267">
        <v>909</v>
      </c>
      <c r="I43" s="267">
        <v>895</v>
      </c>
      <c r="J43" s="267">
        <v>6</v>
      </c>
      <c r="K43" s="268">
        <v>22</v>
      </c>
      <c r="L43" s="267"/>
      <c r="M43" s="267"/>
      <c r="N43" s="267"/>
      <c r="O43" s="267"/>
      <c r="P43" s="267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</row>
    <row r="44" spans="2:27" s="265" customFormat="1" ht="12" customHeight="1">
      <c r="B44" s="266" t="s">
        <v>1460</v>
      </c>
      <c r="C44" s="253">
        <f t="shared" si="6"/>
        <v>874</v>
      </c>
      <c r="D44" s="267">
        <v>232</v>
      </c>
      <c r="E44" s="254">
        <f t="shared" si="7"/>
        <v>642</v>
      </c>
      <c r="F44" s="267">
        <v>312</v>
      </c>
      <c r="G44" s="267">
        <v>270</v>
      </c>
      <c r="H44" s="267">
        <v>330</v>
      </c>
      <c r="I44" s="267">
        <v>324</v>
      </c>
      <c r="J44" s="267">
        <v>1</v>
      </c>
      <c r="K44" s="268">
        <v>4</v>
      </c>
      <c r="L44" s="267"/>
      <c r="M44" s="267"/>
      <c r="N44" s="267"/>
      <c r="O44" s="267"/>
      <c r="P44" s="267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</row>
    <row r="45" spans="2:27" s="265" customFormat="1" ht="12" customHeight="1">
      <c r="B45" s="266" t="s">
        <v>1461</v>
      </c>
      <c r="C45" s="253">
        <f t="shared" si="6"/>
        <v>1316</v>
      </c>
      <c r="D45" s="267">
        <v>327</v>
      </c>
      <c r="E45" s="254">
        <f t="shared" si="7"/>
        <v>989</v>
      </c>
      <c r="F45" s="267">
        <v>494</v>
      </c>
      <c r="G45" s="267">
        <v>428</v>
      </c>
      <c r="H45" s="267">
        <v>495</v>
      </c>
      <c r="I45" s="267">
        <v>480</v>
      </c>
      <c r="J45" s="267">
        <v>1</v>
      </c>
      <c r="K45" s="268">
        <v>9</v>
      </c>
      <c r="L45" s="267"/>
      <c r="M45" s="267"/>
      <c r="N45" s="267"/>
      <c r="O45" s="267"/>
      <c r="P45" s="267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</row>
    <row r="46" spans="2:27" s="265" customFormat="1" ht="12" customHeight="1">
      <c r="B46" s="266" t="s">
        <v>1462</v>
      </c>
      <c r="C46" s="253">
        <f t="shared" si="6"/>
        <v>1184</v>
      </c>
      <c r="D46" s="267">
        <v>205</v>
      </c>
      <c r="E46" s="254">
        <f t="shared" si="7"/>
        <v>979</v>
      </c>
      <c r="F46" s="267">
        <v>502</v>
      </c>
      <c r="G46" s="267">
        <v>441</v>
      </c>
      <c r="H46" s="267">
        <v>477</v>
      </c>
      <c r="I46" s="267">
        <v>469</v>
      </c>
      <c r="J46" s="267">
        <v>0</v>
      </c>
      <c r="K46" s="268">
        <v>7</v>
      </c>
      <c r="L46" s="267"/>
      <c r="M46" s="267"/>
      <c r="N46" s="267"/>
      <c r="O46" s="267"/>
      <c r="P46" s="267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</row>
    <row r="47" spans="2:27" s="265" customFormat="1" ht="12" customHeight="1">
      <c r="B47" s="266" t="s">
        <v>1330</v>
      </c>
      <c r="C47" s="253">
        <f t="shared" si="6"/>
        <v>2991</v>
      </c>
      <c r="D47" s="267">
        <v>524</v>
      </c>
      <c r="E47" s="254">
        <f t="shared" si="7"/>
        <v>2467</v>
      </c>
      <c r="F47" s="267">
        <v>1209</v>
      </c>
      <c r="G47" s="267">
        <v>1114</v>
      </c>
      <c r="H47" s="267">
        <v>1258</v>
      </c>
      <c r="I47" s="267">
        <v>1235</v>
      </c>
      <c r="J47" s="267">
        <v>12</v>
      </c>
      <c r="K47" s="268">
        <v>20</v>
      </c>
      <c r="L47" s="267"/>
      <c r="M47" s="267"/>
      <c r="N47" s="267"/>
      <c r="O47" s="267"/>
      <c r="P47" s="267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</row>
    <row r="48" spans="2:27" s="270" customFormat="1" ht="7.5" customHeight="1">
      <c r="B48" s="277"/>
      <c r="C48" s="278"/>
      <c r="D48" s="278"/>
      <c r="E48" s="278"/>
      <c r="F48" s="278"/>
      <c r="G48" s="278"/>
      <c r="H48" s="278"/>
      <c r="I48" s="278"/>
      <c r="J48" s="278"/>
      <c r="K48" s="279"/>
      <c r="L48" s="278"/>
      <c r="M48" s="278"/>
      <c r="N48" s="278"/>
      <c r="O48" s="278"/>
      <c r="P48" s="278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</row>
    <row r="49" spans="2:27" s="265" customFormat="1" ht="6.75" customHeight="1">
      <c r="B49" s="266"/>
      <c r="C49" s="267"/>
      <c r="D49" s="267"/>
      <c r="E49" s="267"/>
      <c r="F49" s="267"/>
      <c r="G49" s="267"/>
      <c r="H49" s="267"/>
      <c r="I49" s="267"/>
      <c r="J49" s="267"/>
      <c r="K49" s="268"/>
      <c r="L49" s="267"/>
      <c r="M49" s="267"/>
      <c r="N49" s="267"/>
      <c r="O49" s="267"/>
      <c r="P49" s="267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</row>
    <row r="50" spans="2:27" s="270" customFormat="1" ht="12" customHeight="1">
      <c r="B50" s="271" t="s">
        <v>1450</v>
      </c>
      <c r="C50" s="272">
        <f aca="true" t="shared" si="8" ref="C50:K50">SUM(C51:C58)</f>
        <v>11960</v>
      </c>
      <c r="D50" s="272">
        <f t="shared" si="8"/>
        <v>2413</v>
      </c>
      <c r="E50" s="272">
        <f t="shared" si="8"/>
        <v>9547</v>
      </c>
      <c r="F50" s="272">
        <f t="shared" si="8"/>
        <v>6224</v>
      </c>
      <c r="G50" s="272">
        <f t="shared" si="8"/>
        <v>5723</v>
      </c>
      <c r="H50" s="272">
        <f t="shared" si="8"/>
        <v>3323</v>
      </c>
      <c r="I50" s="272">
        <f t="shared" si="8"/>
        <v>3275</v>
      </c>
      <c r="J50" s="272">
        <f t="shared" si="8"/>
        <v>61</v>
      </c>
      <c r="K50" s="273">
        <f t="shared" si="8"/>
        <v>92</v>
      </c>
      <c r="L50" s="264"/>
      <c r="M50" s="264"/>
      <c r="N50" s="264"/>
      <c r="O50" s="264"/>
      <c r="P50" s="26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</row>
    <row r="51" spans="2:27" s="265" customFormat="1" ht="12" customHeight="1">
      <c r="B51" s="266" t="s">
        <v>1331</v>
      </c>
      <c r="C51" s="253">
        <f aca="true" t="shared" si="9" ref="C51:C58">SUM(D51:E51)</f>
        <v>2859</v>
      </c>
      <c r="D51" s="267">
        <v>957</v>
      </c>
      <c r="E51" s="254">
        <f aca="true" t="shared" si="10" ref="E51:E58">SUM(F51,H51)</f>
        <v>1902</v>
      </c>
      <c r="F51" s="267">
        <v>1195</v>
      </c>
      <c r="G51" s="267">
        <v>1006</v>
      </c>
      <c r="H51" s="267">
        <v>707</v>
      </c>
      <c r="I51" s="267">
        <v>699</v>
      </c>
      <c r="J51" s="267">
        <v>17</v>
      </c>
      <c r="K51" s="268">
        <v>38</v>
      </c>
      <c r="L51" s="267"/>
      <c r="M51" s="267"/>
      <c r="N51" s="267"/>
      <c r="O51" s="267"/>
      <c r="P51" s="267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</row>
    <row r="52" spans="2:27" s="265" customFormat="1" ht="12" customHeight="1">
      <c r="B52" s="266" t="s">
        <v>1463</v>
      </c>
      <c r="C52" s="253">
        <f t="shared" si="9"/>
        <v>1227</v>
      </c>
      <c r="D52" s="267">
        <v>176</v>
      </c>
      <c r="E52" s="254">
        <f t="shared" si="10"/>
        <v>1051</v>
      </c>
      <c r="F52" s="267">
        <v>731</v>
      </c>
      <c r="G52" s="267">
        <v>679</v>
      </c>
      <c r="H52" s="267">
        <v>320</v>
      </c>
      <c r="I52" s="267">
        <v>316</v>
      </c>
      <c r="J52" s="267">
        <v>12</v>
      </c>
      <c r="K52" s="268">
        <v>5</v>
      </c>
      <c r="L52" s="267"/>
      <c r="M52" s="267"/>
      <c r="N52" s="267"/>
      <c r="O52" s="267"/>
      <c r="P52" s="267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</row>
    <row r="53" spans="2:27" s="265" customFormat="1" ht="12" customHeight="1">
      <c r="B53" s="266" t="s">
        <v>1464</v>
      </c>
      <c r="C53" s="253">
        <f t="shared" si="9"/>
        <v>861</v>
      </c>
      <c r="D53" s="267">
        <v>187</v>
      </c>
      <c r="E53" s="254">
        <f t="shared" si="10"/>
        <v>674</v>
      </c>
      <c r="F53" s="267">
        <v>476</v>
      </c>
      <c r="G53" s="267">
        <v>444</v>
      </c>
      <c r="H53" s="267">
        <v>198</v>
      </c>
      <c r="I53" s="267">
        <v>196</v>
      </c>
      <c r="J53" s="267">
        <v>4</v>
      </c>
      <c r="K53" s="268">
        <v>2</v>
      </c>
      <c r="L53" s="267"/>
      <c r="M53" s="267"/>
      <c r="N53" s="267"/>
      <c r="O53" s="267"/>
      <c r="P53" s="267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</row>
    <row r="54" spans="2:16" ht="12" customHeight="1">
      <c r="B54" s="266" t="s">
        <v>1334</v>
      </c>
      <c r="C54" s="253">
        <f t="shared" si="9"/>
        <v>1331</v>
      </c>
      <c r="D54" s="267">
        <v>186</v>
      </c>
      <c r="E54" s="254">
        <f t="shared" si="10"/>
        <v>1145</v>
      </c>
      <c r="F54" s="267">
        <v>747</v>
      </c>
      <c r="G54" s="267">
        <v>698</v>
      </c>
      <c r="H54" s="267">
        <v>398</v>
      </c>
      <c r="I54" s="267">
        <v>388</v>
      </c>
      <c r="J54" s="267">
        <v>1</v>
      </c>
      <c r="K54" s="268">
        <v>11</v>
      </c>
      <c r="L54" s="276"/>
      <c r="M54" s="276"/>
      <c r="N54" s="276"/>
      <c r="O54" s="276"/>
      <c r="P54" s="276"/>
    </row>
    <row r="55" spans="2:16" ht="12" customHeight="1">
      <c r="B55" s="266" t="s">
        <v>1465</v>
      </c>
      <c r="C55" s="253">
        <f t="shared" si="9"/>
        <v>1120</v>
      </c>
      <c r="D55" s="267">
        <v>285</v>
      </c>
      <c r="E55" s="254">
        <f t="shared" si="10"/>
        <v>835</v>
      </c>
      <c r="F55" s="267">
        <v>567</v>
      </c>
      <c r="G55" s="267">
        <v>514</v>
      </c>
      <c r="H55" s="267">
        <v>268</v>
      </c>
      <c r="I55" s="267">
        <v>264</v>
      </c>
      <c r="J55" s="267">
        <v>0</v>
      </c>
      <c r="K55" s="268">
        <v>5</v>
      </c>
      <c r="L55" s="276"/>
      <c r="M55" s="276"/>
      <c r="N55" s="276"/>
      <c r="O55" s="276"/>
      <c r="P55" s="276"/>
    </row>
    <row r="56" spans="2:15" ht="12" customHeight="1">
      <c r="B56" s="266" t="s">
        <v>538</v>
      </c>
      <c r="C56" s="253">
        <f t="shared" si="9"/>
        <v>1796</v>
      </c>
      <c r="D56" s="267">
        <v>147</v>
      </c>
      <c r="E56" s="254">
        <f t="shared" si="10"/>
        <v>1649</v>
      </c>
      <c r="F56" s="267">
        <v>892</v>
      </c>
      <c r="G56" s="267">
        <v>843</v>
      </c>
      <c r="H56" s="267">
        <v>757</v>
      </c>
      <c r="I56" s="267">
        <v>748</v>
      </c>
      <c r="J56" s="267">
        <v>10</v>
      </c>
      <c r="K56" s="268">
        <v>12</v>
      </c>
      <c r="L56" s="276"/>
      <c r="M56" s="276"/>
      <c r="N56" s="276"/>
      <c r="O56" s="276"/>
    </row>
    <row r="57" spans="2:16" ht="12" customHeight="1">
      <c r="B57" s="266" t="s">
        <v>1466</v>
      </c>
      <c r="C57" s="253">
        <f t="shared" si="9"/>
        <v>1088</v>
      </c>
      <c r="D57" s="267">
        <v>189</v>
      </c>
      <c r="E57" s="254">
        <f t="shared" si="10"/>
        <v>899</v>
      </c>
      <c r="F57" s="267">
        <v>697</v>
      </c>
      <c r="G57" s="267">
        <v>655</v>
      </c>
      <c r="H57" s="267">
        <v>202</v>
      </c>
      <c r="I57" s="267">
        <v>200</v>
      </c>
      <c r="J57" s="267">
        <v>11</v>
      </c>
      <c r="K57" s="268">
        <v>10</v>
      </c>
      <c r="M57" s="276"/>
      <c r="O57" s="276"/>
      <c r="P57" s="276"/>
    </row>
    <row r="58" spans="2:16" ht="11.25" customHeight="1">
      <c r="B58" s="266" t="s">
        <v>1467</v>
      </c>
      <c r="C58" s="253">
        <f t="shared" si="9"/>
        <v>1678</v>
      </c>
      <c r="D58" s="267">
        <v>286</v>
      </c>
      <c r="E58" s="254">
        <f t="shared" si="10"/>
        <v>1392</v>
      </c>
      <c r="F58" s="267">
        <v>919</v>
      </c>
      <c r="G58" s="267">
        <v>884</v>
      </c>
      <c r="H58" s="267">
        <v>473</v>
      </c>
      <c r="I58" s="267">
        <v>464</v>
      </c>
      <c r="J58" s="267">
        <v>6</v>
      </c>
      <c r="K58" s="268">
        <v>9</v>
      </c>
      <c r="L58" s="276"/>
      <c r="M58" s="276"/>
      <c r="N58" s="276"/>
      <c r="O58" s="276"/>
      <c r="P58" s="276"/>
    </row>
    <row r="59" spans="2:16" ht="6.75" customHeight="1">
      <c r="B59" s="277"/>
      <c r="C59" s="267"/>
      <c r="D59" s="267"/>
      <c r="E59" s="278"/>
      <c r="F59" s="267"/>
      <c r="G59" s="267"/>
      <c r="H59" s="267"/>
      <c r="I59" s="267"/>
      <c r="J59" s="267"/>
      <c r="K59" s="268"/>
      <c r="L59" s="276"/>
      <c r="M59" s="276"/>
      <c r="N59" s="276"/>
      <c r="O59" s="276"/>
      <c r="P59" s="276"/>
    </row>
    <row r="60" spans="2:16" ht="9" customHeight="1">
      <c r="B60" s="266"/>
      <c r="C60" s="267"/>
      <c r="D60" s="267"/>
      <c r="E60" s="267"/>
      <c r="F60" s="267"/>
      <c r="G60" s="267"/>
      <c r="H60" s="267"/>
      <c r="I60" s="267"/>
      <c r="J60" s="267"/>
      <c r="K60" s="268"/>
      <c r="L60" s="276"/>
      <c r="M60" s="276"/>
      <c r="N60" s="276"/>
      <c r="O60" s="276"/>
      <c r="P60" s="276"/>
    </row>
    <row r="61" spans="2:16" ht="12.75" customHeight="1">
      <c r="B61" s="261" t="s">
        <v>1452</v>
      </c>
      <c r="C61" s="272">
        <f aca="true" t="shared" si="11" ref="C61:K61">SUM(C62:C75)</f>
        <v>48130</v>
      </c>
      <c r="D61" s="272">
        <f t="shared" si="11"/>
        <v>12080</v>
      </c>
      <c r="E61" s="272">
        <f t="shared" si="11"/>
        <v>36050</v>
      </c>
      <c r="F61" s="272">
        <f t="shared" si="11"/>
        <v>23481</v>
      </c>
      <c r="G61" s="272">
        <f t="shared" si="11"/>
        <v>20021</v>
      </c>
      <c r="H61" s="272">
        <f t="shared" si="11"/>
        <v>12569</v>
      </c>
      <c r="I61" s="272">
        <f t="shared" si="11"/>
        <v>12260</v>
      </c>
      <c r="J61" s="272">
        <f t="shared" si="11"/>
        <v>167</v>
      </c>
      <c r="K61" s="273">
        <f t="shared" si="11"/>
        <v>395</v>
      </c>
      <c r="L61" s="275"/>
      <c r="M61" s="275"/>
      <c r="N61" s="275"/>
      <c r="O61" s="275"/>
      <c r="P61" s="275"/>
    </row>
    <row r="62" spans="2:16" ht="12" customHeight="1">
      <c r="B62" s="266" t="s">
        <v>1339</v>
      </c>
      <c r="C62" s="253">
        <f aca="true" t="shared" si="12" ref="C62:C75">SUM(D62:E62)</f>
        <v>9737</v>
      </c>
      <c r="D62" s="267">
        <v>2909</v>
      </c>
      <c r="E62" s="254">
        <f aca="true" t="shared" si="13" ref="E62:E75">SUM(F62,H62)</f>
        <v>6828</v>
      </c>
      <c r="F62" s="267">
        <v>3872</v>
      </c>
      <c r="G62" s="267">
        <v>2845</v>
      </c>
      <c r="H62" s="267">
        <v>2956</v>
      </c>
      <c r="I62" s="267">
        <v>2871</v>
      </c>
      <c r="J62" s="267">
        <v>18</v>
      </c>
      <c r="K62" s="268">
        <v>60</v>
      </c>
      <c r="L62" s="276"/>
      <c r="M62" s="276"/>
      <c r="N62" s="276"/>
      <c r="O62" s="276"/>
      <c r="P62" s="276"/>
    </row>
    <row r="63" spans="2:16" ht="12" customHeight="1">
      <c r="B63" s="266" t="s">
        <v>1340</v>
      </c>
      <c r="C63" s="253">
        <f t="shared" si="12"/>
        <v>4325</v>
      </c>
      <c r="D63" s="267">
        <v>786</v>
      </c>
      <c r="E63" s="254">
        <f t="shared" si="13"/>
        <v>3539</v>
      </c>
      <c r="F63" s="267">
        <v>2335</v>
      </c>
      <c r="G63" s="267">
        <v>2010</v>
      </c>
      <c r="H63" s="267">
        <v>1204</v>
      </c>
      <c r="I63" s="267">
        <v>1176</v>
      </c>
      <c r="J63" s="267">
        <v>21</v>
      </c>
      <c r="K63" s="268">
        <v>32</v>
      </c>
      <c r="L63" s="276"/>
      <c r="M63" s="276"/>
      <c r="N63" s="276"/>
      <c r="O63" s="276"/>
      <c r="P63" s="276"/>
    </row>
    <row r="64" spans="2:16" ht="12" customHeight="1">
      <c r="B64" s="266" t="s">
        <v>1341</v>
      </c>
      <c r="C64" s="253">
        <f t="shared" si="12"/>
        <v>3404</v>
      </c>
      <c r="D64" s="267">
        <v>1083</v>
      </c>
      <c r="E64" s="254">
        <f t="shared" si="13"/>
        <v>2321</v>
      </c>
      <c r="F64" s="267">
        <v>1507</v>
      </c>
      <c r="G64" s="267">
        <v>1239</v>
      </c>
      <c r="H64" s="267">
        <v>814</v>
      </c>
      <c r="I64" s="267">
        <v>785</v>
      </c>
      <c r="J64" s="267">
        <v>2</v>
      </c>
      <c r="K64" s="268">
        <v>19</v>
      </c>
      <c r="L64" s="276"/>
      <c r="M64" s="276"/>
      <c r="N64" s="276"/>
      <c r="O64" s="276"/>
      <c r="P64" s="276"/>
    </row>
    <row r="65" spans="2:16" ht="12" customHeight="1">
      <c r="B65" s="266" t="s">
        <v>1342</v>
      </c>
      <c r="C65" s="253">
        <f t="shared" si="12"/>
        <v>4830</v>
      </c>
      <c r="D65" s="267">
        <v>1067</v>
      </c>
      <c r="E65" s="254">
        <f t="shared" si="13"/>
        <v>3763</v>
      </c>
      <c r="F65" s="267">
        <v>2548</v>
      </c>
      <c r="G65" s="267">
        <v>2319</v>
      </c>
      <c r="H65" s="267">
        <v>1215</v>
      </c>
      <c r="I65" s="267">
        <v>1186</v>
      </c>
      <c r="J65" s="267">
        <v>5</v>
      </c>
      <c r="K65" s="268">
        <v>37</v>
      </c>
      <c r="L65" s="276"/>
      <c r="M65" s="276"/>
      <c r="N65" s="276"/>
      <c r="O65" s="276"/>
      <c r="P65" s="276"/>
    </row>
    <row r="66" spans="2:16" ht="12" customHeight="1">
      <c r="B66" s="266" t="s">
        <v>1343</v>
      </c>
      <c r="C66" s="253">
        <f t="shared" si="12"/>
        <v>4558</v>
      </c>
      <c r="D66" s="267">
        <v>1182</v>
      </c>
      <c r="E66" s="254">
        <f t="shared" si="13"/>
        <v>3376</v>
      </c>
      <c r="F66" s="267">
        <v>2240</v>
      </c>
      <c r="G66" s="267">
        <v>1815</v>
      </c>
      <c r="H66" s="267">
        <v>1136</v>
      </c>
      <c r="I66" s="267">
        <v>1096</v>
      </c>
      <c r="J66" s="267">
        <v>14</v>
      </c>
      <c r="K66" s="268">
        <v>44</v>
      </c>
      <c r="L66" s="276"/>
      <c r="M66" s="276"/>
      <c r="N66" s="276"/>
      <c r="O66" s="276"/>
      <c r="P66" s="276"/>
    </row>
    <row r="67" spans="2:16" ht="12" customHeight="1">
      <c r="B67" s="266" t="s">
        <v>1344</v>
      </c>
      <c r="C67" s="253">
        <f t="shared" si="12"/>
        <v>4174</v>
      </c>
      <c r="D67" s="267">
        <v>1445</v>
      </c>
      <c r="E67" s="254">
        <f t="shared" si="13"/>
        <v>2729</v>
      </c>
      <c r="F67" s="267">
        <v>1663</v>
      </c>
      <c r="G67" s="267">
        <v>1345</v>
      </c>
      <c r="H67" s="267">
        <v>1066</v>
      </c>
      <c r="I67" s="267">
        <v>1053</v>
      </c>
      <c r="J67" s="267">
        <v>39</v>
      </c>
      <c r="K67" s="268">
        <v>63</v>
      </c>
      <c r="L67" s="276"/>
      <c r="M67" s="276"/>
      <c r="N67" s="276"/>
      <c r="O67" s="276"/>
      <c r="P67" s="276"/>
    </row>
    <row r="68" spans="2:16" ht="12" customHeight="1">
      <c r="B68" s="266" t="s">
        <v>1345</v>
      </c>
      <c r="C68" s="253">
        <f t="shared" si="12"/>
        <v>3914</v>
      </c>
      <c r="D68" s="267">
        <v>1243</v>
      </c>
      <c r="E68" s="254">
        <f t="shared" si="13"/>
        <v>2671</v>
      </c>
      <c r="F68" s="267">
        <v>2072</v>
      </c>
      <c r="G68" s="267">
        <v>1924</v>
      </c>
      <c r="H68" s="267">
        <v>599</v>
      </c>
      <c r="I68" s="267">
        <v>588</v>
      </c>
      <c r="J68" s="267">
        <v>18</v>
      </c>
      <c r="K68" s="268">
        <v>24</v>
      </c>
      <c r="L68" s="276"/>
      <c r="M68" s="276"/>
      <c r="N68" s="276"/>
      <c r="O68" s="276"/>
      <c r="P68" s="276"/>
    </row>
    <row r="69" spans="2:16" ht="12" customHeight="1">
      <c r="B69" s="266" t="s">
        <v>1468</v>
      </c>
      <c r="C69" s="253">
        <f t="shared" si="12"/>
        <v>1481</v>
      </c>
      <c r="D69" s="267">
        <v>295</v>
      </c>
      <c r="E69" s="254">
        <f t="shared" si="13"/>
        <v>1186</v>
      </c>
      <c r="F69" s="267">
        <v>781</v>
      </c>
      <c r="G69" s="267">
        <v>622</v>
      </c>
      <c r="H69" s="267">
        <v>405</v>
      </c>
      <c r="I69" s="267">
        <v>394</v>
      </c>
      <c r="J69" s="267">
        <v>3</v>
      </c>
      <c r="K69" s="268">
        <v>7</v>
      </c>
      <c r="L69" s="276"/>
      <c r="M69" s="276"/>
      <c r="N69" s="276"/>
      <c r="O69" s="276"/>
      <c r="P69" s="276"/>
    </row>
    <row r="70" spans="2:16" ht="12" customHeight="1">
      <c r="B70" s="266" t="s">
        <v>1469</v>
      </c>
      <c r="C70" s="253">
        <f t="shared" si="12"/>
        <v>1678</v>
      </c>
      <c r="D70" s="267">
        <v>499</v>
      </c>
      <c r="E70" s="254">
        <f t="shared" si="13"/>
        <v>1179</v>
      </c>
      <c r="F70" s="267">
        <v>844</v>
      </c>
      <c r="G70" s="267">
        <v>662</v>
      </c>
      <c r="H70" s="267">
        <v>335</v>
      </c>
      <c r="I70" s="267">
        <v>322</v>
      </c>
      <c r="J70" s="267">
        <v>2</v>
      </c>
      <c r="K70" s="268">
        <v>13</v>
      </c>
      <c r="L70" s="276"/>
      <c r="M70" s="276"/>
      <c r="N70" s="276"/>
      <c r="O70" s="276"/>
      <c r="P70" s="276"/>
    </row>
    <row r="71" spans="2:16" ht="12" customHeight="1">
      <c r="B71" s="266" t="s">
        <v>545</v>
      </c>
      <c r="C71" s="253">
        <f t="shared" si="12"/>
        <v>1726</v>
      </c>
      <c r="D71" s="267">
        <v>207</v>
      </c>
      <c r="E71" s="254">
        <f t="shared" si="13"/>
        <v>1519</v>
      </c>
      <c r="F71" s="267">
        <v>1024</v>
      </c>
      <c r="G71" s="267">
        <v>956</v>
      </c>
      <c r="H71" s="267">
        <v>495</v>
      </c>
      <c r="I71" s="267">
        <v>489</v>
      </c>
      <c r="J71" s="267">
        <v>4</v>
      </c>
      <c r="K71" s="268">
        <v>31</v>
      </c>
      <c r="L71" s="276"/>
      <c r="M71" s="276"/>
      <c r="N71" s="276"/>
      <c r="O71" s="276"/>
      <c r="P71" s="276"/>
    </row>
    <row r="72" spans="2:16" ht="12" customHeight="1">
      <c r="B72" s="266" t="s">
        <v>1470</v>
      </c>
      <c r="C72" s="253">
        <f t="shared" si="12"/>
        <v>2217</v>
      </c>
      <c r="D72" s="267">
        <v>341</v>
      </c>
      <c r="E72" s="254">
        <f t="shared" si="13"/>
        <v>1876</v>
      </c>
      <c r="F72" s="267">
        <v>1400</v>
      </c>
      <c r="G72" s="267">
        <v>1320</v>
      </c>
      <c r="H72" s="267">
        <v>476</v>
      </c>
      <c r="I72" s="267">
        <v>471</v>
      </c>
      <c r="J72" s="267">
        <v>4</v>
      </c>
      <c r="K72" s="268">
        <v>17</v>
      </c>
      <c r="L72" s="276"/>
      <c r="M72" s="276"/>
      <c r="N72" s="276"/>
      <c r="O72" s="276"/>
      <c r="P72" s="276"/>
    </row>
    <row r="73" spans="2:16" ht="12" customHeight="1">
      <c r="B73" s="266" t="s">
        <v>547</v>
      </c>
      <c r="C73" s="253">
        <f t="shared" si="12"/>
        <v>1699</v>
      </c>
      <c r="D73" s="267">
        <v>140</v>
      </c>
      <c r="E73" s="254">
        <f t="shared" si="13"/>
        <v>1559</v>
      </c>
      <c r="F73" s="267">
        <v>850</v>
      </c>
      <c r="G73" s="267">
        <v>811</v>
      </c>
      <c r="H73" s="267">
        <v>709</v>
      </c>
      <c r="I73" s="267">
        <v>697</v>
      </c>
      <c r="J73" s="267">
        <v>4</v>
      </c>
      <c r="K73" s="268">
        <v>24</v>
      </c>
      <c r="L73" s="276"/>
      <c r="M73" s="276"/>
      <c r="N73" s="276"/>
      <c r="O73" s="276"/>
      <c r="P73" s="276"/>
    </row>
    <row r="74" spans="2:16" ht="12" customHeight="1">
      <c r="B74" s="266" t="s">
        <v>548</v>
      </c>
      <c r="C74" s="253">
        <f t="shared" si="12"/>
        <v>2700</v>
      </c>
      <c r="D74" s="267">
        <v>434</v>
      </c>
      <c r="E74" s="254">
        <f t="shared" si="13"/>
        <v>2266</v>
      </c>
      <c r="F74" s="267">
        <v>1497</v>
      </c>
      <c r="G74" s="267">
        <v>1355</v>
      </c>
      <c r="H74" s="267">
        <v>769</v>
      </c>
      <c r="I74" s="267">
        <v>746</v>
      </c>
      <c r="J74" s="267">
        <v>32</v>
      </c>
      <c r="K74" s="268">
        <v>9</v>
      </c>
      <c r="L74" s="276"/>
      <c r="M74" s="276"/>
      <c r="N74" s="276"/>
      <c r="O74" s="276"/>
      <c r="P74" s="276"/>
    </row>
    <row r="75" spans="2:16" ht="12" customHeight="1">
      <c r="B75" s="266" t="s">
        <v>1471</v>
      </c>
      <c r="C75" s="253">
        <f t="shared" si="12"/>
        <v>1687</v>
      </c>
      <c r="D75" s="267">
        <v>449</v>
      </c>
      <c r="E75" s="254">
        <f t="shared" si="13"/>
        <v>1238</v>
      </c>
      <c r="F75" s="267">
        <v>848</v>
      </c>
      <c r="G75" s="267">
        <v>798</v>
      </c>
      <c r="H75" s="267">
        <v>390</v>
      </c>
      <c r="I75" s="267">
        <v>386</v>
      </c>
      <c r="J75" s="267">
        <v>1</v>
      </c>
      <c r="K75" s="268">
        <v>15</v>
      </c>
      <c r="L75" s="276"/>
      <c r="M75" s="276"/>
      <c r="N75" s="276"/>
      <c r="O75" s="276"/>
      <c r="P75" s="276"/>
    </row>
    <row r="76" spans="2:16" ht="6.75" customHeight="1">
      <c r="B76" s="280"/>
      <c r="C76" s="267"/>
      <c r="D76" s="267"/>
      <c r="E76" s="267"/>
      <c r="F76" s="267"/>
      <c r="G76" s="267"/>
      <c r="H76" s="267"/>
      <c r="I76" s="267"/>
      <c r="J76" s="267"/>
      <c r="K76" s="268"/>
      <c r="L76" s="276"/>
      <c r="M76" s="276"/>
      <c r="N76" s="276"/>
      <c r="O76" s="276"/>
      <c r="P76" s="276"/>
    </row>
    <row r="77" spans="2:16" ht="6.75" customHeight="1">
      <c r="B77" s="266"/>
      <c r="C77" s="267"/>
      <c r="D77" s="267"/>
      <c r="E77" s="267"/>
      <c r="F77" s="267"/>
      <c r="G77" s="267"/>
      <c r="H77" s="267"/>
      <c r="I77" s="267"/>
      <c r="J77" s="267"/>
      <c r="K77" s="268"/>
      <c r="L77" s="276"/>
      <c r="M77" s="276"/>
      <c r="N77" s="276"/>
      <c r="O77" s="276"/>
      <c r="P77" s="276"/>
    </row>
    <row r="78" spans="2:16" ht="12" customHeight="1">
      <c r="B78" s="261" t="s">
        <v>1453</v>
      </c>
      <c r="C78" s="272">
        <f aca="true" t="shared" si="14" ref="C78:K78">SUM(C79:C88)</f>
        <v>26597</v>
      </c>
      <c r="D78" s="272">
        <f t="shared" si="14"/>
        <v>6953</v>
      </c>
      <c r="E78" s="272">
        <f t="shared" si="14"/>
        <v>19644</v>
      </c>
      <c r="F78" s="272">
        <f t="shared" si="14"/>
        <v>12202</v>
      </c>
      <c r="G78" s="272">
        <f t="shared" si="14"/>
        <v>10554</v>
      </c>
      <c r="H78" s="272">
        <f t="shared" si="14"/>
        <v>7442</v>
      </c>
      <c r="I78" s="272">
        <f t="shared" si="14"/>
        <v>7239</v>
      </c>
      <c r="J78" s="272">
        <f t="shared" si="14"/>
        <v>104</v>
      </c>
      <c r="K78" s="273">
        <f t="shared" si="14"/>
        <v>285</v>
      </c>
      <c r="L78" s="264"/>
      <c r="M78" s="264"/>
      <c r="N78" s="264"/>
      <c r="O78" s="264"/>
      <c r="P78" s="264"/>
    </row>
    <row r="79" spans="2:16" ht="12" customHeight="1">
      <c r="B79" s="266" t="s">
        <v>1472</v>
      </c>
      <c r="C79" s="253">
        <f aca="true" t="shared" si="15" ref="C79:C88">SUM(D79:E79)</f>
        <v>5039</v>
      </c>
      <c r="D79" s="267">
        <v>1383</v>
      </c>
      <c r="E79" s="254">
        <f aca="true" t="shared" si="16" ref="E79:E88">SUM(F79,H79)</f>
        <v>3656</v>
      </c>
      <c r="F79" s="267">
        <v>1917</v>
      </c>
      <c r="G79" s="267">
        <v>1506</v>
      </c>
      <c r="H79" s="267">
        <v>1739</v>
      </c>
      <c r="I79" s="267">
        <v>1673</v>
      </c>
      <c r="J79" s="267">
        <v>33</v>
      </c>
      <c r="K79" s="268">
        <v>66</v>
      </c>
      <c r="L79" s="276"/>
      <c r="M79" s="276"/>
      <c r="N79" s="276"/>
      <c r="O79" s="276"/>
      <c r="P79" s="276"/>
    </row>
    <row r="80" spans="2:16" ht="12" customHeight="1">
      <c r="B80" s="266" t="s">
        <v>1350</v>
      </c>
      <c r="C80" s="253">
        <f t="shared" si="15"/>
        <v>3662</v>
      </c>
      <c r="D80" s="267">
        <v>845</v>
      </c>
      <c r="E80" s="254">
        <f t="shared" si="16"/>
        <v>2817</v>
      </c>
      <c r="F80" s="267">
        <v>1762</v>
      </c>
      <c r="G80" s="267">
        <v>1545</v>
      </c>
      <c r="H80" s="267">
        <v>1055</v>
      </c>
      <c r="I80" s="267">
        <v>1035</v>
      </c>
      <c r="J80" s="267">
        <v>10</v>
      </c>
      <c r="K80" s="268">
        <v>41</v>
      </c>
      <c r="L80" s="276"/>
      <c r="M80" s="276"/>
      <c r="N80" s="276"/>
      <c r="O80" s="276"/>
      <c r="P80" s="276"/>
    </row>
    <row r="81" spans="2:16" ht="12" customHeight="1">
      <c r="B81" s="266" t="s">
        <v>1351</v>
      </c>
      <c r="C81" s="253">
        <f t="shared" si="15"/>
        <v>3705</v>
      </c>
      <c r="D81" s="267">
        <v>1366</v>
      </c>
      <c r="E81" s="254">
        <f t="shared" si="16"/>
        <v>2339</v>
      </c>
      <c r="F81" s="267">
        <v>1409</v>
      </c>
      <c r="G81" s="267">
        <v>1173</v>
      </c>
      <c r="H81" s="267">
        <v>930</v>
      </c>
      <c r="I81" s="267">
        <v>902</v>
      </c>
      <c r="J81" s="267">
        <v>10</v>
      </c>
      <c r="K81" s="268">
        <v>25</v>
      </c>
      <c r="L81" s="276"/>
      <c r="M81" s="276"/>
      <c r="N81" s="276"/>
      <c r="O81" s="276"/>
      <c r="P81" s="276"/>
    </row>
    <row r="82" spans="2:16" ht="12" customHeight="1">
      <c r="B82" s="266" t="s">
        <v>551</v>
      </c>
      <c r="C82" s="253">
        <f t="shared" si="15"/>
        <v>1198</v>
      </c>
      <c r="D82" s="267">
        <v>324</v>
      </c>
      <c r="E82" s="254">
        <f t="shared" si="16"/>
        <v>874</v>
      </c>
      <c r="F82" s="267">
        <v>568</v>
      </c>
      <c r="G82" s="267">
        <v>478</v>
      </c>
      <c r="H82" s="267">
        <v>306</v>
      </c>
      <c r="I82" s="267">
        <v>296</v>
      </c>
      <c r="J82" s="267">
        <v>11</v>
      </c>
      <c r="K82" s="268">
        <v>16</v>
      </c>
      <c r="L82" s="276"/>
      <c r="M82" s="276"/>
      <c r="N82" s="276"/>
      <c r="O82" s="276"/>
      <c r="P82" s="276"/>
    </row>
    <row r="83" spans="2:16" ht="12" customHeight="1">
      <c r="B83" s="266" t="s">
        <v>552</v>
      </c>
      <c r="C83" s="253">
        <f t="shared" si="15"/>
        <v>1370</v>
      </c>
      <c r="D83" s="267">
        <v>327</v>
      </c>
      <c r="E83" s="254">
        <f t="shared" si="16"/>
        <v>1043</v>
      </c>
      <c r="F83" s="267">
        <v>576</v>
      </c>
      <c r="G83" s="267">
        <v>478</v>
      </c>
      <c r="H83" s="267">
        <v>467</v>
      </c>
      <c r="I83" s="267">
        <v>455</v>
      </c>
      <c r="J83" s="267">
        <v>2</v>
      </c>
      <c r="K83" s="268">
        <v>23</v>
      </c>
      <c r="L83" s="276"/>
      <c r="M83" s="276"/>
      <c r="N83" s="276"/>
      <c r="O83" s="276"/>
      <c r="P83" s="276"/>
    </row>
    <row r="84" spans="2:16" ht="12" customHeight="1">
      <c r="B84" s="266" t="s">
        <v>553</v>
      </c>
      <c r="C84" s="253">
        <f t="shared" si="15"/>
        <v>1158</v>
      </c>
      <c r="D84" s="267">
        <v>330</v>
      </c>
      <c r="E84" s="254">
        <f t="shared" si="16"/>
        <v>828</v>
      </c>
      <c r="F84" s="267">
        <v>606</v>
      </c>
      <c r="G84" s="267">
        <v>533</v>
      </c>
      <c r="H84" s="267">
        <v>222</v>
      </c>
      <c r="I84" s="267">
        <v>218</v>
      </c>
      <c r="J84" s="267">
        <v>4</v>
      </c>
      <c r="K84" s="268">
        <v>10</v>
      </c>
      <c r="L84" s="276"/>
      <c r="M84" s="276"/>
      <c r="N84" s="276"/>
      <c r="O84" s="276"/>
      <c r="P84" s="276"/>
    </row>
    <row r="85" spans="2:16" ht="12" customHeight="1">
      <c r="B85" s="266" t="s">
        <v>554</v>
      </c>
      <c r="C85" s="253">
        <f t="shared" si="15"/>
        <v>3428</v>
      </c>
      <c r="D85" s="267">
        <v>1186</v>
      </c>
      <c r="E85" s="254">
        <f t="shared" si="16"/>
        <v>2242</v>
      </c>
      <c r="F85" s="267">
        <v>1567</v>
      </c>
      <c r="G85" s="267">
        <v>1366</v>
      </c>
      <c r="H85" s="267">
        <v>675</v>
      </c>
      <c r="I85" s="267">
        <v>659</v>
      </c>
      <c r="J85" s="267">
        <v>9</v>
      </c>
      <c r="K85" s="268">
        <v>16</v>
      </c>
      <c r="L85" s="276"/>
      <c r="M85" s="276"/>
      <c r="N85" s="276"/>
      <c r="O85" s="276"/>
      <c r="P85" s="276"/>
    </row>
    <row r="86" spans="2:16" ht="12" customHeight="1">
      <c r="B86" s="266" t="s">
        <v>556</v>
      </c>
      <c r="C86" s="253">
        <f t="shared" si="15"/>
        <v>3401</v>
      </c>
      <c r="D86" s="267">
        <v>461</v>
      </c>
      <c r="E86" s="254">
        <f t="shared" si="16"/>
        <v>2940</v>
      </c>
      <c r="F86" s="267">
        <v>1961</v>
      </c>
      <c r="G86" s="267">
        <v>1809</v>
      </c>
      <c r="H86" s="267">
        <v>979</v>
      </c>
      <c r="I86" s="267">
        <v>954</v>
      </c>
      <c r="J86" s="267">
        <v>7</v>
      </c>
      <c r="K86" s="268">
        <v>46</v>
      </c>
      <c r="L86" s="276"/>
      <c r="M86" s="276"/>
      <c r="N86" s="276"/>
      <c r="O86" s="276"/>
      <c r="P86" s="276"/>
    </row>
    <row r="87" spans="2:16" ht="12" customHeight="1">
      <c r="B87" s="266" t="s">
        <v>557</v>
      </c>
      <c r="C87" s="253">
        <f t="shared" si="15"/>
        <v>2057</v>
      </c>
      <c r="D87" s="267">
        <v>638</v>
      </c>
      <c r="E87" s="254">
        <f t="shared" si="16"/>
        <v>1419</v>
      </c>
      <c r="F87" s="267">
        <v>848</v>
      </c>
      <c r="G87" s="267">
        <v>727</v>
      </c>
      <c r="H87" s="267">
        <v>571</v>
      </c>
      <c r="I87" s="267">
        <v>557</v>
      </c>
      <c r="J87" s="267">
        <v>2</v>
      </c>
      <c r="K87" s="268">
        <v>10</v>
      </c>
      <c r="L87" s="276"/>
      <c r="M87" s="276"/>
      <c r="N87" s="276"/>
      <c r="O87" s="276"/>
      <c r="P87" s="276"/>
    </row>
    <row r="88" spans="2:16" ht="12" customHeight="1">
      <c r="B88" s="281" t="s">
        <v>1473</v>
      </c>
      <c r="C88" s="282">
        <f t="shared" si="15"/>
        <v>1579</v>
      </c>
      <c r="D88" s="283">
        <v>93</v>
      </c>
      <c r="E88" s="284">
        <f t="shared" si="16"/>
        <v>1486</v>
      </c>
      <c r="F88" s="283">
        <v>988</v>
      </c>
      <c r="G88" s="283">
        <v>939</v>
      </c>
      <c r="H88" s="283">
        <v>498</v>
      </c>
      <c r="I88" s="283">
        <v>490</v>
      </c>
      <c r="J88" s="283">
        <v>16</v>
      </c>
      <c r="K88" s="285">
        <v>32</v>
      </c>
      <c r="L88" s="276"/>
      <c r="M88" s="276"/>
      <c r="N88" s="276"/>
      <c r="O88" s="276"/>
      <c r="P88" s="276"/>
    </row>
    <row r="89" spans="2:12" ht="15" customHeight="1">
      <c r="B89" s="286" t="s">
        <v>1474</v>
      </c>
      <c r="C89" s="287"/>
      <c r="D89" s="287"/>
      <c r="E89" s="287"/>
      <c r="F89" s="287"/>
      <c r="G89" s="287"/>
      <c r="H89" s="287"/>
      <c r="I89" s="287"/>
      <c r="J89" s="287"/>
      <c r="K89" s="287"/>
      <c r="L89" s="288"/>
    </row>
    <row r="90" spans="2:11" ht="12">
      <c r="B90" s="289" t="s">
        <v>1475</v>
      </c>
      <c r="C90" s="239"/>
      <c r="D90" s="290"/>
      <c r="E90" s="290"/>
      <c r="F90" s="290"/>
      <c r="G90" s="290" t="s">
        <v>1476</v>
      </c>
      <c r="I90" s="290"/>
      <c r="J90" s="290"/>
      <c r="K90" s="290"/>
    </row>
    <row r="91" spans="2:11" ht="12">
      <c r="B91" s="289"/>
      <c r="C91" s="239"/>
      <c r="D91" s="239"/>
      <c r="E91" s="239"/>
      <c r="F91" s="239"/>
      <c r="G91" s="239"/>
      <c r="H91" s="239"/>
      <c r="I91" s="239"/>
      <c r="J91" s="239"/>
      <c r="K91" s="239"/>
    </row>
    <row r="92" spans="2:11" ht="12">
      <c r="B92" s="289"/>
      <c r="D92" s="239"/>
      <c r="E92" s="239"/>
      <c r="F92" s="239"/>
      <c r="G92" s="239"/>
      <c r="H92" s="239"/>
      <c r="I92" s="239"/>
      <c r="J92" s="239"/>
      <c r="K92" s="239"/>
    </row>
    <row r="93" spans="2:11" ht="12">
      <c r="B93" s="289"/>
      <c r="C93" s="239"/>
      <c r="D93" s="239"/>
      <c r="E93" s="239"/>
      <c r="F93" s="239"/>
      <c r="G93" s="239"/>
      <c r="H93" s="239"/>
      <c r="I93" s="239"/>
      <c r="J93" s="239"/>
      <c r="K93" s="239"/>
    </row>
    <row r="94" spans="2:11" ht="12">
      <c r="B94" s="289"/>
      <c r="C94" s="239"/>
      <c r="D94" s="239"/>
      <c r="E94" s="239"/>
      <c r="F94" s="239"/>
      <c r="G94" s="239"/>
      <c r="H94" s="239"/>
      <c r="I94" s="239"/>
      <c r="J94" s="239"/>
      <c r="K94" s="239"/>
    </row>
    <row r="95" spans="2:11" ht="12">
      <c r="B95" s="289"/>
      <c r="C95" s="239"/>
      <c r="D95" s="239"/>
      <c r="E95" s="239"/>
      <c r="F95" s="239"/>
      <c r="G95" s="239"/>
      <c r="H95" s="239"/>
      <c r="I95" s="239"/>
      <c r="J95" s="239"/>
      <c r="K95" s="239"/>
    </row>
    <row r="96" spans="2:11" ht="12">
      <c r="B96" s="289"/>
      <c r="C96" s="239"/>
      <c r="D96" s="239"/>
      <c r="E96" s="239"/>
      <c r="F96" s="239"/>
      <c r="G96" s="239"/>
      <c r="H96" s="239"/>
      <c r="I96" s="239"/>
      <c r="J96" s="239"/>
      <c r="K96" s="239"/>
    </row>
    <row r="97" spans="2:11" ht="12">
      <c r="B97" s="289"/>
      <c r="C97" s="239"/>
      <c r="D97" s="239"/>
      <c r="E97" s="239"/>
      <c r="F97" s="239"/>
      <c r="G97" s="239"/>
      <c r="H97" s="239"/>
      <c r="I97" s="239"/>
      <c r="J97" s="239"/>
      <c r="K97" s="239"/>
    </row>
    <row r="98" spans="2:11" ht="12">
      <c r="B98" s="28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12">
      <c r="B99" s="289"/>
      <c r="C99" s="239"/>
      <c r="D99" s="239"/>
      <c r="E99" s="239"/>
      <c r="F99" s="239"/>
      <c r="G99" s="239"/>
      <c r="H99" s="239"/>
      <c r="I99" s="239"/>
      <c r="J99" s="239"/>
      <c r="K99" s="239"/>
    </row>
    <row r="100" spans="2:11" ht="12">
      <c r="B100" s="289"/>
      <c r="C100" s="239"/>
      <c r="D100" s="239"/>
      <c r="E100" s="239"/>
      <c r="F100" s="239"/>
      <c r="G100" s="239"/>
      <c r="H100" s="239"/>
      <c r="I100" s="239"/>
      <c r="J100" s="239"/>
      <c r="K100" s="239"/>
    </row>
    <row r="101" spans="2:11" ht="12">
      <c r="B101" s="289"/>
      <c r="C101" s="239"/>
      <c r="D101" s="239"/>
      <c r="E101" s="239"/>
      <c r="F101" s="239"/>
      <c r="G101" s="239"/>
      <c r="H101" s="239"/>
      <c r="I101" s="239"/>
      <c r="J101" s="239"/>
      <c r="K101" s="239"/>
    </row>
    <row r="102" spans="2:11" ht="12">
      <c r="B102" s="289"/>
      <c r="C102" s="239"/>
      <c r="D102" s="239"/>
      <c r="E102" s="239"/>
      <c r="F102" s="239"/>
      <c r="G102" s="239"/>
      <c r="H102" s="239"/>
      <c r="I102" s="239"/>
      <c r="J102" s="239"/>
      <c r="K102" s="239"/>
    </row>
    <row r="103" spans="2:11" ht="12">
      <c r="B103" s="289"/>
      <c r="C103" s="239"/>
      <c r="D103" s="239"/>
      <c r="E103" s="239"/>
      <c r="F103" s="239"/>
      <c r="G103" s="239"/>
      <c r="H103" s="239"/>
      <c r="I103" s="239"/>
      <c r="J103" s="239"/>
      <c r="K103" s="239"/>
    </row>
    <row r="104" spans="2:11" ht="12">
      <c r="B104" s="289"/>
      <c r="C104" s="239"/>
      <c r="D104" s="239"/>
      <c r="E104" s="239"/>
      <c r="F104" s="239"/>
      <c r="G104" s="239"/>
      <c r="H104" s="239"/>
      <c r="I104" s="239"/>
      <c r="J104" s="239"/>
      <c r="K104" s="239"/>
    </row>
    <row r="105" spans="2:11" ht="12">
      <c r="B105" s="289"/>
      <c r="C105" s="239"/>
      <c r="D105" s="239"/>
      <c r="E105" s="239"/>
      <c r="F105" s="239"/>
      <c r="G105" s="239"/>
      <c r="H105" s="239"/>
      <c r="I105" s="239"/>
      <c r="J105" s="239"/>
      <c r="K105" s="239"/>
    </row>
    <row r="106" spans="2:11" ht="12">
      <c r="B106" s="289"/>
      <c r="C106" s="239"/>
      <c r="D106" s="239"/>
      <c r="E106" s="239"/>
      <c r="F106" s="239"/>
      <c r="G106" s="239"/>
      <c r="H106" s="239"/>
      <c r="I106" s="239"/>
      <c r="J106" s="239"/>
      <c r="K106" s="239"/>
    </row>
    <row r="107" spans="2:11" ht="12">
      <c r="B107" s="289"/>
      <c r="C107" s="239"/>
      <c r="D107" s="239"/>
      <c r="E107" s="239"/>
      <c r="F107" s="239"/>
      <c r="G107" s="239"/>
      <c r="H107" s="239"/>
      <c r="I107" s="239"/>
      <c r="J107" s="239"/>
      <c r="K107" s="239"/>
    </row>
    <row r="108" spans="2:11" ht="12">
      <c r="B108" s="289"/>
      <c r="C108" s="239"/>
      <c r="D108" s="239"/>
      <c r="E108" s="239"/>
      <c r="F108" s="239"/>
      <c r="G108" s="239"/>
      <c r="H108" s="239"/>
      <c r="I108" s="239"/>
      <c r="J108" s="239"/>
      <c r="K108" s="239"/>
    </row>
    <row r="109" spans="2:11" ht="12">
      <c r="B109" s="289"/>
      <c r="C109" s="239"/>
      <c r="D109" s="239"/>
      <c r="E109" s="239"/>
      <c r="F109" s="239"/>
      <c r="G109" s="239"/>
      <c r="H109" s="239"/>
      <c r="I109" s="239"/>
      <c r="J109" s="239"/>
      <c r="K109" s="239"/>
    </row>
    <row r="110" spans="2:11" ht="12">
      <c r="B110" s="289"/>
      <c r="C110" s="239"/>
      <c r="D110" s="239"/>
      <c r="E110" s="239"/>
      <c r="F110" s="239"/>
      <c r="G110" s="239"/>
      <c r="H110" s="239"/>
      <c r="I110" s="239"/>
      <c r="J110" s="239"/>
      <c r="K110" s="239"/>
    </row>
    <row r="111" spans="2:11" ht="12">
      <c r="B111" s="289"/>
      <c r="C111" s="239"/>
      <c r="D111" s="239"/>
      <c r="E111" s="239"/>
      <c r="F111" s="239"/>
      <c r="G111" s="239"/>
      <c r="H111" s="239"/>
      <c r="I111" s="239"/>
      <c r="J111" s="239"/>
      <c r="K111" s="239"/>
    </row>
    <row r="112" spans="2:11" ht="12">
      <c r="B112" s="289"/>
      <c r="C112" s="239"/>
      <c r="D112" s="239"/>
      <c r="E112" s="239"/>
      <c r="F112" s="239"/>
      <c r="G112" s="239"/>
      <c r="H112" s="239"/>
      <c r="I112" s="239"/>
      <c r="J112" s="239"/>
      <c r="K112" s="239"/>
    </row>
    <row r="113" spans="2:11" ht="12">
      <c r="B113" s="289"/>
      <c r="C113" s="239"/>
      <c r="D113" s="239"/>
      <c r="E113" s="239"/>
      <c r="F113" s="239"/>
      <c r="G113" s="239"/>
      <c r="H113" s="239"/>
      <c r="I113" s="239"/>
      <c r="J113" s="239"/>
      <c r="K113" s="239"/>
    </row>
    <row r="114" spans="2:11" ht="12">
      <c r="B114" s="289"/>
      <c r="C114" s="239"/>
      <c r="D114" s="239"/>
      <c r="E114" s="239"/>
      <c r="F114" s="239"/>
      <c r="G114" s="239"/>
      <c r="H114" s="239"/>
      <c r="I114" s="239"/>
      <c r="J114" s="239"/>
      <c r="K114" s="239"/>
    </row>
    <row r="115" spans="2:11" ht="12">
      <c r="B115" s="289"/>
      <c r="C115" s="239"/>
      <c r="D115" s="239"/>
      <c r="E115" s="239"/>
      <c r="F115" s="239"/>
      <c r="G115" s="239"/>
      <c r="H115" s="239"/>
      <c r="I115" s="239"/>
      <c r="J115" s="239"/>
      <c r="K115" s="239"/>
    </row>
    <row r="116" spans="2:11" ht="12">
      <c r="B116" s="289"/>
      <c r="C116" s="239"/>
      <c r="D116" s="239"/>
      <c r="E116" s="239"/>
      <c r="F116" s="239"/>
      <c r="G116" s="239"/>
      <c r="H116" s="239"/>
      <c r="I116" s="239"/>
      <c r="J116" s="239"/>
      <c r="K116" s="239"/>
    </row>
    <row r="117" spans="2:11" ht="12">
      <c r="B117" s="289"/>
      <c r="C117" s="239"/>
      <c r="D117" s="239"/>
      <c r="E117" s="239"/>
      <c r="F117" s="239"/>
      <c r="G117" s="239"/>
      <c r="H117" s="239"/>
      <c r="I117" s="239"/>
      <c r="J117" s="239"/>
      <c r="K117" s="239"/>
    </row>
    <row r="118" spans="2:11" ht="12">
      <c r="B118" s="28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12">
      <c r="B119" s="289"/>
      <c r="C119" s="239"/>
      <c r="D119" s="239"/>
      <c r="E119" s="239"/>
      <c r="F119" s="239"/>
      <c r="G119" s="239"/>
      <c r="H119" s="239"/>
      <c r="I119" s="239"/>
      <c r="J119" s="239"/>
      <c r="K119" s="239"/>
    </row>
    <row r="120" spans="2:11" ht="12">
      <c r="B120" s="289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2:11" ht="12">
      <c r="B121" s="289"/>
      <c r="C121" s="239"/>
      <c r="D121" s="239"/>
      <c r="E121" s="239"/>
      <c r="F121" s="239"/>
      <c r="G121" s="239"/>
      <c r="H121" s="239"/>
      <c r="I121" s="239"/>
      <c r="J121" s="239"/>
      <c r="K121" s="239"/>
    </row>
    <row r="122" spans="2:11" ht="12">
      <c r="B122" s="289"/>
      <c r="C122" s="239"/>
      <c r="D122" s="239"/>
      <c r="E122" s="239"/>
      <c r="F122" s="239"/>
      <c r="G122" s="239"/>
      <c r="H122" s="239"/>
      <c r="I122" s="239"/>
      <c r="J122" s="239"/>
      <c r="K122" s="239"/>
    </row>
    <row r="123" spans="2:11" ht="12">
      <c r="B123" s="289"/>
      <c r="C123" s="239"/>
      <c r="D123" s="239"/>
      <c r="E123" s="239"/>
      <c r="F123" s="239"/>
      <c r="G123" s="239"/>
      <c r="H123" s="239"/>
      <c r="I123" s="239"/>
      <c r="J123" s="239"/>
      <c r="K123" s="239"/>
    </row>
    <row r="124" spans="2:11" ht="12">
      <c r="B124" s="289"/>
      <c r="C124" s="239"/>
      <c r="D124" s="239"/>
      <c r="E124" s="239"/>
      <c r="F124" s="239"/>
      <c r="G124" s="239"/>
      <c r="H124" s="239"/>
      <c r="I124" s="239"/>
      <c r="J124" s="239"/>
      <c r="K124" s="239"/>
    </row>
    <row r="125" spans="2:11" ht="12">
      <c r="B125" s="289"/>
      <c r="C125" s="239"/>
      <c r="D125" s="239"/>
      <c r="E125" s="239"/>
      <c r="F125" s="239"/>
      <c r="G125" s="239"/>
      <c r="H125" s="239"/>
      <c r="I125" s="239"/>
      <c r="J125" s="239"/>
      <c r="K125" s="239"/>
    </row>
    <row r="126" spans="2:11" ht="12">
      <c r="B126" s="289"/>
      <c r="C126" s="239"/>
      <c r="D126" s="239"/>
      <c r="E126" s="239"/>
      <c r="F126" s="239"/>
      <c r="G126" s="239"/>
      <c r="H126" s="239"/>
      <c r="I126" s="239"/>
      <c r="J126" s="239"/>
      <c r="K126" s="239"/>
    </row>
    <row r="127" spans="2:11" ht="12">
      <c r="B127" s="289"/>
      <c r="C127" s="239"/>
      <c r="D127" s="239"/>
      <c r="E127" s="239"/>
      <c r="F127" s="239"/>
      <c r="G127" s="239"/>
      <c r="H127" s="239"/>
      <c r="I127" s="239"/>
      <c r="J127" s="239"/>
      <c r="K127" s="239"/>
    </row>
    <row r="128" spans="2:11" ht="12">
      <c r="B128" s="289"/>
      <c r="C128" s="239"/>
      <c r="D128" s="239"/>
      <c r="E128" s="239"/>
      <c r="F128" s="239"/>
      <c r="G128" s="239"/>
      <c r="H128" s="239"/>
      <c r="I128" s="239"/>
      <c r="J128" s="239"/>
      <c r="K128" s="239"/>
    </row>
    <row r="129" spans="2:11" ht="12">
      <c r="B129" s="289"/>
      <c r="C129" s="239"/>
      <c r="D129" s="239"/>
      <c r="E129" s="239"/>
      <c r="F129" s="239"/>
      <c r="G129" s="239"/>
      <c r="H129" s="239"/>
      <c r="I129" s="239"/>
      <c r="J129" s="239"/>
      <c r="K129" s="239"/>
    </row>
    <row r="130" spans="2:11" ht="12">
      <c r="B130" s="289"/>
      <c r="C130" s="239"/>
      <c r="D130" s="239"/>
      <c r="E130" s="239"/>
      <c r="F130" s="239"/>
      <c r="G130" s="239"/>
      <c r="H130" s="239"/>
      <c r="I130" s="239"/>
      <c r="J130" s="239"/>
      <c r="K130" s="239"/>
    </row>
    <row r="131" spans="2:11" ht="12">
      <c r="B131" s="289"/>
      <c r="C131" s="239"/>
      <c r="D131" s="239"/>
      <c r="E131" s="239"/>
      <c r="F131" s="239"/>
      <c r="G131" s="239"/>
      <c r="H131" s="239"/>
      <c r="I131" s="239"/>
      <c r="J131" s="239"/>
      <c r="K131" s="239"/>
    </row>
    <row r="132" spans="2:11" ht="12">
      <c r="B132" s="289"/>
      <c r="C132" s="239"/>
      <c r="D132" s="239"/>
      <c r="E132" s="239"/>
      <c r="F132" s="239"/>
      <c r="G132" s="239"/>
      <c r="H132" s="239"/>
      <c r="I132" s="239"/>
      <c r="J132" s="239"/>
      <c r="K132" s="239"/>
    </row>
    <row r="133" spans="2:11" ht="12">
      <c r="B133" s="289"/>
      <c r="C133" s="239"/>
      <c r="D133" s="239"/>
      <c r="E133" s="239"/>
      <c r="F133" s="239"/>
      <c r="G133" s="239"/>
      <c r="H133" s="239"/>
      <c r="I133" s="239"/>
      <c r="J133" s="239"/>
      <c r="K133" s="239"/>
    </row>
    <row r="134" spans="2:11" ht="12">
      <c r="B134" s="289"/>
      <c r="C134" s="239"/>
      <c r="D134" s="239"/>
      <c r="E134" s="239"/>
      <c r="F134" s="239"/>
      <c r="G134" s="239"/>
      <c r="H134" s="239"/>
      <c r="I134" s="239"/>
      <c r="J134" s="239"/>
      <c r="K134" s="239"/>
    </row>
    <row r="135" spans="2:11" ht="12">
      <c r="B135" s="289"/>
      <c r="C135" s="239"/>
      <c r="D135" s="239"/>
      <c r="E135" s="239"/>
      <c r="F135" s="239"/>
      <c r="G135" s="239"/>
      <c r="H135" s="239"/>
      <c r="I135" s="239"/>
      <c r="J135" s="239"/>
      <c r="K135" s="239"/>
    </row>
    <row r="136" spans="2:11" ht="12">
      <c r="B136" s="289"/>
      <c r="C136" s="239"/>
      <c r="D136" s="239"/>
      <c r="E136" s="239"/>
      <c r="F136" s="239"/>
      <c r="G136" s="239"/>
      <c r="H136" s="239"/>
      <c r="I136" s="239"/>
      <c r="J136" s="239"/>
      <c r="K136" s="239"/>
    </row>
    <row r="137" spans="2:11" ht="12">
      <c r="B137" s="289"/>
      <c r="C137" s="239"/>
      <c r="D137" s="239"/>
      <c r="E137" s="239"/>
      <c r="F137" s="239"/>
      <c r="G137" s="239"/>
      <c r="H137" s="239"/>
      <c r="I137" s="239"/>
      <c r="J137" s="239"/>
      <c r="K137" s="239"/>
    </row>
    <row r="138" spans="2:11" ht="12">
      <c r="B138" s="289"/>
      <c r="C138" s="239"/>
      <c r="D138" s="239"/>
      <c r="E138" s="239"/>
      <c r="F138" s="239"/>
      <c r="G138" s="239"/>
      <c r="H138" s="239"/>
      <c r="I138" s="239"/>
      <c r="J138" s="239"/>
      <c r="K138" s="239"/>
    </row>
    <row r="139" spans="3:11" ht="12">
      <c r="C139" s="239"/>
      <c r="D139" s="239"/>
      <c r="E139" s="239"/>
      <c r="F139" s="239"/>
      <c r="G139" s="239"/>
      <c r="H139" s="239"/>
      <c r="I139" s="239"/>
      <c r="J139" s="239"/>
      <c r="K139" s="239"/>
    </row>
    <row r="140" spans="3:11" ht="12">
      <c r="C140" s="239"/>
      <c r="D140" s="239"/>
      <c r="E140" s="239"/>
      <c r="F140" s="239"/>
      <c r="G140" s="239"/>
      <c r="H140" s="239"/>
      <c r="I140" s="239"/>
      <c r="J140" s="239"/>
      <c r="K140" s="239"/>
    </row>
    <row r="141" spans="3:11" ht="12">
      <c r="C141" s="239"/>
      <c r="D141" s="239"/>
      <c r="E141" s="239"/>
      <c r="F141" s="239"/>
      <c r="G141" s="239"/>
      <c r="H141" s="239"/>
      <c r="I141" s="239"/>
      <c r="J141" s="239"/>
      <c r="K141" s="239"/>
    </row>
    <row r="142" spans="3:11" ht="12">
      <c r="C142" s="239"/>
      <c r="D142" s="239"/>
      <c r="E142" s="239"/>
      <c r="F142" s="239"/>
      <c r="G142" s="239"/>
      <c r="H142" s="239"/>
      <c r="I142" s="239"/>
      <c r="J142" s="239"/>
      <c r="K142" s="239"/>
    </row>
    <row r="143" spans="3:11" ht="12"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3:11" ht="12">
      <c r="C144" s="239"/>
      <c r="D144" s="239"/>
      <c r="E144" s="239"/>
      <c r="F144" s="239"/>
      <c r="G144" s="239"/>
      <c r="H144" s="239"/>
      <c r="I144" s="239"/>
      <c r="J144" s="239"/>
      <c r="K144" s="239"/>
    </row>
    <row r="145" spans="3:11" ht="12">
      <c r="C145" s="239"/>
      <c r="D145" s="239"/>
      <c r="E145" s="239"/>
      <c r="F145" s="239"/>
      <c r="G145" s="239"/>
      <c r="H145" s="239"/>
      <c r="I145" s="239"/>
      <c r="J145" s="239"/>
      <c r="K145" s="239"/>
    </row>
    <row r="146" spans="3:11" ht="12">
      <c r="C146" s="239"/>
      <c r="D146" s="239"/>
      <c r="E146" s="239"/>
      <c r="F146" s="239"/>
      <c r="G146" s="239"/>
      <c r="H146" s="239"/>
      <c r="I146" s="239"/>
      <c r="J146" s="239"/>
      <c r="K146" s="239"/>
    </row>
    <row r="147" spans="3:11" ht="12">
      <c r="C147" s="239"/>
      <c r="D147" s="239"/>
      <c r="E147" s="239"/>
      <c r="F147" s="239"/>
      <c r="G147" s="239"/>
      <c r="H147" s="239"/>
      <c r="I147" s="239"/>
      <c r="J147" s="239"/>
      <c r="K147" s="239"/>
    </row>
    <row r="148" spans="3:11" ht="12">
      <c r="C148" s="239"/>
      <c r="D148" s="239"/>
      <c r="E148" s="239"/>
      <c r="F148" s="239"/>
      <c r="G148" s="239"/>
      <c r="H148" s="239"/>
      <c r="I148" s="239"/>
      <c r="J148" s="239"/>
      <c r="K148" s="239"/>
    </row>
    <row r="149" spans="3:11" ht="12">
      <c r="C149" s="239"/>
      <c r="D149" s="239"/>
      <c r="E149" s="239"/>
      <c r="F149" s="239"/>
      <c r="G149" s="239"/>
      <c r="H149" s="239"/>
      <c r="I149" s="239"/>
      <c r="J149" s="239"/>
      <c r="K149" s="239"/>
    </row>
    <row r="150" spans="3:11" ht="12">
      <c r="C150" s="239"/>
      <c r="D150" s="239"/>
      <c r="E150" s="239"/>
      <c r="F150" s="239"/>
      <c r="G150" s="239"/>
      <c r="H150" s="239"/>
      <c r="I150" s="239"/>
      <c r="J150" s="239"/>
      <c r="K150" s="239"/>
    </row>
    <row r="151" spans="3:11" ht="12">
      <c r="C151" s="239"/>
      <c r="D151" s="239"/>
      <c r="E151" s="239"/>
      <c r="F151" s="239"/>
      <c r="G151" s="239"/>
      <c r="H151" s="239"/>
      <c r="I151" s="239"/>
      <c r="J151" s="239"/>
      <c r="K151" s="239"/>
    </row>
    <row r="152" spans="3:11" ht="12">
      <c r="C152" s="239"/>
      <c r="D152" s="239"/>
      <c r="E152" s="239"/>
      <c r="F152" s="239"/>
      <c r="G152" s="239"/>
      <c r="H152" s="239"/>
      <c r="I152" s="239"/>
      <c r="J152" s="239"/>
      <c r="K152" s="239"/>
    </row>
    <row r="153" spans="3:11" ht="12">
      <c r="C153" s="239"/>
      <c r="D153" s="239"/>
      <c r="E153" s="239"/>
      <c r="F153" s="239"/>
      <c r="G153" s="239"/>
      <c r="H153" s="239"/>
      <c r="I153" s="239"/>
      <c r="J153" s="239"/>
      <c r="K153" s="239"/>
    </row>
    <row r="154" spans="3:11" ht="12">
      <c r="C154" s="239"/>
      <c r="D154" s="239"/>
      <c r="E154" s="239"/>
      <c r="F154" s="239"/>
      <c r="G154" s="239"/>
      <c r="H154" s="239"/>
      <c r="I154" s="239"/>
      <c r="J154" s="239"/>
      <c r="K154" s="239"/>
    </row>
    <row r="155" spans="3:11" ht="12">
      <c r="C155" s="239"/>
      <c r="D155" s="239"/>
      <c r="E155" s="239"/>
      <c r="F155" s="239"/>
      <c r="G155" s="239"/>
      <c r="H155" s="239"/>
      <c r="I155" s="239"/>
      <c r="J155" s="239"/>
      <c r="K155" s="239"/>
    </row>
    <row r="156" spans="3:11" ht="12">
      <c r="C156" s="239"/>
      <c r="D156" s="239"/>
      <c r="E156" s="239"/>
      <c r="F156" s="239"/>
      <c r="G156" s="239"/>
      <c r="H156" s="239"/>
      <c r="I156" s="239"/>
      <c r="J156" s="239"/>
      <c r="K156" s="239"/>
    </row>
    <row r="157" spans="3:11" ht="12">
      <c r="C157" s="239"/>
      <c r="D157" s="239"/>
      <c r="E157" s="239"/>
      <c r="F157" s="239"/>
      <c r="G157" s="239"/>
      <c r="H157" s="239"/>
      <c r="I157" s="239"/>
      <c r="J157" s="239"/>
      <c r="K157" s="239"/>
    </row>
    <row r="158" spans="3:11" ht="12">
      <c r="C158" s="239"/>
      <c r="D158" s="239"/>
      <c r="E158" s="239"/>
      <c r="F158" s="239"/>
      <c r="G158" s="239"/>
      <c r="H158" s="239"/>
      <c r="I158" s="239"/>
      <c r="J158" s="239"/>
      <c r="K158" s="239"/>
    </row>
    <row r="159" spans="3:11" ht="12">
      <c r="C159" s="239"/>
      <c r="D159" s="239"/>
      <c r="E159" s="239"/>
      <c r="F159" s="239"/>
      <c r="G159" s="239"/>
      <c r="H159" s="239"/>
      <c r="I159" s="239"/>
      <c r="J159" s="239"/>
      <c r="K159" s="239"/>
    </row>
    <row r="160" spans="3:11" ht="12">
      <c r="C160" s="239"/>
      <c r="D160" s="239"/>
      <c r="E160" s="239"/>
      <c r="F160" s="239"/>
      <c r="G160" s="239"/>
      <c r="H160" s="239"/>
      <c r="I160" s="239"/>
      <c r="J160" s="239"/>
      <c r="K160" s="239"/>
    </row>
    <row r="161" spans="3:11" ht="12"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3:11" ht="12">
      <c r="C162" s="239"/>
      <c r="D162" s="239"/>
      <c r="E162" s="239"/>
      <c r="F162" s="239"/>
      <c r="G162" s="239"/>
      <c r="H162" s="239"/>
      <c r="I162" s="239"/>
      <c r="J162" s="239"/>
      <c r="K162" s="239"/>
    </row>
    <row r="163" spans="3:11" ht="12">
      <c r="C163" s="239"/>
      <c r="D163" s="239"/>
      <c r="E163" s="239"/>
      <c r="F163" s="239"/>
      <c r="G163" s="239"/>
      <c r="H163" s="239"/>
      <c r="I163" s="239"/>
      <c r="J163" s="239"/>
      <c r="K163" s="239"/>
    </row>
    <row r="164" spans="3:11" ht="12">
      <c r="C164" s="239"/>
      <c r="D164" s="239"/>
      <c r="E164" s="239"/>
      <c r="F164" s="239"/>
      <c r="G164" s="239"/>
      <c r="H164" s="239"/>
      <c r="I164" s="239"/>
      <c r="J164" s="239"/>
      <c r="K164" s="239"/>
    </row>
    <row r="165" spans="3:11" ht="12">
      <c r="C165" s="239"/>
      <c r="D165" s="239"/>
      <c r="E165" s="239"/>
      <c r="F165" s="239"/>
      <c r="G165" s="239"/>
      <c r="H165" s="239"/>
      <c r="I165" s="239"/>
      <c r="J165" s="239"/>
      <c r="K165" s="239"/>
    </row>
    <row r="166" spans="3:11" ht="12">
      <c r="C166" s="239"/>
      <c r="D166" s="239"/>
      <c r="E166" s="239"/>
      <c r="F166" s="239"/>
      <c r="G166" s="239"/>
      <c r="H166" s="239"/>
      <c r="I166" s="239"/>
      <c r="J166" s="239"/>
      <c r="K166" s="239"/>
    </row>
    <row r="167" spans="3:11" ht="12">
      <c r="C167" s="239"/>
      <c r="D167" s="239"/>
      <c r="E167" s="239"/>
      <c r="F167" s="239"/>
      <c r="G167" s="239"/>
      <c r="H167" s="239"/>
      <c r="I167" s="239"/>
      <c r="J167" s="239"/>
      <c r="K167" s="239"/>
    </row>
    <row r="168" spans="3:11" ht="12">
      <c r="C168" s="239"/>
      <c r="D168" s="239"/>
      <c r="E168" s="239"/>
      <c r="F168" s="239"/>
      <c r="G168" s="239"/>
      <c r="H168" s="239"/>
      <c r="I168" s="239"/>
      <c r="J168" s="239"/>
      <c r="K168" s="239"/>
    </row>
    <row r="169" spans="3:11" ht="12">
      <c r="C169" s="239"/>
      <c r="D169" s="239"/>
      <c r="E169" s="239"/>
      <c r="F169" s="239"/>
      <c r="G169" s="239"/>
      <c r="H169" s="239"/>
      <c r="I169" s="239"/>
      <c r="J169" s="239"/>
      <c r="K169" s="239"/>
    </row>
    <row r="170" spans="3:11" ht="12">
      <c r="C170" s="239"/>
      <c r="D170" s="239"/>
      <c r="E170" s="239"/>
      <c r="F170" s="239"/>
      <c r="G170" s="239"/>
      <c r="H170" s="239"/>
      <c r="I170" s="239"/>
      <c r="J170" s="239"/>
      <c r="K170" s="239"/>
    </row>
    <row r="171" spans="3:11" ht="12">
      <c r="C171" s="239"/>
      <c r="D171" s="239"/>
      <c r="E171" s="239"/>
      <c r="F171" s="239"/>
      <c r="G171" s="239"/>
      <c r="H171" s="239"/>
      <c r="I171" s="239"/>
      <c r="J171" s="239"/>
      <c r="K171" s="239"/>
    </row>
    <row r="172" spans="3:11" ht="12">
      <c r="C172" s="239"/>
      <c r="D172" s="239"/>
      <c r="E172" s="239"/>
      <c r="F172" s="239"/>
      <c r="G172" s="239"/>
      <c r="H172" s="239"/>
      <c r="I172" s="239"/>
      <c r="J172" s="239"/>
      <c r="K172" s="239"/>
    </row>
    <row r="173" spans="3:11" ht="12">
      <c r="C173" s="239"/>
      <c r="D173" s="239"/>
      <c r="E173" s="239"/>
      <c r="F173" s="239"/>
      <c r="G173" s="239"/>
      <c r="H173" s="239"/>
      <c r="I173" s="239"/>
      <c r="J173" s="239"/>
      <c r="K173" s="239"/>
    </row>
    <row r="174" spans="3:11" ht="12">
      <c r="C174" s="239"/>
      <c r="D174" s="239"/>
      <c r="E174" s="239"/>
      <c r="F174" s="239"/>
      <c r="G174" s="239"/>
      <c r="H174" s="239"/>
      <c r="I174" s="239"/>
      <c r="J174" s="239"/>
      <c r="K174" s="239"/>
    </row>
    <row r="175" spans="3:11" ht="12">
      <c r="C175" s="239"/>
      <c r="D175" s="239"/>
      <c r="E175" s="239"/>
      <c r="F175" s="239"/>
      <c r="G175" s="239"/>
      <c r="H175" s="239"/>
      <c r="I175" s="239"/>
      <c r="J175" s="239"/>
      <c r="K175" s="239"/>
    </row>
    <row r="176" spans="3:11" ht="12">
      <c r="C176" s="239"/>
      <c r="D176" s="239"/>
      <c r="E176" s="239"/>
      <c r="F176" s="239"/>
      <c r="G176" s="239"/>
      <c r="H176" s="239"/>
      <c r="I176" s="239"/>
      <c r="J176" s="239"/>
      <c r="K176" s="239"/>
    </row>
    <row r="177" spans="3:11" ht="12">
      <c r="C177" s="239"/>
      <c r="D177" s="239"/>
      <c r="E177" s="239"/>
      <c r="F177" s="239"/>
      <c r="G177" s="239"/>
      <c r="H177" s="239"/>
      <c r="I177" s="239"/>
      <c r="J177" s="239"/>
      <c r="K177" s="239"/>
    </row>
    <row r="178" spans="3:11" ht="12">
      <c r="C178" s="239"/>
      <c r="D178" s="239"/>
      <c r="E178" s="239"/>
      <c r="F178" s="239"/>
      <c r="G178" s="239"/>
      <c r="H178" s="239"/>
      <c r="I178" s="239"/>
      <c r="J178" s="239"/>
      <c r="K178" s="239"/>
    </row>
    <row r="179" spans="3:11" ht="12">
      <c r="C179" s="239"/>
      <c r="D179" s="239"/>
      <c r="E179" s="239"/>
      <c r="F179" s="239"/>
      <c r="G179" s="239"/>
      <c r="H179" s="239"/>
      <c r="I179" s="239"/>
      <c r="J179" s="239"/>
      <c r="K179" s="239"/>
    </row>
    <row r="180" spans="3:11" ht="12">
      <c r="C180" s="239"/>
      <c r="D180" s="239"/>
      <c r="E180" s="239"/>
      <c r="F180" s="239"/>
      <c r="G180" s="239"/>
      <c r="H180" s="239"/>
      <c r="I180" s="239"/>
      <c r="J180" s="239"/>
      <c r="K180" s="239"/>
    </row>
    <row r="181" spans="3:11" ht="12">
      <c r="C181" s="239"/>
      <c r="D181" s="239"/>
      <c r="E181" s="239"/>
      <c r="F181" s="239"/>
      <c r="G181" s="239"/>
      <c r="H181" s="239"/>
      <c r="I181" s="239"/>
      <c r="J181" s="239"/>
      <c r="K181" s="239"/>
    </row>
    <row r="182" spans="3:11" ht="12">
      <c r="C182" s="239"/>
      <c r="D182" s="239"/>
      <c r="E182" s="239"/>
      <c r="F182" s="239"/>
      <c r="G182" s="239"/>
      <c r="H182" s="239"/>
      <c r="I182" s="239"/>
      <c r="J182" s="239"/>
      <c r="K182" s="239"/>
    </row>
    <row r="183" spans="3:11" ht="12">
      <c r="C183" s="239"/>
      <c r="D183" s="239"/>
      <c r="E183" s="239"/>
      <c r="F183" s="239"/>
      <c r="G183" s="239"/>
      <c r="H183" s="239"/>
      <c r="I183" s="239"/>
      <c r="J183" s="239"/>
      <c r="K183" s="239"/>
    </row>
    <row r="184" spans="3:11" ht="12">
      <c r="C184" s="239"/>
      <c r="D184" s="239"/>
      <c r="E184" s="239"/>
      <c r="F184" s="239"/>
      <c r="G184" s="239"/>
      <c r="H184" s="239"/>
      <c r="I184" s="239"/>
      <c r="J184" s="239"/>
      <c r="K184" s="239"/>
    </row>
    <row r="185" spans="3:11" ht="12">
      <c r="C185" s="239"/>
      <c r="D185" s="239"/>
      <c r="E185" s="239"/>
      <c r="F185" s="239"/>
      <c r="G185" s="239"/>
      <c r="H185" s="239"/>
      <c r="I185" s="239"/>
      <c r="J185" s="239"/>
      <c r="K185" s="239"/>
    </row>
    <row r="186" spans="3:11" ht="12">
      <c r="C186" s="239"/>
      <c r="D186" s="239"/>
      <c r="E186" s="239"/>
      <c r="F186" s="239"/>
      <c r="G186" s="239"/>
      <c r="H186" s="239"/>
      <c r="I186" s="239"/>
      <c r="J186" s="239"/>
      <c r="K186" s="239"/>
    </row>
    <row r="187" spans="3:11" ht="12">
      <c r="C187" s="239"/>
      <c r="D187" s="239"/>
      <c r="E187" s="239"/>
      <c r="F187" s="239"/>
      <c r="G187" s="239"/>
      <c r="H187" s="239"/>
      <c r="I187" s="239"/>
      <c r="J187" s="239"/>
      <c r="K187" s="239"/>
    </row>
    <row r="188" spans="3:11" ht="12">
      <c r="C188" s="239"/>
      <c r="D188" s="239"/>
      <c r="E188" s="239"/>
      <c r="F188" s="239"/>
      <c r="G188" s="239"/>
      <c r="H188" s="239"/>
      <c r="I188" s="239"/>
      <c r="J188" s="239"/>
      <c r="K188" s="239"/>
    </row>
    <row r="189" spans="3:11" ht="12">
      <c r="C189" s="239"/>
      <c r="D189" s="239"/>
      <c r="E189" s="239"/>
      <c r="F189" s="239"/>
      <c r="G189" s="239"/>
      <c r="H189" s="239"/>
      <c r="I189" s="239"/>
      <c r="J189" s="239"/>
      <c r="K189" s="239"/>
    </row>
    <row r="190" spans="3:11" ht="12">
      <c r="C190" s="239"/>
      <c r="D190" s="239"/>
      <c r="E190" s="239"/>
      <c r="F190" s="239"/>
      <c r="G190" s="239"/>
      <c r="H190" s="239"/>
      <c r="I190" s="239"/>
      <c r="J190" s="239"/>
      <c r="K190" s="239"/>
    </row>
    <row r="191" spans="3:11" ht="12">
      <c r="C191" s="239"/>
      <c r="D191" s="239"/>
      <c r="E191" s="239"/>
      <c r="F191" s="239"/>
      <c r="G191" s="239"/>
      <c r="H191" s="239"/>
      <c r="I191" s="239"/>
      <c r="J191" s="239"/>
      <c r="K191" s="239"/>
    </row>
    <row r="192" spans="3:11" ht="12">
      <c r="C192" s="239"/>
      <c r="D192" s="239"/>
      <c r="E192" s="239"/>
      <c r="F192" s="239"/>
      <c r="G192" s="239"/>
      <c r="H192" s="239"/>
      <c r="I192" s="239"/>
      <c r="J192" s="239"/>
      <c r="K192" s="239"/>
    </row>
    <row r="193" spans="3:11" ht="12">
      <c r="C193" s="239"/>
      <c r="D193" s="239"/>
      <c r="E193" s="239"/>
      <c r="F193" s="239"/>
      <c r="G193" s="239"/>
      <c r="H193" s="239"/>
      <c r="I193" s="239"/>
      <c r="J193" s="239"/>
      <c r="K193" s="239"/>
    </row>
    <row r="194" spans="3:11" ht="12">
      <c r="C194" s="239"/>
      <c r="D194" s="239"/>
      <c r="E194" s="239"/>
      <c r="F194" s="239"/>
      <c r="G194" s="239"/>
      <c r="H194" s="239"/>
      <c r="I194" s="239"/>
      <c r="J194" s="239"/>
      <c r="K194" s="239"/>
    </row>
    <row r="195" spans="3:11" ht="12"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3:11" ht="12">
      <c r="C196" s="239"/>
      <c r="D196" s="239"/>
      <c r="E196" s="239"/>
      <c r="F196" s="239"/>
      <c r="G196" s="239"/>
      <c r="H196" s="239"/>
      <c r="I196" s="239"/>
      <c r="J196" s="239"/>
      <c r="K196" s="239"/>
    </row>
    <row r="197" spans="3:11" ht="12">
      <c r="C197" s="239"/>
      <c r="D197" s="239"/>
      <c r="E197" s="239"/>
      <c r="F197" s="239"/>
      <c r="G197" s="239"/>
      <c r="H197" s="239"/>
      <c r="I197" s="239"/>
      <c r="J197" s="239"/>
      <c r="K197" s="239"/>
    </row>
    <row r="198" spans="3:11" ht="12">
      <c r="C198" s="239"/>
      <c r="D198" s="239"/>
      <c r="E198" s="239"/>
      <c r="F198" s="239"/>
      <c r="G198" s="239"/>
      <c r="H198" s="239"/>
      <c r="I198" s="239"/>
      <c r="J198" s="239"/>
      <c r="K198" s="239"/>
    </row>
    <row r="199" spans="3:11" ht="12">
      <c r="C199" s="239"/>
      <c r="D199" s="239"/>
      <c r="E199" s="239"/>
      <c r="F199" s="239"/>
      <c r="G199" s="239"/>
      <c r="H199" s="239"/>
      <c r="I199" s="239"/>
      <c r="J199" s="239"/>
      <c r="K199" s="239"/>
    </row>
    <row r="200" spans="3:11" ht="12">
      <c r="C200" s="239"/>
      <c r="D200" s="239"/>
      <c r="E200" s="239"/>
      <c r="F200" s="239"/>
      <c r="G200" s="239"/>
      <c r="H200" s="239"/>
      <c r="I200" s="239"/>
      <c r="J200" s="239"/>
      <c r="K200" s="239"/>
    </row>
    <row r="201" spans="3:11" ht="12">
      <c r="C201" s="239"/>
      <c r="D201" s="239"/>
      <c r="E201" s="239"/>
      <c r="F201" s="239"/>
      <c r="G201" s="239"/>
      <c r="H201" s="239"/>
      <c r="I201" s="239"/>
      <c r="J201" s="239"/>
      <c r="K201" s="239"/>
    </row>
    <row r="202" spans="3:11" ht="12">
      <c r="C202" s="239"/>
      <c r="D202" s="239"/>
      <c r="E202" s="239"/>
      <c r="F202" s="239"/>
      <c r="G202" s="239"/>
      <c r="H202" s="239"/>
      <c r="I202" s="239"/>
      <c r="J202" s="239"/>
      <c r="K202" s="239"/>
    </row>
    <row r="203" spans="3:11" ht="12">
      <c r="C203" s="239"/>
      <c r="D203" s="239"/>
      <c r="E203" s="239"/>
      <c r="F203" s="239"/>
      <c r="G203" s="239"/>
      <c r="H203" s="239"/>
      <c r="I203" s="239"/>
      <c r="J203" s="239"/>
      <c r="K203" s="239"/>
    </row>
    <row r="204" spans="3:11" ht="12">
      <c r="C204" s="239"/>
      <c r="D204" s="239"/>
      <c r="E204" s="239"/>
      <c r="F204" s="239"/>
      <c r="G204" s="239"/>
      <c r="H204" s="239"/>
      <c r="I204" s="239"/>
      <c r="J204" s="239"/>
      <c r="K204" s="239"/>
    </row>
    <row r="205" spans="3:11" ht="12">
      <c r="C205" s="239"/>
      <c r="D205" s="239"/>
      <c r="E205" s="239"/>
      <c r="F205" s="239"/>
      <c r="G205" s="239"/>
      <c r="H205" s="239"/>
      <c r="I205" s="239"/>
      <c r="J205" s="239"/>
      <c r="K205" s="239"/>
    </row>
    <row r="206" spans="3:11" ht="12">
      <c r="C206" s="239"/>
      <c r="D206" s="239"/>
      <c r="E206" s="239"/>
      <c r="F206" s="239"/>
      <c r="G206" s="239"/>
      <c r="H206" s="239"/>
      <c r="I206" s="239"/>
      <c r="J206" s="239"/>
      <c r="K206" s="239"/>
    </row>
    <row r="207" spans="3:11" ht="12">
      <c r="C207" s="239"/>
      <c r="D207" s="239"/>
      <c r="E207" s="239"/>
      <c r="F207" s="239"/>
      <c r="G207" s="239"/>
      <c r="H207" s="239"/>
      <c r="I207" s="239"/>
      <c r="J207" s="239"/>
      <c r="K207" s="239"/>
    </row>
    <row r="208" spans="3:11" ht="12">
      <c r="C208" s="239"/>
      <c r="D208" s="239"/>
      <c r="E208" s="239"/>
      <c r="F208" s="239"/>
      <c r="G208" s="239"/>
      <c r="H208" s="239"/>
      <c r="I208" s="239"/>
      <c r="J208" s="239"/>
      <c r="K208" s="239"/>
    </row>
    <row r="209" spans="3:11" ht="12">
      <c r="C209" s="239"/>
      <c r="D209" s="239"/>
      <c r="E209" s="239"/>
      <c r="F209" s="239"/>
      <c r="G209" s="239"/>
      <c r="H209" s="239"/>
      <c r="I209" s="239"/>
      <c r="J209" s="239"/>
      <c r="K209" s="239"/>
    </row>
    <row r="210" spans="3:11" ht="12">
      <c r="C210" s="239"/>
      <c r="D210" s="239"/>
      <c r="E210" s="239"/>
      <c r="F210" s="239"/>
      <c r="G210" s="239"/>
      <c r="H210" s="239"/>
      <c r="I210" s="239"/>
      <c r="J210" s="239"/>
      <c r="K210" s="239"/>
    </row>
    <row r="211" spans="3:11" ht="12">
      <c r="C211" s="239"/>
      <c r="D211" s="239"/>
      <c r="E211" s="239"/>
      <c r="F211" s="239"/>
      <c r="G211" s="239"/>
      <c r="H211" s="239"/>
      <c r="I211" s="239"/>
      <c r="J211" s="239"/>
      <c r="K211" s="239"/>
    </row>
    <row r="212" spans="3:11" ht="12">
      <c r="C212" s="239"/>
      <c r="D212" s="239"/>
      <c r="E212" s="239"/>
      <c r="F212" s="239"/>
      <c r="G212" s="239"/>
      <c r="H212" s="239"/>
      <c r="I212" s="239"/>
      <c r="J212" s="239"/>
      <c r="K212" s="239"/>
    </row>
    <row r="213" spans="3:11" ht="12">
      <c r="C213" s="239"/>
      <c r="D213" s="239"/>
      <c r="E213" s="239"/>
      <c r="F213" s="239"/>
      <c r="G213" s="239"/>
      <c r="H213" s="239"/>
      <c r="I213" s="239"/>
      <c r="J213" s="239"/>
      <c r="K213" s="239"/>
    </row>
    <row r="214" spans="3:11" ht="12">
      <c r="C214" s="239"/>
      <c r="D214" s="239"/>
      <c r="E214" s="239"/>
      <c r="F214" s="239"/>
      <c r="G214" s="239"/>
      <c r="H214" s="239"/>
      <c r="I214" s="239"/>
      <c r="J214" s="239"/>
      <c r="K214" s="239"/>
    </row>
    <row r="215" spans="3:11" ht="12">
      <c r="C215" s="239"/>
      <c r="D215" s="239"/>
      <c r="E215" s="239"/>
      <c r="F215" s="239"/>
      <c r="G215" s="239"/>
      <c r="H215" s="239"/>
      <c r="I215" s="239"/>
      <c r="J215" s="239"/>
      <c r="K215" s="239"/>
    </row>
    <row r="216" spans="3:11" ht="12">
      <c r="C216" s="239"/>
      <c r="D216" s="239"/>
      <c r="E216" s="239"/>
      <c r="F216" s="239"/>
      <c r="G216" s="239"/>
      <c r="H216" s="239"/>
      <c r="I216" s="239"/>
      <c r="J216" s="239"/>
      <c r="K216" s="239"/>
    </row>
    <row r="217" spans="3:11" ht="12">
      <c r="C217" s="239"/>
      <c r="D217" s="239"/>
      <c r="E217" s="239"/>
      <c r="F217" s="239"/>
      <c r="G217" s="239"/>
      <c r="H217" s="239"/>
      <c r="I217" s="239"/>
      <c r="J217" s="239"/>
      <c r="K217" s="239"/>
    </row>
    <row r="218" spans="3:11" ht="12">
      <c r="C218" s="239"/>
      <c r="D218" s="239"/>
      <c r="E218" s="239"/>
      <c r="F218" s="239"/>
      <c r="G218" s="239"/>
      <c r="H218" s="239"/>
      <c r="I218" s="239"/>
      <c r="J218" s="239"/>
      <c r="K218" s="239"/>
    </row>
    <row r="219" spans="3:11" ht="12">
      <c r="C219" s="239"/>
      <c r="D219" s="239"/>
      <c r="E219" s="239"/>
      <c r="F219" s="239"/>
      <c r="G219" s="239"/>
      <c r="H219" s="239"/>
      <c r="I219" s="239"/>
      <c r="J219" s="239"/>
      <c r="K219" s="239"/>
    </row>
    <row r="220" spans="3:11" ht="12">
      <c r="C220" s="239"/>
      <c r="D220" s="239"/>
      <c r="E220" s="239"/>
      <c r="F220" s="239"/>
      <c r="G220" s="239"/>
      <c r="H220" s="239"/>
      <c r="I220" s="239"/>
      <c r="J220" s="239"/>
      <c r="K220" s="239"/>
    </row>
    <row r="221" spans="3:11" ht="12">
      <c r="C221" s="239"/>
      <c r="D221" s="239"/>
      <c r="E221" s="239"/>
      <c r="F221" s="239"/>
      <c r="G221" s="239"/>
      <c r="H221" s="239"/>
      <c r="I221" s="239"/>
      <c r="J221" s="239"/>
      <c r="K221" s="239"/>
    </row>
    <row r="222" spans="3:11" ht="12">
      <c r="C222" s="239"/>
      <c r="D222" s="239"/>
      <c r="E222" s="239"/>
      <c r="F222" s="239"/>
      <c r="G222" s="239"/>
      <c r="H222" s="239"/>
      <c r="I222" s="239"/>
      <c r="J222" s="239"/>
      <c r="K222" s="239"/>
    </row>
    <row r="223" spans="3:11" ht="12">
      <c r="C223" s="239"/>
      <c r="D223" s="239"/>
      <c r="E223" s="239"/>
      <c r="F223" s="239"/>
      <c r="G223" s="239"/>
      <c r="H223" s="239"/>
      <c r="I223" s="239"/>
      <c r="J223" s="239"/>
      <c r="K223" s="239"/>
    </row>
    <row r="224" spans="3:11" ht="12">
      <c r="C224" s="239"/>
      <c r="D224" s="239"/>
      <c r="E224" s="239"/>
      <c r="F224" s="239"/>
      <c r="G224" s="239"/>
      <c r="H224" s="239"/>
      <c r="I224" s="239"/>
      <c r="J224" s="239"/>
      <c r="K224" s="239"/>
    </row>
  </sheetData>
  <mergeCells count="6">
    <mergeCell ref="K4:K5"/>
    <mergeCell ref="E4:I4"/>
    <mergeCell ref="B4:B5"/>
    <mergeCell ref="C4:C5"/>
    <mergeCell ref="D4:D5"/>
    <mergeCell ref="J4:J5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B2:AA224"/>
  <sheetViews>
    <sheetView workbookViewId="0" topLeftCell="A1">
      <selection activeCell="A1" sqref="A1"/>
    </sheetView>
  </sheetViews>
  <sheetFormatPr defaultColWidth="9.00390625" defaultRowHeight="13.5"/>
  <cols>
    <col min="1" max="1" width="2.625" style="291" customWidth="1"/>
    <col min="2" max="2" width="11.375" style="331" customWidth="1"/>
    <col min="3" max="3" width="9.125" style="291" customWidth="1"/>
    <col min="4" max="10" width="8.125" style="291" customWidth="1"/>
    <col min="11" max="11" width="7.625" style="291" customWidth="1"/>
    <col min="12" max="15" width="7.625" style="293" customWidth="1"/>
    <col min="16" max="16" width="7.125" style="293" customWidth="1"/>
    <col min="17" max="27" width="9.00390625" style="293" customWidth="1"/>
    <col min="28" max="16384" width="9.00390625" style="291" customWidth="1"/>
  </cols>
  <sheetData>
    <row r="2" spans="2:16" ht="14.25">
      <c r="B2" s="292" t="s">
        <v>1493</v>
      </c>
      <c r="P2" s="294"/>
    </row>
    <row r="3" ht="12.75" thickBot="1">
      <c r="B3" s="291"/>
    </row>
    <row r="4" spans="2:27" ht="19.5" customHeight="1" thickTop="1">
      <c r="B4" s="1283" t="s">
        <v>1431</v>
      </c>
      <c r="C4" s="1277" t="s">
        <v>1432</v>
      </c>
      <c r="D4" s="1289" t="s">
        <v>1478</v>
      </c>
      <c r="E4" s="1289" t="s">
        <v>1479</v>
      </c>
      <c r="F4" s="1289" t="s">
        <v>1480</v>
      </c>
      <c r="G4" s="1289" t="s">
        <v>1481</v>
      </c>
      <c r="H4" s="1289" t="s">
        <v>1482</v>
      </c>
      <c r="I4" s="1289" t="s">
        <v>1483</v>
      </c>
      <c r="J4" s="1289" t="s">
        <v>1484</v>
      </c>
      <c r="K4" s="1289" t="s">
        <v>1485</v>
      </c>
      <c r="L4" s="1289" t="s">
        <v>1486</v>
      </c>
      <c r="M4" s="1289" t="s">
        <v>1487</v>
      </c>
      <c r="N4" s="1289" t="s">
        <v>1488</v>
      </c>
      <c r="O4" s="1291" t="s">
        <v>1489</v>
      </c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</row>
    <row r="5" spans="2:27" ht="19.5" customHeight="1">
      <c r="B5" s="1284"/>
      <c r="C5" s="1278"/>
      <c r="D5" s="1290"/>
      <c r="E5" s="1290"/>
      <c r="F5" s="1290"/>
      <c r="G5" s="1290"/>
      <c r="H5" s="1290"/>
      <c r="I5" s="1290"/>
      <c r="J5" s="1290"/>
      <c r="K5" s="1290"/>
      <c r="L5" s="1290"/>
      <c r="M5" s="1290"/>
      <c r="N5" s="1290"/>
      <c r="O5" s="1282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</row>
    <row r="6" spans="2:27" s="295" customFormat="1" ht="10.5">
      <c r="B6" s="296"/>
      <c r="C6" s="297" t="s">
        <v>1441</v>
      </c>
      <c r="D6" s="297" t="s">
        <v>1441</v>
      </c>
      <c r="E6" s="297" t="s">
        <v>1441</v>
      </c>
      <c r="F6" s="297" t="s">
        <v>1441</v>
      </c>
      <c r="G6" s="297" t="s">
        <v>1441</v>
      </c>
      <c r="H6" s="297" t="s">
        <v>1441</v>
      </c>
      <c r="I6" s="297" t="s">
        <v>1441</v>
      </c>
      <c r="J6" s="297" t="s">
        <v>1441</v>
      </c>
      <c r="K6" s="297" t="s">
        <v>1441</v>
      </c>
      <c r="L6" s="297" t="s">
        <v>1441</v>
      </c>
      <c r="M6" s="297" t="s">
        <v>1441</v>
      </c>
      <c r="N6" s="297" t="s">
        <v>1441</v>
      </c>
      <c r="O6" s="298" t="s">
        <v>1441</v>
      </c>
      <c r="P6" s="299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</row>
    <row r="7" spans="2:16" ht="12">
      <c r="B7" s="301" t="s">
        <v>1442</v>
      </c>
      <c r="C7" s="302">
        <f>SUM(D7:O7)</f>
        <v>116688</v>
      </c>
      <c r="D7" s="302">
        <v>13615</v>
      </c>
      <c r="E7" s="303">
        <v>13756</v>
      </c>
      <c r="F7" s="303">
        <v>13203</v>
      </c>
      <c r="G7" s="303">
        <v>18837</v>
      </c>
      <c r="H7" s="303">
        <v>11382</v>
      </c>
      <c r="I7" s="303">
        <v>14207</v>
      </c>
      <c r="J7" s="303">
        <v>14850</v>
      </c>
      <c r="K7" s="303">
        <v>7281</v>
      </c>
      <c r="L7" s="303">
        <v>3995</v>
      </c>
      <c r="M7" s="303">
        <v>5166</v>
      </c>
      <c r="N7" s="303">
        <v>205</v>
      </c>
      <c r="O7" s="304">
        <v>191</v>
      </c>
      <c r="P7" s="303"/>
    </row>
    <row r="8" spans="2:16" ht="12">
      <c r="B8" s="301" t="s">
        <v>1490</v>
      </c>
      <c r="C8" s="302">
        <f>SUM(D8:O8)</f>
        <v>116342</v>
      </c>
      <c r="D8" s="302">
        <v>13576</v>
      </c>
      <c r="E8" s="303">
        <v>13936</v>
      </c>
      <c r="F8" s="303">
        <v>13190</v>
      </c>
      <c r="G8" s="303">
        <v>18576</v>
      </c>
      <c r="H8" s="303">
        <v>11285</v>
      </c>
      <c r="I8" s="303">
        <v>14164</v>
      </c>
      <c r="J8" s="303">
        <v>14777</v>
      </c>
      <c r="K8" s="303">
        <v>7218</v>
      </c>
      <c r="L8" s="303">
        <v>4051</v>
      </c>
      <c r="M8" s="303">
        <v>5190</v>
      </c>
      <c r="N8" s="303">
        <v>200</v>
      </c>
      <c r="O8" s="304">
        <v>179</v>
      </c>
      <c r="P8" s="303"/>
    </row>
    <row r="9" spans="2:16" ht="6.75" customHeight="1">
      <c r="B9" s="301"/>
      <c r="C9" s="302"/>
      <c r="D9" s="302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4"/>
      <c r="P9" s="303"/>
    </row>
    <row r="10" spans="2:16" ht="12">
      <c r="B10" s="305" t="s">
        <v>1491</v>
      </c>
      <c r="C10" s="306">
        <f>SUM(C33,C50,C62:C75,C78)</f>
        <v>115778</v>
      </c>
      <c r="D10" s="306">
        <f aca="true" t="shared" si="0" ref="D10:O10">SUM(D33,D50,D61,D78)</f>
        <v>13462</v>
      </c>
      <c r="E10" s="306">
        <f t="shared" si="0"/>
        <v>13940</v>
      </c>
      <c r="F10" s="306">
        <f t="shared" si="0"/>
        <v>13049</v>
      </c>
      <c r="G10" s="306">
        <f t="shared" si="0"/>
        <v>18573</v>
      </c>
      <c r="H10" s="306">
        <f t="shared" si="0"/>
        <v>11108</v>
      </c>
      <c r="I10" s="306">
        <f t="shared" si="0"/>
        <v>14019</v>
      </c>
      <c r="J10" s="306">
        <f t="shared" si="0"/>
        <v>14821</v>
      </c>
      <c r="K10" s="306">
        <f t="shared" si="0"/>
        <v>7250</v>
      </c>
      <c r="L10" s="306">
        <f t="shared" si="0"/>
        <v>4083</v>
      </c>
      <c r="M10" s="306">
        <f t="shared" si="0"/>
        <v>5142</v>
      </c>
      <c r="N10" s="306">
        <f t="shared" si="0"/>
        <v>175</v>
      </c>
      <c r="O10" s="307">
        <f t="shared" si="0"/>
        <v>156</v>
      </c>
      <c r="P10" s="308"/>
    </row>
    <row r="11" spans="2:16" ht="6.75" customHeight="1">
      <c r="B11" s="301"/>
      <c r="C11" s="302"/>
      <c r="D11" s="302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4"/>
      <c r="P11" s="303"/>
    </row>
    <row r="12" spans="2:16" ht="15" customHeight="1">
      <c r="B12" s="261" t="s">
        <v>1445</v>
      </c>
      <c r="C12" s="262">
        <f aca="true" t="shared" si="1" ref="C12:O12">SUM(C13:C16)</f>
        <v>29091</v>
      </c>
      <c r="D12" s="262">
        <f t="shared" si="1"/>
        <v>3335</v>
      </c>
      <c r="E12" s="262">
        <f t="shared" si="1"/>
        <v>3138</v>
      </c>
      <c r="F12" s="262">
        <f t="shared" si="1"/>
        <v>2438</v>
      </c>
      <c r="G12" s="262">
        <f t="shared" si="1"/>
        <v>2847</v>
      </c>
      <c r="H12" s="262">
        <f t="shared" si="1"/>
        <v>1635</v>
      </c>
      <c r="I12" s="262">
        <f t="shared" si="1"/>
        <v>2202</v>
      </c>
      <c r="J12" s="262">
        <f t="shared" si="1"/>
        <v>3419</v>
      </c>
      <c r="K12" s="262">
        <f t="shared" si="1"/>
        <v>2968</v>
      </c>
      <c r="L12" s="262">
        <f t="shared" si="1"/>
        <v>2509</v>
      </c>
      <c r="M12" s="262">
        <f t="shared" si="1"/>
        <v>4420</v>
      </c>
      <c r="N12" s="262">
        <f t="shared" si="1"/>
        <v>92</v>
      </c>
      <c r="O12" s="263">
        <f t="shared" si="1"/>
        <v>88</v>
      </c>
      <c r="P12" s="264"/>
    </row>
    <row r="13" spans="2:27" s="309" customFormat="1" ht="12" customHeight="1">
      <c r="B13" s="266" t="s">
        <v>1446</v>
      </c>
      <c r="C13" s="302">
        <f>SUM(D13:O13)</f>
        <v>1170</v>
      </c>
      <c r="D13" s="310">
        <v>164</v>
      </c>
      <c r="E13" s="303">
        <v>129</v>
      </c>
      <c r="F13" s="310">
        <v>87</v>
      </c>
      <c r="G13" s="310">
        <v>114</v>
      </c>
      <c r="H13" s="310">
        <v>59</v>
      </c>
      <c r="I13" s="310">
        <v>83</v>
      </c>
      <c r="J13" s="310">
        <v>101</v>
      </c>
      <c r="K13" s="310">
        <v>104</v>
      </c>
      <c r="L13" s="310">
        <v>96</v>
      </c>
      <c r="M13" s="310">
        <v>196</v>
      </c>
      <c r="N13" s="310">
        <v>2</v>
      </c>
      <c r="O13" s="311">
        <v>35</v>
      </c>
      <c r="P13" s="310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</row>
    <row r="14" spans="2:27" s="309" customFormat="1" ht="12" customHeight="1">
      <c r="B14" s="266" t="s">
        <v>1447</v>
      </c>
      <c r="C14" s="302">
        <f>SUM(D14:O14)</f>
        <v>16867</v>
      </c>
      <c r="D14" s="310">
        <v>1418</v>
      </c>
      <c r="E14" s="303">
        <v>1536</v>
      </c>
      <c r="F14" s="310">
        <v>1212</v>
      </c>
      <c r="G14" s="310">
        <v>1384</v>
      </c>
      <c r="H14" s="310">
        <v>773</v>
      </c>
      <c r="I14" s="310">
        <v>1069</v>
      </c>
      <c r="J14" s="310">
        <v>1896</v>
      </c>
      <c r="K14" s="310">
        <v>1961</v>
      </c>
      <c r="L14" s="310">
        <v>1830</v>
      </c>
      <c r="M14" s="310">
        <v>3680</v>
      </c>
      <c r="N14" s="310">
        <v>78</v>
      </c>
      <c r="O14" s="311">
        <v>30</v>
      </c>
      <c r="P14" s="310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</row>
    <row r="15" spans="2:27" s="309" customFormat="1" ht="12" customHeight="1">
      <c r="B15" s="266" t="s">
        <v>1448</v>
      </c>
      <c r="C15" s="302">
        <f>SUM(D15:O15)</f>
        <v>5424</v>
      </c>
      <c r="D15" s="310">
        <v>600</v>
      </c>
      <c r="E15" s="303">
        <v>601</v>
      </c>
      <c r="F15" s="310">
        <v>467</v>
      </c>
      <c r="G15" s="310">
        <v>563</v>
      </c>
      <c r="H15" s="310">
        <v>346</v>
      </c>
      <c r="I15" s="310">
        <v>495</v>
      </c>
      <c r="J15" s="310">
        <v>790</v>
      </c>
      <c r="K15" s="310">
        <v>606</v>
      </c>
      <c r="L15" s="310">
        <v>460</v>
      </c>
      <c r="M15" s="310">
        <v>480</v>
      </c>
      <c r="N15" s="310">
        <v>12</v>
      </c>
      <c r="O15" s="311">
        <v>4</v>
      </c>
      <c r="P15" s="310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</row>
    <row r="16" spans="2:27" s="309" customFormat="1" ht="12" customHeight="1">
      <c r="B16" s="266" t="s">
        <v>1449</v>
      </c>
      <c r="C16" s="302">
        <f>SUM(D16:O16)</f>
        <v>5630</v>
      </c>
      <c r="D16" s="310">
        <v>1153</v>
      </c>
      <c r="E16" s="303">
        <v>872</v>
      </c>
      <c r="F16" s="310">
        <v>672</v>
      </c>
      <c r="G16" s="310">
        <v>786</v>
      </c>
      <c r="H16" s="310">
        <v>457</v>
      </c>
      <c r="I16" s="310">
        <v>555</v>
      </c>
      <c r="J16" s="310">
        <v>632</v>
      </c>
      <c r="K16" s="310">
        <v>297</v>
      </c>
      <c r="L16" s="310">
        <v>123</v>
      </c>
      <c r="M16" s="310">
        <v>64</v>
      </c>
      <c r="N16" s="310">
        <v>0</v>
      </c>
      <c r="O16" s="311">
        <v>19</v>
      </c>
      <c r="P16" s="310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</row>
    <row r="17" spans="2:27" s="309" customFormat="1" ht="9" customHeight="1">
      <c r="B17" s="266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1"/>
      <c r="P17" s="310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</row>
    <row r="18" spans="2:27" s="313" customFormat="1" ht="12" customHeight="1">
      <c r="B18" s="271" t="s">
        <v>1450</v>
      </c>
      <c r="C18" s="272">
        <f>SUM(C19:C20)</f>
        <v>17561</v>
      </c>
      <c r="D18" s="272">
        <f>SUM(D19:D20)</f>
        <v>1868</v>
      </c>
      <c r="E18" s="272">
        <v>1757</v>
      </c>
      <c r="F18" s="272">
        <f aca="true" t="shared" si="2" ref="F18:O18">SUM(F19:F20)</f>
        <v>1789</v>
      </c>
      <c r="G18" s="272">
        <f t="shared" si="2"/>
        <v>2745</v>
      </c>
      <c r="H18" s="272">
        <f t="shared" si="2"/>
        <v>1729</v>
      </c>
      <c r="I18" s="272">
        <f t="shared" si="2"/>
        <v>2421</v>
      </c>
      <c r="J18" s="272">
        <f t="shared" si="2"/>
        <v>2982</v>
      </c>
      <c r="K18" s="272">
        <f t="shared" si="2"/>
        <v>1344</v>
      </c>
      <c r="L18" s="272">
        <f t="shared" si="2"/>
        <v>533</v>
      </c>
      <c r="M18" s="272">
        <f t="shared" si="2"/>
        <v>316</v>
      </c>
      <c r="N18" s="272">
        <f t="shared" si="2"/>
        <v>74</v>
      </c>
      <c r="O18" s="273">
        <f t="shared" si="2"/>
        <v>3</v>
      </c>
      <c r="P18" s="264"/>
      <c r="Q18" s="314"/>
      <c r="R18" s="314"/>
      <c r="S18" s="314"/>
      <c r="T18" s="314"/>
      <c r="U18" s="314"/>
      <c r="V18" s="314"/>
      <c r="W18" s="314"/>
      <c r="X18" s="314"/>
      <c r="Y18" s="314"/>
      <c r="Z18" s="314"/>
      <c r="AA18" s="314"/>
    </row>
    <row r="19" spans="2:27" s="309" customFormat="1" ht="12" customHeight="1">
      <c r="B19" s="266" t="s">
        <v>1448</v>
      </c>
      <c r="C19" s="302">
        <f>SUM(D19:O19)</f>
        <v>11768</v>
      </c>
      <c r="D19" s="310">
        <v>1051</v>
      </c>
      <c r="E19" s="303">
        <v>1118</v>
      </c>
      <c r="F19" s="310">
        <v>1139</v>
      </c>
      <c r="G19" s="310">
        <v>1742</v>
      </c>
      <c r="H19" s="310">
        <v>1093</v>
      </c>
      <c r="I19" s="310">
        <v>1619</v>
      </c>
      <c r="J19" s="310">
        <v>2142</v>
      </c>
      <c r="K19" s="310">
        <v>1062</v>
      </c>
      <c r="L19" s="310">
        <v>453</v>
      </c>
      <c r="M19" s="310">
        <v>274</v>
      </c>
      <c r="N19" s="310">
        <v>73</v>
      </c>
      <c r="O19" s="311">
        <v>2</v>
      </c>
      <c r="P19" s="310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</row>
    <row r="20" spans="2:27" s="309" customFormat="1" ht="12" customHeight="1">
      <c r="B20" s="266" t="s">
        <v>1451</v>
      </c>
      <c r="C20" s="302">
        <f>SUM(D20:O20)</f>
        <v>5793</v>
      </c>
      <c r="D20" s="310">
        <v>817</v>
      </c>
      <c r="E20" s="303">
        <v>639</v>
      </c>
      <c r="F20" s="310">
        <v>650</v>
      </c>
      <c r="G20" s="310">
        <v>1003</v>
      </c>
      <c r="H20" s="310">
        <v>636</v>
      </c>
      <c r="I20" s="310">
        <v>802</v>
      </c>
      <c r="J20" s="310">
        <v>840</v>
      </c>
      <c r="K20" s="310">
        <v>282</v>
      </c>
      <c r="L20" s="310">
        <v>80</v>
      </c>
      <c r="M20" s="310">
        <v>42</v>
      </c>
      <c r="N20" s="310">
        <v>1</v>
      </c>
      <c r="O20" s="311">
        <v>1</v>
      </c>
      <c r="P20" s="310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</row>
    <row r="21" spans="2:27" s="309" customFormat="1" ht="9" customHeight="1">
      <c r="B21" s="266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1"/>
      <c r="P21" s="310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</row>
    <row r="22" spans="2:16" ht="12.75" customHeight="1">
      <c r="B22" s="261" t="s">
        <v>1452</v>
      </c>
      <c r="C22" s="272">
        <f>SUM(C23:C26)</f>
        <v>42529</v>
      </c>
      <c r="D22" s="272">
        <f>SUM(D23:D26)</f>
        <v>5066</v>
      </c>
      <c r="E22" s="272">
        <f>SUM(E23:E26)</f>
        <v>5684</v>
      </c>
      <c r="F22" s="272">
        <f>SUM(F23:F26)</f>
        <v>5731</v>
      </c>
      <c r="G22" s="272">
        <f>SUM(G23:G26)</f>
        <v>8726</v>
      </c>
      <c r="H22" s="272">
        <v>5244</v>
      </c>
      <c r="I22" s="272">
        <f aca="true" t="shared" si="3" ref="I22:O22">SUM(I23:I26)</f>
        <v>6177</v>
      </c>
      <c r="J22" s="272">
        <f t="shared" si="3"/>
        <v>4655</v>
      </c>
      <c r="K22" s="272">
        <f t="shared" si="3"/>
        <v>1000</v>
      </c>
      <c r="L22" s="272">
        <f t="shared" si="3"/>
        <v>162</v>
      </c>
      <c r="M22" s="272">
        <f t="shared" si="3"/>
        <v>33</v>
      </c>
      <c r="N22" s="272">
        <f t="shared" si="3"/>
        <v>5</v>
      </c>
      <c r="O22" s="273">
        <f t="shared" si="3"/>
        <v>46</v>
      </c>
      <c r="P22" s="315"/>
    </row>
    <row r="23" spans="2:16" ht="12" customHeight="1">
      <c r="B23" s="266" t="s">
        <v>1446</v>
      </c>
      <c r="C23" s="302">
        <f>SUM(D23:O23)</f>
        <v>1419</v>
      </c>
      <c r="D23" s="310">
        <v>196</v>
      </c>
      <c r="E23" s="303">
        <v>188</v>
      </c>
      <c r="F23" s="310">
        <v>176</v>
      </c>
      <c r="G23" s="310">
        <v>267</v>
      </c>
      <c r="H23" s="310">
        <v>165</v>
      </c>
      <c r="I23" s="310">
        <v>203</v>
      </c>
      <c r="J23" s="310">
        <v>188</v>
      </c>
      <c r="K23" s="310">
        <v>28</v>
      </c>
      <c r="L23" s="316">
        <v>2</v>
      </c>
      <c r="M23" s="316">
        <v>1</v>
      </c>
      <c r="N23" s="316">
        <v>0</v>
      </c>
      <c r="O23" s="317">
        <v>5</v>
      </c>
      <c r="P23" s="316"/>
    </row>
    <row r="24" spans="2:16" ht="12" customHeight="1">
      <c r="B24" s="266" t="s">
        <v>1447</v>
      </c>
      <c r="C24" s="302">
        <f>SUM(D24:O24)</f>
        <v>21585</v>
      </c>
      <c r="D24" s="310">
        <v>2494</v>
      </c>
      <c r="E24" s="303">
        <v>2641</v>
      </c>
      <c r="F24" s="310">
        <v>2569</v>
      </c>
      <c r="G24" s="310">
        <v>4120</v>
      </c>
      <c r="H24" s="310">
        <v>2659</v>
      </c>
      <c r="I24" s="310">
        <v>3519</v>
      </c>
      <c r="J24" s="310">
        <v>2831</v>
      </c>
      <c r="K24" s="310">
        <v>613</v>
      </c>
      <c r="L24" s="316">
        <v>94</v>
      </c>
      <c r="M24" s="316">
        <v>13</v>
      </c>
      <c r="N24" s="316">
        <v>3</v>
      </c>
      <c r="O24" s="317">
        <v>29</v>
      </c>
      <c r="P24" s="316"/>
    </row>
    <row r="25" spans="2:16" ht="12" customHeight="1">
      <c r="B25" s="266" t="s">
        <v>1448</v>
      </c>
      <c r="C25" s="302">
        <v>13533</v>
      </c>
      <c r="D25" s="310">
        <v>1387</v>
      </c>
      <c r="E25" s="303">
        <v>1783</v>
      </c>
      <c r="F25" s="310">
        <v>1906</v>
      </c>
      <c r="G25" s="310">
        <v>2958</v>
      </c>
      <c r="H25" s="310">
        <v>2806</v>
      </c>
      <c r="I25" s="310">
        <v>1930</v>
      </c>
      <c r="J25" s="310">
        <v>1367</v>
      </c>
      <c r="K25" s="310">
        <v>304</v>
      </c>
      <c r="L25" s="316">
        <v>61</v>
      </c>
      <c r="M25" s="316">
        <v>17</v>
      </c>
      <c r="N25" s="316">
        <v>2</v>
      </c>
      <c r="O25" s="317">
        <v>12</v>
      </c>
      <c r="P25" s="316"/>
    </row>
    <row r="26" spans="2:16" ht="12" customHeight="1">
      <c r="B26" s="266" t="s">
        <v>1449</v>
      </c>
      <c r="C26" s="302">
        <f>SUM(D26:O26)</f>
        <v>5992</v>
      </c>
      <c r="D26" s="310">
        <v>989</v>
      </c>
      <c r="E26" s="303">
        <v>1072</v>
      </c>
      <c r="F26" s="310">
        <v>1080</v>
      </c>
      <c r="G26" s="310">
        <v>1381</v>
      </c>
      <c r="H26" s="310">
        <v>614</v>
      </c>
      <c r="I26" s="310">
        <v>525</v>
      </c>
      <c r="J26" s="310">
        <v>269</v>
      </c>
      <c r="K26" s="310">
        <v>55</v>
      </c>
      <c r="L26" s="316">
        <v>5</v>
      </c>
      <c r="M26" s="316">
        <v>2</v>
      </c>
      <c r="N26" s="316">
        <v>0</v>
      </c>
      <c r="O26" s="317">
        <v>0</v>
      </c>
      <c r="P26" s="316"/>
    </row>
    <row r="27" spans="2:16" ht="10.5" customHeight="1">
      <c r="B27" s="266"/>
      <c r="C27" s="310"/>
      <c r="D27" s="310"/>
      <c r="E27" s="310"/>
      <c r="F27" s="310"/>
      <c r="G27" s="310"/>
      <c r="H27" s="310"/>
      <c r="I27" s="310"/>
      <c r="J27" s="310"/>
      <c r="K27" s="310"/>
      <c r="L27" s="316"/>
      <c r="M27" s="316"/>
      <c r="N27" s="316"/>
      <c r="O27" s="317"/>
      <c r="P27" s="316"/>
    </row>
    <row r="28" spans="2:16" ht="12" customHeight="1">
      <c r="B28" s="261" t="s">
        <v>1453</v>
      </c>
      <c r="C28" s="272">
        <f aca="true" t="shared" si="4" ref="C28:O28">SUM(C29:C31)</f>
        <v>26597</v>
      </c>
      <c r="D28" s="272">
        <f t="shared" si="4"/>
        <v>3193</v>
      </c>
      <c r="E28" s="272">
        <f t="shared" si="4"/>
        <v>3361</v>
      </c>
      <c r="F28" s="272">
        <f t="shared" si="4"/>
        <v>3091</v>
      </c>
      <c r="G28" s="272">
        <f t="shared" si="4"/>
        <v>4255</v>
      </c>
      <c r="H28" s="272">
        <f t="shared" si="4"/>
        <v>2500</v>
      </c>
      <c r="I28" s="272">
        <f t="shared" si="4"/>
        <v>3219</v>
      </c>
      <c r="J28" s="272">
        <f t="shared" si="4"/>
        <v>3765</v>
      </c>
      <c r="K28" s="272">
        <f t="shared" si="4"/>
        <v>1938</v>
      </c>
      <c r="L28" s="272">
        <f t="shared" si="4"/>
        <v>879</v>
      </c>
      <c r="M28" s="272">
        <f t="shared" si="4"/>
        <v>373</v>
      </c>
      <c r="N28" s="272">
        <f t="shared" si="4"/>
        <v>4</v>
      </c>
      <c r="O28" s="273">
        <f t="shared" si="4"/>
        <v>19</v>
      </c>
      <c r="P28" s="264"/>
    </row>
    <row r="29" spans="2:16" ht="12" customHeight="1">
      <c r="B29" s="266" t="s">
        <v>1447</v>
      </c>
      <c r="C29" s="302">
        <f>SUM(D29:O29)</f>
        <v>12567</v>
      </c>
      <c r="D29" s="310">
        <v>1385</v>
      </c>
      <c r="E29" s="303">
        <v>1484</v>
      </c>
      <c r="F29" s="310">
        <v>1236</v>
      </c>
      <c r="G29" s="310">
        <v>1678</v>
      </c>
      <c r="H29" s="310">
        <v>1046</v>
      </c>
      <c r="I29" s="310">
        <v>1447</v>
      </c>
      <c r="J29" s="310">
        <v>2058</v>
      </c>
      <c r="K29" s="310">
        <v>1279</v>
      </c>
      <c r="L29" s="316">
        <v>670</v>
      </c>
      <c r="M29" s="316">
        <v>269</v>
      </c>
      <c r="N29" s="316">
        <v>3</v>
      </c>
      <c r="O29" s="317">
        <v>12</v>
      </c>
      <c r="P29" s="316"/>
    </row>
    <row r="30" spans="2:16" ht="12" customHeight="1">
      <c r="B30" s="266" t="s">
        <v>1448</v>
      </c>
      <c r="C30" s="302">
        <f>SUM(D30:O30)</f>
        <v>7733</v>
      </c>
      <c r="D30" s="310">
        <v>1024</v>
      </c>
      <c r="E30" s="303">
        <v>1070</v>
      </c>
      <c r="F30" s="310">
        <v>1020</v>
      </c>
      <c r="G30" s="310">
        <v>1406</v>
      </c>
      <c r="H30" s="310">
        <v>798</v>
      </c>
      <c r="I30" s="310">
        <v>930</v>
      </c>
      <c r="J30" s="310">
        <v>886</v>
      </c>
      <c r="K30" s="310">
        <v>381</v>
      </c>
      <c r="L30" s="316">
        <v>139</v>
      </c>
      <c r="M30" s="316">
        <v>71</v>
      </c>
      <c r="N30" s="316">
        <v>1</v>
      </c>
      <c r="O30" s="317">
        <v>7</v>
      </c>
      <c r="P30" s="316"/>
    </row>
    <row r="31" spans="2:16" ht="12" customHeight="1">
      <c r="B31" s="266" t="s">
        <v>1449</v>
      </c>
      <c r="C31" s="302">
        <f>SUM(D31:O31)</f>
        <v>6297</v>
      </c>
      <c r="D31" s="310">
        <v>784</v>
      </c>
      <c r="E31" s="303">
        <v>807</v>
      </c>
      <c r="F31" s="310">
        <v>835</v>
      </c>
      <c r="G31" s="310">
        <v>1171</v>
      </c>
      <c r="H31" s="310">
        <v>656</v>
      </c>
      <c r="I31" s="310">
        <v>842</v>
      </c>
      <c r="J31" s="310">
        <v>821</v>
      </c>
      <c r="K31" s="310">
        <v>278</v>
      </c>
      <c r="L31" s="316">
        <v>70</v>
      </c>
      <c r="M31" s="316">
        <v>33</v>
      </c>
      <c r="N31" s="316">
        <v>0</v>
      </c>
      <c r="O31" s="317">
        <v>0</v>
      </c>
      <c r="P31" s="316"/>
    </row>
    <row r="32" spans="2:27" s="309" customFormat="1" ht="6" customHeight="1">
      <c r="B32" s="266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1"/>
      <c r="P32" s="310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</row>
    <row r="33" spans="2:16" ht="12" customHeight="1">
      <c r="B33" s="261" t="s">
        <v>1445</v>
      </c>
      <c r="C33" s="262">
        <f aca="true" t="shared" si="5" ref="C33:O33">SUM(C34:C47)</f>
        <v>29091</v>
      </c>
      <c r="D33" s="262">
        <f t="shared" si="5"/>
        <v>3335</v>
      </c>
      <c r="E33" s="262">
        <f t="shared" si="5"/>
        <v>3138</v>
      </c>
      <c r="F33" s="262">
        <f t="shared" si="5"/>
        <v>2438</v>
      </c>
      <c r="G33" s="262">
        <f t="shared" si="5"/>
        <v>2847</v>
      </c>
      <c r="H33" s="262">
        <f t="shared" si="5"/>
        <v>1635</v>
      </c>
      <c r="I33" s="262">
        <f t="shared" si="5"/>
        <v>2202</v>
      </c>
      <c r="J33" s="262">
        <f t="shared" si="5"/>
        <v>3419</v>
      </c>
      <c r="K33" s="262">
        <f t="shared" si="5"/>
        <v>2968</v>
      </c>
      <c r="L33" s="262">
        <f t="shared" si="5"/>
        <v>2509</v>
      </c>
      <c r="M33" s="262">
        <f t="shared" si="5"/>
        <v>4420</v>
      </c>
      <c r="N33" s="262">
        <f t="shared" si="5"/>
        <v>92</v>
      </c>
      <c r="O33" s="263">
        <f t="shared" si="5"/>
        <v>88</v>
      </c>
      <c r="P33" s="264"/>
    </row>
    <row r="34" spans="2:27" s="309" customFormat="1" ht="12" customHeight="1">
      <c r="B34" s="266" t="s">
        <v>1454</v>
      </c>
      <c r="C34" s="302">
        <f aca="true" t="shared" si="6" ref="C34:C47">SUM(D34:O34)</f>
        <v>4369</v>
      </c>
      <c r="D34" s="310">
        <v>457</v>
      </c>
      <c r="E34" s="303">
        <v>421</v>
      </c>
      <c r="F34" s="310">
        <v>310</v>
      </c>
      <c r="G34" s="310">
        <v>349</v>
      </c>
      <c r="H34" s="310">
        <v>211</v>
      </c>
      <c r="I34" s="310">
        <v>306</v>
      </c>
      <c r="J34" s="310">
        <v>493</v>
      </c>
      <c r="K34" s="310">
        <v>445</v>
      </c>
      <c r="L34" s="310">
        <v>417</v>
      </c>
      <c r="M34" s="310">
        <v>903</v>
      </c>
      <c r="N34" s="310">
        <v>32</v>
      </c>
      <c r="O34" s="311">
        <v>25</v>
      </c>
      <c r="P34" s="310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</row>
    <row r="35" spans="2:27" s="309" customFormat="1" ht="12" customHeight="1">
      <c r="B35" s="266" t="s">
        <v>1455</v>
      </c>
      <c r="C35" s="302">
        <f t="shared" si="6"/>
        <v>5738</v>
      </c>
      <c r="D35" s="310">
        <v>630</v>
      </c>
      <c r="E35" s="303">
        <v>642</v>
      </c>
      <c r="F35" s="310">
        <v>451</v>
      </c>
      <c r="G35" s="310">
        <v>554</v>
      </c>
      <c r="H35" s="310">
        <v>262</v>
      </c>
      <c r="I35" s="310">
        <v>388</v>
      </c>
      <c r="J35" s="310">
        <v>545</v>
      </c>
      <c r="K35" s="310">
        <v>578</v>
      </c>
      <c r="L35" s="310">
        <v>522</v>
      </c>
      <c r="M35" s="310">
        <v>1108</v>
      </c>
      <c r="N35" s="310">
        <v>21</v>
      </c>
      <c r="O35" s="311">
        <v>37</v>
      </c>
      <c r="P35" s="310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</row>
    <row r="36" spans="2:27" s="309" customFormat="1" ht="12" customHeight="1">
      <c r="B36" s="266" t="s">
        <v>523</v>
      </c>
      <c r="C36" s="302">
        <f t="shared" si="6"/>
        <v>1113</v>
      </c>
      <c r="D36" s="310">
        <v>167</v>
      </c>
      <c r="E36" s="303">
        <v>113</v>
      </c>
      <c r="F36" s="310">
        <v>115</v>
      </c>
      <c r="G36" s="310">
        <v>190</v>
      </c>
      <c r="H36" s="310">
        <v>114</v>
      </c>
      <c r="I36" s="310">
        <v>153</v>
      </c>
      <c r="J36" s="310">
        <v>174</v>
      </c>
      <c r="K36" s="310">
        <v>66</v>
      </c>
      <c r="L36" s="310">
        <v>13</v>
      </c>
      <c r="M36" s="310">
        <v>4</v>
      </c>
      <c r="N36" s="310">
        <v>0</v>
      </c>
      <c r="O36" s="311">
        <v>4</v>
      </c>
      <c r="P36" s="310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</row>
    <row r="37" spans="2:27" s="309" customFormat="1" ht="12" customHeight="1">
      <c r="B37" s="266" t="s">
        <v>1456</v>
      </c>
      <c r="C37" s="302">
        <f t="shared" si="6"/>
        <v>1327</v>
      </c>
      <c r="D37" s="310">
        <v>68</v>
      </c>
      <c r="E37" s="303">
        <v>108</v>
      </c>
      <c r="F37" s="310">
        <v>95</v>
      </c>
      <c r="G37" s="310">
        <v>126</v>
      </c>
      <c r="H37" s="310">
        <v>72</v>
      </c>
      <c r="I37" s="310">
        <v>157</v>
      </c>
      <c r="J37" s="310">
        <v>266</v>
      </c>
      <c r="K37" s="310">
        <v>238</v>
      </c>
      <c r="L37" s="310">
        <v>134</v>
      </c>
      <c r="M37" s="310">
        <v>60</v>
      </c>
      <c r="N37" s="310">
        <v>2</v>
      </c>
      <c r="O37" s="311">
        <v>1</v>
      </c>
      <c r="P37" s="310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</row>
    <row r="38" spans="2:27" s="309" customFormat="1" ht="12" customHeight="1">
      <c r="B38" s="266" t="s">
        <v>1457</v>
      </c>
      <c r="C38" s="302">
        <f t="shared" si="6"/>
        <v>1828</v>
      </c>
      <c r="D38" s="310">
        <v>181</v>
      </c>
      <c r="E38" s="303">
        <v>143</v>
      </c>
      <c r="F38" s="310">
        <v>113</v>
      </c>
      <c r="G38" s="310">
        <v>145</v>
      </c>
      <c r="H38" s="310">
        <v>79</v>
      </c>
      <c r="I38" s="310">
        <v>126</v>
      </c>
      <c r="J38" s="310">
        <v>261</v>
      </c>
      <c r="K38" s="310">
        <v>223</v>
      </c>
      <c r="L38" s="310">
        <v>207</v>
      </c>
      <c r="M38" s="310">
        <v>340</v>
      </c>
      <c r="N38" s="310">
        <v>10</v>
      </c>
      <c r="O38" s="311">
        <v>0</v>
      </c>
      <c r="P38" s="310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</row>
    <row r="39" spans="2:27" s="309" customFormat="1" ht="12" customHeight="1">
      <c r="B39" s="266" t="s">
        <v>1324</v>
      </c>
      <c r="C39" s="302">
        <f t="shared" si="6"/>
        <v>1242</v>
      </c>
      <c r="D39" s="310">
        <v>128</v>
      </c>
      <c r="E39" s="303">
        <v>97</v>
      </c>
      <c r="F39" s="310">
        <v>81</v>
      </c>
      <c r="G39" s="310">
        <v>83</v>
      </c>
      <c r="H39" s="310">
        <v>49</v>
      </c>
      <c r="I39" s="310">
        <v>58</v>
      </c>
      <c r="J39" s="310">
        <v>108</v>
      </c>
      <c r="K39" s="310">
        <v>115</v>
      </c>
      <c r="L39" s="310">
        <v>151</v>
      </c>
      <c r="M39" s="310">
        <v>360</v>
      </c>
      <c r="N39" s="310">
        <v>9</v>
      </c>
      <c r="O39" s="311">
        <v>3</v>
      </c>
      <c r="P39" s="310"/>
      <c r="Q39" s="312"/>
      <c r="R39" s="312"/>
      <c r="S39" s="312"/>
      <c r="T39" s="312"/>
      <c r="U39" s="312"/>
      <c r="V39" s="312"/>
      <c r="W39" s="312"/>
      <c r="X39" s="312"/>
      <c r="Y39" s="312"/>
      <c r="Z39" s="312"/>
      <c r="AA39" s="312"/>
    </row>
    <row r="40" spans="2:27" s="309" customFormat="1" ht="12" customHeight="1">
      <c r="B40" s="266" t="s">
        <v>1458</v>
      </c>
      <c r="C40" s="302">
        <f t="shared" si="6"/>
        <v>1885</v>
      </c>
      <c r="D40" s="310">
        <v>118</v>
      </c>
      <c r="E40" s="303">
        <v>158</v>
      </c>
      <c r="F40" s="310">
        <v>108</v>
      </c>
      <c r="G40" s="310">
        <v>134</v>
      </c>
      <c r="H40" s="310">
        <v>71</v>
      </c>
      <c r="I40" s="310">
        <v>98</v>
      </c>
      <c r="J40" s="310">
        <v>222</v>
      </c>
      <c r="K40" s="310">
        <v>204</v>
      </c>
      <c r="L40" s="310">
        <v>202</v>
      </c>
      <c r="M40" s="310">
        <v>560</v>
      </c>
      <c r="N40" s="310">
        <v>10</v>
      </c>
      <c r="O40" s="311">
        <v>0</v>
      </c>
      <c r="P40" s="310"/>
      <c r="Q40" s="312"/>
      <c r="R40" s="312"/>
      <c r="S40" s="312"/>
      <c r="T40" s="312"/>
      <c r="U40" s="312"/>
      <c r="V40" s="312"/>
      <c r="W40" s="312"/>
      <c r="X40" s="312"/>
      <c r="Y40" s="312"/>
      <c r="Z40" s="312"/>
      <c r="AA40" s="312"/>
    </row>
    <row r="41" spans="2:27" s="309" customFormat="1" ht="12" customHeight="1">
      <c r="B41" s="266" t="s">
        <v>528</v>
      </c>
      <c r="C41" s="302">
        <f t="shared" si="6"/>
        <v>1230</v>
      </c>
      <c r="D41" s="310">
        <v>144</v>
      </c>
      <c r="E41" s="303">
        <v>157</v>
      </c>
      <c r="F41" s="310">
        <v>117</v>
      </c>
      <c r="G41" s="310">
        <v>130</v>
      </c>
      <c r="H41" s="310">
        <v>81</v>
      </c>
      <c r="I41" s="310">
        <v>95</v>
      </c>
      <c r="J41" s="310">
        <v>137</v>
      </c>
      <c r="K41" s="310">
        <v>141</v>
      </c>
      <c r="L41" s="310">
        <v>102</v>
      </c>
      <c r="M41" s="310">
        <v>126</v>
      </c>
      <c r="N41" s="310">
        <v>0</v>
      </c>
      <c r="O41" s="311">
        <v>0</v>
      </c>
      <c r="P41" s="310"/>
      <c r="Q41" s="312"/>
      <c r="R41" s="312"/>
      <c r="S41" s="312"/>
      <c r="T41" s="312"/>
      <c r="U41" s="312"/>
      <c r="V41" s="312"/>
      <c r="W41" s="312"/>
      <c r="X41" s="312"/>
      <c r="Y41" s="312"/>
      <c r="Z41" s="312"/>
      <c r="AA41" s="312"/>
    </row>
    <row r="42" spans="2:27" s="309" customFormat="1" ht="12" customHeight="1">
      <c r="B42" s="266" t="s">
        <v>529</v>
      </c>
      <c r="C42" s="302">
        <f t="shared" si="6"/>
        <v>2476</v>
      </c>
      <c r="D42" s="310">
        <v>231</v>
      </c>
      <c r="E42" s="303">
        <v>238</v>
      </c>
      <c r="F42" s="310">
        <v>197</v>
      </c>
      <c r="G42" s="310">
        <v>205</v>
      </c>
      <c r="H42" s="310">
        <v>129</v>
      </c>
      <c r="I42" s="310">
        <v>136</v>
      </c>
      <c r="J42" s="310">
        <v>279</v>
      </c>
      <c r="K42" s="310">
        <v>310</v>
      </c>
      <c r="L42" s="310">
        <v>296</v>
      </c>
      <c r="M42" s="310">
        <v>451</v>
      </c>
      <c r="N42" s="310">
        <v>0</v>
      </c>
      <c r="O42" s="311">
        <v>4</v>
      </c>
      <c r="P42" s="310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</row>
    <row r="43" spans="2:27" s="309" customFormat="1" ht="12" customHeight="1">
      <c r="B43" s="266" t="s">
        <v>1459</v>
      </c>
      <c r="C43" s="302">
        <f t="shared" si="6"/>
        <v>1518</v>
      </c>
      <c r="D43" s="310">
        <v>340</v>
      </c>
      <c r="E43" s="303">
        <v>272</v>
      </c>
      <c r="F43" s="310">
        <v>236</v>
      </c>
      <c r="G43" s="310">
        <v>247</v>
      </c>
      <c r="H43" s="310">
        <v>144</v>
      </c>
      <c r="I43" s="310">
        <v>138</v>
      </c>
      <c r="J43" s="310">
        <v>104</v>
      </c>
      <c r="K43" s="310">
        <v>24</v>
      </c>
      <c r="L43" s="310">
        <v>7</v>
      </c>
      <c r="M43" s="310">
        <v>3</v>
      </c>
      <c r="N43" s="310">
        <v>0</v>
      </c>
      <c r="O43" s="311">
        <v>3</v>
      </c>
      <c r="P43" s="310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</row>
    <row r="44" spans="2:27" s="309" customFormat="1" ht="12" customHeight="1">
      <c r="B44" s="266" t="s">
        <v>1460</v>
      </c>
      <c r="C44" s="302">
        <f t="shared" si="6"/>
        <v>874</v>
      </c>
      <c r="D44" s="310">
        <v>111</v>
      </c>
      <c r="E44" s="303">
        <v>124</v>
      </c>
      <c r="F44" s="310">
        <v>80</v>
      </c>
      <c r="G44" s="310">
        <v>88</v>
      </c>
      <c r="H44" s="310">
        <v>69</v>
      </c>
      <c r="I44" s="310">
        <v>74</v>
      </c>
      <c r="J44" s="310">
        <v>113</v>
      </c>
      <c r="K44" s="310">
        <v>99</v>
      </c>
      <c r="L44" s="310">
        <v>67</v>
      </c>
      <c r="M44" s="310">
        <v>47</v>
      </c>
      <c r="N44" s="310">
        <v>1</v>
      </c>
      <c r="O44" s="311">
        <v>1</v>
      </c>
      <c r="P44" s="310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</row>
    <row r="45" spans="2:27" s="309" customFormat="1" ht="12" customHeight="1">
      <c r="B45" s="266" t="s">
        <v>1461</v>
      </c>
      <c r="C45" s="302">
        <f t="shared" si="6"/>
        <v>1316</v>
      </c>
      <c r="D45" s="310">
        <v>173</v>
      </c>
      <c r="E45" s="303">
        <v>158</v>
      </c>
      <c r="F45" s="310">
        <v>128</v>
      </c>
      <c r="G45" s="310">
        <v>146</v>
      </c>
      <c r="H45" s="310">
        <v>86</v>
      </c>
      <c r="I45" s="310">
        <v>133</v>
      </c>
      <c r="J45" s="310">
        <v>159</v>
      </c>
      <c r="K45" s="310">
        <v>133</v>
      </c>
      <c r="L45" s="310">
        <v>94</v>
      </c>
      <c r="M45" s="310">
        <v>106</v>
      </c>
      <c r="N45" s="310">
        <v>0</v>
      </c>
      <c r="O45" s="311">
        <v>0</v>
      </c>
      <c r="P45" s="310"/>
      <c r="Q45" s="312"/>
      <c r="R45" s="312"/>
      <c r="S45" s="312"/>
      <c r="T45" s="312"/>
      <c r="U45" s="312"/>
      <c r="V45" s="312"/>
      <c r="W45" s="312"/>
      <c r="X45" s="312"/>
      <c r="Y45" s="312"/>
      <c r="Z45" s="312"/>
      <c r="AA45" s="312"/>
    </row>
    <row r="46" spans="2:27" s="309" customFormat="1" ht="12" customHeight="1">
      <c r="B46" s="266" t="s">
        <v>1462</v>
      </c>
      <c r="C46" s="302">
        <f t="shared" si="6"/>
        <v>1184</v>
      </c>
      <c r="D46" s="310">
        <v>173</v>
      </c>
      <c r="E46" s="303">
        <v>152</v>
      </c>
      <c r="F46" s="310">
        <v>123</v>
      </c>
      <c r="G46" s="310">
        <v>131</v>
      </c>
      <c r="H46" s="310">
        <v>75</v>
      </c>
      <c r="I46" s="310">
        <v>104</v>
      </c>
      <c r="J46" s="310">
        <v>152</v>
      </c>
      <c r="K46" s="310">
        <v>123</v>
      </c>
      <c r="L46" s="310">
        <v>78</v>
      </c>
      <c r="M46" s="310">
        <v>72</v>
      </c>
      <c r="N46" s="310">
        <v>0</v>
      </c>
      <c r="O46" s="311">
        <v>1</v>
      </c>
      <c r="P46" s="310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2"/>
    </row>
    <row r="47" spans="2:27" s="309" customFormat="1" ht="12" customHeight="1">
      <c r="B47" s="266" t="s">
        <v>1330</v>
      </c>
      <c r="C47" s="302">
        <f t="shared" si="6"/>
        <v>2991</v>
      </c>
      <c r="D47" s="310">
        <v>414</v>
      </c>
      <c r="E47" s="303">
        <v>355</v>
      </c>
      <c r="F47" s="310">
        <v>284</v>
      </c>
      <c r="G47" s="310">
        <v>319</v>
      </c>
      <c r="H47" s="310">
        <v>193</v>
      </c>
      <c r="I47" s="310">
        <v>236</v>
      </c>
      <c r="J47" s="310">
        <v>406</v>
      </c>
      <c r="K47" s="310">
        <v>269</v>
      </c>
      <c r="L47" s="310">
        <v>219</v>
      </c>
      <c r="M47" s="310">
        <v>280</v>
      </c>
      <c r="N47" s="310">
        <v>7</v>
      </c>
      <c r="O47" s="311">
        <v>9</v>
      </c>
      <c r="P47" s="310"/>
      <c r="Q47" s="312"/>
      <c r="R47" s="312"/>
      <c r="S47" s="312"/>
      <c r="T47" s="312"/>
      <c r="U47" s="312"/>
      <c r="V47" s="312"/>
      <c r="W47" s="312"/>
      <c r="X47" s="312"/>
      <c r="Y47" s="312"/>
      <c r="Z47" s="312"/>
      <c r="AA47" s="312"/>
    </row>
    <row r="48" spans="2:27" s="313" customFormat="1" ht="7.5" customHeight="1">
      <c r="B48" s="277"/>
      <c r="C48" s="318"/>
      <c r="D48" s="318"/>
      <c r="E48" s="318"/>
      <c r="F48" s="318"/>
      <c r="G48" s="318"/>
      <c r="H48" s="318"/>
      <c r="I48" s="318"/>
      <c r="J48" s="318"/>
      <c r="K48" s="318"/>
      <c r="L48" s="318"/>
      <c r="M48" s="318"/>
      <c r="N48" s="318"/>
      <c r="O48" s="319"/>
      <c r="P48" s="318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</row>
    <row r="49" spans="2:27" s="309" customFormat="1" ht="6.75" customHeight="1">
      <c r="B49" s="266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1"/>
      <c r="P49" s="310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</row>
    <row r="50" spans="2:27" s="313" customFormat="1" ht="12" customHeight="1">
      <c r="B50" s="271" t="s">
        <v>1450</v>
      </c>
      <c r="C50" s="272">
        <f>SUM(C51:C58)</f>
        <v>11960</v>
      </c>
      <c r="D50" s="272">
        <f>SUM(D51:D58)</f>
        <v>1485</v>
      </c>
      <c r="E50" s="272">
        <f>SUM(E51:E58)</f>
        <v>1245</v>
      </c>
      <c r="F50" s="272">
        <f>SUM(F51:F58)</f>
        <v>1193</v>
      </c>
      <c r="G50" s="272">
        <v>1774</v>
      </c>
      <c r="H50" s="272">
        <v>1063</v>
      </c>
      <c r="I50" s="272">
        <f aca="true" t="shared" si="7" ref="I50:O50">SUM(I51:I58)</f>
        <v>1502</v>
      </c>
      <c r="J50" s="272">
        <f t="shared" si="7"/>
        <v>1893</v>
      </c>
      <c r="K50" s="272">
        <f t="shared" si="7"/>
        <v>1021</v>
      </c>
      <c r="L50" s="272">
        <f t="shared" si="7"/>
        <v>445</v>
      </c>
      <c r="M50" s="272">
        <f t="shared" si="7"/>
        <v>263</v>
      </c>
      <c r="N50" s="272">
        <f t="shared" si="7"/>
        <v>73</v>
      </c>
      <c r="O50" s="273">
        <f t="shared" si="7"/>
        <v>3</v>
      </c>
      <c r="P50" s="26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</row>
    <row r="51" spans="2:27" s="309" customFormat="1" ht="12" customHeight="1">
      <c r="B51" s="266" t="s">
        <v>1331</v>
      </c>
      <c r="C51" s="302">
        <f>SUM(D51:O51)</f>
        <v>2859</v>
      </c>
      <c r="D51" s="310">
        <v>222</v>
      </c>
      <c r="E51" s="303">
        <v>244</v>
      </c>
      <c r="F51" s="310">
        <v>231</v>
      </c>
      <c r="G51" s="310">
        <v>299</v>
      </c>
      <c r="H51" s="310">
        <v>196</v>
      </c>
      <c r="I51" s="310">
        <v>329</v>
      </c>
      <c r="J51" s="310">
        <v>542</v>
      </c>
      <c r="K51" s="310">
        <v>384</v>
      </c>
      <c r="L51" s="310">
        <v>183</v>
      </c>
      <c r="M51" s="310">
        <v>158</v>
      </c>
      <c r="N51" s="310">
        <v>70</v>
      </c>
      <c r="O51" s="311">
        <v>1</v>
      </c>
      <c r="P51" s="310"/>
      <c r="Q51" s="312"/>
      <c r="R51" s="312"/>
      <c r="S51" s="312"/>
      <c r="T51" s="312"/>
      <c r="U51" s="312"/>
      <c r="V51" s="312"/>
      <c r="W51" s="312"/>
      <c r="X51" s="312"/>
      <c r="Y51" s="312"/>
      <c r="Z51" s="312"/>
      <c r="AA51" s="312"/>
    </row>
    <row r="52" spans="2:27" s="309" customFormat="1" ht="12" customHeight="1">
      <c r="B52" s="266" t="s">
        <v>1463</v>
      </c>
      <c r="C52" s="302">
        <v>1227</v>
      </c>
      <c r="D52" s="310">
        <v>140</v>
      </c>
      <c r="E52" s="303">
        <v>159</v>
      </c>
      <c r="F52" s="310">
        <v>169</v>
      </c>
      <c r="G52" s="310">
        <v>210</v>
      </c>
      <c r="H52" s="310">
        <v>146</v>
      </c>
      <c r="I52" s="310">
        <v>189</v>
      </c>
      <c r="J52" s="310">
        <v>151</v>
      </c>
      <c r="K52" s="310">
        <v>43</v>
      </c>
      <c r="L52" s="310">
        <v>11</v>
      </c>
      <c r="M52" s="310">
        <v>5</v>
      </c>
      <c r="N52" s="310">
        <v>0</v>
      </c>
      <c r="O52" s="311">
        <v>1</v>
      </c>
      <c r="P52" s="310"/>
      <c r="Q52" s="312"/>
      <c r="R52" s="312"/>
      <c r="S52" s="312"/>
      <c r="T52" s="312"/>
      <c r="U52" s="312"/>
      <c r="V52" s="312"/>
      <c r="W52" s="312"/>
      <c r="X52" s="312"/>
      <c r="Y52" s="312"/>
      <c r="Z52" s="312"/>
      <c r="AA52" s="312"/>
    </row>
    <row r="53" spans="2:27" s="309" customFormat="1" ht="12" customHeight="1">
      <c r="B53" s="266" t="s">
        <v>1464</v>
      </c>
      <c r="C53" s="302">
        <f>SUM(D53:O53)</f>
        <v>861</v>
      </c>
      <c r="D53" s="310">
        <v>88</v>
      </c>
      <c r="E53" s="303">
        <v>105</v>
      </c>
      <c r="F53" s="310">
        <v>108</v>
      </c>
      <c r="G53" s="310">
        <v>168</v>
      </c>
      <c r="H53" s="310">
        <v>86</v>
      </c>
      <c r="I53" s="310">
        <v>133</v>
      </c>
      <c r="J53" s="310">
        <v>115</v>
      </c>
      <c r="K53" s="310">
        <v>37</v>
      </c>
      <c r="L53" s="310">
        <v>10</v>
      </c>
      <c r="M53" s="310">
        <v>11</v>
      </c>
      <c r="N53" s="310">
        <v>0</v>
      </c>
      <c r="O53" s="311">
        <v>0</v>
      </c>
      <c r="P53" s="310"/>
      <c r="Q53" s="312"/>
      <c r="R53" s="312"/>
      <c r="S53" s="312"/>
      <c r="T53" s="312"/>
      <c r="U53" s="312"/>
      <c r="V53" s="312"/>
      <c r="W53" s="312"/>
      <c r="X53" s="312"/>
      <c r="Y53" s="312"/>
      <c r="Z53" s="312"/>
      <c r="AA53" s="312"/>
    </row>
    <row r="54" spans="2:16" ht="12" customHeight="1">
      <c r="B54" s="266" t="s">
        <v>1334</v>
      </c>
      <c r="C54" s="302">
        <f>SUM(D54:O54)</f>
        <v>1331</v>
      </c>
      <c r="D54" s="310">
        <v>232</v>
      </c>
      <c r="E54" s="303">
        <v>147</v>
      </c>
      <c r="F54" s="310">
        <v>150</v>
      </c>
      <c r="G54" s="310">
        <v>235</v>
      </c>
      <c r="H54" s="310">
        <v>109</v>
      </c>
      <c r="I54" s="310">
        <v>176</v>
      </c>
      <c r="J54" s="310">
        <v>179</v>
      </c>
      <c r="K54" s="310">
        <v>72</v>
      </c>
      <c r="L54" s="316">
        <v>24</v>
      </c>
      <c r="M54" s="316">
        <v>6</v>
      </c>
      <c r="N54" s="316">
        <v>0</v>
      </c>
      <c r="O54" s="317">
        <v>1</v>
      </c>
      <c r="P54" s="316"/>
    </row>
    <row r="55" spans="2:16" ht="12" customHeight="1">
      <c r="B55" s="266" t="s">
        <v>1465</v>
      </c>
      <c r="C55" s="302">
        <f>SUM(D55:O55)</f>
        <v>1120</v>
      </c>
      <c r="D55" s="310">
        <v>79</v>
      </c>
      <c r="E55" s="303">
        <v>103</v>
      </c>
      <c r="F55" s="310">
        <v>98</v>
      </c>
      <c r="G55" s="310">
        <v>155</v>
      </c>
      <c r="H55" s="310">
        <v>116</v>
      </c>
      <c r="I55" s="310">
        <v>123</v>
      </c>
      <c r="J55" s="310">
        <v>222</v>
      </c>
      <c r="K55" s="310">
        <v>122</v>
      </c>
      <c r="L55" s="316">
        <v>70</v>
      </c>
      <c r="M55" s="316">
        <v>31</v>
      </c>
      <c r="N55" s="316">
        <v>1</v>
      </c>
      <c r="O55" s="317">
        <v>0</v>
      </c>
      <c r="P55" s="316"/>
    </row>
    <row r="56" spans="2:15" ht="12" customHeight="1">
      <c r="B56" s="266" t="s">
        <v>538</v>
      </c>
      <c r="C56" s="302">
        <v>1796</v>
      </c>
      <c r="D56" s="310">
        <v>436</v>
      </c>
      <c r="E56" s="303">
        <v>205</v>
      </c>
      <c r="F56" s="310">
        <v>189</v>
      </c>
      <c r="G56" s="310">
        <v>152</v>
      </c>
      <c r="H56" s="310">
        <v>163</v>
      </c>
      <c r="I56" s="310">
        <v>179</v>
      </c>
      <c r="J56" s="310">
        <v>215</v>
      </c>
      <c r="K56" s="310">
        <v>100</v>
      </c>
      <c r="L56" s="316">
        <v>38</v>
      </c>
      <c r="M56" s="316">
        <v>19</v>
      </c>
      <c r="N56" s="316">
        <v>0</v>
      </c>
      <c r="O56" s="317">
        <v>0</v>
      </c>
    </row>
    <row r="57" spans="2:16" ht="12" customHeight="1">
      <c r="B57" s="266" t="s">
        <v>1466</v>
      </c>
      <c r="C57" s="302">
        <f>SUM(D57:O57)</f>
        <v>1088</v>
      </c>
      <c r="D57" s="310">
        <v>82</v>
      </c>
      <c r="E57" s="303">
        <v>77</v>
      </c>
      <c r="F57" s="310">
        <v>81</v>
      </c>
      <c r="G57" s="310">
        <v>176</v>
      </c>
      <c r="H57" s="310">
        <v>88</v>
      </c>
      <c r="I57" s="310">
        <v>151</v>
      </c>
      <c r="J57" s="310">
        <v>191</v>
      </c>
      <c r="K57" s="310">
        <v>142</v>
      </c>
      <c r="L57" s="316">
        <v>76</v>
      </c>
      <c r="M57" s="316">
        <v>23</v>
      </c>
      <c r="N57" s="316">
        <v>1</v>
      </c>
      <c r="O57" s="317">
        <v>0</v>
      </c>
      <c r="P57" s="316"/>
    </row>
    <row r="58" spans="2:16" ht="11.25" customHeight="1">
      <c r="B58" s="266" t="s">
        <v>1467</v>
      </c>
      <c r="C58" s="302">
        <f>SUM(D58:O58)</f>
        <v>1678</v>
      </c>
      <c r="D58" s="310">
        <v>206</v>
      </c>
      <c r="E58" s="303">
        <v>205</v>
      </c>
      <c r="F58" s="310">
        <v>167</v>
      </c>
      <c r="G58" s="310">
        <v>279</v>
      </c>
      <c r="H58" s="310">
        <v>156</v>
      </c>
      <c r="I58" s="310">
        <v>222</v>
      </c>
      <c r="J58" s="310">
        <v>278</v>
      </c>
      <c r="K58" s="310">
        <v>121</v>
      </c>
      <c r="L58" s="316">
        <v>33</v>
      </c>
      <c r="M58" s="316">
        <v>10</v>
      </c>
      <c r="N58" s="316">
        <v>1</v>
      </c>
      <c r="O58" s="317">
        <v>0</v>
      </c>
      <c r="P58" s="316"/>
    </row>
    <row r="59" spans="2:16" ht="6.75" customHeight="1">
      <c r="B59" s="277"/>
      <c r="C59" s="310"/>
      <c r="D59" s="310"/>
      <c r="E59" s="318"/>
      <c r="F59" s="310"/>
      <c r="G59" s="310"/>
      <c r="H59" s="310"/>
      <c r="I59" s="310"/>
      <c r="J59" s="310"/>
      <c r="K59" s="310"/>
      <c r="L59" s="316"/>
      <c r="M59" s="316"/>
      <c r="N59" s="316"/>
      <c r="O59" s="317"/>
      <c r="P59" s="316"/>
    </row>
    <row r="60" spans="2:16" ht="9" customHeight="1">
      <c r="B60" s="266"/>
      <c r="C60" s="310"/>
      <c r="D60" s="310"/>
      <c r="E60" s="310"/>
      <c r="F60" s="310"/>
      <c r="G60" s="310"/>
      <c r="H60" s="310"/>
      <c r="I60" s="310"/>
      <c r="J60" s="310"/>
      <c r="K60" s="310"/>
      <c r="L60" s="316"/>
      <c r="M60" s="316"/>
      <c r="N60" s="316"/>
      <c r="O60" s="317"/>
      <c r="P60" s="316"/>
    </row>
    <row r="61" spans="2:16" ht="12.75" customHeight="1">
      <c r="B61" s="261" t="s">
        <v>1452</v>
      </c>
      <c r="C61" s="272">
        <v>84130</v>
      </c>
      <c r="D61" s="272">
        <f aca="true" t="shared" si="8" ref="D61:O61">SUM(D62:D75)</f>
        <v>5449</v>
      </c>
      <c r="E61" s="272">
        <f t="shared" si="8"/>
        <v>6196</v>
      </c>
      <c r="F61" s="272">
        <f t="shared" si="8"/>
        <v>6327</v>
      </c>
      <c r="G61" s="272">
        <f t="shared" si="8"/>
        <v>9697</v>
      </c>
      <c r="H61" s="272">
        <f t="shared" si="8"/>
        <v>5910</v>
      </c>
      <c r="I61" s="272">
        <f t="shared" si="8"/>
        <v>7096</v>
      </c>
      <c r="J61" s="272">
        <f t="shared" si="8"/>
        <v>5744</v>
      </c>
      <c r="K61" s="272">
        <f t="shared" si="8"/>
        <v>1323</v>
      </c>
      <c r="L61" s="272">
        <f t="shared" si="8"/>
        <v>250</v>
      </c>
      <c r="M61" s="272">
        <f t="shared" si="8"/>
        <v>86</v>
      </c>
      <c r="N61" s="272">
        <f t="shared" si="8"/>
        <v>6</v>
      </c>
      <c r="O61" s="273">
        <f t="shared" si="8"/>
        <v>46</v>
      </c>
      <c r="P61" s="315"/>
    </row>
    <row r="62" spans="2:16" ht="12" customHeight="1">
      <c r="B62" s="266" t="s">
        <v>1339</v>
      </c>
      <c r="C62" s="302">
        <f aca="true" t="shared" si="9" ref="C62:C75">SUM(D62:O62)</f>
        <v>9737</v>
      </c>
      <c r="D62" s="310">
        <v>1145</v>
      </c>
      <c r="E62" s="303">
        <v>1320</v>
      </c>
      <c r="F62" s="310">
        <v>1287</v>
      </c>
      <c r="G62" s="310">
        <v>1942</v>
      </c>
      <c r="H62" s="310">
        <v>1221</v>
      </c>
      <c r="I62" s="310">
        <v>1482</v>
      </c>
      <c r="J62" s="310">
        <v>1064</v>
      </c>
      <c r="K62" s="310">
        <v>229</v>
      </c>
      <c r="L62" s="316">
        <v>24</v>
      </c>
      <c r="M62" s="316">
        <v>3</v>
      </c>
      <c r="N62" s="316">
        <v>1</v>
      </c>
      <c r="O62" s="317">
        <v>19</v>
      </c>
      <c r="P62" s="316"/>
    </row>
    <row r="63" spans="2:16" ht="12" customHeight="1">
      <c r="B63" s="266" t="s">
        <v>1340</v>
      </c>
      <c r="C63" s="302">
        <f t="shared" si="9"/>
        <v>4325</v>
      </c>
      <c r="D63" s="310">
        <v>522</v>
      </c>
      <c r="E63" s="303">
        <v>592</v>
      </c>
      <c r="F63" s="310">
        <v>559</v>
      </c>
      <c r="G63" s="310">
        <v>941</v>
      </c>
      <c r="H63" s="310">
        <v>516</v>
      </c>
      <c r="I63" s="310">
        <v>677</v>
      </c>
      <c r="J63" s="310">
        <v>439</v>
      </c>
      <c r="K63" s="310">
        <v>69</v>
      </c>
      <c r="L63" s="316">
        <v>7</v>
      </c>
      <c r="M63" s="316">
        <v>3</v>
      </c>
      <c r="N63" s="316">
        <v>0</v>
      </c>
      <c r="O63" s="317">
        <v>0</v>
      </c>
      <c r="P63" s="316"/>
    </row>
    <row r="64" spans="2:16" ht="12" customHeight="1">
      <c r="B64" s="266" t="s">
        <v>1341</v>
      </c>
      <c r="C64" s="302">
        <f t="shared" si="9"/>
        <v>3404</v>
      </c>
      <c r="D64" s="310">
        <v>353</v>
      </c>
      <c r="E64" s="303">
        <v>483</v>
      </c>
      <c r="F64" s="310">
        <v>520</v>
      </c>
      <c r="G64" s="310">
        <v>767</v>
      </c>
      <c r="H64" s="310">
        <v>431</v>
      </c>
      <c r="I64" s="310">
        <v>487</v>
      </c>
      <c r="J64" s="310">
        <v>303</v>
      </c>
      <c r="K64" s="310">
        <v>52</v>
      </c>
      <c r="L64" s="316">
        <v>4</v>
      </c>
      <c r="M64" s="316">
        <v>2</v>
      </c>
      <c r="N64" s="316">
        <v>1</v>
      </c>
      <c r="O64" s="317">
        <v>1</v>
      </c>
      <c r="P64" s="316"/>
    </row>
    <row r="65" spans="2:16" ht="12" customHeight="1">
      <c r="B65" s="266" t="s">
        <v>1342</v>
      </c>
      <c r="C65" s="302">
        <f t="shared" si="9"/>
        <v>4830</v>
      </c>
      <c r="D65" s="310">
        <v>579</v>
      </c>
      <c r="E65" s="303">
        <v>629</v>
      </c>
      <c r="F65" s="310">
        <v>596</v>
      </c>
      <c r="G65" s="310">
        <v>951</v>
      </c>
      <c r="H65" s="310">
        <v>591</v>
      </c>
      <c r="I65" s="310">
        <v>716</v>
      </c>
      <c r="J65" s="310">
        <v>571</v>
      </c>
      <c r="K65" s="310">
        <v>157</v>
      </c>
      <c r="L65" s="316">
        <v>28</v>
      </c>
      <c r="M65" s="316">
        <v>9</v>
      </c>
      <c r="N65" s="316">
        <v>3</v>
      </c>
      <c r="O65" s="317">
        <v>0</v>
      </c>
      <c r="P65" s="316"/>
    </row>
    <row r="66" spans="2:16" ht="12" customHeight="1">
      <c r="B66" s="266" t="s">
        <v>1343</v>
      </c>
      <c r="C66" s="302">
        <f t="shared" si="9"/>
        <v>4558</v>
      </c>
      <c r="D66" s="310">
        <v>468</v>
      </c>
      <c r="E66" s="303">
        <v>513</v>
      </c>
      <c r="F66" s="310">
        <v>527</v>
      </c>
      <c r="G66" s="310">
        <v>751</v>
      </c>
      <c r="H66" s="310">
        <v>530</v>
      </c>
      <c r="I66" s="310">
        <v>753</v>
      </c>
      <c r="J66" s="310">
        <v>756</v>
      </c>
      <c r="K66" s="310">
        <v>204</v>
      </c>
      <c r="L66" s="316">
        <v>41</v>
      </c>
      <c r="M66" s="316">
        <v>6</v>
      </c>
      <c r="N66" s="316">
        <v>0</v>
      </c>
      <c r="O66" s="317">
        <v>9</v>
      </c>
      <c r="P66" s="316"/>
    </row>
    <row r="67" spans="2:16" ht="12" customHeight="1">
      <c r="B67" s="266" t="s">
        <v>1344</v>
      </c>
      <c r="C67" s="302">
        <f t="shared" si="9"/>
        <v>4174</v>
      </c>
      <c r="D67" s="310">
        <v>539</v>
      </c>
      <c r="E67" s="303">
        <v>498</v>
      </c>
      <c r="F67" s="310">
        <v>456</v>
      </c>
      <c r="G67" s="310">
        <v>739</v>
      </c>
      <c r="H67" s="310">
        <v>503</v>
      </c>
      <c r="I67" s="310">
        <v>674</v>
      </c>
      <c r="J67" s="310">
        <v>610</v>
      </c>
      <c r="K67" s="310">
        <v>123</v>
      </c>
      <c r="L67" s="316">
        <v>22</v>
      </c>
      <c r="M67" s="316">
        <v>6</v>
      </c>
      <c r="N67" s="316">
        <v>0</v>
      </c>
      <c r="O67" s="317">
        <v>4</v>
      </c>
      <c r="P67" s="316"/>
    </row>
    <row r="68" spans="2:16" ht="12" customHeight="1">
      <c r="B68" s="266" t="s">
        <v>1345</v>
      </c>
      <c r="C68" s="302">
        <f t="shared" si="9"/>
        <v>3914</v>
      </c>
      <c r="D68" s="310">
        <v>230</v>
      </c>
      <c r="E68" s="303">
        <v>299</v>
      </c>
      <c r="F68" s="310">
        <v>413</v>
      </c>
      <c r="G68" s="310">
        <v>687</v>
      </c>
      <c r="H68" s="310">
        <v>491</v>
      </c>
      <c r="I68" s="310">
        <v>705</v>
      </c>
      <c r="J68" s="310">
        <v>753</v>
      </c>
      <c r="K68" s="310">
        <v>222</v>
      </c>
      <c r="L68" s="316">
        <v>66</v>
      </c>
      <c r="M68" s="316">
        <v>47</v>
      </c>
      <c r="N68" s="316">
        <v>1</v>
      </c>
      <c r="O68" s="317">
        <v>0</v>
      </c>
      <c r="P68" s="316"/>
    </row>
    <row r="69" spans="2:16" ht="12" customHeight="1">
      <c r="B69" s="266" t="s">
        <v>1468</v>
      </c>
      <c r="C69" s="302">
        <f t="shared" si="9"/>
        <v>1481</v>
      </c>
      <c r="D69" s="310">
        <v>195</v>
      </c>
      <c r="E69" s="303">
        <v>214</v>
      </c>
      <c r="F69" s="310">
        <v>194</v>
      </c>
      <c r="G69" s="310">
        <v>327</v>
      </c>
      <c r="H69" s="310">
        <v>186</v>
      </c>
      <c r="I69" s="310">
        <v>213</v>
      </c>
      <c r="J69" s="310">
        <v>126</v>
      </c>
      <c r="K69" s="310">
        <v>22</v>
      </c>
      <c r="L69" s="316">
        <v>2</v>
      </c>
      <c r="M69" s="316">
        <v>0</v>
      </c>
      <c r="N69" s="316">
        <v>0</v>
      </c>
      <c r="O69" s="317">
        <v>2</v>
      </c>
      <c r="P69" s="316"/>
    </row>
    <row r="70" spans="2:16" ht="12" customHeight="1">
      <c r="B70" s="266" t="s">
        <v>1469</v>
      </c>
      <c r="C70" s="302">
        <f t="shared" si="9"/>
        <v>1678</v>
      </c>
      <c r="D70" s="310">
        <v>203</v>
      </c>
      <c r="E70" s="303">
        <v>262</v>
      </c>
      <c r="F70" s="310">
        <v>301</v>
      </c>
      <c r="G70" s="310">
        <v>430</v>
      </c>
      <c r="H70" s="310">
        <v>229</v>
      </c>
      <c r="I70" s="310">
        <v>161</v>
      </c>
      <c r="J70" s="310">
        <v>77</v>
      </c>
      <c r="K70" s="310">
        <v>10</v>
      </c>
      <c r="L70" s="316">
        <v>5</v>
      </c>
      <c r="M70" s="316">
        <v>0</v>
      </c>
      <c r="N70" s="316">
        <v>0</v>
      </c>
      <c r="O70" s="317">
        <v>0</v>
      </c>
      <c r="P70" s="316"/>
    </row>
    <row r="71" spans="2:16" ht="12" customHeight="1">
      <c r="B71" s="266" t="s">
        <v>545</v>
      </c>
      <c r="C71" s="302">
        <f t="shared" si="9"/>
        <v>1726</v>
      </c>
      <c r="D71" s="310">
        <v>184</v>
      </c>
      <c r="E71" s="303">
        <v>226</v>
      </c>
      <c r="F71" s="310">
        <v>292</v>
      </c>
      <c r="G71" s="310">
        <v>410</v>
      </c>
      <c r="H71" s="310">
        <v>234</v>
      </c>
      <c r="I71" s="310">
        <v>207</v>
      </c>
      <c r="J71" s="310">
        <v>141</v>
      </c>
      <c r="K71" s="310">
        <v>27</v>
      </c>
      <c r="L71" s="316">
        <v>4</v>
      </c>
      <c r="M71" s="316">
        <v>1</v>
      </c>
      <c r="N71" s="316">
        <v>0</v>
      </c>
      <c r="O71" s="317">
        <v>0</v>
      </c>
      <c r="P71" s="316"/>
    </row>
    <row r="72" spans="2:16" ht="12" customHeight="1">
      <c r="B72" s="266" t="s">
        <v>1470</v>
      </c>
      <c r="C72" s="302">
        <f t="shared" si="9"/>
        <v>2217</v>
      </c>
      <c r="D72" s="310">
        <v>237</v>
      </c>
      <c r="E72" s="303">
        <v>251</v>
      </c>
      <c r="F72" s="310">
        <v>282</v>
      </c>
      <c r="G72" s="310">
        <v>579</v>
      </c>
      <c r="H72" s="310">
        <v>332</v>
      </c>
      <c r="I72" s="310">
        <v>290</v>
      </c>
      <c r="J72" s="310">
        <v>194</v>
      </c>
      <c r="K72" s="310">
        <v>38</v>
      </c>
      <c r="L72" s="316">
        <v>11</v>
      </c>
      <c r="M72" s="316">
        <v>2</v>
      </c>
      <c r="N72" s="316">
        <v>0</v>
      </c>
      <c r="O72" s="317">
        <v>1</v>
      </c>
      <c r="P72" s="316"/>
    </row>
    <row r="73" spans="2:16" ht="12" customHeight="1">
      <c r="B73" s="266" t="s">
        <v>547</v>
      </c>
      <c r="C73" s="302">
        <f t="shared" si="9"/>
        <v>1699</v>
      </c>
      <c r="D73" s="310">
        <v>298</v>
      </c>
      <c r="E73" s="303">
        <v>331</v>
      </c>
      <c r="F73" s="310">
        <v>379</v>
      </c>
      <c r="G73" s="310">
        <v>372</v>
      </c>
      <c r="H73" s="310">
        <v>146</v>
      </c>
      <c r="I73" s="310">
        <v>111</v>
      </c>
      <c r="J73" s="310">
        <v>51</v>
      </c>
      <c r="K73" s="310">
        <v>7</v>
      </c>
      <c r="L73" s="316">
        <v>4</v>
      </c>
      <c r="M73" s="316">
        <v>0</v>
      </c>
      <c r="N73" s="316">
        <v>0</v>
      </c>
      <c r="O73" s="317">
        <v>0</v>
      </c>
      <c r="P73" s="316"/>
    </row>
    <row r="74" spans="2:16" ht="12" customHeight="1">
      <c r="B74" s="266" t="s">
        <v>548</v>
      </c>
      <c r="C74" s="302">
        <f t="shared" si="9"/>
        <v>2700</v>
      </c>
      <c r="D74" s="310">
        <v>343</v>
      </c>
      <c r="E74" s="303">
        <v>365</v>
      </c>
      <c r="F74" s="310">
        <v>338</v>
      </c>
      <c r="G74" s="310">
        <v>517</v>
      </c>
      <c r="H74" s="310">
        <v>325</v>
      </c>
      <c r="I74" s="310">
        <v>406</v>
      </c>
      <c r="J74" s="310">
        <v>323</v>
      </c>
      <c r="K74" s="310">
        <v>62</v>
      </c>
      <c r="L74" s="316">
        <v>10</v>
      </c>
      <c r="M74" s="316">
        <v>1</v>
      </c>
      <c r="N74" s="316">
        <v>0</v>
      </c>
      <c r="O74" s="317">
        <v>10</v>
      </c>
      <c r="P74" s="316"/>
    </row>
    <row r="75" spans="2:16" ht="12" customHeight="1">
      <c r="B75" s="266" t="s">
        <v>1471</v>
      </c>
      <c r="C75" s="302">
        <f t="shared" si="9"/>
        <v>1687</v>
      </c>
      <c r="D75" s="310">
        <v>153</v>
      </c>
      <c r="E75" s="303">
        <v>213</v>
      </c>
      <c r="F75" s="310">
        <v>183</v>
      </c>
      <c r="G75" s="310">
        <v>284</v>
      </c>
      <c r="H75" s="310">
        <v>175</v>
      </c>
      <c r="I75" s="310">
        <v>214</v>
      </c>
      <c r="J75" s="310">
        <v>336</v>
      </c>
      <c r="K75" s="310">
        <v>101</v>
      </c>
      <c r="L75" s="316">
        <v>22</v>
      </c>
      <c r="M75" s="316">
        <v>6</v>
      </c>
      <c r="N75" s="316">
        <v>0</v>
      </c>
      <c r="O75" s="317">
        <v>0</v>
      </c>
      <c r="P75" s="316"/>
    </row>
    <row r="76" spans="2:16" ht="6.75" customHeight="1">
      <c r="B76" s="320"/>
      <c r="C76" s="310"/>
      <c r="D76" s="310"/>
      <c r="E76" s="310"/>
      <c r="F76" s="310"/>
      <c r="G76" s="310"/>
      <c r="H76" s="310"/>
      <c r="I76" s="310"/>
      <c r="J76" s="310"/>
      <c r="K76" s="310"/>
      <c r="L76" s="316"/>
      <c r="M76" s="316"/>
      <c r="N76" s="316"/>
      <c r="O76" s="317"/>
      <c r="P76" s="316"/>
    </row>
    <row r="77" spans="2:16" ht="6.75" customHeight="1">
      <c r="B77" s="266"/>
      <c r="C77" s="310"/>
      <c r="D77" s="310"/>
      <c r="E77" s="310"/>
      <c r="F77" s="310"/>
      <c r="G77" s="310"/>
      <c r="H77" s="310"/>
      <c r="I77" s="310"/>
      <c r="J77" s="310"/>
      <c r="K77" s="310"/>
      <c r="L77" s="316"/>
      <c r="M77" s="316"/>
      <c r="N77" s="316"/>
      <c r="O77" s="317"/>
      <c r="P77" s="316"/>
    </row>
    <row r="78" spans="2:16" ht="12" customHeight="1">
      <c r="B78" s="261" t="s">
        <v>1453</v>
      </c>
      <c r="C78" s="272">
        <f aca="true" t="shared" si="10" ref="C78:O78">SUM(C79:C88)</f>
        <v>26597</v>
      </c>
      <c r="D78" s="272">
        <f t="shared" si="10"/>
        <v>3193</v>
      </c>
      <c r="E78" s="272">
        <f t="shared" si="10"/>
        <v>3361</v>
      </c>
      <c r="F78" s="272">
        <f t="shared" si="10"/>
        <v>3091</v>
      </c>
      <c r="G78" s="272">
        <f t="shared" si="10"/>
        <v>4255</v>
      </c>
      <c r="H78" s="272">
        <f t="shared" si="10"/>
        <v>2500</v>
      </c>
      <c r="I78" s="272">
        <f t="shared" si="10"/>
        <v>3219</v>
      </c>
      <c r="J78" s="272">
        <f t="shared" si="10"/>
        <v>3765</v>
      </c>
      <c r="K78" s="272">
        <f t="shared" si="10"/>
        <v>1938</v>
      </c>
      <c r="L78" s="272">
        <f t="shared" si="10"/>
        <v>879</v>
      </c>
      <c r="M78" s="272">
        <f t="shared" si="10"/>
        <v>373</v>
      </c>
      <c r="N78" s="272">
        <f t="shared" si="10"/>
        <v>4</v>
      </c>
      <c r="O78" s="273">
        <f t="shared" si="10"/>
        <v>19</v>
      </c>
      <c r="P78" s="264"/>
    </row>
    <row r="79" spans="2:16" ht="12" customHeight="1">
      <c r="B79" s="266" t="s">
        <v>1472</v>
      </c>
      <c r="C79" s="302">
        <f aca="true" t="shared" si="11" ref="C79:C88">SUM(D79:O79)</f>
        <v>5039</v>
      </c>
      <c r="D79" s="310">
        <v>645</v>
      </c>
      <c r="E79" s="303">
        <v>666</v>
      </c>
      <c r="F79" s="310">
        <v>538</v>
      </c>
      <c r="G79" s="310">
        <v>735</v>
      </c>
      <c r="H79" s="310">
        <v>442</v>
      </c>
      <c r="I79" s="310">
        <v>587</v>
      </c>
      <c r="J79" s="310">
        <v>772</v>
      </c>
      <c r="K79" s="310">
        <v>394</v>
      </c>
      <c r="L79" s="316">
        <v>181</v>
      </c>
      <c r="M79" s="316">
        <v>72</v>
      </c>
      <c r="N79" s="316">
        <v>0</v>
      </c>
      <c r="O79" s="317">
        <v>7</v>
      </c>
      <c r="P79" s="316"/>
    </row>
    <row r="80" spans="2:16" ht="12" customHeight="1">
      <c r="B80" s="266" t="s">
        <v>1350</v>
      </c>
      <c r="C80" s="302">
        <f t="shared" si="11"/>
        <v>3662</v>
      </c>
      <c r="D80" s="310">
        <v>510</v>
      </c>
      <c r="E80" s="303">
        <v>504</v>
      </c>
      <c r="F80" s="310">
        <v>469</v>
      </c>
      <c r="G80" s="310">
        <v>619</v>
      </c>
      <c r="H80" s="310">
        <v>359</v>
      </c>
      <c r="I80" s="310">
        <v>448</v>
      </c>
      <c r="J80" s="310">
        <v>460</v>
      </c>
      <c r="K80" s="310">
        <v>200</v>
      </c>
      <c r="L80" s="316">
        <v>68</v>
      </c>
      <c r="M80" s="316">
        <v>19</v>
      </c>
      <c r="N80" s="316">
        <v>1</v>
      </c>
      <c r="O80" s="317">
        <v>5</v>
      </c>
      <c r="P80" s="316"/>
    </row>
    <row r="81" spans="2:16" ht="12" customHeight="1">
      <c r="B81" s="266" t="s">
        <v>1351</v>
      </c>
      <c r="C81" s="302">
        <f t="shared" si="11"/>
        <v>3705</v>
      </c>
      <c r="D81" s="310">
        <v>346</v>
      </c>
      <c r="E81" s="303">
        <v>424</v>
      </c>
      <c r="F81" s="310">
        <v>407</v>
      </c>
      <c r="G81" s="310">
        <v>516</v>
      </c>
      <c r="H81" s="310">
        <v>361</v>
      </c>
      <c r="I81" s="310">
        <v>450</v>
      </c>
      <c r="J81" s="310">
        <v>640</v>
      </c>
      <c r="K81" s="310">
        <v>345</v>
      </c>
      <c r="L81" s="316">
        <v>161</v>
      </c>
      <c r="M81" s="316">
        <v>52</v>
      </c>
      <c r="N81" s="316">
        <v>1</v>
      </c>
      <c r="O81" s="317">
        <v>2</v>
      </c>
      <c r="P81" s="316"/>
    </row>
    <row r="82" spans="2:16" ht="12" customHeight="1">
      <c r="B82" s="266" t="s">
        <v>551</v>
      </c>
      <c r="C82" s="302">
        <f t="shared" si="11"/>
        <v>1198</v>
      </c>
      <c r="D82" s="310">
        <v>129</v>
      </c>
      <c r="E82" s="303">
        <v>144</v>
      </c>
      <c r="F82" s="310">
        <v>117</v>
      </c>
      <c r="G82" s="310">
        <v>177</v>
      </c>
      <c r="H82" s="310">
        <v>121</v>
      </c>
      <c r="I82" s="310">
        <v>176</v>
      </c>
      <c r="J82" s="310">
        <v>175</v>
      </c>
      <c r="K82" s="310">
        <v>105</v>
      </c>
      <c r="L82" s="316">
        <v>46</v>
      </c>
      <c r="M82" s="316">
        <v>7</v>
      </c>
      <c r="N82" s="316">
        <v>0</v>
      </c>
      <c r="O82" s="317">
        <v>1</v>
      </c>
      <c r="P82" s="316"/>
    </row>
    <row r="83" spans="2:16" ht="12" customHeight="1">
      <c r="B83" s="266" t="s">
        <v>552</v>
      </c>
      <c r="C83" s="302">
        <f t="shared" si="11"/>
        <v>1370</v>
      </c>
      <c r="D83" s="310">
        <v>267</v>
      </c>
      <c r="E83" s="303">
        <v>246</v>
      </c>
      <c r="F83" s="310">
        <v>209</v>
      </c>
      <c r="G83" s="310">
        <v>243</v>
      </c>
      <c r="H83" s="310">
        <v>101</v>
      </c>
      <c r="I83" s="310">
        <v>140</v>
      </c>
      <c r="J83" s="310">
        <v>124</v>
      </c>
      <c r="K83" s="310">
        <v>27</v>
      </c>
      <c r="L83" s="316">
        <v>10</v>
      </c>
      <c r="M83" s="316">
        <v>1</v>
      </c>
      <c r="N83" s="316">
        <v>0</v>
      </c>
      <c r="O83" s="317">
        <v>2</v>
      </c>
      <c r="P83" s="316"/>
    </row>
    <row r="84" spans="2:16" ht="12" customHeight="1">
      <c r="B84" s="266" t="s">
        <v>553</v>
      </c>
      <c r="C84" s="302">
        <f t="shared" si="11"/>
        <v>1158</v>
      </c>
      <c r="D84" s="310">
        <v>87</v>
      </c>
      <c r="E84" s="303">
        <v>120</v>
      </c>
      <c r="F84" s="310">
        <v>101</v>
      </c>
      <c r="G84" s="310">
        <v>199</v>
      </c>
      <c r="H84" s="310">
        <v>121</v>
      </c>
      <c r="I84" s="310">
        <v>167</v>
      </c>
      <c r="J84" s="310">
        <v>218</v>
      </c>
      <c r="K84" s="310">
        <v>98</v>
      </c>
      <c r="L84" s="316">
        <v>31</v>
      </c>
      <c r="M84" s="316">
        <v>16</v>
      </c>
      <c r="N84" s="316">
        <v>0</v>
      </c>
      <c r="O84" s="317">
        <v>0</v>
      </c>
      <c r="P84" s="316"/>
    </row>
    <row r="85" spans="2:16" ht="12" customHeight="1">
      <c r="B85" s="266" t="s">
        <v>554</v>
      </c>
      <c r="C85" s="302">
        <f t="shared" si="11"/>
        <v>3428</v>
      </c>
      <c r="D85" s="310">
        <v>289</v>
      </c>
      <c r="E85" s="303">
        <v>312</v>
      </c>
      <c r="F85" s="310">
        <v>283</v>
      </c>
      <c r="G85" s="310">
        <v>413</v>
      </c>
      <c r="H85" s="310">
        <v>254</v>
      </c>
      <c r="I85" s="310">
        <v>379</v>
      </c>
      <c r="J85" s="310">
        <v>594</v>
      </c>
      <c r="K85" s="310">
        <v>449</v>
      </c>
      <c r="L85" s="316">
        <v>276</v>
      </c>
      <c r="M85" s="316">
        <v>177</v>
      </c>
      <c r="N85" s="316">
        <v>2</v>
      </c>
      <c r="O85" s="317">
        <v>0</v>
      </c>
      <c r="P85" s="316"/>
    </row>
    <row r="86" spans="2:16" ht="12" customHeight="1">
      <c r="B86" s="266" t="s">
        <v>556</v>
      </c>
      <c r="C86" s="302">
        <f t="shared" si="11"/>
        <v>3401</v>
      </c>
      <c r="D86" s="310">
        <v>508</v>
      </c>
      <c r="E86" s="303">
        <v>527</v>
      </c>
      <c r="F86" s="310">
        <v>546</v>
      </c>
      <c r="G86" s="310">
        <v>755</v>
      </c>
      <c r="H86" s="310">
        <v>359</v>
      </c>
      <c r="I86" s="310">
        <v>368</v>
      </c>
      <c r="J86" s="310">
        <v>255</v>
      </c>
      <c r="K86" s="310">
        <v>55</v>
      </c>
      <c r="L86" s="316">
        <v>26</v>
      </c>
      <c r="M86" s="316">
        <v>1</v>
      </c>
      <c r="N86" s="316">
        <v>0</v>
      </c>
      <c r="O86" s="317">
        <v>1</v>
      </c>
      <c r="P86" s="316"/>
    </row>
    <row r="87" spans="2:16" ht="12" customHeight="1">
      <c r="B87" s="266" t="s">
        <v>557</v>
      </c>
      <c r="C87" s="302">
        <f t="shared" si="11"/>
        <v>2057</v>
      </c>
      <c r="D87" s="310">
        <v>267</v>
      </c>
      <c r="E87" s="303">
        <v>258</v>
      </c>
      <c r="F87" s="310">
        <v>209</v>
      </c>
      <c r="G87" s="310">
        <v>275</v>
      </c>
      <c r="H87" s="310">
        <v>184</v>
      </c>
      <c r="I87" s="310">
        <v>272</v>
      </c>
      <c r="J87" s="310">
        <v>296</v>
      </c>
      <c r="K87" s="310">
        <v>203</v>
      </c>
      <c r="L87" s="316">
        <v>69</v>
      </c>
      <c r="M87" s="316">
        <v>23</v>
      </c>
      <c r="N87" s="316">
        <v>0</v>
      </c>
      <c r="O87" s="317">
        <v>1</v>
      </c>
      <c r="P87" s="316"/>
    </row>
    <row r="88" spans="2:16" ht="12" customHeight="1">
      <c r="B88" s="281" t="s">
        <v>1473</v>
      </c>
      <c r="C88" s="321">
        <f t="shared" si="11"/>
        <v>1579</v>
      </c>
      <c r="D88" s="322">
        <v>145</v>
      </c>
      <c r="E88" s="323">
        <v>160</v>
      </c>
      <c r="F88" s="322">
        <v>212</v>
      </c>
      <c r="G88" s="322">
        <v>323</v>
      </c>
      <c r="H88" s="322">
        <v>198</v>
      </c>
      <c r="I88" s="322">
        <v>232</v>
      </c>
      <c r="J88" s="322">
        <v>231</v>
      </c>
      <c r="K88" s="322">
        <v>62</v>
      </c>
      <c r="L88" s="324">
        <v>11</v>
      </c>
      <c r="M88" s="324">
        <v>5</v>
      </c>
      <c r="N88" s="324">
        <v>0</v>
      </c>
      <c r="O88" s="325">
        <v>0</v>
      </c>
      <c r="P88" s="316"/>
    </row>
    <row r="89" spans="2:12" ht="15" customHeight="1">
      <c r="B89" s="326" t="s">
        <v>1492</v>
      </c>
      <c r="C89" s="327"/>
      <c r="D89" s="327"/>
      <c r="E89" s="327"/>
      <c r="F89" s="327"/>
      <c r="G89" s="327"/>
      <c r="H89" s="327"/>
      <c r="I89" s="327"/>
      <c r="J89" s="327"/>
      <c r="K89" s="327"/>
      <c r="L89" s="328"/>
    </row>
    <row r="90" spans="2:11" ht="12">
      <c r="B90" s="329" t="s">
        <v>1475</v>
      </c>
      <c r="C90" s="293"/>
      <c r="D90" s="330"/>
      <c r="E90" s="330"/>
      <c r="F90" s="330"/>
      <c r="I90" s="330" t="s">
        <v>1476</v>
      </c>
      <c r="J90" s="330"/>
      <c r="K90" s="330"/>
    </row>
    <row r="91" spans="2:11" ht="12">
      <c r="B91" s="329"/>
      <c r="C91" s="293"/>
      <c r="D91" s="293"/>
      <c r="E91" s="293"/>
      <c r="F91" s="293"/>
      <c r="G91" s="293"/>
      <c r="H91" s="293"/>
      <c r="I91" s="293"/>
      <c r="J91" s="293"/>
      <c r="K91" s="293"/>
    </row>
    <row r="92" spans="2:11" ht="12">
      <c r="B92" s="329"/>
      <c r="D92" s="293"/>
      <c r="E92" s="293"/>
      <c r="F92" s="293"/>
      <c r="G92" s="293"/>
      <c r="H92" s="293"/>
      <c r="I92" s="293"/>
      <c r="J92" s="293"/>
      <c r="K92" s="293"/>
    </row>
    <row r="93" spans="2:11" ht="12">
      <c r="B93" s="329"/>
      <c r="C93" s="293"/>
      <c r="D93" s="293"/>
      <c r="E93" s="293"/>
      <c r="F93" s="293"/>
      <c r="G93" s="293"/>
      <c r="H93" s="293"/>
      <c r="I93" s="293"/>
      <c r="J93" s="293"/>
      <c r="K93" s="293"/>
    </row>
    <row r="94" spans="2:11" ht="12">
      <c r="B94" s="329"/>
      <c r="C94" s="293"/>
      <c r="D94" s="293"/>
      <c r="E94" s="293"/>
      <c r="F94" s="293"/>
      <c r="G94" s="293"/>
      <c r="H94" s="293"/>
      <c r="I94" s="293"/>
      <c r="J94" s="293"/>
      <c r="K94" s="293"/>
    </row>
    <row r="95" spans="2:11" ht="12">
      <c r="B95" s="329"/>
      <c r="C95" s="293"/>
      <c r="D95" s="293"/>
      <c r="E95" s="293"/>
      <c r="F95" s="293"/>
      <c r="G95" s="293"/>
      <c r="H95" s="293"/>
      <c r="I95" s="293"/>
      <c r="J95" s="293"/>
      <c r="K95" s="293"/>
    </row>
    <row r="96" spans="2:11" ht="12">
      <c r="B96" s="329"/>
      <c r="C96" s="293"/>
      <c r="D96" s="293"/>
      <c r="E96" s="293"/>
      <c r="F96" s="293"/>
      <c r="G96" s="293"/>
      <c r="H96" s="293"/>
      <c r="I96" s="293"/>
      <c r="J96" s="293"/>
      <c r="K96" s="293"/>
    </row>
    <row r="97" spans="2:11" ht="12">
      <c r="B97" s="329"/>
      <c r="C97" s="293"/>
      <c r="D97" s="293"/>
      <c r="E97" s="293"/>
      <c r="F97" s="293"/>
      <c r="G97" s="293"/>
      <c r="H97" s="293"/>
      <c r="I97" s="293"/>
      <c r="J97" s="293"/>
      <c r="K97" s="293"/>
    </row>
    <row r="98" spans="2:11" ht="12">
      <c r="B98" s="329"/>
      <c r="C98" s="293"/>
      <c r="D98" s="293"/>
      <c r="E98" s="293"/>
      <c r="F98" s="293"/>
      <c r="G98" s="293"/>
      <c r="H98" s="293"/>
      <c r="I98" s="293"/>
      <c r="J98" s="293"/>
      <c r="K98" s="293"/>
    </row>
    <row r="99" spans="2:11" ht="12">
      <c r="B99" s="329"/>
      <c r="C99" s="293"/>
      <c r="D99" s="293"/>
      <c r="E99" s="293"/>
      <c r="F99" s="293"/>
      <c r="G99" s="293"/>
      <c r="H99" s="293"/>
      <c r="I99" s="293"/>
      <c r="J99" s="293"/>
      <c r="K99" s="293"/>
    </row>
    <row r="100" spans="2:11" ht="12">
      <c r="B100" s="329"/>
      <c r="C100" s="293"/>
      <c r="D100" s="293"/>
      <c r="E100" s="293"/>
      <c r="F100" s="293"/>
      <c r="G100" s="293"/>
      <c r="H100" s="293"/>
      <c r="I100" s="293"/>
      <c r="J100" s="293"/>
      <c r="K100" s="293"/>
    </row>
    <row r="101" spans="2:11" ht="12">
      <c r="B101" s="329"/>
      <c r="C101" s="293"/>
      <c r="D101" s="293"/>
      <c r="E101" s="293"/>
      <c r="F101" s="293"/>
      <c r="G101" s="293"/>
      <c r="H101" s="293"/>
      <c r="I101" s="293"/>
      <c r="J101" s="293"/>
      <c r="K101" s="293"/>
    </row>
    <row r="102" spans="2:11" ht="12">
      <c r="B102" s="329"/>
      <c r="C102" s="293"/>
      <c r="D102" s="293"/>
      <c r="E102" s="293"/>
      <c r="F102" s="293"/>
      <c r="G102" s="293"/>
      <c r="H102" s="293"/>
      <c r="I102" s="293"/>
      <c r="J102" s="293"/>
      <c r="K102" s="293"/>
    </row>
    <row r="103" spans="2:11" ht="12">
      <c r="B103" s="329"/>
      <c r="C103" s="293"/>
      <c r="D103" s="293"/>
      <c r="E103" s="293"/>
      <c r="F103" s="293"/>
      <c r="G103" s="293"/>
      <c r="H103" s="293"/>
      <c r="I103" s="293"/>
      <c r="J103" s="293"/>
      <c r="K103" s="293"/>
    </row>
    <row r="104" spans="2:11" ht="12">
      <c r="B104" s="329"/>
      <c r="C104" s="293"/>
      <c r="D104" s="293"/>
      <c r="E104" s="293"/>
      <c r="F104" s="293"/>
      <c r="G104" s="293"/>
      <c r="H104" s="293"/>
      <c r="I104" s="293"/>
      <c r="J104" s="293"/>
      <c r="K104" s="293"/>
    </row>
    <row r="105" spans="2:11" ht="12">
      <c r="B105" s="329"/>
      <c r="C105" s="293"/>
      <c r="D105" s="293"/>
      <c r="E105" s="293"/>
      <c r="F105" s="293"/>
      <c r="G105" s="293"/>
      <c r="H105" s="293"/>
      <c r="I105" s="293"/>
      <c r="J105" s="293"/>
      <c r="K105" s="293"/>
    </row>
    <row r="106" spans="2:11" ht="12">
      <c r="B106" s="329"/>
      <c r="C106" s="293"/>
      <c r="D106" s="293"/>
      <c r="E106" s="293"/>
      <c r="F106" s="293"/>
      <c r="G106" s="293"/>
      <c r="H106" s="293"/>
      <c r="I106" s="293"/>
      <c r="J106" s="293"/>
      <c r="K106" s="293"/>
    </row>
    <row r="107" spans="2:11" ht="12">
      <c r="B107" s="329"/>
      <c r="C107" s="293"/>
      <c r="D107" s="293"/>
      <c r="E107" s="293"/>
      <c r="F107" s="293"/>
      <c r="G107" s="293"/>
      <c r="H107" s="293"/>
      <c r="I107" s="293"/>
      <c r="J107" s="293"/>
      <c r="K107" s="293"/>
    </row>
    <row r="108" spans="2:11" ht="12">
      <c r="B108" s="329"/>
      <c r="C108" s="293"/>
      <c r="D108" s="293"/>
      <c r="E108" s="293"/>
      <c r="F108" s="293"/>
      <c r="G108" s="293"/>
      <c r="H108" s="293"/>
      <c r="I108" s="293"/>
      <c r="J108" s="293"/>
      <c r="K108" s="293"/>
    </row>
    <row r="109" spans="2:11" ht="12">
      <c r="B109" s="329"/>
      <c r="C109" s="293"/>
      <c r="D109" s="293"/>
      <c r="E109" s="293"/>
      <c r="F109" s="293"/>
      <c r="G109" s="293"/>
      <c r="H109" s="293"/>
      <c r="I109" s="293"/>
      <c r="J109" s="293"/>
      <c r="K109" s="293"/>
    </row>
    <row r="110" spans="2:11" ht="12">
      <c r="B110" s="329"/>
      <c r="C110" s="293"/>
      <c r="D110" s="293"/>
      <c r="E110" s="293"/>
      <c r="F110" s="293"/>
      <c r="G110" s="293"/>
      <c r="H110" s="293"/>
      <c r="I110" s="293"/>
      <c r="J110" s="293"/>
      <c r="K110" s="293"/>
    </row>
    <row r="111" spans="2:11" ht="12">
      <c r="B111" s="329"/>
      <c r="C111" s="293"/>
      <c r="D111" s="293"/>
      <c r="E111" s="293"/>
      <c r="F111" s="293"/>
      <c r="G111" s="293"/>
      <c r="H111" s="293"/>
      <c r="I111" s="293"/>
      <c r="J111" s="293"/>
      <c r="K111" s="293"/>
    </row>
    <row r="112" spans="2:11" ht="12">
      <c r="B112" s="329"/>
      <c r="C112" s="293"/>
      <c r="D112" s="293"/>
      <c r="E112" s="293"/>
      <c r="F112" s="293"/>
      <c r="G112" s="293"/>
      <c r="H112" s="293"/>
      <c r="I112" s="293"/>
      <c r="J112" s="293"/>
      <c r="K112" s="293"/>
    </row>
    <row r="113" spans="2:11" ht="12">
      <c r="B113" s="329"/>
      <c r="C113" s="293"/>
      <c r="D113" s="293"/>
      <c r="E113" s="293"/>
      <c r="F113" s="293"/>
      <c r="G113" s="293"/>
      <c r="H113" s="293"/>
      <c r="I113" s="293"/>
      <c r="J113" s="293"/>
      <c r="K113" s="293"/>
    </row>
    <row r="114" spans="2:11" ht="12">
      <c r="B114" s="329"/>
      <c r="C114" s="293"/>
      <c r="D114" s="293"/>
      <c r="E114" s="293"/>
      <c r="F114" s="293"/>
      <c r="G114" s="293"/>
      <c r="H114" s="293"/>
      <c r="I114" s="293"/>
      <c r="J114" s="293"/>
      <c r="K114" s="293"/>
    </row>
    <row r="115" spans="2:11" ht="12">
      <c r="B115" s="329"/>
      <c r="C115" s="293"/>
      <c r="D115" s="293"/>
      <c r="E115" s="293"/>
      <c r="F115" s="293"/>
      <c r="G115" s="293"/>
      <c r="H115" s="293"/>
      <c r="I115" s="293"/>
      <c r="J115" s="293"/>
      <c r="K115" s="293"/>
    </row>
    <row r="116" spans="2:11" ht="12">
      <c r="B116" s="329"/>
      <c r="C116" s="293"/>
      <c r="D116" s="293"/>
      <c r="E116" s="293"/>
      <c r="F116" s="293"/>
      <c r="G116" s="293"/>
      <c r="H116" s="293"/>
      <c r="I116" s="293"/>
      <c r="J116" s="293"/>
      <c r="K116" s="293"/>
    </row>
    <row r="117" spans="2:11" ht="12">
      <c r="B117" s="329"/>
      <c r="C117" s="293"/>
      <c r="D117" s="293"/>
      <c r="E117" s="293"/>
      <c r="F117" s="293"/>
      <c r="G117" s="293"/>
      <c r="H117" s="293"/>
      <c r="I117" s="293"/>
      <c r="J117" s="293"/>
      <c r="K117" s="293"/>
    </row>
    <row r="118" spans="2:11" ht="12">
      <c r="B118" s="329"/>
      <c r="C118" s="293"/>
      <c r="D118" s="293"/>
      <c r="E118" s="293"/>
      <c r="F118" s="293"/>
      <c r="G118" s="293"/>
      <c r="H118" s="293"/>
      <c r="I118" s="293"/>
      <c r="J118" s="293"/>
      <c r="K118" s="293"/>
    </row>
    <row r="119" spans="2:11" ht="12">
      <c r="B119" s="329"/>
      <c r="C119" s="293"/>
      <c r="D119" s="293"/>
      <c r="E119" s="293"/>
      <c r="F119" s="293"/>
      <c r="G119" s="293"/>
      <c r="H119" s="293"/>
      <c r="I119" s="293"/>
      <c r="J119" s="293"/>
      <c r="K119" s="293"/>
    </row>
    <row r="120" spans="2:11" ht="12">
      <c r="B120" s="329"/>
      <c r="C120" s="293"/>
      <c r="D120" s="293"/>
      <c r="E120" s="293"/>
      <c r="F120" s="293"/>
      <c r="G120" s="293"/>
      <c r="H120" s="293"/>
      <c r="I120" s="293"/>
      <c r="J120" s="293"/>
      <c r="K120" s="293"/>
    </row>
    <row r="121" spans="2:11" ht="12">
      <c r="B121" s="329"/>
      <c r="C121" s="293"/>
      <c r="D121" s="293"/>
      <c r="E121" s="293"/>
      <c r="F121" s="293"/>
      <c r="G121" s="293"/>
      <c r="H121" s="293"/>
      <c r="I121" s="293"/>
      <c r="J121" s="293"/>
      <c r="K121" s="293"/>
    </row>
    <row r="122" spans="2:11" ht="12">
      <c r="B122" s="329"/>
      <c r="C122" s="293"/>
      <c r="D122" s="293"/>
      <c r="E122" s="293"/>
      <c r="F122" s="293"/>
      <c r="G122" s="293"/>
      <c r="H122" s="293"/>
      <c r="I122" s="293"/>
      <c r="J122" s="293"/>
      <c r="K122" s="293"/>
    </row>
    <row r="123" spans="2:11" ht="12">
      <c r="B123" s="329"/>
      <c r="C123" s="293"/>
      <c r="D123" s="293"/>
      <c r="E123" s="293"/>
      <c r="F123" s="293"/>
      <c r="G123" s="293"/>
      <c r="H123" s="293"/>
      <c r="I123" s="293"/>
      <c r="J123" s="293"/>
      <c r="K123" s="293"/>
    </row>
    <row r="124" spans="2:11" ht="12">
      <c r="B124" s="329"/>
      <c r="C124" s="293"/>
      <c r="D124" s="293"/>
      <c r="E124" s="293"/>
      <c r="F124" s="293"/>
      <c r="G124" s="293"/>
      <c r="H124" s="293"/>
      <c r="I124" s="293"/>
      <c r="J124" s="293"/>
      <c r="K124" s="293"/>
    </row>
    <row r="125" spans="2:11" ht="12">
      <c r="B125" s="329"/>
      <c r="C125" s="293"/>
      <c r="D125" s="293"/>
      <c r="E125" s="293"/>
      <c r="F125" s="293"/>
      <c r="G125" s="293"/>
      <c r="H125" s="293"/>
      <c r="I125" s="293"/>
      <c r="J125" s="293"/>
      <c r="K125" s="293"/>
    </row>
    <row r="126" spans="2:11" ht="12">
      <c r="B126" s="329"/>
      <c r="C126" s="293"/>
      <c r="D126" s="293"/>
      <c r="E126" s="293"/>
      <c r="F126" s="293"/>
      <c r="G126" s="293"/>
      <c r="H126" s="293"/>
      <c r="I126" s="293"/>
      <c r="J126" s="293"/>
      <c r="K126" s="293"/>
    </row>
    <row r="127" spans="2:11" ht="12">
      <c r="B127" s="329"/>
      <c r="C127" s="293"/>
      <c r="D127" s="293"/>
      <c r="E127" s="293"/>
      <c r="F127" s="293"/>
      <c r="G127" s="293"/>
      <c r="H127" s="293"/>
      <c r="I127" s="293"/>
      <c r="J127" s="293"/>
      <c r="K127" s="293"/>
    </row>
    <row r="128" spans="2:11" ht="12">
      <c r="B128" s="329"/>
      <c r="C128" s="293"/>
      <c r="D128" s="293"/>
      <c r="E128" s="293"/>
      <c r="F128" s="293"/>
      <c r="G128" s="293"/>
      <c r="H128" s="293"/>
      <c r="I128" s="293"/>
      <c r="J128" s="293"/>
      <c r="K128" s="293"/>
    </row>
    <row r="129" spans="2:11" ht="12">
      <c r="B129" s="329"/>
      <c r="C129" s="293"/>
      <c r="D129" s="293"/>
      <c r="E129" s="293"/>
      <c r="F129" s="293"/>
      <c r="G129" s="293"/>
      <c r="H129" s="293"/>
      <c r="I129" s="293"/>
      <c r="J129" s="293"/>
      <c r="K129" s="293"/>
    </row>
    <row r="130" spans="2:11" ht="12">
      <c r="B130" s="329"/>
      <c r="C130" s="293"/>
      <c r="D130" s="293"/>
      <c r="E130" s="293"/>
      <c r="F130" s="293"/>
      <c r="G130" s="293"/>
      <c r="H130" s="293"/>
      <c r="I130" s="293"/>
      <c r="J130" s="293"/>
      <c r="K130" s="293"/>
    </row>
    <row r="131" spans="2:11" ht="12">
      <c r="B131" s="329"/>
      <c r="C131" s="293"/>
      <c r="D131" s="293"/>
      <c r="E131" s="293"/>
      <c r="F131" s="293"/>
      <c r="G131" s="293"/>
      <c r="H131" s="293"/>
      <c r="I131" s="293"/>
      <c r="J131" s="293"/>
      <c r="K131" s="293"/>
    </row>
    <row r="132" spans="2:11" ht="12">
      <c r="B132" s="329"/>
      <c r="C132" s="293"/>
      <c r="D132" s="293"/>
      <c r="E132" s="293"/>
      <c r="F132" s="293"/>
      <c r="G132" s="293"/>
      <c r="H132" s="293"/>
      <c r="I132" s="293"/>
      <c r="J132" s="293"/>
      <c r="K132" s="293"/>
    </row>
    <row r="133" spans="2:11" ht="12">
      <c r="B133" s="329"/>
      <c r="C133" s="293"/>
      <c r="D133" s="293"/>
      <c r="E133" s="293"/>
      <c r="F133" s="293"/>
      <c r="G133" s="293"/>
      <c r="H133" s="293"/>
      <c r="I133" s="293"/>
      <c r="J133" s="293"/>
      <c r="K133" s="293"/>
    </row>
    <row r="134" spans="2:11" ht="12">
      <c r="B134" s="329"/>
      <c r="C134" s="293"/>
      <c r="D134" s="293"/>
      <c r="E134" s="293"/>
      <c r="F134" s="293"/>
      <c r="G134" s="293"/>
      <c r="H134" s="293"/>
      <c r="I134" s="293"/>
      <c r="J134" s="293"/>
      <c r="K134" s="293"/>
    </row>
    <row r="135" spans="2:11" ht="12">
      <c r="B135" s="329"/>
      <c r="C135" s="293"/>
      <c r="D135" s="293"/>
      <c r="E135" s="293"/>
      <c r="F135" s="293"/>
      <c r="G135" s="293"/>
      <c r="H135" s="293"/>
      <c r="I135" s="293"/>
      <c r="J135" s="293"/>
      <c r="K135" s="293"/>
    </row>
    <row r="136" spans="2:11" ht="12">
      <c r="B136" s="329"/>
      <c r="C136" s="293"/>
      <c r="D136" s="293"/>
      <c r="E136" s="293"/>
      <c r="F136" s="293"/>
      <c r="G136" s="293"/>
      <c r="H136" s="293"/>
      <c r="I136" s="293"/>
      <c r="J136" s="293"/>
      <c r="K136" s="293"/>
    </row>
    <row r="137" spans="2:11" ht="12">
      <c r="B137" s="329"/>
      <c r="C137" s="293"/>
      <c r="D137" s="293"/>
      <c r="E137" s="293"/>
      <c r="F137" s="293"/>
      <c r="G137" s="293"/>
      <c r="H137" s="293"/>
      <c r="I137" s="293"/>
      <c r="J137" s="293"/>
      <c r="K137" s="293"/>
    </row>
    <row r="138" spans="2:11" ht="12">
      <c r="B138" s="329"/>
      <c r="C138" s="293"/>
      <c r="D138" s="293"/>
      <c r="E138" s="293"/>
      <c r="F138" s="293"/>
      <c r="G138" s="293"/>
      <c r="H138" s="293"/>
      <c r="I138" s="293"/>
      <c r="J138" s="293"/>
      <c r="K138" s="293"/>
    </row>
    <row r="139" spans="3:11" ht="12">
      <c r="C139" s="293"/>
      <c r="D139" s="293"/>
      <c r="E139" s="293"/>
      <c r="F139" s="293"/>
      <c r="G139" s="293"/>
      <c r="H139" s="293"/>
      <c r="I139" s="293"/>
      <c r="J139" s="293"/>
      <c r="K139" s="293"/>
    </row>
    <row r="140" spans="3:11" ht="12">
      <c r="C140" s="293"/>
      <c r="D140" s="293"/>
      <c r="E140" s="293"/>
      <c r="F140" s="293"/>
      <c r="G140" s="293"/>
      <c r="H140" s="293"/>
      <c r="I140" s="293"/>
      <c r="J140" s="293"/>
      <c r="K140" s="293"/>
    </row>
    <row r="141" spans="3:11" ht="12">
      <c r="C141" s="293"/>
      <c r="D141" s="293"/>
      <c r="E141" s="293"/>
      <c r="F141" s="293"/>
      <c r="G141" s="293"/>
      <c r="H141" s="293"/>
      <c r="I141" s="293"/>
      <c r="J141" s="293"/>
      <c r="K141" s="293"/>
    </row>
    <row r="142" spans="3:11" ht="12">
      <c r="C142" s="293"/>
      <c r="D142" s="293"/>
      <c r="E142" s="293"/>
      <c r="F142" s="293"/>
      <c r="G142" s="293"/>
      <c r="H142" s="293"/>
      <c r="I142" s="293"/>
      <c r="J142" s="293"/>
      <c r="K142" s="293"/>
    </row>
    <row r="143" spans="3:11" ht="12">
      <c r="C143" s="293"/>
      <c r="D143" s="293"/>
      <c r="E143" s="293"/>
      <c r="F143" s="293"/>
      <c r="G143" s="293"/>
      <c r="H143" s="293"/>
      <c r="I143" s="293"/>
      <c r="J143" s="293"/>
      <c r="K143" s="293"/>
    </row>
    <row r="144" spans="3:11" ht="12">
      <c r="C144" s="293"/>
      <c r="D144" s="293"/>
      <c r="E144" s="293"/>
      <c r="F144" s="293"/>
      <c r="G144" s="293"/>
      <c r="H144" s="293"/>
      <c r="I144" s="293"/>
      <c r="J144" s="293"/>
      <c r="K144" s="293"/>
    </row>
    <row r="145" spans="3:11" ht="12">
      <c r="C145" s="293"/>
      <c r="D145" s="293"/>
      <c r="E145" s="293"/>
      <c r="F145" s="293"/>
      <c r="G145" s="293"/>
      <c r="H145" s="293"/>
      <c r="I145" s="293"/>
      <c r="J145" s="293"/>
      <c r="K145" s="293"/>
    </row>
    <row r="146" spans="3:11" ht="12">
      <c r="C146" s="293"/>
      <c r="D146" s="293"/>
      <c r="E146" s="293"/>
      <c r="F146" s="293"/>
      <c r="G146" s="293"/>
      <c r="H146" s="293"/>
      <c r="I146" s="293"/>
      <c r="J146" s="293"/>
      <c r="K146" s="293"/>
    </row>
    <row r="147" spans="3:11" ht="12">
      <c r="C147" s="293"/>
      <c r="D147" s="293"/>
      <c r="E147" s="293"/>
      <c r="F147" s="293"/>
      <c r="G147" s="293"/>
      <c r="H147" s="293"/>
      <c r="I147" s="293"/>
      <c r="J147" s="293"/>
      <c r="K147" s="293"/>
    </row>
    <row r="148" spans="3:11" ht="12">
      <c r="C148" s="293"/>
      <c r="D148" s="293"/>
      <c r="E148" s="293"/>
      <c r="F148" s="293"/>
      <c r="G148" s="293"/>
      <c r="H148" s="293"/>
      <c r="I148" s="293"/>
      <c r="J148" s="293"/>
      <c r="K148" s="293"/>
    </row>
    <row r="149" spans="3:11" ht="12">
      <c r="C149" s="293"/>
      <c r="D149" s="293"/>
      <c r="E149" s="293"/>
      <c r="F149" s="293"/>
      <c r="G149" s="293"/>
      <c r="H149" s="293"/>
      <c r="I149" s="293"/>
      <c r="J149" s="293"/>
      <c r="K149" s="293"/>
    </row>
    <row r="150" spans="3:11" ht="12">
      <c r="C150" s="293"/>
      <c r="D150" s="293"/>
      <c r="E150" s="293"/>
      <c r="F150" s="293"/>
      <c r="G150" s="293"/>
      <c r="H150" s="293"/>
      <c r="I150" s="293"/>
      <c r="J150" s="293"/>
      <c r="K150" s="293"/>
    </row>
    <row r="151" spans="3:11" ht="12">
      <c r="C151" s="293"/>
      <c r="D151" s="293"/>
      <c r="E151" s="293"/>
      <c r="F151" s="293"/>
      <c r="G151" s="293"/>
      <c r="H151" s="293"/>
      <c r="I151" s="293"/>
      <c r="J151" s="293"/>
      <c r="K151" s="293"/>
    </row>
    <row r="152" spans="3:11" ht="12">
      <c r="C152" s="293"/>
      <c r="D152" s="293"/>
      <c r="E152" s="293"/>
      <c r="F152" s="293"/>
      <c r="G152" s="293"/>
      <c r="H152" s="293"/>
      <c r="I152" s="293"/>
      <c r="J152" s="293"/>
      <c r="K152" s="293"/>
    </row>
    <row r="153" spans="3:11" ht="12">
      <c r="C153" s="293"/>
      <c r="D153" s="293"/>
      <c r="E153" s="293"/>
      <c r="F153" s="293"/>
      <c r="G153" s="293"/>
      <c r="H153" s="293"/>
      <c r="I153" s="293"/>
      <c r="J153" s="293"/>
      <c r="K153" s="293"/>
    </row>
    <row r="154" spans="3:11" ht="12">
      <c r="C154" s="293"/>
      <c r="D154" s="293"/>
      <c r="E154" s="293"/>
      <c r="F154" s="293"/>
      <c r="G154" s="293"/>
      <c r="H154" s="293"/>
      <c r="I154" s="293"/>
      <c r="J154" s="293"/>
      <c r="K154" s="293"/>
    </row>
    <row r="155" spans="3:11" ht="12">
      <c r="C155" s="293"/>
      <c r="D155" s="293"/>
      <c r="E155" s="293"/>
      <c r="F155" s="293"/>
      <c r="G155" s="293"/>
      <c r="H155" s="293"/>
      <c r="I155" s="293"/>
      <c r="J155" s="293"/>
      <c r="K155" s="293"/>
    </row>
    <row r="156" spans="3:11" ht="12">
      <c r="C156" s="293"/>
      <c r="D156" s="293"/>
      <c r="E156" s="293"/>
      <c r="F156" s="293"/>
      <c r="G156" s="293"/>
      <c r="H156" s="293"/>
      <c r="I156" s="293"/>
      <c r="J156" s="293"/>
      <c r="K156" s="293"/>
    </row>
    <row r="157" spans="3:11" ht="12">
      <c r="C157" s="293"/>
      <c r="D157" s="293"/>
      <c r="E157" s="293"/>
      <c r="F157" s="293"/>
      <c r="G157" s="293"/>
      <c r="H157" s="293"/>
      <c r="I157" s="293"/>
      <c r="J157" s="293"/>
      <c r="K157" s="293"/>
    </row>
    <row r="158" spans="3:11" ht="12">
      <c r="C158" s="293"/>
      <c r="D158" s="293"/>
      <c r="E158" s="293"/>
      <c r="F158" s="293"/>
      <c r="G158" s="293"/>
      <c r="H158" s="293"/>
      <c r="I158" s="293"/>
      <c r="J158" s="293"/>
      <c r="K158" s="293"/>
    </row>
    <row r="159" spans="3:11" ht="12">
      <c r="C159" s="293"/>
      <c r="D159" s="293"/>
      <c r="E159" s="293"/>
      <c r="F159" s="293"/>
      <c r="G159" s="293"/>
      <c r="H159" s="293"/>
      <c r="I159" s="293"/>
      <c r="J159" s="293"/>
      <c r="K159" s="293"/>
    </row>
    <row r="160" spans="3:11" ht="12">
      <c r="C160" s="293"/>
      <c r="D160" s="293"/>
      <c r="E160" s="293"/>
      <c r="F160" s="293"/>
      <c r="G160" s="293"/>
      <c r="H160" s="293"/>
      <c r="I160" s="293"/>
      <c r="J160" s="293"/>
      <c r="K160" s="293"/>
    </row>
    <row r="161" spans="3:11" ht="12">
      <c r="C161" s="293"/>
      <c r="D161" s="293"/>
      <c r="E161" s="293"/>
      <c r="F161" s="293"/>
      <c r="G161" s="293"/>
      <c r="H161" s="293"/>
      <c r="I161" s="293"/>
      <c r="J161" s="293"/>
      <c r="K161" s="293"/>
    </row>
    <row r="162" spans="3:11" ht="12">
      <c r="C162" s="293"/>
      <c r="D162" s="293"/>
      <c r="E162" s="293"/>
      <c r="F162" s="293"/>
      <c r="G162" s="293"/>
      <c r="H162" s="293"/>
      <c r="I162" s="293"/>
      <c r="J162" s="293"/>
      <c r="K162" s="293"/>
    </row>
    <row r="163" spans="3:11" ht="12">
      <c r="C163" s="293"/>
      <c r="D163" s="293"/>
      <c r="E163" s="293"/>
      <c r="F163" s="293"/>
      <c r="G163" s="293"/>
      <c r="H163" s="293"/>
      <c r="I163" s="293"/>
      <c r="J163" s="293"/>
      <c r="K163" s="293"/>
    </row>
    <row r="164" spans="3:11" ht="12">
      <c r="C164" s="293"/>
      <c r="D164" s="293"/>
      <c r="E164" s="293"/>
      <c r="F164" s="293"/>
      <c r="G164" s="293"/>
      <c r="H164" s="293"/>
      <c r="I164" s="293"/>
      <c r="J164" s="293"/>
      <c r="K164" s="293"/>
    </row>
    <row r="165" spans="3:11" ht="12">
      <c r="C165" s="293"/>
      <c r="D165" s="293"/>
      <c r="E165" s="293"/>
      <c r="F165" s="293"/>
      <c r="G165" s="293"/>
      <c r="H165" s="293"/>
      <c r="I165" s="293"/>
      <c r="J165" s="293"/>
      <c r="K165" s="293"/>
    </row>
    <row r="166" spans="3:11" ht="12">
      <c r="C166" s="293"/>
      <c r="D166" s="293"/>
      <c r="E166" s="293"/>
      <c r="F166" s="293"/>
      <c r="G166" s="293"/>
      <c r="H166" s="293"/>
      <c r="I166" s="293"/>
      <c r="J166" s="293"/>
      <c r="K166" s="293"/>
    </row>
    <row r="167" spans="3:11" ht="12">
      <c r="C167" s="293"/>
      <c r="D167" s="293"/>
      <c r="E167" s="293"/>
      <c r="F167" s="293"/>
      <c r="G167" s="293"/>
      <c r="H167" s="293"/>
      <c r="I167" s="293"/>
      <c r="J167" s="293"/>
      <c r="K167" s="293"/>
    </row>
    <row r="168" spans="3:11" ht="12">
      <c r="C168" s="293"/>
      <c r="D168" s="293"/>
      <c r="E168" s="293"/>
      <c r="F168" s="293"/>
      <c r="G168" s="293"/>
      <c r="H168" s="293"/>
      <c r="I168" s="293"/>
      <c r="J168" s="293"/>
      <c r="K168" s="293"/>
    </row>
    <row r="169" spans="3:11" ht="12">
      <c r="C169" s="293"/>
      <c r="D169" s="293"/>
      <c r="E169" s="293"/>
      <c r="F169" s="293"/>
      <c r="G169" s="293"/>
      <c r="H169" s="293"/>
      <c r="I169" s="293"/>
      <c r="J169" s="293"/>
      <c r="K169" s="293"/>
    </row>
    <row r="170" spans="3:11" ht="12">
      <c r="C170" s="293"/>
      <c r="D170" s="293"/>
      <c r="E170" s="293"/>
      <c r="F170" s="293"/>
      <c r="G170" s="293"/>
      <c r="H170" s="293"/>
      <c r="I170" s="293"/>
      <c r="J170" s="293"/>
      <c r="K170" s="293"/>
    </row>
    <row r="171" spans="3:11" ht="12">
      <c r="C171" s="293"/>
      <c r="D171" s="293"/>
      <c r="E171" s="293"/>
      <c r="F171" s="293"/>
      <c r="G171" s="293"/>
      <c r="H171" s="293"/>
      <c r="I171" s="293"/>
      <c r="J171" s="293"/>
      <c r="K171" s="293"/>
    </row>
    <row r="172" spans="3:11" ht="12">
      <c r="C172" s="293"/>
      <c r="D172" s="293"/>
      <c r="E172" s="293"/>
      <c r="F172" s="293"/>
      <c r="G172" s="293"/>
      <c r="H172" s="293"/>
      <c r="I172" s="293"/>
      <c r="J172" s="293"/>
      <c r="K172" s="293"/>
    </row>
    <row r="173" spans="3:11" ht="12">
      <c r="C173" s="293"/>
      <c r="D173" s="293"/>
      <c r="E173" s="293"/>
      <c r="F173" s="293"/>
      <c r="G173" s="293"/>
      <c r="H173" s="293"/>
      <c r="I173" s="293"/>
      <c r="J173" s="293"/>
      <c r="K173" s="293"/>
    </row>
    <row r="174" spans="3:11" ht="12">
      <c r="C174" s="293"/>
      <c r="D174" s="293"/>
      <c r="E174" s="293"/>
      <c r="F174" s="293"/>
      <c r="G174" s="293"/>
      <c r="H174" s="293"/>
      <c r="I174" s="293"/>
      <c r="J174" s="293"/>
      <c r="K174" s="293"/>
    </row>
    <row r="175" spans="3:11" ht="12">
      <c r="C175" s="293"/>
      <c r="D175" s="293"/>
      <c r="E175" s="293"/>
      <c r="F175" s="293"/>
      <c r="G175" s="293"/>
      <c r="H175" s="293"/>
      <c r="I175" s="293"/>
      <c r="J175" s="293"/>
      <c r="K175" s="293"/>
    </row>
    <row r="176" spans="3:11" ht="12">
      <c r="C176" s="293"/>
      <c r="D176" s="293"/>
      <c r="E176" s="293"/>
      <c r="F176" s="293"/>
      <c r="G176" s="293"/>
      <c r="H176" s="293"/>
      <c r="I176" s="293"/>
      <c r="J176" s="293"/>
      <c r="K176" s="293"/>
    </row>
    <row r="177" spans="3:11" ht="12">
      <c r="C177" s="293"/>
      <c r="D177" s="293"/>
      <c r="E177" s="293"/>
      <c r="F177" s="293"/>
      <c r="G177" s="293"/>
      <c r="H177" s="293"/>
      <c r="I177" s="293"/>
      <c r="J177" s="293"/>
      <c r="K177" s="293"/>
    </row>
    <row r="178" spans="3:11" ht="12">
      <c r="C178" s="293"/>
      <c r="D178" s="293"/>
      <c r="E178" s="293"/>
      <c r="F178" s="293"/>
      <c r="G178" s="293"/>
      <c r="H178" s="293"/>
      <c r="I178" s="293"/>
      <c r="J178" s="293"/>
      <c r="K178" s="293"/>
    </row>
    <row r="179" spans="3:11" ht="12">
      <c r="C179" s="293"/>
      <c r="D179" s="293"/>
      <c r="E179" s="293"/>
      <c r="F179" s="293"/>
      <c r="G179" s="293"/>
      <c r="H179" s="293"/>
      <c r="I179" s="293"/>
      <c r="J179" s="293"/>
      <c r="K179" s="293"/>
    </row>
    <row r="180" spans="3:11" ht="12">
      <c r="C180" s="293"/>
      <c r="D180" s="293"/>
      <c r="E180" s="293"/>
      <c r="F180" s="293"/>
      <c r="G180" s="293"/>
      <c r="H180" s="293"/>
      <c r="I180" s="293"/>
      <c r="J180" s="293"/>
      <c r="K180" s="293"/>
    </row>
    <row r="181" spans="3:11" ht="12">
      <c r="C181" s="293"/>
      <c r="D181" s="293"/>
      <c r="E181" s="293"/>
      <c r="F181" s="293"/>
      <c r="G181" s="293"/>
      <c r="H181" s="293"/>
      <c r="I181" s="293"/>
      <c r="J181" s="293"/>
      <c r="K181" s="293"/>
    </row>
    <row r="182" spans="3:11" ht="12">
      <c r="C182" s="293"/>
      <c r="D182" s="293"/>
      <c r="E182" s="293"/>
      <c r="F182" s="293"/>
      <c r="G182" s="293"/>
      <c r="H182" s="293"/>
      <c r="I182" s="293"/>
      <c r="J182" s="293"/>
      <c r="K182" s="293"/>
    </row>
    <row r="183" spans="3:11" ht="12">
      <c r="C183" s="293"/>
      <c r="D183" s="293"/>
      <c r="E183" s="293"/>
      <c r="F183" s="293"/>
      <c r="G183" s="293"/>
      <c r="H183" s="293"/>
      <c r="I183" s="293"/>
      <c r="J183" s="293"/>
      <c r="K183" s="293"/>
    </row>
    <row r="184" spans="3:11" ht="12">
      <c r="C184" s="293"/>
      <c r="D184" s="293"/>
      <c r="E184" s="293"/>
      <c r="F184" s="293"/>
      <c r="G184" s="293"/>
      <c r="H184" s="293"/>
      <c r="I184" s="293"/>
      <c r="J184" s="293"/>
      <c r="K184" s="293"/>
    </row>
    <row r="185" spans="3:11" ht="12">
      <c r="C185" s="293"/>
      <c r="D185" s="293"/>
      <c r="E185" s="293"/>
      <c r="F185" s="293"/>
      <c r="G185" s="293"/>
      <c r="H185" s="293"/>
      <c r="I185" s="293"/>
      <c r="J185" s="293"/>
      <c r="K185" s="293"/>
    </row>
    <row r="186" spans="3:11" ht="12">
      <c r="C186" s="293"/>
      <c r="D186" s="293"/>
      <c r="E186" s="293"/>
      <c r="F186" s="293"/>
      <c r="G186" s="293"/>
      <c r="H186" s="293"/>
      <c r="I186" s="293"/>
      <c r="J186" s="293"/>
      <c r="K186" s="293"/>
    </row>
    <row r="187" spans="3:11" ht="12">
      <c r="C187" s="293"/>
      <c r="D187" s="293"/>
      <c r="E187" s="293"/>
      <c r="F187" s="293"/>
      <c r="G187" s="293"/>
      <c r="H187" s="293"/>
      <c r="I187" s="293"/>
      <c r="J187" s="293"/>
      <c r="K187" s="293"/>
    </row>
    <row r="188" spans="3:11" ht="12">
      <c r="C188" s="293"/>
      <c r="D188" s="293"/>
      <c r="E188" s="293"/>
      <c r="F188" s="293"/>
      <c r="G188" s="293"/>
      <c r="H188" s="293"/>
      <c r="I188" s="293"/>
      <c r="J188" s="293"/>
      <c r="K188" s="293"/>
    </row>
    <row r="189" spans="3:11" ht="12">
      <c r="C189" s="293"/>
      <c r="D189" s="293"/>
      <c r="E189" s="293"/>
      <c r="F189" s="293"/>
      <c r="G189" s="293"/>
      <c r="H189" s="293"/>
      <c r="I189" s="293"/>
      <c r="J189" s="293"/>
      <c r="K189" s="293"/>
    </row>
    <row r="190" spans="3:11" ht="12">
      <c r="C190" s="293"/>
      <c r="D190" s="293"/>
      <c r="E190" s="293"/>
      <c r="F190" s="293"/>
      <c r="G190" s="293"/>
      <c r="H190" s="293"/>
      <c r="I190" s="293"/>
      <c r="J190" s="293"/>
      <c r="K190" s="293"/>
    </row>
    <row r="191" spans="3:11" ht="12">
      <c r="C191" s="293"/>
      <c r="D191" s="293"/>
      <c r="E191" s="293"/>
      <c r="F191" s="293"/>
      <c r="G191" s="293"/>
      <c r="H191" s="293"/>
      <c r="I191" s="293"/>
      <c r="J191" s="293"/>
      <c r="K191" s="293"/>
    </row>
    <row r="192" spans="3:11" ht="12">
      <c r="C192" s="293"/>
      <c r="D192" s="293"/>
      <c r="E192" s="293"/>
      <c r="F192" s="293"/>
      <c r="G192" s="293"/>
      <c r="H192" s="293"/>
      <c r="I192" s="293"/>
      <c r="J192" s="293"/>
      <c r="K192" s="293"/>
    </row>
    <row r="193" spans="3:11" ht="12">
      <c r="C193" s="293"/>
      <c r="D193" s="293"/>
      <c r="E193" s="293"/>
      <c r="F193" s="293"/>
      <c r="G193" s="293"/>
      <c r="H193" s="293"/>
      <c r="I193" s="293"/>
      <c r="J193" s="293"/>
      <c r="K193" s="293"/>
    </row>
    <row r="194" spans="3:11" ht="12">
      <c r="C194" s="293"/>
      <c r="D194" s="293"/>
      <c r="E194" s="293"/>
      <c r="F194" s="293"/>
      <c r="G194" s="293"/>
      <c r="H194" s="293"/>
      <c r="I194" s="293"/>
      <c r="J194" s="293"/>
      <c r="K194" s="293"/>
    </row>
    <row r="195" spans="3:11" ht="12">
      <c r="C195" s="293"/>
      <c r="D195" s="293"/>
      <c r="E195" s="293"/>
      <c r="F195" s="293"/>
      <c r="G195" s="293"/>
      <c r="H195" s="293"/>
      <c r="I195" s="293"/>
      <c r="J195" s="293"/>
      <c r="K195" s="293"/>
    </row>
    <row r="196" spans="3:11" ht="12">
      <c r="C196" s="293"/>
      <c r="D196" s="293"/>
      <c r="E196" s="293"/>
      <c r="F196" s="293"/>
      <c r="G196" s="293"/>
      <c r="H196" s="293"/>
      <c r="I196" s="293"/>
      <c r="J196" s="293"/>
      <c r="K196" s="293"/>
    </row>
    <row r="197" spans="3:11" ht="12">
      <c r="C197" s="293"/>
      <c r="D197" s="293"/>
      <c r="E197" s="293"/>
      <c r="F197" s="293"/>
      <c r="G197" s="293"/>
      <c r="H197" s="293"/>
      <c r="I197" s="293"/>
      <c r="J197" s="293"/>
      <c r="K197" s="293"/>
    </row>
    <row r="198" spans="3:11" ht="12">
      <c r="C198" s="293"/>
      <c r="D198" s="293"/>
      <c r="E198" s="293"/>
      <c r="F198" s="293"/>
      <c r="G198" s="293"/>
      <c r="H198" s="293"/>
      <c r="I198" s="293"/>
      <c r="J198" s="293"/>
      <c r="K198" s="293"/>
    </row>
    <row r="199" spans="3:11" ht="12">
      <c r="C199" s="293"/>
      <c r="D199" s="293"/>
      <c r="E199" s="293"/>
      <c r="F199" s="293"/>
      <c r="G199" s="293"/>
      <c r="H199" s="293"/>
      <c r="I199" s="293"/>
      <c r="J199" s="293"/>
      <c r="K199" s="293"/>
    </row>
    <row r="200" spans="3:11" ht="12">
      <c r="C200" s="293"/>
      <c r="D200" s="293"/>
      <c r="E200" s="293"/>
      <c r="F200" s="293"/>
      <c r="G200" s="293"/>
      <c r="H200" s="293"/>
      <c r="I200" s="293"/>
      <c r="J200" s="293"/>
      <c r="K200" s="293"/>
    </row>
    <row r="201" spans="3:11" ht="12">
      <c r="C201" s="293"/>
      <c r="D201" s="293"/>
      <c r="E201" s="293"/>
      <c r="F201" s="293"/>
      <c r="G201" s="293"/>
      <c r="H201" s="293"/>
      <c r="I201" s="293"/>
      <c r="J201" s="293"/>
      <c r="K201" s="293"/>
    </row>
    <row r="202" spans="3:11" ht="12">
      <c r="C202" s="293"/>
      <c r="D202" s="293"/>
      <c r="E202" s="293"/>
      <c r="F202" s="293"/>
      <c r="G202" s="293"/>
      <c r="H202" s="293"/>
      <c r="I202" s="293"/>
      <c r="J202" s="293"/>
      <c r="K202" s="293"/>
    </row>
    <row r="203" spans="3:11" ht="12">
      <c r="C203" s="293"/>
      <c r="D203" s="293"/>
      <c r="E203" s="293"/>
      <c r="F203" s="293"/>
      <c r="G203" s="293"/>
      <c r="H203" s="293"/>
      <c r="I203" s="293"/>
      <c r="J203" s="293"/>
      <c r="K203" s="293"/>
    </row>
    <row r="204" spans="3:11" ht="12">
      <c r="C204" s="293"/>
      <c r="D204" s="293"/>
      <c r="E204" s="293"/>
      <c r="F204" s="293"/>
      <c r="G204" s="293"/>
      <c r="H204" s="293"/>
      <c r="I204" s="293"/>
      <c r="J204" s="293"/>
      <c r="K204" s="293"/>
    </row>
    <row r="205" spans="3:11" ht="12">
      <c r="C205" s="293"/>
      <c r="D205" s="293"/>
      <c r="E205" s="293"/>
      <c r="F205" s="293"/>
      <c r="G205" s="293"/>
      <c r="H205" s="293"/>
      <c r="I205" s="293"/>
      <c r="J205" s="293"/>
      <c r="K205" s="293"/>
    </row>
    <row r="206" spans="3:11" ht="12">
      <c r="C206" s="293"/>
      <c r="D206" s="293"/>
      <c r="E206" s="293"/>
      <c r="F206" s="293"/>
      <c r="G206" s="293"/>
      <c r="H206" s="293"/>
      <c r="I206" s="293"/>
      <c r="J206" s="293"/>
      <c r="K206" s="293"/>
    </row>
    <row r="207" spans="3:11" ht="12">
      <c r="C207" s="293"/>
      <c r="D207" s="293"/>
      <c r="E207" s="293"/>
      <c r="F207" s="293"/>
      <c r="G207" s="293"/>
      <c r="H207" s="293"/>
      <c r="I207" s="293"/>
      <c r="J207" s="293"/>
      <c r="K207" s="293"/>
    </row>
    <row r="208" spans="3:11" ht="12">
      <c r="C208" s="293"/>
      <c r="D208" s="293"/>
      <c r="E208" s="293"/>
      <c r="F208" s="293"/>
      <c r="G208" s="293"/>
      <c r="H208" s="293"/>
      <c r="I208" s="293"/>
      <c r="J208" s="293"/>
      <c r="K208" s="293"/>
    </row>
    <row r="209" spans="3:11" ht="12">
      <c r="C209" s="293"/>
      <c r="D209" s="293"/>
      <c r="E209" s="293"/>
      <c r="F209" s="293"/>
      <c r="G209" s="293"/>
      <c r="H209" s="293"/>
      <c r="I209" s="293"/>
      <c r="J209" s="293"/>
      <c r="K209" s="293"/>
    </row>
    <row r="210" spans="3:11" ht="12">
      <c r="C210" s="293"/>
      <c r="D210" s="293"/>
      <c r="E210" s="293"/>
      <c r="F210" s="293"/>
      <c r="G210" s="293"/>
      <c r="H210" s="293"/>
      <c r="I210" s="293"/>
      <c r="J210" s="293"/>
      <c r="K210" s="293"/>
    </row>
    <row r="211" spans="3:11" ht="12">
      <c r="C211" s="293"/>
      <c r="D211" s="293"/>
      <c r="E211" s="293"/>
      <c r="F211" s="293"/>
      <c r="G211" s="293"/>
      <c r="H211" s="293"/>
      <c r="I211" s="293"/>
      <c r="J211" s="293"/>
      <c r="K211" s="293"/>
    </row>
    <row r="212" spans="3:11" ht="12">
      <c r="C212" s="293"/>
      <c r="D212" s="293"/>
      <c r="E212" s="293"/>
      <c r="F212" s="293"/>
      <c r="G212" s="293"/>
      <c r="H212" s="293"/>
      <c r="I212" s="293"/>
      <c r="J212" s="293"/>
      <c r="K212" s="293"/>
    </row>
    <row r="213" spans="3:11" ht="12">
      <c r="C213" s="293"/>
      <c r="D213" s="293"/>
      <c r="E213" s="293"/>
      <c r="F213" s="293"/>
      <c r="G213" s="293"/>
      <c r="H213" s="293"/>
      <c r="I213" s="293"/>
      <c r="J213" s="293"/>
      <c r="K213" s="293"/>
    </row>
    <row r="214" spans="3:11" ht="12">
      <c r="C214" s="293"/>
      <c r="D214" s="293"/>
      <c r="E214" s="293"/>
      <c r="F214" s="293"/>
      <c r="G214" s="293"/>
      <c r="H214" s="293"/>
      <c r="I214" s="293"/>
      <c r="J214" s="293"/>
      <c r="K214" s="293"/>
    </row>
    <row r="215" spans="3:11" ht="12">
      <c r="C215" s="293"/>
      <c r="D215" s="293"/>
      <c r="E215" s="293"/>
      <c r="F215" s="293"/>
      <c r="G215" s="293"/>
      <c r="H215" s="293"/>
      <c r="I215" s="293"/>
      <c r="J215" s="293"/>
      <c r="K215" s="293"/>
    </row>
    <row r="216" spans="3:11" ht="12">
      <c r="C216" s="293"/>
      <c r="D216" s="293"/>
      <c r="E216" s="293"/>
      <c r="F216" s="293"/>
      <c r="G216" s="293"/>
      <c r="H216" s="293"/>
      <c r="I216" s="293"/>
      <c r="J216" s="293"/>
      <c r="K216" s="293"/>
    </row>
    <row r="217" spans="3:11" ht="12">
      <c r="C217" s="293"/>
      <c r="D217" s="293"/>
      <c r="E217" s="293"/>
      <c r="F217" s="293"/>
      <c r="G217" s="293"/>
      <c r="H217" s="293"/>
      <c r="I217" s="293"/>
      <c r="J217" s="293"/>
      <c r="K217" s="293"/>
    </row>
    <row r="218" spans="3:11" ht="12">
      <c r="C218" s="293"/>
      <c r="D218" s="293"/>
      <c r="E218" s="293"/>
      <c r="F218" s="293"/>
      <c r="G218" s="293"/>
      <c r="H218" s="293"/>
      <c r="I218" s="293"/>
      <c r="J218" s="293"/>
      <c r="K218" s="293"/>
    </row>
    <row r="219" spans="3:11" ht="12">
      <c r="C219" s="293"/>
      <c r="D219" s="293"/>
      <c r="E219" s="293"/>
      <c r="F219" s="293"/>
      <c r="G219" s="293"/>
      <c r="H219" s="293"/>
      <c r="I219" s="293"/>
      <c r="J219" s="293"/>
      <c r="K219" s="293"/>
    </row>
    <row r="220" spans="3:11" ht="12">
      <c r="C220" s="293"/>
      <c r="D220" s="293"/>
      <c r="E220" s="293"/>
      <c r="F220" s="293"/>
      <c r="G220" s="293"/>
      <c r="H220" s="293"/>
      <c r="I220" s="293"/>
      <c r="J220" s="293"/>
      <c r="K220" s="293"/>
    </row>
    <row r="221" spans="3:11" ht="12">
      <c r="C221" s="293"/>
      <c r="D221" s="293"/>
      <c r="E221" s="293"/>
      <c r="F221" s="293"/>
      <c r="G221" s="293"/>
      <c r="H221" s="293"/>
      <c r="I221" s="293"/>
      <c r="J221" s="293"/>
      <c r="K221" s="293"/>
    </row>
    <row r="222" spans="3:11" ht="12">
      <c r="C222" s="293"/>
      <c r="D222" s="293"/>
      <c r="E222" s="293"/>
      <c r="F222" s="293"/>
      <c r="G222" s="293"/>
      <c r="H222" s="293"/>
      <c r="I222" s="293"/>
      <c r="J222" s="293"/>
      <c r="K222" s="293"/>
    </row>
    <row r="223" spans="3:11" ht="12">
      <c r="C223" s="293"/>
      <c r="D223" s="293"/>
      <c r="E223" s="293"/>
      <c r="F223" s="293"/>
      <c r="G223" s="293"/>
      <c r="H223" s="293"/>
      <c r="I223" s="293"/>
      <c r="J223" s="293"/>
      <c r="K223" s="293"/>
    </row>
    <row r="224" spans="3:11" ht="12">
      <c r="C224" s="293"/>
      <c r="D224" s="293"/>
      <c r="E224" s="293"/>
      <c r="F224" s="293"/>
      <c r="G224" s="293"/>
      <c r="H224" s="293"/>
      <c r="I224" s="293"/>
      <c r="J224" s="293"/>
      <c r="K224" s="293"/>
    </row>
  </sheetData>
  <mergeCells count="14">
    <mergeCell ref="B4:B5"/>
    <mergeCell ref="C4:C5"/>
    <mergeCell ref="D4:D5"/>
    <mergeCell ref="E4:E5"/>
    <mergeCell ref="F4:F5"/>
    <mergeCell ref="G4:G5"/>
    <mergeCell ref="H4:H5"/>
    <mergeCell ref="M4:M5"/>
    <mergeCell ref="N4:N5"/>
    <mergeCell ref="O4:O5"/>
    <mergeCell ref="I4:I5"/>
    <mergeCell ref="J4:J5"/>
    <mergeCell ref="K4:K5"/>
    <mergeCell ref="L4:L5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2:Y212"/>
  <sheetViews>
    <sheetView workbookViewId="0" topLeftCell="A1">
      <selection activeCell="A1" sqref="A1"/>
    </sheetView>
  </sheetViews>
  <sheetFormatPr defaultColWidth="9.00390625" defaultRowHeight="13.5"/>
  <cols>
    <col min="1" max="1" width="2.625" style="332" customWidth="1"/>
    <col min="2" max="2" width="11.375" style="333" customWidth="1"/>
    <col min="3" max="10" width="12.625" style="332" customWidth="1"/>
    <col min="11" max="11" width="8.125" style="334" customWidth="1"/>
    <col min="12" max="13" width="7.25390625" style="334" customWidth="1"/>
    <col min="14" max="14" width="7.125" style="334" customWidth="1"/>
    <col min="15" max="25" width="9.00390625" style="334" customWidth="1"/>
    <col min="26" max="16384" width="9.00390625" style="332" customWidth="1"/>
  </cols>
  <sheetData>
    <row r="1" ht="11.25" customHeight="1"/>
    <row r="2" ht="14.25">
      <c r="B2" s="335" t="s">
        <v>1507</v>
      </c>
    </row>
    <row r="3" spans="10:14" ht="12.75" thickBot="1">
      <c r="J3" s="336" t="s">
        <v>1494</v>
      </c>
      <c r="N3" s="337"/>
    </row>
    <row r="4" spans="2:14" ht="14.25" customHeight="1" thickTop="1">
      <c r="B4" s="1281" t="s">
        <v>1495</v>
      </c>
      <c r="C4" s="1279" t="s">
        <v>1496</v>
      </c>
      <c r="D4" s="1279" t="s">
        <v>1497</v>
      </c>
      <c r="E4" s="1279" t="s">
        <v>1498</v>
      </c>
      <c r="F4" s="1279" t="s">
        <v>1499</v>
      </c>
      <c r="G4" s="1279" t="s">
        <v>1500</v>
      </c>
      <c r="H4" s="1279" t="s">
        <v>1501</v>
      </c>
      <c r="I4" s="1279" t="s">
        <v>1502</v>
      </c>
      <c r="J4" s="1279" t="s">
        <v>1503</v>
      </c>
      <c r="K4" s="338"/>
      <c r="L4" s="338"/>
      <c r="M4" s="338"/>
      <c r="N4" s="338"/>
    </row>
    <row r="5" spans="2:14" ht="12">
      <c r="B5" s="1271"/>
      <c r="C5" s="1272"/>
      <c r="D5" s="1280"/>
      <c r="E5" s="1280"/>
      <c r="F5" s="1280"/>
      <c r="G5" s="1280"/>
      <c r="H5" s="1280"/>
      <c r="I5" s="1280"/>
      <c r="J5" s="1280"/>
      <c r="K5" s="339"/>
      <c r="L5" s="339"/>
      <c r="M5" s="339"/>
      <c r="N5" s="339"/>
    </row>
    <row r="6" spans="2:25" s="340" customFormat="1" ht="10.5">
      <c r="B6" s="341"/>
      <c r="C6" s="342" t="s">
        <v>1504</v>
      </c>
      <c r="D6" s="342" t="s">
        <v>1504</v>
      </c>
      <c r="E6" s="342" t="s">
        <v>1504</v>
      </c>
      <c r="F6" s="342" t="s">
        <v>1504</v>
      </c>
      <c r="G6" s="342" t="s">
        <v>1504</v>
      </c>
      <c r="H6" s="342" t="s">
        <v>1504</v>
      </c>
      <c r="I6" s="342" t="s">
        <v>1504</v>
      </c>
      <c r="J6" s="343" t="s">
        <v>1504</v>
      </c>
      <c r="K6" s="344"/>
      <c r="L6" s="344"/>
      <c r="M6" s="344"/>
      <c r="N6" s="344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</row>
    <row r="7" spans="2:14" ht="6.75" customHeight="1">
      <c r="B7" s="346"/>
      <c r="C7" s="347"/>
      <c r="D7" s="347"/>
      <c r="E7" s="347"/>
      <c r="F7" s="347"/>
      <c r="G7" s="347"/>
      <c r="H7" s="347"/>
      <c r="I7" s="347"/>
      <c r="J7" s="348"/>
      <c r="K7" s="349"/>
      <c r="L7" s="349"/>
      <c r="M7" s="349"/>
      <c r="N7" s="349"/>
    </row>
    <row r="8" spans="2:14" ht="12">
      <c r="B8" s="350" t="s">
        <v>519</v>
      </c>
      <c r="C8" s="351">
        <f aca="true" t="shared" si="0" ref="C8:J8">SUM(C11,C32,C44,C64)</f>
        <v>1350683</v>
      </c>
      <c r="D8" s="351">
        <f t="shared" si="0"/>
        <v>980557</v>
      </c>
      <c r="E8" s="351">
        <f t="shared" si="0"/>
        <v>63320</v>
      </c>
      <c r="F8" s="351">
        <f t="shared" si="0"/>
        <v>57529</v>
      </c>
      <c r="G8" s="351">
        <f t="shared" si="0"/>
        <v>1424</v>
      </c>
      <c r="H8" s="351">
        <f t="shared" si="0"/>
        <v>7437</v>
      </c>
      <c r="I8" s="351">
        <f t="shared" si="0"/>
        <v>229940</v>
      </c>
      <c r="J8" s="352">
        <f t="shared" si="0"/>
        <v>10476</v>
      </c>
      <c r="K8" s="353"/>
      <c r="L8" s="353"/>
      <c r="M8" s="353"/>
      <c r="N8" s="353"/>
    </row>
    <row r="9" spans="2:14" ht="6.75" customHeight="1">
      <c r="B9" s="346"/>
      <c r="C9" s="347"/>
      <c r="D9" s="347"/>
      <c r="E9" s="347"/>
      <c r="F9" s="347"/>
      <c r="G9" s="347"/>
      <c r="H9" s="347"/>
      <c r="I9" s="347"/>
      <c r="J9" s="348"/>
      <c r="K9" s="349"/>
      <c r="L9" s="349"/>
      <c r="M9" s="349"/>
      <c r="N9" s="349"/>
    </row>
    <row r="10" spans="2:25" s="354" customFormat="1" ht="6" customHeight="1">
      <c r="B10" s="266"/>
      <c r="C10" s="355"/>
      <c r="D10" s="355"/>
      <c r="E10" s="355"/>
      <c r="F10" s="355"/>
      <c r="G10" s="355"/>
      <c r="H10" s="355"/>
      <c r="I10" s="355"/>
      <c r="J10" s="356"/>
      <c r="K10" s="355"/>
      <c r="L10" s="355"/>
      <c r="M10" s="355"/>
      <c r="N10" s="355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</row>
    <row r="11" spans="2:14" ht="12" customHeight="1">
      <c r="B11" s="261" t="s">
        <v>1445</v>
      </c>
      <c r="C11" s="262">
        <f aca="true" t="shared" si="1" ref="C11:J11">SUM(C12:C29)</f>
        <v>468044</v>
      </c>
      <c r="D11" s="262">
        <f t="shared" si="1"/>
        <v>403322</v>
      </c>
      <c r="E11" s="262">
        <f t="shared" si="1"/>
        <v>5537</v>
      </c>
      <c r="F11" s="262">
        <f t="shared" si="1"/>
        <v>1345</v>
      </c>
      <c r="G11" s="262">
        <f t="shared" si="1"/>
        <v>176</v>
      </c>
      <c r="H11" s="262">
        <f t="shared" si="1"/>
        <v>1287</v>
      </c>
      <c r="I11" s="262">
        <f t="shared" si="1"/>
        <v>51867</v>
      </c>
      <c r="J11" s="263">
        <f t="shared" si="1"/>
        <v>4510</v>
      </c>
      <c r="K11" s="264"/>
      <c r="L11" s="264"/>
      <c r="M11" s="264"/>
      <c r="N11" s="264"/>
    </row>
    <row r="12" spans="2:25" s="354" customFormat="1" ht="12" customHeight="1">
      <c r="B12" s="266" t="s">
        <v>1454</v>
      </c>
      <c r="C12" s="347">
        <f>SUM(D12:J12)</f>
        <v>58524</v>
      </c>
      <c r="D12" s="355">
        <v>54206</v>
      </c>
      <c r="E12" s="355">
        <v>329</v>
      </c>
      <c r="F12" s="355">
        <v>30</v>
      </c>
      <c r="G12" s="355">
        <v>47</v>
      </c>
      <c r="H12" s="355">
        <v>17</v>
      </c>
      <c r="I12" s="355">
        <v>3581</v>
      </c>
      <c r="J12" s="356">
        <v>314</v>
      </c>
      <c r="K12" s="355"/>
      <c r="L12" s="355"/>
      <c r="M12" s="355"/>
      <c r="N12" s="355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</row>
    <row r="13" spans="2:25" s="354" customFormat="1" ht="12" customHeight="1">
      <c r="B13" s="266" t="s">
        <v>1455</v>
      </c>
      <c r="C13" s="347">
        <f>SUM(D13:J13)</f>
        <v>98681</v>
      </c>
      <c r="D13" s="355">
        <v>82216</v>
      </c>
      <c r="E13" s="355">
        <v>1647</v>
      </c>
      <c r="F13" s="355">
        <v>162</v>
      </c>
      <c r="G13" s="355">
        <v>1</v>
      </c>
      <c r="H13" s="355">
        <v>114</v>
      </c>
      <c r="I13" s="355">
        <v>13806</v>
      </c>
      <c r="J13" s="356">
        <v>735</v>
      </c>
      <c r="K13" s="355"/>
      <c r="L13" s="355"/>
      <c r="M13" s="355"/>
      <c r="N13" s="355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</row>
    <row r="14" spans="2:25" s="354" customFormat="1" ht="12" customHeight="1">
      <c r="B14" s="266"/>
      <c r="C14" s="347"/>
      <c r="D14" s="355"/>
      <c r="E14" s="355"/>
      <c r="F14" s="355"/>
      <c r="G14" s="355"/>
      <c r="H14" s="355"/>
      <c r="I14" s="355"/>
      <c r="J14" s="356"/>
      <c r="K14" s="355"/>
      <c r="L14" s="355"/>
      <c r="M14" s="355"/>
      <c r="N14" s="355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</row>
    <row r="15" spans="2:25" s="354" customFormat="1" ht="12" customHeight="1">
      <c r="B15" s="266" t="s">
        <v>523</v>
      </c>
      <c r="C15" s="347">
        <f aca="true" t="shared" si="2" ref="C15:C21">SUM(D15:J15)</f>
        <v>11407</v>
      </c>
      <c r="D15" s="355">
        <v>9491</v>
      </c>
      <c r="E15" s="355">
        <v>195</v>
      </c>
      <c r="F15" s="355">
        <v>202</v>
      </c>
      <c r="G15" s="355">
        <v>24</v>
      </c>
      <c r="H15" s="355">
        <v>52</v>
      </c>
      <c r="I15" s="355">
        <v>1201</v>
      </c>
      <c r="J15" s="356">
        <v>242</v>
      </c>
      <c r="K15" s="355"/>
      <c r="L15" s="355"/>
      <c r="M15" s="355"/>
      <c r="N15" s="355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</row>
    <row r="16" spans="2:25" s="354" customFormat="1" ht="12" customHeight="1">
      <c r="B16" s="266" t="s">
        <v>1456</v>
      </c>
      <c r="C16" s="347">
        <f t="shared" si="2"/>
        <v>20804</v>
      </c>
      <c r="D16" s="355">
        <v>17965</v>
      </c>
      <c r="E16" s="355">
        <v>522</v>
      </c>
      <c r="F16" s="355">
        <v>2</v>
      </c>
      <c r="G16" s="355">
        <v>21</v>
      </c>
      <c r="H16" s="355">
        <v>87</v>
      </c>
      <c r="I16" s="355">
        <v>1941</v>
      </c>
      <c r="J16" s="356">
        <v>266</v>
      </c>
      <c r="K16" s="355"/>
      <c r="L16" s="355"/>
      <c r="M16" s="355"/>
      <c r="N16" s="355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</row>
    <row r="17" spans="2:25" s="354" customFormat="1" ht="12" customHeight="1">
      <c r="B17" s="266" t="s">
        <v>1457</v>
      </c>
      <c r="C17" s="347">
        <f t="shared" si="2"/>
        <v>33680</v>
      </c>
      <c r="D17" s="355">
        <v>26377</v>
      </c>
      <c r="E17" s="355">
        <v>420</v>
      </c>
      <c r="F17" s="355">
        <v>13</v>
      </c>
      <c r="G17" s="355">
        <v>31</v>
      </c>
      <c r="H17" s="355">
        <v>411</v>
      </c>
      <c r="I17" s="355">
        <v>6125</v>
      </c>
      <c r="J17" s="356">
        <v>303</v>
      </c>
      <c r="K17" s="355"/>
      <c r="L17" s="355"/>
      <c r="M17" s="355"/>
      <c r="N17" s="355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</row>
    <row r="18" spans="2:25" s="354" customFormat="1" ht="12" customHeight="1">
      <c r="B18" s="266" t="s">
        <v>1324</v>
      </c>
      <c r="C18" s="347">
        <f t="shared" si="2"/>
        <v>25569</v>
      </c>
      <c r="D18" s="355">
        <v>23249</v>
      </c>
      <c r="E18" s="355">
        <v>58</v>
      </c>
      <c r="F18" s="355">
        <v>175</v>
      </c>
      <c r="G18" s="355">
        <v>0</v>
      </c>
      <c r="H18" s="355">
        <v>8</v>
      </c>
      <c r="I18" s="355">
        <v>1407</v>
      </c>
      <c r="J18" s="356">
        <v>672</v>
      </c>
      <c r="K18" s="355"/>
      <c r="L18" s="355"/>
      <c r="M18" s="355"/>
      <c r="N18" s="355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</row>
    <row r="19" spans="2:25" s="354" customFormat="1" ht="12" customHeight="1">
      <c r="B19" s="266" t="s">
        <v>1458</v>
      </c>
      <c r="C19" s="347">
        <f t="shared" si="2"/>
        <v>39989</v>
      </c>
      <c r="D19" s="355">
        <v>37155</v>
      </c>
      <c r="E19" s="355">
        <v>62</v>
      </c>
      <c r="F19" s="355">
        <v>21</v>
      </c>
      <c r="G19" s="355">
        <v>0</v>
      </c>
      <c r="H19" s="355">
        <v>44</v>
      </c>
      <c r="I19" s="355">
        <v>2556</v>
      </c>
      <c r="J19" s="356">
        <v>151</v>
      </c>
      <c r="K19" s="355"/>
      <c r="L19" s="355"/>
      <c r="M19" s="355"/>
      <c r="N19" s="355"/>
      <c r="O19" s="357"/>
      <c r="P19" s="357"/>
      <c r="Q19" s="357"/>
      <c r="R19" s="357"/>
      <c r="S19" s="357"/>
      <c r="T19" s="357"/>
      <c r="U19" s="357"/>
      <c r="V19" s="357"/>
      <c r="W19" s="357"/>
      <c r="X19" s="357"/>
      <c r="Y19" s="357"/>
    </row>
    <row r="20" spans="2:25" s="354" customFormat="1" ht="12" customHeight="1">
      <c r="B20" s="266" t="s">
        <v>528</v>
      </c>
      <c r="C20" s="347">
        <f t="shared" si="2"/>
        <v>17617</v>
      </c>
      <c r="D20" s="355">
        <v>16370</v>
      </c>
      <c r="E20" s="355">
        <v>97</v>
      </c>
      <c r="F20" s="355">
        <v>0</v>
      </c>
      <c r="G20" s="355">
        <v>0</v>
      </c>
      <c r="H20" s="355">
        <v>22</v>
      </c>
      <c r="I20" s="355">
        <v>1028</v>
      </c>
      <c r="J20" s="356">
        <v>100</v>
      </c>
      <c r="K20" s="355"/>
      <c r="L20" s="355"/>
      <c r="M20" s="355"/>
      <c r="N20" s="355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</row>
    <row r="21" spans="2:25" s="354" customFormat="1" ht="12" customHeight="1">
      <c r="B21" s="266" t="s">
        <v>529</v>
      </c>
      <c r="C21" s="347">
        <f t="shared" si="2"/>
        <v>43722</v>
      </c>
      <c r="D21" s="355">
        <v>41496</v>
      </c>
      <c r="E21" s="355">
        <v>9</v>
      </c>
      <c r="F21" s="355">
        <v>0</v>
      </c>
      <c r="G21" s="355">
        <v>1</v>
      </c>
      <c r="H21" s="355">
        <v>37</v>
      </c>
      <c r="I21" s="355">
        <v>2166</v>
      </c>
      <c r="J21" s="356">
        <v>13</v>
      </c>
      <c r="K21" s="355"/>
      <c r="L21" s="355"/>
      <c r="M21" s="355"/>
      <c r="N21" s="355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</row>
    <row r="22" spans="2:25" s="354" customFormat="1" ht="9" customHeight="1">
      <c r="B22" s="266"/>
      <c r="C22" s="347"/>
      <c r="D22" s="355"/>
      <c r="E22" s="355"/>
      <c r="F22" s="355"/>
      <c r="G22" s="355"/>
      <c r="H22" s="355"/>
      <c r="I22" s="355"/>
      <c r="J22" s="356"/>
      <c r="K22" s="355"/>
      <c r="L22" s="355"/>
      <c r="M22" s="355"/>
      <c r="N22" s="355"/>
      <c r="O22" s="357"/>
      <c r="P22" s="357"/>
      <c r="Q22" s="357"/>
      <c r="R22" s="357"/>
      <c r="S22" s="357"/>
      <c r="T22" s="357"/>
      <c r="U22" s="357"/>
      <c r="V22" s="357"/>
      <c r="W22" s="357"/>
      <c r="X22" s="357"/>
      <c r="Y22" s="357"/>
    </row>
    <row r="23" spans="2:25" s="354" customFormat="1" ht="12" customHeight="1">
      <c r="B23" s="266" t="s">
        <v>1459</v>
      </c>
      <c r="C23" s="347">
        <f>SUM(D23:J23)</f>
        <v>11457</v>
      </c>
      <c r="D23" s="355">
        <v>8895</v>
      </c>
      <c r="E23" s="355">
        <v>77</v>
      </c>
      <c r="F23" s="355">
        <v>218</v>
      </c>
      <c r="G23" s="355">
        <v>6</v>
      </c>
      <c r="H23" s="355">
        <v>14</v>
      </c>
      <c r="I23" s="355">
        <v>1367</v>
      </c>
      <c r="J23" s="356">
        <v>880</v>
      </c>
      <c r="K23" s="355"/>
      <c r="L23" s="355"/>
      <c r="M23" s="355"/>
      <c r="N23" s="355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</row>
    <row r="24" spans="2:25" s="354" customFormat="1" ht="12" customHeight="1">
      <c r="B24" s="266" t="s">
        <v>1505</v>
      </c>
      <c r="C24" s="347">
        <f>SUM(D24:J24)</f>
        <v>20800</v>
      </c>
      <c r="D24" s="355">
        <v>17080</v>
      </c>
      <c r="E24" s="355">
        <v>466</v>
      </c>
      <c r="F24" s="355">
        <v>15</v>
      </c>
      <c r="G24" s="355">
        <v>13</v>
      </c>
      <c r="H24" s="355">
        <v>2</v>
      </c>
      <c r="I24" s="355">
        <v>3151</v>
      </c>
      <c r="J24" s="356">
        <v>73</v>
      </c>
      <c r="K24" s="355"/>
      <c r="L24" s="355"/>
      <c r="M24" s="355"/>
      <c r="N24" s="355"/>
      <c r="O24" s="357"/>
      <c r="P24" s="357"/>
      <c r="Q24" s="357"/>
      <c r="R24" s="357"/>
      <c r="S24" s="357"/>
      <c r="T24" s="357"/>
      <c r="U24" s="357"/>
      <c r="V24" s="357"/>
      <c r="W24" s="357"/>
      <c r="X24" s="357"/>
      <c r="Y24" s="357"/>
    </row>
    <row r="25" spans="2:25" s="354" customFormat="1" ht="9" customHeight="1">
      <c r="B25" s="266"/>
      <c r="C25" s="347"/>
      <c r="D25" s="355"/>
      <c r="E25" s="355"/>
      <c r="F25" s="355"/>
      <c r="G25" s="355"/>
      <c r="H25" s="355"/>
      <c r="I25" s="355"/>
      <c r="J25" s="356"/>
      <c r="K25" s="355"/>
      <c r="L25" s="355"/>
      <c r="M25" s="355"/>
      <c r="N25" s="355"/>
      <c r="O25" s="357"/>
      <c r="P25" s="357"/>
      <c r="Q25" s="357"/>
      <c r="R25" s="357"/>
      <c r="S25" s="357"/>
      <c r="T25" s="357"/>
      <c r="U25" s="357"/>
      <c r="V25" s="357"/>
      <c r="W25" s="357"/>
      <c r="X25" s="357"/>
      <c r="Y25" s="357"/>
    </row>
    <row r="26" spans="2:25" s="354" customFormat="1" ht="12" customHeight="1">
      <c r="B26" s="266" t="s">
        <v>1460</v>
      </c>
      <c r="C26" s="347">
        <f>SUM(D26:J26)</f>
        <v>11409</v>
      </c>
      <c r="D26" s="355">
        <v>9907</v>
      </c>
      <c r="E26" s="355">
        <v>214</v>
      </c>
      <c r="F26" s="355">
        <v>32</v>
      </c>
      <c r="G26" s="355">
        <v>1</v>
      </c>
      <c r="H26" s="355">
        <v>36</v>
      </c>
      <c r="I26" s="355">
        <v>1182</v>
      </c>
      <c r="J26" s="356">
        <v>37</v>
      </c>
      <c r="K26" s="355"/>
      <c r="L26" s="355"/>
      <c r="M26" s="355"/>
      <c r="N26" s="355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</row>
    <row r="27" spans="2:25" s="354" customFormat="1" ht="12" customHeight="1">
      <c r="B27" s="266" t="s">
        <v>1328</v>
      </c>
      <c r="C27" s="347">
        <f>SUM(D27:J27)</f>
        <v>18074</v>
      </c>
      <c r="D27" s="355">
        <v>15561</v>
      </c>
      <c r="E27" s="355">
        <v>45</v>
      </c>
      <c r="F27" s="355">
        <v>27</v>
      </c>
      <c r="G27" s="355">
        <v>1</v>
      </c>
      <c r="H27" s="355">
        <v>105</v>
      </c>
      <c r="I27" s="355">
        <v>2135</v>
      </c>
      <c r="J27" s="356">
        <v>200</v>
      </c>
      <c r="K27" s="355"/>
      <c r="L27" s="355"/>
      <c r="M27" s="355"/>
      <c r="N27" s="355"/>
      <c r="O27" s="357"/>
      <c r="P27" s="357"/>
      <c r="Q27" s="357"/>
      <c r="R27" s="357"/>
      <c r="S27" s="357"/>
      <c r="T27" s="357"/>
      <c r="U27" s="357"/>
      <c r="V27" s="357"/>
      <c r="W27" s="357"/>
      <c r="X27" s="357"/>
      <c r="Y27" s="357"/>
    </row>
    <row r="28" spans="2:25" s="354" customFormat="1" ht="12" customHeight="1">
      <c r="B28" s="266" t="s">
        <v>1462</v>
      </c>
      <c r="C28" s="347">
        <f>SUM(D28:J28)</f>
        <v>15103</v>
      </c>
      <c r="D28" s="355">
        <v>12471</v>
      </c>
      <c r="E28" s="355">
        <v>247</v>
      </c>
      <c r="F28" s="355">
        <v>6</v>
      </c>
      <c r="G28" s="355">
        <v>1</v>
      </c>
      <c r="H28" s="355">
        <v>218</v>
      </c>
      <c r="I28" s="355">
        <v>1973</v>
      </c>
      <c r="J28" s="356">
        <v>187</v>
      </c>
      <c r="K28" s="355"/>
      <c r="L28" s="355"/>
      <c r="M28" s="355"/>
      <c r="N28" s="355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357"/>
    </row>
    <row r="29" spans="2:25" s="354" customFormat="1" ht="12" customHeight="1">
      <c r="B29" s="266" t="s">
        <v>1330</v>
      </c>
      <c r="C29" s="347">
        <f>SUM(D29:J29)</f>
        <v>41208</v>
      </c>
      <c r="D29" s="355">
        <v>30883</v>
      </c>
      <c r="E29" s="355">
        <v>1149</v>
      </c>
      <c r="F29" s="355">
        <v>442</v>
      </c>
      <c r="G29" s="355">
        <v>29</v>
      </c>
      <c r="H29" s="355">
        <v>120</v>
      </c>
      <c r="I29" s="355">
        <v>8248</v>
      </c>
      <c r="J29" s="356">
        <v>337</v>
      </c>
      <c r="K29" s="355"/>
      <c r="L29" s="355"/>
      <c r="M29" s="355"/>
      <c r="N29" s="355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</row>
    <row r="30" spans="2:25" s="358" customFormat="1" ht="7.5" customHeight="1">
      <c r="B30" s="277"/>
      <c r="C30" s="359"/>
      <c r="D30" s="359"/>
      <c r="E30" s="359"/>
      <c r="F30" s="359"/>
      <c r="G30" s="359"/>
      <c r="H30" s="359"/>
      <c r="I30" s="359"/>
      <c r="J30" s="360"/>
      <c r="K30" s="359"/>
      <c r="L30" s="359"/>
      <c r="M30" s="359"/>
      <c r="N30" s="359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</row>
    <row r="31" spans="2:25" s="354" customFormat="1" ht="6.75" customHeight="1">
      <c r="B31" s="266"/>
      <c r="C31" s="355"/>
      <c r="D31" s="355"/>
      <c r="E31" s="355"/>
      <c r="F31" s="355"/>
      <c r="G31" s="355"/>
      <c r="H31" s="355"/>
      <c r="I31" s="355"/>
      <c r="J31" s="356"/>
      <c r="K31" s="355"/>
      <c r="L31" s="355"/>
      <c r="M31" s="355"/>
      <c r="N31" s="355"/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</row>
    <row r="32" spans="2:25" s="358" customFormat="1" ht="12" customHeight="1">
      <c r="B32" s="271" t="s">
        <v>1450</v>
      </c>
      <c r="C32" s="272">
        <f aca="true" t="shared" si="3" ref="C32:J32">SUM(C33:C41)</f>
        <v>140562</v>
      </c>
      <c r="D32" s="272">
        <f t="shared" si="3"/>
        <v>101613</v>
      </c>
      <c r="E32" s="272">
        <f t="shared" si="3"/>
        <v>1175</v>
      </c>
      <c r="F32" s="272">
        <f t="shared" si="3"/>
        <v>817</v>
      </c>
      <c r="G32" s="272">
        <f t="shared" si="3"/>
        <v>113</v>
      </c>
      <c r="H32" s="272">
        <f t="shared" si="3"/>
        <v>1866</v>
      </c>
      <c r="I32" s="272">
        <f t="shared" si="3"/>
        <v>33436</v>
      </c>
      <c r="J32" s="273">
        <f t="shared" si="3"/>
        <v>1542</v>
      </c>
      <c r="K32" s="264"/>
      <c r="L32" s="264"/>
      <c r="M32" s="264"/>
      <c r="N32" s="264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</row>
    <row r="33" spans="2:25" s="354" customFormat="1" ht="12" customHeight="1">
      <c r="B33" s="266" t="s">
        <v>1331</v>
      </c>
      <c r="C33" s="347">
        <f>SUM(D33:J33)</f>
        <v>43524</v>
      </c>
      <c r="D33" s="355">
        <v>28002</v>
      </c>
      <c r="E33" s="355">
        <v>878</v>
      </c>
      <c r="F33" s="355">
        <v>234</v>
      </c>
      <c r="G33" s="355">
        <v>27</v>
      </c>
      <c r="H33" s="355">
        <v>849</v>
      </c>
      <c r="I33" s="355">
        <v>13083</v>
      </c>
      <c r="J33" s="356">
        <v>451</v>
      </c>
      <c r="K33" s="355"/>
      <c r="L33" s="355"/>
      <c r="M33" s="355"/>
      <c r="N33" s="355"/>
      <c r="O33" s="357"/>
      <c r="P33" s="357"/>
      <c r="Q33" s="357"/>
      <c r="R33" s="357"/>
      <c r="S33" s="357"/>
      <c r="T33" s="357"/>
      <c r="U33" s="357"/>
      <c r="V33" s="357"/>
      <c r="W33" s="357"/>
      <c r="X33" s="357"/>
      <c r="Y33" s="357"/>
    </row>
    <row r="34" spans="2:25" s="354" customFormat="1" ht="9" customHeight="1">
      <c r="B34" s="266"/>
      <c r="C34" s="347"/>
      <c r="D34" s="355"/>
      <c r="E34" s="355"/>
      <c r="F34" s="355"/>
      <c r="G34" s="355"/>
      <c r="H34" s="355"/>
      <c r="I34" s="355"/>
      <c r="J34" s="356"/>
      <c r="K34" s="355"/>
      <c r="L34" s="355"/>
      <c r="M34" s="355"/>
      <c r="N34" s="355"/>
      <c r="O34" s="357"/>
      <c r="P34" s="357"/>
      <c r="Q34" s="357"/>
      <c r="R34" s="357"/>
      <c r="S34" s="357"/>
      <c r="T34" s="357"/>
      <c r="U34" s="357"/>
      <c r="V34" s="357"/>
      <c r="W34" s="357"/>
      <c r="X34" s="357"/>
      <c r="Y34" s="357"/>
    </row>
    <row r="35" spans="2:25" s="354" customFormat="1" ht="12" customHeight="1">
      <c r="B35" s="266" t="s">
        <v>1463</v>
      </c>
      <c r="C35" s="347">
        <f aca="true" t="shared" si="4" ref="C35:C41">SUM(D35:J35)</f>
        <v>11753</v>
      </c>
      <c r="D35" s="355">
        <v>9112</v>
      </c>
      <c r="E35" s="355">
        <v>19</v>
      </c>
      <c r="F35" s="355">
        <v>149</v>
      </c>
      <c r="G35" s="355">
        <v>20</v>
      </c>
      <c r="H35" s="355">
        <v>46</v>
      </c>
      <c r="I35" s="355">
        <v>2222</v>
      </c>
      <c r="J35" s="356">
        <v>185</v>
      </c>
      <c r="K35" s="355"/>
      <c r="L35" s="355"/>
      <c r="M35" s="355"/>
      <c r="N35" s="355"/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</row>
    <row r="36" spans="2:25" s="354" customFormat="1" ht="12" customHeight="1">
      <c r="B36" s="266" t="s">
        <v>1464</v>
      </c>
      <c r="C36" s="347">
        <f t="shared" si="4"/>
        <v>8795</v>
      </c>
      <c r="D36" s="355">
        <v>6510</v>
      </c>
      <c r="E36" s="355">
        <v>1</v>
      </c>
      <c r="F36" s="355">
        <v>52</v>
      </c>
      <c r="G36" s="355">
        <v>0</v>
      </c>
      <c r="H36" s="355">
        <v>155</v>
      </c>
      <c r="I36" s="355">
        <v>1843</v>
      </c>
      <c r="J36" s="356">
        <v>234</v>
      </c>
      <c r="K36" s="355"/>
      <c r="L36" s="355"/>
      <c r="M36" s="355"/>
      <c r="N36" s="355"/>
      <c r="O36" s="357"/>
      <c r="P36" s="357"/>
      <c r="Q36" s="357"/>
      <c r="R36" s="357"/>
      <c r="S36" s="357"/>
      <c r="T36" s="357"/>
      <c r="U36" s="357"/>
      <c r="V36" s="357"/>
      <c r="W36" s="357"/>
      <c r="X36" s="357"/>
      <c r="Y36" s="357"/>
    </row>
    <row r="37" spans="2:14" ht="12" customHeight="1">
      <c r="B37" s="266" t="s">
        <v>1334</v>
      </c>
      <c r="C37" s="347">
        <f t="shared" si="4"/>
        <v>12967</v>
      </c>
      <c r="D37" s="355">
        <v>10047</v>
      </c>
      <c r="E37" s="355">
        <v>16</v>
      </c>
      <c r="F37" s="355">
        <v>83</v>
      </c>
      <c r="G37" s="355">
        <v>4</v>
      </c>
      <c r="H37" s="355">
        <v>96</v>
      </c>
      <c r="I37" s="355">
        <v>2563</v>
      </c>
      <c r="J37" s="356">
        <v>158</v>
      </c>
      <c r="K37" s="362"/>
      <c r="L37" s="362"/>
      <c r="M37" s="362"/>
      <c r="N37" s="362"/>
    </row>
    <row r="38" spans="2:14" ht="12" customHeight="1">
      <c r="B38" s="266" t="s">
        <v>1465</v>
      </c>
      <c r="C38" s="347">
        <f t="shared" si="4"/>
        <v>14558</v>
      </c>
      <c r="D38" s="355">
        <v>10974</v>
      </c>
      <c r="E38" s="355">
        <v>60</v>
      </c>
      <c r="F38" s="355">
        <v>79</v>
      </c>
      <c r="G38" s="355">
        <v>4</v>
      </c>
      <c r="H38" s="355">
        <v>171</v>
      </c>
      <c r="I38" s="355">
        <v>3179</v>
      </c>
      <c r="J38" s="356">
        <v>91</v>
      </c>
      <c r="K38" s="362"/>
      <c r="L38" s="362"/>
      <c r="M38" s="362"/>
      <c r="N38" s="362"/>
    </row>
    <row r="39" spans="2:13" ht="12" customHeight="1">
      <c r="B39" s="266" t="s">
        <v>538</v>
      </c>
      <c r="C39" s="347">
        <f t="shared" si="4"/>
        <v>16403</v>
      </c>
      <c r="D39" s="355">
        <v>11650</v>
      </c>
      <c r="E39" s="355">
        <v>141</v>
      </c>
      <c r="F39" s="355">
        <v>37</v>
      </c>
      <c r="G39" s="355">
        <v>46</v>
      </c>
      <c r="H39" s="355">
        <v>178</v>
      </c>
      <c r="I39" s="355">
        <v>4106</v>
      </c>
      <c r="J39" s="356">
        <v>245</v>
      </c>
      <c r="K39" s="362"/>
      <c r="L39" s="362"/>
      <c r="M39" s="362"/>
    </row>
    <row r="40" spans="2:14" ht="12" customHeight="1">
      <c r="B40" s="266" t="s">
        <v>1466</v>
      </c>
      <c r="C40" s="347">
        <f t="shared" si="4"/>
        <v>14792</v>
      </c>
      <c r="D40" s="355">
        <v>11237</v>
      </c>
      <c r="E40" s="355">
        <v>49</v>
      </c>
      <c r="F40" s="355">
        <v>74</v>
      </c>
      <c r="G40" s="355">
        <v>1</v>
      </c>
      <c r="H40" s="355">
        <v>244</v>
      </c>
      <c r="I40" s="355">
        <v>3043</v>
      </c>
      <c r="J40" s="356">
        <v>144</v>
      </c>
      <c r="K40" s="362"/>
      <c r="M40" s="362"/>
      <c r="N40" s="362"/>
    </row>
    <row r="41" spans="2:14" ht="11.25" customHeight="1">
      <c r="B41" s="266" t="s">
        <v>1467</v>
      </c>
      <c r="C41" s="347">
        <f t="shared" si="4"/>
        <v>17770</v>
      </c>
      <c r="D41" s="355">
        <v>14081</v>
      </c>
      <c r="E41" s="355">
        <v>11</v>
      </c>
      <c r="F41" s="355">
        <v>109</v>
      </c>
      <c r="G41" s="355">
        <v>11</v>
      </c>
      <c r="H41" s="355">
        <v>127</v>
      </c>
      <c r="I41" s="355">
        <v>3397</v>
      </c>
      <c r="J41" s="356">
        <v>34</v>
      </c>
      <c r="K41" s="362"/>
      <c r="L41" s="362"/>
      <c r="M41" s="362"/>
      <c r="N41" s="362"/>
    </row>
    <row r="42" spans="2:14" ht="6.75" customHeight="1">
      <c r="B42" s="277"/>
      <c r="C42" s="355"/>
      <c r="D42" s="355"/>
      <c r="E42" s="355"/>
      <c r="F42" s="355"/>
      <c r="G42" s="355"/>
      <c r="H42" s="355"/>
      <c r="I42" s="355"/>
      <c r="J42" s="356"/>
      <c r="K42" s="362"/>
      <c r="L42" s="362"/>
      <c r="M42" s="362"/>
      <c r="N42" s="362"/>
    </row>
    <row r="43" spans="2:14" ht="9" customHeight="1">
      <c r="B43" s="266"/>
      <c r="C43" s="355"/>
      <c r="D43" s="355"/>
      <c r="E43" s="355"/>
      <c r="F43" s="355"/>
      <c r="G43" s="355"/>
      <c r="H43" s="355"/>
      <c r="I43" s="355"/>
      <c r="J43" s="356"/>
      <c r="K43" s="362"/>
      <c r="L43" s="362"/>
      <c r="M43" s="362"/>
      <c r="N43" s="362"/>
    </row>
    <row r="44" spans="2:14" ht="12.75" customHeight="1">
      <c r="B44" s="261" t="s">
        <v>1452</v>
      </c>
      <c r="C44" s="272">
        <f aca="true" t="shared" si="5" ref="C44:J44">SUM(C45:C61)</f>
        <v>451734</v>
      </c>
      <c r="D44" s="272">
        <f t="shared" si="5"/>
        <v>267323</v>
      </c>
      <c r="E44" s="272">
        <f t="shared" si="5"/>
        <v>42749</v>
      </c>
      <c r="F44" s="272">
        <f t="shared" si="5"/>
        <v>38516</v>
      </c>
      <c r="G44" s="272">
        <f t="shared" si="5"/>
        <v>974</v>
      </c>
      <c r="H44" s="272">
        <f t="shared" si="5"/>
        <v>1778</v>
      </c>
      <c r="I44" s="272">
        <f t="shared" si="5"/>
        <v>97029</v>
      </c>
      <c r="J44" s="273">
        <f t="shared" si="5"/>
        <v>3365</v>
      </c>
      <c r="K44" s="363"/>
      <c r="L44" s="363"/>
      <c r="M44" s="363"/>
      <c r="N44" s="363"/>
    </row>
    <row r="45" spans="2:14" ht="12" customHeight="1">
      <c r="B45" s="266" t="s">
        <v>1339</v>
      </c>
      <c r="C45" s="347">
        <f aca="true" t="shared" si="6" ref="C45:C51">SUM(D45:J45)</f>
        <v>89051</v>
      </c>
      <c r="D45" s="355">
        <v>59812</v>
      </c>
      <c r="E45" s="355">
        <v>5321</v>
      </c>
      <c r="F45" s="355">
        <v>5325</v>
      </c>
      <c r="G45" s="355">
        <v>58</v>
      </c>
      <c r="H45" s="355">
        <v>280</v>
      </c>
      <c r="I45" s="355">
        <v>18178</v>
      </c>
      <c r="J45" s="356">
        <v>77</v>
      </c>
      <c r="K45" s="362"/>
      <c r="L45" s="362"/>
      <c r="M45" s="362"/>
      <c r="N45" s="362"/>
    </row>
    <row r="46" spans="2:14" ht="12" customHeight="1">
      <c r="B46" s="266" t="s">
        <v>1340</v>
      </c>
      <c r="C46" s="347">
        <f t="shared" si="6"/>
        <v>38303</v>
      </c>
      <c r="D46" s="355">
        <v>26493</v>
      </c>
      <c r="E46" s="355">
        <v>5486</v>
      </c>
      <c r="F46" s="355">
        <v>574</v>
      </c>
      <c r="G46" s="355">
        <v>87</v>
      </c>
      <c r="H46" s="355">
        <v>87</v>
      </c>
      <c r="I46" s="355">
        <v>5244</v>
      </c>
      <c r="J46" s="356">
        <v>332</v>
      </c>
      <c r="K46" s="362"/>
      <c r="L46" s="362"/>
      <c r="M46" s="362"/>
      <c r="N46" s="362"/>
    </row>
    <row r="47" spans="2:14" ht="12" customHeight="1">
      <c r="B47" s="266" t="s">
        <v>1341</v>
      </c>
      <c r="C47" s="347">
        <f t="shared" si="6"/>
        <v>30126</v>
      </c>
      <c r="D47" s="355">
        <v>16402</v>
      </c>
      <c r="E47" s="355">
        <v>1441</v>
      </c>
      <c r="F47" s="355">
        <v>5428</v>
      </c>
      <c r="G47" s="355">
        <v>74</v>
      </c>
      <c r="H47" s="355">
        <v>89</v>
      </c>
      <c r="I47" s="355">
        <v>6347</v>
      </c>
      <c r="J47" s="356">
        <v>345</v>
      </c>
      <c r="K47" s="362"/>
      <c r="L47" s="362"/>
      <c r="M47" s="362"/>
      <c r="N47" s="362"/>
    </row>
    <row r="48" spans="2:14" ht="12" customHeight="1">
      <c r="B48" s="266" t="s">
        <v>1342</v>
      </c>
      <c r="C48" s="347">
        <f t="shared" si="6"/>
        <v>46189</v>
      </c>
      <c r="D48" s="355">
        <v>27202</v>
      </c>
      <c r="E48" s="355">
        <v>1363</v>
      </c>
      <c r="F48" s="355">
        <v>8007</v>
      </c>
      <c r="G48" s="355">
        <v>168</v>
      </c>
      <c r="H48" s="355">
        <v>326</v>
      </c>
      <c r="I48" s="355">
        <v>8823</v>
      </c>
      <c r="J48" s="356">
        <v>300</v>
      </c>
      <c r="K48" s="362"/>
      <c r="L48" s="362"/>
      <c r="M48" s="362"/>
      <c r="N48" s="362"/>
    </row>
    <row r="49" spans="2:14" ht="12" customHeight="1">
      <c r="B49" s="266" t="s">
        <v>1343</v>
      </c>
      <c r="C49" s="347">
        <f t="shared" si="6"/>
        <v>47154</v>
      </c>
      <c r="D49" s="355">
        <v>22859</v>
      </c>
      <c r="E49" s="355">
        <v>10617</v>
      </c>
      <c r="F49" s="355">
        <v>2991</v>
      </c>
      <c r="G49" s="355">
        <v>18</v>
      </c>
      <c r="H49" s="355">
        <v>169</v>
      </c>
      <c r="I49" s="355">
        <v>10445</v>
      </c>
      <c r="J49" s="356">
        <v>55</v>
      </c>
      <c r="K49" s="362"/>
      <c r="L49" s="362"/>
      <c r="M49" s="362"/>
      <c r="N49" s="362"/>
    </row>
    <row r="50" spans="2:14" ht="12" customHeight="1">
      <c r="B50" s="266" t="s">
        <v>1344</v>
      </c>
      <c r="C50" s="347">
        <f t="shared" si="6"/>
        <v>39575</v>
      </c>
      <c r="D50" s="355">
        <v>16036</v>
      </c>
      <c r="E50" s="355">
        <v>6876</v>
      </c>
      <c r="F50" s="355">
        <v>2496</v>
      </c>
      <c r="G50" s="355">
        <v>119</v>
      </c>
      <c r="H50" s="355">
        <v>83</v>
      </c>
      <c r="I50" s="355">
        <v>13702</v>
      </c>
      <c r="J50" s="356">
        <v>263</v>
      </c>
      <c r="K50" s="362"/>
      <c r="L50" s="362"/>
      <c r="M50" s="362"/>
      <c r="N50" s="362"/>
    </row>
    <row r="51" spans="2:14" ht="12" customHeight="1">
      <c r="B51" s="266" t="s">
        <v>1345</v>
      </c>
      <c r="C51" s="347">
        <f t="shared" si="6"/>
        <v>45751</v>
      </c>
      <c r="D51" s="355">
        <v>27273</v>
      </c>
      <c r="E51" s="355">
        <v>285</v>
      </c>
      <c r="F51" s="355">
        <v>3586</v>
      </c>
      <c r="G51" s="355">
        <v>58</v>
      </c>
      <c r="H51" s="355">
        <v>182</v>
      </c>
      <c r="I51" s="355">
        <v>14177</v>
      </c>
      <c r="J51" s="356">
        <v>190</v>
      </c>
      <c r="K51" s="362"/>
      <c r="L51" s="362"/>
      <c r="M51" s="362"/>
      <c r="N51" s="362"/>
    </row>
    <row r="52" spans="2:14" ht="9" customHeight="1">
      <c r="B52" s="266"/>
      <c r="C52" s="347"/>
      <c r="D52" s="355"/>
      <c r="E52" s="355"/>
      <c r="F52" s="355"/>
      <c r="G52" s="355"/>
      <c r="H52" s="355"/>
      <c r="I52" s="355"/>
      <c r="J52" s="356"/>
      <c r="K52" s="362"/>
      <c r="L52" s="362"/>
      <c r="M52" s="362"/>
      <c r="N52" s="362"/>
    </row>
    <row r="53" spans="2:14" ht="12" customHeight="1">
      <c r="B53" s="266" t="s">
        <v>1468</v>
      </c>
      <c r="C53" s="347">
        <f>SUM(D53:J53)</f>
        <v>12848</v>
      </c>
      <c r="D53" s="355">
        <v>8646</v>
      </c>
      <c r="E53" s="355">
        <v>2363</v>
      </c>
      <c r="F53" s="355">
        <v>645</v>
      </c>
      <c r="G53" s="355">
        <v>19</v>
      </c>
      <c r="H53" s="355">
        <v>2</v>
      </c>
      <c r="I53" s="355">
        <v>1133</v>
      </c>
      <c r="J53" s="356">
        <v>40</v>
      </c>
      <c r="K53" s="362"/>
      <c r="L53" s="362"/>
      <c r="M53" s="362"/>
      <c r="N53" s="362"/>
    </row>
    <row r="54" spans="2:14" ht="12" customHeight="1">
      <c r="B54" s="266" t="s">
        <v>1469</v>
      </c>
      <c r="C54" s="347">
        <f>SUM(D54:J54)</f>
        <v>13171</v>
      </c>
      <c r="D54" s="355">
        <v>7030</v>
      </c>
      <c r="E54" s="355">
        <v>2154</v>
      </c>
      <c r="F54" s="355">
        <v>1934</v>
      </c>
      <c r="G54" s="355">
        <v>67</v>
      </c>
      <c r="H54" s="355">
        <v>99</v>
      </c>
      <c r="I54" s="355">
        <v>1734</v>
      </c>
      <c r="J54" s="356">
        <v>153</v>
      </c>
      <c r="K54" s="362"/>
      <c r="L54" s="362"/>
      <c r="M54" s="362"/>
      <c r="N54" s="362"/>
    </row>
    <row r="55" spans="2:14" ht="12" customHeight="1">
      <c r="B55" s="266"/>
      <c r="C55" s="347"/>
      <c r="D55" s="355"/>
      <c r="E55" s="355"/>
      <c r="F55" s="355"/>
      <c r="G55" s="355"/>
      <c r="H55" s="355"/>
      <c r="I55" s="355"/>
      <c r="J55" s="356"/>
      <c r="K55" s="362"/>
      <c r="L55" s="362"/>
      <c r="M55" s="362"/>
      <c r="N55" s="362"/>
    </row>
    <row r="56" spans="2:14" ht="12" customHeight="1">
      <c r="B56" s="266" t="s">
        <v>545</v>
      </c>
      <c r="C56" s="347">
        <f>SUM(D56:J56)</f>
        <v>15165</v>
      </c>
      <c r="D56" s="355">
        <v>8061</v>
      </c>
      <c r="E56" s="355">
        <v>1791</v>
      </c>
      <c r="F56" s="355">
        <v>1428</v>
      </c>
      <c r="G56" s="355">
        <v>80</v>
      </c>
      <c r="H56" s="355">
        <v>19</v>
      </c>
      <c r="I56" s="355">
        <v>3556</v>
      </c>
      <c r="J56" s="356">
        <v>230</v>
      </c>
      <c r="K56" s="362"/>
      <c r="L56" s="362"/>
      <c r="M56" s="362"/>
      <c r="N56" s="362"/>
    </row>
    <row r="57" spans="2:14" ht="12" customHeight="1">
      <c r="B57" s="266" t="s">
        <v>1470</v>
      </c>
      <c r="C57" s="347">
        <f>SUM(D57:J57)</f>
        <v>20214</v>
      </c>
      <c r="D57" s="355">
        <v>9018</v>
      </c>
      <c r="E57" s="355">
        <v>3025</v>
      </c>
      <c r="F57" s="355">
        <v>3795</v>
      </c>
      <c r="G57" s="355">
        <v>94</v>
      </c>
      <c r="H57" s="355">
        <v>135</v>
      </c>
      <c r="I57" s="355">
        <v>3745</v>
      </c>
      <c r="J57" s="356">
        <v>402</v>
      </c>
      <c r="K57" s="362"/>
      <c r="L57" s="362"/>
      <c r="M57" s="362"/>
      <c r="N57" s="362"/>
    </row>
    <row r="58" spans="2:14" ht="12" customHeight="1">
      <c r="B58" s="266" t="s">
        <v>547</v>
      </c>
      <c r="C58" s="347">
        <f>SUM(D58:J58)</f>
        <v>11632</v>
      </c>
      <c r="D58" s="355">
        <v>7560</v>
      </c>
      <c r="E58" s="355">
        <v>368</v>
      </c>
      <c r="F58" s="355">
        <v>351</v>
      </c>
      <c r="G58" s="355">
        <v>48</v>
      </c>
      <c r="H58" s="355">
        <v>144</v>
      </c>
      <c r="I58" s="355">
        <v>2504</v>
      </c>
      <c r="J58" s="356">
        <v>657</v>
      </c>
      <c r="K58" s="362"/>
      <c r="L58" s="362"/>
      <c r="M58" s="362"/>
      <c r="N58" s="362"/>
    </row>
    <row r="59" spans="2:14" ht="12" customHeight="1">
      <c r="B59" s="266" t="s">
        <v>548</v>
      </c>
      <c r="C59" s="347">
        <f>SUM(D59:J59)</f>
        <v>24494</v>
      </c>
      <c r="D59" s="355">
        <v>19172</v>
      </c>
      <c r="E59" s="355">
        <v>1464</v>
      </c>
      <c r="F59" s="355">
        <v>1028</v>
      </c>
      <c r="G59" s="355">
        <v>60</v>
      </c>
      <c r="H59" s="355">
        <v>11</v>
      </c>
      <c r="I59" s="355">
        <v>2613</v>
      </c>
      <c r="J59" s="356">
        <v>146</v>
      </c>
      <c r="K59" s="362"/>
      <c r="L59" s="362"/>
      <c r="M59" s="362"/>
      <c r="N59" s="362"/>
    </row>
    <row r="60" spans="2:14" ht="9" customHeight="1">
      <c r="B60" s="266"/>
      <c r="C60" s="347"/>
      <c r="D60" s="355"/>
      <c r="E60" s="355"/>
      <c r="F60" s="355"/>
      <c r="G60" s="355"/>
      <c r="H60" s="355"/>
      <c r="I60" s="355"/>
      <c r="J60" s="356"/>
      <c r="K60" s="362"/>
      <c r="L60" s="362"/>
      <c r="M60" s="362"/>
      <c r="N60" s="362"/>
    </row>
    <row r="61" spans="2:14" ht="12" customHeight="1">
      <c r="B61" s="266" t="s">
        <v>1471</v>
      </c>
      <c r="C61" s="347">
        <f>SUM(D61:J61)</f>
        <v>18061</v>
      </c>
      <c r="D61" s="355">
        <v>11759</v>
      </c>
      <c r="E61" s="355">
        <v>195</v>
      </c>
      <c r="F61" s="355">
        <v>928</v>
      </c>
      <c r="G61" s="355">
        <v>24</v>
      </c>
      <c r="H61" s="355">
        <v>152</v>
      </c>
      <c r="I61" s="355">
        <v>4828</v>
      </c>
      <c r="J61" s="356">
        <v>175</v>
      </c>
      <c r="K61" s="362"/>
      <c r="L61" s="362"/>
      <c r="M61" s="362"/>
      <c r="N61" s="362"/>
    </row>
    <row r="62" spans="2:14" ht="6.75" customHeight="1">
      <c r="B62" s="364"/>
      <c r="C62" s="355"/>
      <c r="D62" s="355"/>
      <c r="E62" s="355"/>
      <c r="F62" s="355"/>
      <c r="G62" s="355"/>
      <c r="H62" s="355"/>
      <c r="I62" s="355"/>
      <c r="J62" s="356"/>
      <c r="K62" s="362"/>
      <c r="L62" s="362"/>
      <c r="M62" s="362"/>
      <c r="N62" s="362"/>
    </row>
    <row r="63" spans="2:14" ht="6.75" customHeight="1">
      <c r="B63" s="266"/>
      <c r="C63" s="355"/>
      <c r="D63" s="355"/>
      <c r="E63" s="355"/>
      <c r="F63" s="355"/>
      <c r="G63" s="355"/>
      <c r="H63" s="355"/>
      <c r="I63" s="355"/>
      <c r="J63" s="356"/>
      <c r="K63" s="362"/>
      <c r="L63" s="362"/>
      <c r="M63" s="362"/>
      <c r="N63" s="362"/>
    </row>
    <row r="64" spans="2:14" ht="12" customHeight="1">
      <c r="B64" s="261" t="s">
        <v>1453</v>
      </c>
      <c r="C64" s="272">
        <f aca="true" t="shared" si="7" ref="C64:J64">SUM(C65:C76)</f>
        <v>290343</v>
      </c>
      <c r="D64" s="272">
        <f t="shared" si="7"/>
        <v>208299</v>
      </c>
      <c r="E64" s="272">
        <f t="shared" si="7"/>
        <v>13859</v>
      </c>
      <c r="F64" s="272">
        <f t="shared" si="7"/>
        <v>16851</v>
      </c>
      <c r="G64" s="272">
        <f t="shared" si="7"/>
        <v>161</v>
      </c>
      <c r="H64" s="272">
        <f t="shared" si="7"/>
        <v>2506</v>
      </c>
      <c r="I64" s="272">
        <f t="shared" si="7"/>
        <v>47608</v>
      </c>
      <c r="J64" s="273">
        <f t="shared" si="7"/>
        <v>1059</v>
      </c>
      <c r="K64" s="264"/>
      <c r="L64" s="264"/>
      <c r="M64" s="264"/>
      <c r="N64" s="264"/>
    </row>
    <row r="65" spans="2:14" ht="12" customHeight="1">
      <c r="B65" s="266" t="s">
        <v>1472</v>
      </c>
      <c r="C65" s="347">
        <f>SUM(D65:J65)</f>
        <v>55724</v>
      </c>
      <c r="D65" s="355">
        <v>40336</v>
      </c>
      <c r="E65" s="355">
        <v>1460</v>
      </c>
      <c r="F65" s="355">
        <v>990</v>
      </c>
      <c r="G65" s="355">
        <v>49</v>
      </c>
      <c r="H65" s="355">
        <v>619</v>
      </c>
      <c r="I65" s="355">
        <v>12215</v>
      </c>
      <c r="J65" s="356">
        <v>55</v>
      </c>
      <c r="K65" s="362"/>
      <c r="L65" s="362"/>
      <c r="M65" s="362"/>
      <c r="N65" s="362"/>
    </row>
    <row r="66" spans="2:14" ht="12" customHeight="1">
      <c r="B66" s="266" t="s">
        <v>1350</v>
      </c>
      <c r="C66" s="347">
        <f>SUM(D66:J66)</f>
        <v>35810</v>
      </c>
      <c r="D66" s="355">
        <v>26416</v>
      </c>
      <c r="E66" s="355">
        <v>766</v>
      </c>
      <c r="F66" s="355">
        <v>3891</v>
      </c>
      <c r="G66" s="355">
        <v>25</v>
      </c>
      <c r="H66" s="355">
        <v>97</v>
      </c>
      <c r="I66" s="355">
        <v>4574</v>
      </c>
      <c r="J66" s="356">
        <v>41</v>
      </c>
      <c r="K66" s="362"/>
      <c r="L66" s="362"/>
      <c r="M66" s="362"/>
      <c r="N66" s="362"/>
    </row>
    <row r="67" spans="2:14" ht="9" customHeight="1">
      <c r="B67" s="266"/>
      <c r="C67" s="347"/>
      <c r="D67" s="355"/>
      <c r="E67" s="355"/>
      <c r="F67" s="355"/>
      <c r="G67" s="355"/>
      <c r="H67" s="355"/>
      <c r="I67" s="355"/>
      <c r="J67" s="356"/>
      <c r="K67" s="362"/>
      <c r="L67" s="362"/>
      <c r="M67" s="362"/>
      <c r="N67" s="362"/>
    </row>
    <row r="68" spans="2:14" ht="12" customHeight="1">
      <c r="B68" s="266" t="s">
        <v>1351</v>
      </c>
      <c r="C68" s="347">
        <f>SUM(D68:J68)</f>
        <v>43978</v>
      </c>
      <c r="D68" s="355">
        <v>30100</v>
      </c>
      <c r="E68" s="355">
        <v>4500</v>
      </c>
      <c r="F68" s="355">
        <v>1018</v>
      </c>
      <c r="G68" s="355">
        <v>9</v>
      </c>
      <c r="H68" s="355">
        <v>346</v>
      </c>
      <c r="I68" s="355">
        <v>7981</v>
      </c>
      <c r="J68" s="356">
        <v>24</v>
      </c>
      <c r="K68" s="362"/>
      <c r="L68" s="362"/>
      <c r="M68" s="362"/>
      <c r="N68" s="362"/>
    </row>
    <row r="69" spans="2:14" ht="12" customHeight="1">
      <c r="B69" s="266" t="s">
        <v>551</v>
      </c>
      <c r="C69" s="347">
        <f>SUM(D69:J69)</f>
        <v>13675</v>
      </c>
      <c r="D69" s="355">
        <v>8909</v>
      </c>
      <c r="E69" s="355">
        <v>2300</v>
      </c>
      <c r="F69" s="355">
        <v>887</v>
      </c>
      <c r="G69" s="355">
        <v>4</v>
      </c>
      <c r="H69" s="355">
        <v>22</v>
      </c>
      <c r="I69" s="355">
        <v>1543</v>
      </c>
      <c r="J69" s="356">
        <v>10</v>
      </c>
      <c r="K69" s="362"/>
      <c r="L69" s="362"/>
      <c r="M69" s="362"/>
      <c r="N69" s="362"/>
    </row>
    <row r="70" spans="2:14" ht="12" customHeight="1">
      <c r="B70" s="266" t="s">
        <v>552</v>
      </c>
      <c r="C70" s="347">
        <f>SUM(D70:J70)</f>
        <v>10778</v>
      </c>
      <c r="D70" s="355">
        <v>5584</v>
      </c>
      <c r="E70" s="355">
        <v>1299</v>
      </c>
      <c r="F70" s="355">
        <v>980</v>
      </c>
      <c r="G70" s="355">
        <v>28</v>
      </c>
      <c r="H70" s="355">
        <v>152</v>
      </c>
      <c r="I70" s="355">
        <v>2589</v>
      </c>
      <c r="J70" s="356">
        <v>146</v>
      </c>
      <c r="K70" s="362"/>
      <c r="L70" s="362"/>
      <c r="M70" s="362"/>
      <c r="N70" s="362"/>
    </row>
    <row r="71" spans="2:14" ht="12" customHeight="1">
      <c r="B71" s="266" t="s">
        <v>553</v>
      </c>
      <c r="C71" s="347">
        <f>SUM(D71:J71)</f>
        <v>13832</v>
      </c>
      <c r="D71" s="355">
        <v>9143</v>
      </c>
      <c r="E71" s="355">
        <v>1280</v>
      </c>
      <c r="F71" s="355">
        <v>608</v>
      </c>
      <c r="G71" s="355">
        <v>8</v>
      </c>
      <c r="H71" s="355">
        <v>67</v>
      </c>
      <c r="I71" s="355">
        <v>2639</v>
      </c>
      <c r="J71" s="356">
        <v>87</v>
      </c>
      <c r="K71" s="362"/>
      <c r="L71" s="362"/>
      <c r="M71" s="362"/>
      <c r="N71" s="362"/>
    </row>
    <row r="72" spans="2:14" ht="12" customHeight="1">
      <c r="B72" s="266" t="s">
        <v>554</v>
      </c>
      <c r="C72" s="347">
        <f>SUM(D72:J72)</f>
        <v>48913</v>
      </c>
      <c r="D72" s="355">
        <v>40854</v>
      </c>
      <c r="E72" s="355">
        <v>624</v>
      </c>
      <c r="F72" s="355">
        <v>1379</v>
      </c>
      <c r="G72" s="355">
        <v>8</v>
      </c>
      <c r="H72" s="355">
        <v>325</v>
      </c>
      <c r="I72" s="355">
        <v>5448</v>
      </c>
      <c r="J72" s="356">
        <v>275</v>
      </c>
      <c r="K72" s="362"/>
      <c r="L72" s="362"/>
      <c r="M72" s="362"/>
      <c r="N72" s="362"/>
    </row>
    <row r="73" spans="2:14" ht="9" customHeight="1">
      <c r="B73" s="266"/>
      <c r="C73" s="347"/>
      <c r="D73" s="355"/>
      <c r="E73" s="355"/>
      <c r="F73" s="355"/>
      <c r="G73" s="355"/>
      <c r="H73" s="355"/>
      <c r="I73" s="355"/>
      <c r="J73" s="356"/>
      <c r="K73" s="362"/>
      <c r="L73" s="362"/>
      <c r="M73" s="362"/>
      <c r="N73" s="362"/>
    </row>
    <row r="74" spans="2:14" ht="12" customHeight="1">
      <c r="B74" s="266" t="s">
        <v>556</v>
      </c>
      <c r="C74" s="347">
        <f>SUM(D74:J74)</f>
        <v>27966</v>
      </c>
      <c r="D74" s="355">
        <v>13557</v>
      </c>
      <c r="E74" s="355">
        <v>1588</v>
      </c>
      <c r="F74" s="355">
        <v>6984</v>
      </c>
      <c r="G74" s="355">
        <v>28</v>
      </c>
      <c r="H74" s="355">
        <v>277</v>
      </c>
      <c r="I74" s="355">
        <v>5337</v>
      </c>
      <c r="J74" s="356">
        <v>195</v>
      </c>
      <c r="K74" s="362"/>
      <c r="L74" s="362"/>
      <c r="M74" s="362"/>
      <c r="N74" s="362"/>
    </row>
    <row r="75" spans="2:14" ht="12" customHeight="1">
      <c r="B75" s="266" t="s">
        <v>557</v>
      </c>
      <c r="C75" s="347">
        <f>SUM(D75:J75)</f>
        <v>23296</v>
      </c>
      <c r="D75" s="355">
        <v>20466</v>
      </c>
      <c r="E75" s="355">
        <v>33</v>
      </c>
      <c r="F75" s="355">
        <v>112</v>
      </c>
      <c r="G75" s="355">
        <v>1</v>
      </c>
      <c r="H75" s="355">
        <v>108</v>
      </c>
      <c r="I75" s="355">
        <v>2534</v>
      </c>
      <c r="J75" s="356">
        <v>42</v>
      </c>
      <c r="K75" s="362"/>
      <c r="L75" s="362"/>
      <c r="M75" s="362"/>
      <c r="N75" s="362"/>
    </row>
    <row r="76" spans="2:14" ht="12" customHeight="1">
      <c r="B76" s="281" t="s">
        <v>1473</v>
      </c>
      <c r="C76" s="365">
        <f>SUM(D76:J76)</f>
        <v>16371</v>
      </c>
      <c r="D76" s="366">
        <v>12934</v>
      </c>
      <c r="E76" s="366">
        <v>9</v>
      </c>
      <c r="F76" s="366">
        <v>2</v>
      </c>
      <c r="G76" s="366">
        <v>1</v>
      </c>
      <c r="H76" s="366">
        <v>493</v>
      </c>
      <c r="I76" s="366">
        <v>2748</v>
      </c>
      <c r="J76" s="367">
        <v>184</v>
      </c>
      <c r="K76" s="362"/>
      <c r="L76" s="362"/>
      <c r="M76" s="362"/>
      <c r="N76" s="362"/>
    </row>
    <row r="77" spans="2:10" ht="15" customHeight="1">
      <c r="B77" s="368" t="s">
        <v>1506</v>
      </c>
      <c r="C77" s="369"/>
      <c r="D77" s="369"/>
      <c r="E77" s="369"/>
      <c r="F77" s="369"/>
      <c r="G77" s="369"/>
      <c r="H77" s="369"/>
      <c r="I77" s="369"/>
      <c r="J77" s="369"/>
    </row>
    <row r="78" spans="2:10" ht="12">
      <c r="B78" s="370"/>
      <c r="C78" s="334"/>
      <c r="D78" s="371"/>
      <c r="E78" s="371"/>
      <c r="F78" s="371"/>
      <c r="G78" s="371"/>
      <c r="H78" s="371"/>
      <c r="I78" s="371"/>
      <c r="J78" s="371"/>
    </row>
    <row r="79" spans="2:10" ht="12">
      <c r="B79" s="370"/>
      <c r="C79" s="334"/>
      <c r="D79" s="334"/>
      <c r="E79" s="334"/>
      <c r="F79" s="334"/>
      <c r="G79" s="334"/>
      <c r="H79" s="334"/>
      <c r="I79" s="334"/>
      <c r="J79" s="334"/>
    </row>
    <row r="80" spans="2:10" ht="12">
      <c r="B80" s="370"/>
      <c r="D80" s="334"/>
      <c r="E80" s="334"/>
      <c r="F80" s="334"/>
      <c r="G80" s="334"/>
      <c r="H80" s="334"/>
      <c r="I80" s="334"/>
      <c r="J80" s="334"/>
    </row>
    <row r="81" spans="2:10" ht="12">
      <c r="B81" s="370"/>
      <c r="C81" s="334"/>
      <c r="D81" s="334"/>
      <c r="E81" s="334"/>
      <c r="F81" s="334"/>
      <c r="G81" s="334"/>
      <c r="H81" s="334"/>
      <c r="I81" s="334"/>
      <c r="J81" s="334"/>
    </row>
    <row r="82" spans="2:10" ht="12">
      <c r="B82" s="370"/>
      <c r="C82" s="334"/>
      <c r="D82" s="334"/>
      <c r="E82" s="334"/>
      <c r="F82" s="334"/>
      <c r="G82" s="334"/>
      <c r="H82" s="334"/>
      <c r="I82" s="334"/>
      <c r="J82" s="334"/>
    </row>
    <row r="83" spans="2:10" ht="12">
      <c r="B83" s="370"/>
      <c r="C83" s="334"/>
      <c r="D83" s="334"/>
      <c r="E83" s="334"/>
      <c r="F83" s="334"/>
      <c r="G83" s="334"/>
      <c r="H83" s="334"/>
      <c r="I83" s="334"/>
      <c r="J83" s="334"/>
    </row>
    <row r="84" spans="2:10" ht="12">
      <c r="B84" s="370"/>
      <c r="C84" s="334"/>
      <c r="D84" s="334"/>
      <c r="E84" s="334"/>
      <c r="F84" s="334"/>
      <c r="G84" s="334"/>
      <c r="H84" s="334"/>
      <c r="I84" s="334"/>
      <c r="J84" s="334"/>
    </row>
    <row r="85" spans="2:10" ht="12">
      <c r="B85" s="370"/>
      <c r="C85" s="334"/>
      <c r="D85" s="334"/>
      <c r="E85" s="334"/>
      <c r="F85" s="334"/>
      <c r="G85" s="334"/>
      <c r="H85" s="334"/>
      <c r="I85" s="334"/>
      <c r="J85" s="334"/>
    </row>
    <row r="86" spans="2:10" ht="12">
      <c r="B86" s="370"/>
      <c r="C86" s="334"/>
      <c r="D86" s="334"/>
      <c r="E86" s="334"/>
      <c r="F86" s="334"/>
      <c r="G86" s="334"/>
      <c r="H86" s="334"/>
      <c r="I86" s="334"/>
      <c r="J86" s="334"/>
    </row>
    <row r="87" spans="2:10" ht="12">
      <c r="B87" s="370"/>
      <c r="C87" s="334"/>
      <c r="D87" s="334"/>
      <c r="E87" s="334"/>
      <c r="F87" s="334"/>
      <c r="G87" s="334"/>
      <c r="H87" s="334"/>
      <c r="I87" s="334"/>
      <c r="J87" s="334"/>
    </row>
    <row r="88" spans="2:10" ht="12">
      <c r="B88" s="370"/>
      <c r="C88" s="334"/>
      <c r="D88" s="334"/>
      <c r="E88" s="334"/>
      <c r="F88" s="334"/>
      <c r="G88" s="334"/>
      <c r="H88" s="334"/>
      <c r="I88" s="334"/>
      <c r="J88" s="334"/>
    </row>
    <row r="89" spans="2:10" ht="12">
      <c r="B89" s="370"/>
      <c r="C89" s="334"/>
      <c r="D89" s="334"/>
      <c r="E89" s="334"/>
      <c r="F89" s="334"/>
      <c r="G89" s="334"/>
      <c r="H89" s="334"/>
      <c r="I89" s="334"/>
      <c r="J89" s="334"/>
    </row>
    <row r="90" spans="2:10" ht="12">
      <c r="B90" s="370"/>
      <c r="C90" s="334"/>
      <c r="D90" s="334"/>
      <c r="E90" s="334"/>
      <c r="F90" s="334"/>
      <c r="G90" s="334"/>
      <c r="H90" s="334"/>
      <c r="I90" s="334"/>
      <c r="J90" s="334"/>
    </row>
    <row r="91" spans="2:10" ht="12">
      <c r="B91" s="370"/>
      <c r="C91" s="334"/>
      <c r="D91" s="334"/>
      <c r="E91" s="334"/>
      <c r="F91" s="334"/>
      <c r="G91" s="334"/>
      <c r="H91" s="334"/>
      <c r="I91" s="334"/>
      <c r="J91" s="334"/>
    </row>
    <row r="92" spans="2:10" ht="12">
      <c r="B92" s="370"/>
      <c r="C92" s="334"/>
      <c r="D92" s="334"/>
      <c r="E92" s="334"/>
      <c r="F92" s="334"/>
      <c r="G92" s="334"/>
      <c r="H92" s="334"/>
      <c r="I92" s="334"/>
      <c r="J92" s="334"/>
    </row>
    <row r="93" spans="2:10" ht="12">
      <c r="B93" s="370"/>
      <c r="C93" s="334"/>
      <c r="D93" s="334"/>
      <c r="E93" s="334"/>
      <c r="F93" s="334"/>
      <c r="G93" s="334"/>
      <c r="H93" s="334"/>
      <c r="I93" s="334"/>
      <c r="J93" s="334"/>
    </row>
    <row r="94" spans="2:10" ht="12">
      <c r="B94" s="370"/>
      <c r="C94" s="334"/>
      <c r="D94" s="334"/>
      <c r="E94" s="334"/>
      <c r="F94" s="334"/>
      <c r="G94" s="334"/>
      <c r="H94" s="334"/>
      <c r="I94" s="334"/>
      <c r="J94" s="334"/>
    </row>
    <row r="95" spans="2:10" ht="12">
      <c r="B95" s="370"/>
      <c r="C95" s="334"/>
      <c r="D95" s="334"/>
      <c r="E95" s="334"/>
      <c r="F95" s="334"/>
      <c r="G95" s="334"/>
      <c r="H95" s="334"/>
      <c r="I95" s="334"/>
      <c r="J95" s="334"/>
    </row>
    <row r="96" spans="2:10" ht="12">
      <c r="B96" s="370"/>
      <c r="C96" s="334"/>
      <c r="D96" s="334"/>
      <c r="E96" s="334"/>
      <c r="F96" s="334"/>
      <c r="G96" s="334"/>
      <c r="H96" s="334"/>
      <c r="I96" s="334"/>
      <c r="J96" s="334"/>
    </row>
    <row r="97" spans="2:10" ht="12">
      <c r="B97" s="370"/>
      <c r="C97" s="334"/>
      <c r="D97" s="334"/>
      <c r="E97" s="334"/>
      <c r="F97" s="334"/>
      <c r="G97" s="334"/>
      <c r="H97" s="334"/>
      <c r="I97" s="334"/>
      <c r="J97" s="334"/>
    </row>
    <row r="98" spans="2:10" ht="12">
      <c r="B98" s="370"/>
      <c r="C98" s="334"/>
      <c r="D98" s="334"/>
      <c r="E98" s="334"/>
      <c r="F98" s="334"/>
      <c r="G98" s="334"/>
      <c r="H98" s="334"/>
      <c r="I98" s="334"/>
      <c r="J98" s="334"/>
    </row>
    <row r="99" spans="2:10" ht="12">
      <c r="B99" s="370"/>
      <c r="C99" s="334"/>
      <c r="D99" s="334"/>
      <c r="E99" s="334"/>
      <c r="F99" s="334"/>
      <c r="G99" s="334"/>
      <c r="H99" s="334"/>
      <c r="I99" s="334"/>
      <c r="J99" s="334"/>
    </row>
    <row r="100" spans="2:10" ht="12">
      <c r="B100" s="370"/>
      <c r="C100" s="334"/>
      <c r="D100" s="334"/>
      <c r="E100" s="334"/>
      <c r="F100" s="334"/>
      <c r="G100" s="334"/>
      <c r="H100" s="334"/>
      <c r="I100" s="334"/>
      <c r="J100" s="334"/>
    </row>
    <row r="101" spans="2:10" ht="12">
      <c r="B101" s="370"/>
      <c r="C101" s="334"/>
      <c r="D101" s="334"/>
      <c r="E101" s="334"/>
      <c r="F101" s="334"/>
      <c r="G101" s="334"/>
      <c r="H101" s="334"/>
      <c r="I101" s="334"/>
      <c r="J101" s="334"/>
    </row>
    <row r="102" spans="2:10" ht="12">
      <c r="B102" s="370"/>
      <c r="C102" s="334"/>
      <c r="D102" s="334"/>
      <c r="E102" s="334"/>
      <c r="F102" s="334"/>
      <c r="G102" s="334"/>
      <c r="H102" s="334"/>
      <c r="I102" s="334"/>
      <c r="J102" s="334"/>
    </row>
    <row r="103" spans="2:10" ht="12">
      <c r="B103" s="370"/>
      <c r="C103" s="334"/>
      <c r="D103" s="334"/>
      <c r="E103" s="334"/>
      <c r="F103" s="334"/>
      <c r="G103" s="334"/>
      <c r="H103" s="334"/>
      <c r="I103" s="334"/>
      <c r="J103" s="334"/>
    </row>
    <row r="104" spans="2:10" ht="12">
      <c r="B104" s="370"/>
      <c r="C104" s="334"/>
      <c r="D104" s="334"/>
      <c r="E104" s="334"/>
      <c r="F104" s="334"/>
      <c r="G104" s="334"/>
      <c r="H104" s="334"/>
      <c r="I104" s="334"/>
      <c r="J104" s="334"/>
    </row>
    <row r="105" spans="2:10" ht="12">
      <c r="B105" s="370"/>
      <c r="C105" s="334"/>
      <c r="D105" s="334"/>
      <c r="E105" s="334"/>
      <c r="F105" s="334"/>
      <c r="G105" s="334"/>
      <c r="H105" s="334"/>
      <c r="I105" s="334"/>
      <c r="J105" s="334"/>
    </row>
    <row r="106" spans="2:10" ht="12">
      <c r="B106" s="370"/>
      <c r="C106" s="334"/>
      <c r="D106" s="334"/>
      <c r="E106" s="334"/>
      <c r="F106" s="334"/>
      <c r="G106" s="334"/>
      <c r="H106" s="334"/>
      <c r="I106" s="334"/>
      <c r="J106" s="334"/>
    </row>
    <row r="107" spans="2:10" ht="12">
      <c r="B107" s="370"/>
      <c r="C107" s="334"/>
      <c r="D107" s="334"/>
      <c r="E107" s="334"/>
      <c r="F107" s="334"/>
      <c r="G107" s="334"/>
      <c r="H107" s="334"/>
      <c r="I107" s="334"/>
      <c r="J107" s="334"/>
    </row>
    <row r="108" spans="2:10" ht="12">
      <c r="B108" s="370"/>
      <c r="C108" s="334"/>
      <c r="D108" s="334"/>
      <c r="E108" s="334"/>
      <c r="F108" s="334"/>
      <c r="G108" s="334"/>
      <c r="H108" s="334"/>
      <c r="I108" s="334"/>
      <c r="J108" s="334"/>
    </row>
    <row r="109" spans="2:10" ht="12">
      <c r="B109" s="370"/>
      <c r="C109" s="334"/>
      <c r="D109" s="334"/>
      <c r="E109" s="334"/>
      <c r="F109" s="334"/>
      <c r="G109" s="334"/>
      <c r="H109" s="334"/>
      <c r="I109" s="334"/>
      <c r="J109" s="334"/>
    </row>
    <row r="110" spans="2:10" ht="12">
      <c r="B110" s="370"/>
      <c r="C110" s="334"/>
      <c r="D110" s="334"/>
      <c r="E110" s="334"/>
      <c r="F110" s="334"/>
      <c r="G110" s="334"/>
      <c r="H110" s="334"/>
      <c r="I110" s="334"/>
      <c r="J110" s="334"/>
    </row>
    <row r="111" spans="2:10" ht="12">
      <c r="B111" s="370"/>
      <c r="C111" s="334"/>
      <c r="D111" s="334"/>
      <c r="E111" s="334"/>
      <c r="F111" s="334"/>
      <c r="G111" s="334"/>
      <c r="H111" s="334"/>
      <c r="I111" s="334"/>
      <c r="J111" s="334"/>
    </row>
    <row r="112" spans="2:10" ht="12">
      <c r="B112" s="370"/>
      <c r="C112" s="334"/>
      <c r="D112" s="334"/>
      <c r="E112" s="334"/>
      <c r="F112" s="334"/>
      <c r="G112" s="334"/>
      <c r="H112" s="334"/>
      <c r="I112" s="334"/>
      <c r="J112" s="334"/>
    </row>
    <row r="113" spans="2:10" ht="12">
      <c r="B113" s="370"/>
      <c r="C113" s="334"/>
      <c r="D113" s="334"/>
      <c r="E113" s="334"/>
      <c r="F113" s="334"/>
      <c r="G113" s="334"/>
      <c r="H113" s="334"/>
      <c r="I113" s="334"/>
      <c r="J113" s="334"/>
    </row>
    <row r="114" spans="2:10" ht="12">
      <c r="B114" s="370"/>
      <c r="C114" s="334"/>
      <c r="D114" s="334"/>
      <c r="E114" s="334"/>
      <c r="F114" s="334"/>
      <c r="G114" s="334"/>
      <c r="H114" s="334"/>
      <c r="I114" s="334"/>
      <c r="J114" s="334"/>
    </row>
    <row r="115" spans="2:10" ht="12">
      <c r="B115" s="370"/>
      <c r="C115" s="334"/>
      <c r="D115" s="334"/>
      <c r="E115" s="334"/>
      <c r="F115" s="334"/>
      <c r="G115" s="334"/>
      <c r="H115" s="334"/>
      <c r="I115" s="334"/>
      <c r="J115" s="334"/>
    </row>
    <row r="116" spans="2:10" ht="12">
      <c r="B116" s="370"/>
      <c r="C116" s="334"/>
      <c r="D116" s="334"/>
      <c r="E116" s="334"/>
      <c r="F116" s="334"/>
      <c r="G116" s="334"/>
      <c r="H116" s="334"/>
      <c r="I116" s="334"/>
      <c r="J116" s="334"/>
    </row>
    <row r="117" spans="2:10" ht="12">
      <c r="B117" s="370"/>
      <c r="C117" s="334"/>
      <c r="D117" s="334"/>
      <c r="E117" s="334"/>
      <c r="F117" s="334"/>
      <c r="G117" s="334"/>
      <c r="H117" s="334"/>
      <c r="I117" s="334"/>
      <c r="J117" s="334"/>
    </row>
    <row r="118" spans="2:10" ht="12">
      <c r="B118" s="370"/>
      <c r="C118" s="334"/>
      <c r="D118" s="334"/>
      <c r="E118" s="334"/>
      <c r="F118" s="334"/>
      <c r="G118" s="334"/>
      <c r="H118" s="334"/>
      <c r="I118" s="334"/>
      <c r="J118" s="334"/>
    </row>
    <row r="119" spans="2:10" ht="12">
      <c r="B119" s="370"/>
      <c r="C119" s="334"/>
      <c r="D119" s="334"/>
      <c r="E119" s="334"/>
      <c r="F119" s="334"/>
      <c r="G119" s="334"/>
      <c r="H119" s="334"/>
      <c r="I119" s="334"/>
      <c r="J119" s="334"/>
    </row>
    <row r="120" spans="2:10" ht="12">
      <c r="B120" s="370"/>
      <c r="C120" s="334"/>
      <c r="D120" s="334"/>
      <c r="E120" s="334"/>
      <c r="F120" s="334"/>
      <c r="G120" s="334"/>
      <c r="H120" s="334"/>
      <c r="I120" s="334"/>
      <c r="J120" s="334"/>
    </row>
    <row r="121" spans="2:10" ht="12">
      <c r="B121" s="370"/>
      <c r="C121" s="334"/>
      <c r="D121" s="334"/>
      <c r="E121" s="334"/>
      <c r="F121" s="334"/>
      <c r="G121" s="334"/>
      <c r="H121" s="334"/>
      <c r="I121" s="334"/>
      <c r="J121" s="334"/>
    </row>
    <row r="122" spans="2:10" ht="12">
      <c r="B122" s="370"/>
      <c r="C122" s="334"/>
      <c r="D122" s="334"/>
      <c r="E122" s="334"/>
      <c r="F122" s="334"/>
      <c r="G122" s="334"/>
      <c r="H122" s="334"/>
      <c r="I122" s="334"/>
      <c r="J122" s="334"/>
    </row>
    <row r="123" spans="2:10" ht="12">
      <c r="B123" s="370"/>
      <c r="C123" s="334"/>
      <c r="D123" s="334"/>
      <c r="E123" s="334"/>
      <c r="F123" s="334"/>
      <c r="G123" s="334"/>
      <c r="H123" s="334"/>
      <c r="I123" s="334"/>
      <c r="J123" s="334"/>
    </row>
    <row r="124" spans="2:10" ht="12">
      <c r="B124" s="370"/>
      <c r="C124" s="334"/>
      <c r="D124" s="334"/>
      <c r="E124" s="334"/>
      <c r="F124" s="334"/>
      <c r="G124" s="334"/>
      <c r="H124" s="334"/>
      <c r="I124" s="334"/>
      <c r="J124" s="334"/>
    </row>
    <row r="125" spans="2:10" ht="12">
      <c r="B125" s="370"/>
      <c r="C125" s="334"/>
      <c r="D125" s="334"/>
      <c r="E125" s="334"/>
      <c r="F125" s="334"/>
      <c r="G125" s="334"/>
      <c r="H125" s="334"/>
      <c r="I125" s="334"/>
      <c r="J125" s="334"/>
    </row>
    <row r="126" spans="2:10" ht="12">
      <c r="B126" s="370"/>
      <c r="C126" s="334"/>
      <c r="D126" s="334"/>
      <c r="E126" s="334"/>
      <c r="F126" s="334"/>
      <c r="G126" s="334"/>
      <c r="H126" s="334"/>
      <c r="I126" s="334"/>
      <c r="J126" s="334"/>
    </row>
    <row r="127" spans="3:10" ht="12">
      <c r="C127" s="334"/>
      <c r="D127" s="334"/>
      <c r="E127" s="334"/>
      <c r="F127" s="334"/>
      <c r="G127" s="334"/>
      <c r="H127" s="334"/>
      <c r="I127" s="334"/>
      <c r="J127" s="334"/>
    </row>
    <row r="128" spans="3:10" ht="12">
      <c r="C128" s="334"/>
      <c r="D128" s="334"/>
      <c r="E128" s="334"/>
      <c r="F128" s="334"/>
      <c r="G128" s="334"/>
      <c r="H128" s="334"/>
      <c r="I128" s="334"/>
      <c r="J128" s="334"/>
    </row>
    <row r="129" spans="3:10" ht="12">
      <c r="C129" s="334"/>
      <c r="D129" s="334"/>
      <c r="E129" s="334"/>
      <c r="F129" s="334"/>
      <c r="G129" s="334"/>
      <c r="H129" s="334"/>
      <c r="I129" s="334"/>
      <c r="J129" s="334"/>
    </row>
    <row r="130" spans="3:10" ht="12">
      <c r="C130" s="334"/>
      <c r="D130" s="334"/>
      <c r="E130" s="334"/>
      <c r="F130" s="334"/>
      <c r="G130" s="334"/>
      <c r="H130" s="334"/>
      <c r="I130" s="334"/>
      <c r="J130" s="334"/>
    </row>
    <row r="131" spans="3:10" ht="12">
      <c r="C131" s="334"/>
      <c r="D131" s="334"/>
      <c r="E131" s="334"/>
      <c r="F131" s="334"/>
      <c r="G131" s="334"/>
      <c r="H131" s="334"/>
      <c r="I131" s="334"/>
      <c r="J131" s="334"/>
    </row>
    <row r="132" spans="3:10" ht="12">
      <c r="C132" s="334"/>
      <c r="D132" s="334"/>
      <c r="E132" s="334"/>
      <c r="F132" s="334"/>
      <c r="G132" s="334"/>
      <c r="H132" s="334"/>
      <c r="I132" s="334"/>
      <c r="J132" s="334"/>
    </row>
    <row r="133" spans="3:10" ht="12">
      <c r="C133" s="334"/>
      <c r="D133" s="334"/>
      <c r="E133" s="334"/>
      <c r="F133" s="334"/>
      <c r="G133" s="334"/>
      <c r="H133" s="334"/>
      <c r="I133" s="334"/>
      <c r="J133" s="334"/>
    </row>
    <row r="134" spans="3:10" ht="12">
      <c r="C134" s="334"/>
      <c r="D134" s="334"/>
      <c r="E134" s="334"/>
      <c r="F134" s="334"/>
      <c r="G134" s="334"/>
      <c r="H134" s="334"/>
      <c r="I134" s="334"/>
      <c r="J134" s="334"/>
    </row>
    <row r="135" spans="3:10" ht="12">
      <c r="C135" s="334"/>
      <c r="D135" s="334"/>
      <c r="E135" s="334"/>
      <c r="F135" s="334"/>
      <c r="G135" s="334"/>
      <c r="H135" s="334"/>
      <c r="I135" s="334"/>
      <c r="J135" s="334"/>
    </row>
    <row r="136" spans="3:10" ht="12">
      <c r="C136" s="334"/>
      <c r="D136" s="334"/>
      <c r="E136" s="334"/>
      <c r="F136" s="334"/>
      <c r="G136" s="334"/>
      <c r="H136" s="334"/>
      <c r="I136" s="334"/>
      <c r="J136" s="334"/>
    </row>
    <row r="137" spans="3:10" ht="12">
      <c r="C137" s="334"/>
      <c r="D137" s="334"/>
      <c r="E137" s="334"/>
      <c r="F137" s="334"/>
      <c r="G137" s="334"/>
      <c r="H137" s="334"/>
      <c r="I137" s="334"/>
      <c r="J137" s="334"/>
    </row>
    <row r="138" spans="3:10" ht="12">
      <c r="C138" s="334"/>
      <c r="D138" s="334"/>
      <c r="E138" s="334"/>
      <c r="F138" s="334"/>
      <c r="G138" s="334"/>
      <c r="H138" s="334"/>
      <c r="I138" s="334"/>
      <c r="J138" s="334"/>
    </row>
    <row r="139" spans="3:10" ht="12">
      <c r="C139" s="334"/>
      <c r="D139" s="334"/>
      <c r="E139" s="334"/>
      <c r="F139" s="334"/>
      <c r="G139" s="334"/>
      <c r="H139" s="334"/>
      <c r="I139" s="334"/>
      <c r="J139" s="334"/>
    </row>
    <row r="140" spans="3:10" ht="12">
      <c r="C140" s="334"/>
      <c r="D140" s="334"/>
      <c r="E140" s="334"/>
      <c r="F140" s="334"/>
      <c r="G140" s="334"/>
      <c r="H140" s="334"/>
      <c r="I140" s="334"/>
      <c r="J140" s="334"/>
    </row>
    <row r="141" spans="3:10" ht="12">
      <c r="C141" s="334"/>
      <c r="D141" s="334"/>
      <c r="E141" s="334"/>
      <c r="F141" s="334"/>
      <c r="G141" s="334"/>
      <c r="H141" s="334"/>
      <c r="I141" s="334"/>
      <c r="J141" s="334"/>
    </row>
    <row r="142" spans="3:10" ht="12">
      <c r="C142" s="334"/>
      <c r="D142" s="334"/>
      <c r="E142" s="334"/>
      <c r="F142" s="334"/>
      <c r="G142" s="334"/>
      <c r="H142" s="334"/>
      <c r="I142" s="334"/>
      <c r="J142" s="334"/>
    </row>
    <row r="143" spans="3:10" ht="12">
      <c r="C143" s="334"/>
      <c r="D143" s="334"/>
      <c r="E143" s="334"/>
      <c r="F143" s="334"/>
      <c r="G143" s="334"/>
      <c r="H143" s="334"/>
      <c r="I143" s="334"/>
      <c r="J143" s="334"/>
    </row>
    <row r="144" spans="3:10" ht="12">
      <c r="C144" s="334"/>
      <c r="D144" s="334"/>
      <c r="E144" s="334"/>
      <c r="F144" s="334"/>
      <c r="G144" s="334"/>
      <c r="H144" s="334"/>
      <c r="I144" s="334"/>
      <c r="J144" s="334"/>
    </row>
    <row r="145" spans="3:10" ht="12">
      <c r="C145" s="334"/>
      <c r="D145" s="334"/>
      <c r="E145" s="334"/>
      <c r="F145" s="334"/>
      <c r="G145" s="334"/>
      <c r="H145" s="334"/>
      <c r="I145" s="334"/>
      <c r="J145" s="334"/>
    </row>
    <row r="146" spans="3:10" ht="12">
      <c r="C146" s="334"/>
      <c r="D146" s="334"/>
      <c r="E146" s="334"/>
      <c r="F146" s="334"/>
      <c r="G146" s="334"/>
      <c r="H146" s="334"/>
      <c r="I146" s="334"/>
      <c r="J146" s="334"/>
    </row>
    <row r="147" spans="3:10" ht="12">
      <c r="C147" s="334"/>
      <c r="D147" s="334"/>
      <c r="E147" s="334"/>
      <c r="F147" s="334"/>
      <c r="G147" s="334"/>
      <c r="H147" s="334"/>
      <c r="I147" s="334"/>
      <c r="J147" s="334"/>
    </row>
    <row r="148" spans="3:10" ht="12">
      <c r="C148" s="334"/>
      <c r="D148" s="334"/>
      <c r="E148" s="334"/>
      <c r="F148" s="334"/>
      <c r="G148" s="334"/>
      <c r="H148" s="334"/>
      <c r="I148" s="334"/>
      <c r="J148" s="334"/>
    </row>
    <row r="149" spans="3:10" ht="12">
      <c r="C149" s="334"/>
      <c r="D149" s="334"/>
      <c r="E149" s="334"/>
      <c r="F149" s="334"/>
      <c r="G149" s="334"/>
      <c r="H149" s="334"/>
      <c r="I149" s="334"/>
      <c r="J149" s="334"/>
    </row>
    <row r="150" spans="3:10" ht="12">
      <c r="C150" s="334"/>
      <c r="D150" s="334"/>
      <c r="E150" s="334"/>
      <c r="F150" s="334"/>
      <c r="G150" s="334"/>
      <c r="H150" s="334"/>
      <c r="I150" s="334"/>
      <c r="J150" s="334"/>
    </row>
    <row r="151" spans="3:10" ht="12">
      <c r="C151" s="334"/>
      <c r="D151" s="334"/>
      <c r="E151" s="334"/>
      <c r="F151" s="334"/>
      <c r="G151" s="334"/>
      <c r="H151" s="334"/>
      <c r="I151" s="334"/>
      <c r="J151" s="334"/>
    </row>
    <row r="152" spans="3:10" ht="12">
      <c r="C152" s="334"/>
      <c r="D152" s="334"/>
      <c r="E152" s="334"/>
      <c r="F152" s="334"/>
      <c r="G152" s="334"/>
      <c r="H152" s="334"/>
      <c r="I152" s="334"/>
      <c r="J152" s="334"/>
    </row>
    <row r="153" spans="3:10" ht="12">
      <c r="C153" s="334"/>
      <c r="D153" s="334"/>
      <c r="E153" s="334"/>
      <c r="F153" s="334"/>
      <c r="G153" s="334"/>
      <c r="H153" s="334"/>
      <c r="I153" s="334"/>
      <c r="J153" s="334"/>
    </row>
    <row r="154" spans="3:10" ht="12">
      <c r="C154" s="334"/>
      <c r="D154" s="334"/>
      <c r="E154" s="334"/>
      <c r="F154" s="334"/>
      <c r="G154" s="334"/>
      <c r="H154" s="334"/>
      <c r="I154" s="334"/>
      <c r="J154" s="334"/>
    </row>
    <row r="155" spans="3:10" ht="12">
      <c r="C155" s="334"/>
      <c r="D155" s="334"/>
      <c r="E155" s="334"/>
      <c r="F155" s="334"/>
      <c r="G155" s="334"/>
      <c r="H155" s="334"/>
      <c r="I155" s="334"/>
      <c r="J155" s="334"/>
    </row>
    <row r="156" spans="3:10" ht="12">
      <c r="C156" s="334"/>
      <c r="D156" s="334"/>
      <c r="E156" s="334"/>
      <c r="F156" s="334"/>
      <c r="G156" s="334"/>
      <c r="H156" s="334"/>
      <c r="I156" s="334"/>
      <c r="J156" s="334"/>
    </row>
    <row r="157" spans="3:10" ht="12">
      <c r="C157" s="334"/>
      <c r="D157" s="334"/>
      <c r="E157" s="334"/>
      <c r="F157" s="334"/>
      <c r="G157" s="334"/>
      <c r="H157" s="334"/>
      <c r="I157" s="334"/>
      <c r="J157" s="334"/>
    </row>
    <row r="158" spans="3:10" ht="12">
      <c r="C158" s="334"/>
      <c r="D158" s="334"/>
      <c r="E158" s="334"/>
      <c r="F158" s="334"/>
      <c r="G158" s="334"/>
      <c r="H158" s="334"/>
      <c r="I158" s="334"/>
      <c r="J158" s="334"/>
    </row>
    <row r="159" spans="3:10" ht="12">
      <c r="C159" s="334"/>
      <c r="D159" s="334"/>
      <c r="E159" s="334"/>
      <c r="F159" s="334"/>
      <c r="G159" s="334"/>
      <c r="H159" s="334"/>
      <c r="I159" s="334"/>
      <c r="J159" s="334"/>
    </row>
    <row r="160" spans="3:10" ht="12">
      <c r="C160" s="334"/>
      <c r="D160" s="334"/>
      <c r="E160" s="334"/>
      <c r="F160" s="334"/>
      <c r="G160" s="334"/>
      <c r="H160" s="334"/>
      <c r="I160" s="334"/>
      <c r="J160" s="334"/>
    </row>
    <row r="161" spans="3:10" ht="12">
      <c r="C161" s="334"/>
      <c r="D161" s="334"/>
      <c r="E161" s="334"/>
      <c r="F161" s="334"/>
      <c r="G161" s="334"/>
      <c r="H161" s="334"/>
      <c r="I161" s="334"/>
      <c r="J161" s="334"/>
    </row>
    <row r="162" spans="3:10" ht="12">
      <c r="C162" s="334"/>
      <c r="D162" s="334"/>
      <c r="E162" s="334"/>
      <c r="F162" s="334"/>
      <c r="G162" s="334"/>
      <c r="H162" s="334"/>
      <c r="I162" s="334"/>
      <c r="J162" s="334"/>
    </row>
    <row r="163" spans="3:10" ht="12">
      <c r="C163" s="334"/>
      <c r="D163" s="334"/>
      <c r="E163" s="334"/>
      <c r="F163" s="334"/>
      <c r="G163" s="334"/>
      <c r="H163" s="334"/>
      <c r="I163" s="334"/>
      <c r="J163" s="334"/>
    </row>
    <row r="164" spans="3:10" ht="12">
      <c r="C164" s="334"/>
      <c r="D164" s="334"/>
      <c r="E164" s="334"/>
      <c r="F164" s="334"/>
      <c r="G164" s="334"/>
      <c r="H164" s="334"/>
      <c r="I164" s="334"/>
      <c r="J164" s="334"/>
    </row>
    <row r="165" spans="3:10" ht="12">
      <c r="C165" s="334"/>
      <c r="D165" s="334"/>
      <c r="E165" s="334"/>
      <c r="F165" s="334"/>
      <c r="G165" s="334"/>
      <c r="H165" s="334"/>
      <c r="I165" s="334"/>
      <c r="J165" s="334"/>
    </row>
    <row r="166" spans="3:10" ht="12">
      <c r="C166" s="334"/>
      <c r="D166" s="334"/>
      <c r="E166" s="334"/>
      <c r="F166" s="334"/>
      <c r="G166" s="334"/>
      <c r="H166" s="334"/>
      <c r="I166" s="334"/>
      <c r="J166" s="334"/>
    </row>
    <row r="167" spans="3:10" ht="12">
      <c r="C167" s="334"/>
      <c r="D167" s="334"/>
      <c r="E167" s="334"/>
      <c r="F167" s="334"/>
      <c r="G167" s="334"/>
      <c r="H167" s="334"/>
      <c r="I167" s="334"/>
      <c r="J167" s="334"/>
    </row>
    <row r="168" spans="3:10" ht="12">
      <c r="C168" s="334"/>
      <c r="D168" s="334"/>
      <c r="E168" s="334"/>
      <c r="F168" s="334"/>
      <c r="G168" s="334"/>
      <c r="H168" s="334"/>
      <c r="I168" s="334"/>
      <c r="J168" s="334"/>
    </row>
    <row r="169" spans="3:10" ht="12">
      <c r="C169" s="334"/>
      <c r="D169" s="334"/>
      <c r="E169" s="334"/>
      <c r="F169" s="334"/>
      <c r="G169" s="334"/>
      <c r="H169" s="334"/>
      <c r="I169" s="334"/>
      <c r="J169" s="334"/>
    </row>
    <row r="170" spans="3:10" ht="12">
      <c r="C170" s="334"/>
      <c r="D170" s="334"/>
      <c r="E170" s="334"/>
      <c r="F170" s="334"/>
      <c r="G170" s="334"/>
      <c r="H170" s="334"/>
      <c r="I170" s="334"/>
      <c r="J170" s="334"/>
    </row>
    <row r="171" spans="3:10" ht="12">
      <c r="C171" s="334"/>
      <c r="D171" s="334"/>
      <c r="E171" s="334"/>
      <c r="F171" s="334"/>
      <c r="G171" s="334"/>
      <c r="H171" s="334"/>
      <c r="I171" s="334"/>
      <c r="J171" s="334"/>
    </row>
    <row r="172" spans="3:10" ht="12">
      <c r="C172" s="334"/>
      <c r="D172" s="334"/>
      <c r="E172" s="334"/>
      <c r="F172" s="334"/>
      <c r="G172" s="334"/>
      <c r="H172" s="334"/>
      <c r="I172" s="334"/>
      <c r="J172" s="334"/>
    </row>
    <row r="173" spans="3:10" ht="12">
      <c r="C173" s="334"/>
      <c r="D173" s="334"/>
      <c r="E173" s="334"/>
      <c r="F173" s="334"/>
      <c r="G173" s="334"/>
      <c r="H173" s="334"/>
      <c r="I173" s="334"/>
      <c r="J173" s="334"/>
    </row>
    <row r="174" spans="3:10" ht="12">
      <c r="C174" s="334"/>
      <c r="D174" s="334"/>
      <c r="E174" s="334"/>
      <c r="F174" s="334"/>
      <c r="G174" s="334"/>
      <c r="H174" s="334"/>
      <c r="I174" s="334"/>
      <c r="J174" s="334"/>
    </row>
    <row r="175" spans="3:10" ht="12">
      <c r="C175" s="334"/>
      <c r="D175" s="334"/>
      <c r="E175" s="334"/>
      <c r="F175" s="334"/>
      <c r="G175" s="334"/>
      <c r="H175" s="334"/>
      <c r="I175" s="334"/>
      <c r="J175" s="334"/>
    </row>
    <row r="176" spans="3:10" ht="12">
      <c r="C176" s="334"/>
      <c r="D176" s="334"/>
      <c r="E176" s="334"/>
      <c r="F176" s="334"/>
      <c r="G176" s="334"/>
      <c r="H176" s="334"/>
      <c r="I176" s="334"/>
      <c r="J176" s="334"/>
    </row>
    <row r="177" spans="3:10" ht="12">
      <c r="C177" s="334"/>
      <c r="D177" s="334"/>
      <c r="E177" s="334"/>
      <c r="F177" s="334"/>
      <c r="G177" s="334"/>
      <c r="H177" s="334"/>
      <c r="I177" s="334"/>
      <c r="J177" s="334"/>
    </row>
    <row r="178" spans="3:10" ht="12">
      <c r="C178" s="334"/>
      <c r="D178" s="334"/>
      <c r="E178" s="334"/>
      <c r="F178" s="334"/>
      <c r="G178" s="334"/>
      <c r="H178" s="334"/>
      <c r="I178" s="334"/>
      <c r="J178" s="334"/>
    </row>
    <row r="179" spans="3:10" ht="12">
      <c r="C179" s="334"/>
      <c r="D179" s="334"/>
      <c r="E179" s="334"/>
      <c r="F179" s="334"/>
      <c r="G179" s="334"/>
      <c r="H179" s="334"/>
      <c r="I179" s="334"/>
      <c r="J179" s="334"/>
    </row>
    <row r="180" spans="3:10" ht="12">
      <c r="C180" s="334"/>
      <c r="D180" s="334"/>
      <c r="E180" s="334"/>
      <c r="F180" s="334"/>
      <c r="G180" s="334"/>
      <c r="H180" s="334"/>
      <c r="I180" s="334"/>
      <c r="J180" s="334"/>
    </row>
    <row r="181" spans="3:10" ht="12">
      <c r="C181" s="334"/>
      <c r="D181" s="334"/>
      <c r="E181" s="334"/>
      <c r="F181" s="334"/>
      <c r="G181" s="334"/>
      <c r="H181" s="334"/>
      <c r="I181" s="334"/>
      <c r="J181" s="334"/>
    </row>
    <row r="182" spans="3:10" ht="12">
      <c r="C182" s="334"/>
      <c r="D182" s="334"/>
      <c r="E182" s="334"/>
      <c r="F182" s="334"/>
      <c r="G182" s="334"/>
      <c r="H182" s="334"/>
      <c r="I182" s="334"/>
      <c r="J182" s="334"/>
    </row>
    <row r="183" spans="3:10" ht="12">
      <c r="C183" s="334"/>
      <c r="D183" s="334"/>
      <c r="E183" s="334"/>
      <c r="F183" s="334"/>
      <c r="G183" s="334"/>
      <c r="H183" s="334"/>
      <c r="I183" s="334"/>
      <c r="J183" s="334"/>
    </row>
    <row r="184" spans="3:10" ht="12">
      <c r="C184" s="334"/>
      <c r="D184" s="334"/>
      <c r="E184" s="334"/>
      <c r="F184" s="334"/>
      <c r="G184" s="334"/>
      <c r="H184" s="334"/>
      <c r="I184" s="334"/>
      <c r="J184" s="334"/>
    </row>
    <row r="185" spans="3:10" ht="12">
      <c r="C185" s="334"/>
      <c r="D185" s="334"/>
      <c r="E185" s="334"/>
      <c r="F185" s="334"/>
      <c r="G185" s="334"/>
      <c r="H185" s="334"/>
      <c r="I185" s="334"/>
      <c r="J185" s="334"/>
    </row>
    <row r="186" spans="3:10" ht="12">
      <c r="C186" s="334"/>
      <c r="D186" s="334"/>
      <c r="E186" s="334"/>
      <c r="F186" s="334"/>
      <c r="G186" s="334"/>
      <c r="H186" s="334"/>
      <c r="I186" s="334"/>
      <c r="J186" s="334"/>
    </row>
    <row r="187" spans="3:10" ht="12">
      <c r="C187" s="334"/>
      <c r="D187" s="334"/>
      <c r="E187" s="334"/>
      <c r="F187" s="334"/>
      <c r="G187" s="334"/>
      <c r="H187" s="334"/>
      <c r="I187" s="334"/>
      <c r="J187" s="334"/>
    </row>
    <row r="188" spans="3:10" ht="12">
      <c r="C188" s="334"/>
      <c r="D188" s="334"/>
      <c r="E188" s="334"/>
      <c r="F188" s="334"/>
      <c r="G188" s="334"/>
      <c r="H188" s="334"/>
      <c r="I188" s="334"/>
      <c r="J188" s="334"/>
    </row>
    <row r="189" spans="3:10" ht="12">
      <c r="C189" s="334"/>
      <c r="D189" s="334"/>
      <c r="E189" s="334"/>
      <c r="F189" s="334"/>
      <c r="G189" s="334"/>
      <c r="H189" s="334"/>
      <c r="I189" s="334"/>
      <c r="J189" s="334"/>
    </row>
    <row r="190" spans="3:10" ht="12">
      <c r="C190" s="334"/>
      <c r="D190" s="334"/>
      <c r="E190" s="334"/>
      <c r="F190" s="334"/>
      <c r="G190" s="334"/>
      <c r="H190" s="334"/>
      <c r="I190" s="334"/>
      <c r="J190" s="334"/>
    </row>
    <row r="191" spans="3:10" ht="12">
      <c r="C191" s="334"/>
      <c r="D191" s="334"/>
      <c r="E191" s="334"/>
      <c r="F191" s="334"/>
      <c r="G191" s="334"/>
      <c r="H191" s="334"/>
      <c r="I191" s="334"/>
      <c r="J191" s="334"/>
    </row>
    <row r="192" spans="3:10" ht="12">
      <c r="C192" s="334"/>
      <c r="D192" s="334"/>
      <c r="E192" s="334"/>
      <c r="F192" s="334"/>
      <c r="G192" s="334"/>
      <c r="H192" s="334"/>
      <c r="I192" s="334"/>
      <c r="J192" s="334"/>
    </row>
    <row r="193" spans="3:10" ht="12">
      <c r="C193" s="334"/>
      <c r="D193" s="334"/>
      <c r="E193" s="334"/>
      <c r="F193" s="334"/>
      <c r="G193" s="334"/>
      <c r="H193" s="334"/>
      <c r="I193" s="334"/>
      <c r="J193" s="334"/>
    </row>
    <row r="194" spans="3:10" ht="12">
      <c r="C194" s="334"/>
      <c r="D194" s="334"/>
      <c r="E194" s="334"/>
      <c r="F194" s="334"/>
      <c r="G194" s="334"/>
      <c r="H194" s="334"/>
      <c r="I194" s="334"/>
      <c r="J194" s="334"/>
    </row>
    <row r="195" spans="3:10" ht="12">
      <c r="C195" s="334"/>
      <c r="D195" s="334"/>
      <c r="E195" s="334"/>
      <c r="F195" s="334"/>
      <c r="G195" s="334"/>
      <c r="H195" s="334"/>
      <c r="I195" s="334"/>
      <c r="J195" s="334"/>
    </row>
    <row r="196" spans="3:10" ht="12">
      <c r="C196" s="334"/>
      <c r="D196" s="334"/>
      <c r="E196" s="334"/>
      <c r="F196" s="334"/>
      <c r="G196" s="334"/>
      <c r="H196" s="334"/>
      <c r="I196" s="334"/>
      <c r="J196" s="334"/>
    </row>
    <row r="197" spans="3:10" ht="12">
      <c r="C197" s="334"/>
      <c r="D197" s="334"/>
      <c r="E197" s="334"/>
      <c r="F197" s="334"/>
      <c r="G197" s="334"/>
      <c r="H197" s="334"/>
      <c r="I197" s="334"/>
      <c r="J197" s="334"/>
    </row>
    <row r="198" spans="3:10" ht="12">
      <c r="C198" s="334"/>
      <c r="D198" s="334"/>
      <c r="E198" s="334"/>
      <c r="F198" s="334"/>
      <c r="G198" s="334"/>
      <c r="H198" s="334"/>
      <c r="I198" s="334"/>
      <c r="J198" s="334"/>
    </row>
    <row r="199" spans="3:10" ht="12">
      <c r="C199" s="334"/>
      <c r="D199" s="334"/>
      <c r="E199" s="334"/>
      <c r="F199" s="334"/>
      <c r="G199" s="334"/>
      <c r="H199" s="334"/>
      <c r="I199" s="334"/>
      <c r="J199" s="334"/>
    </row>
    <row r="200" spans="3:10" ht="12">
      <c r="C200" s="334"/>
      <c r="D200" s="334"/>
      <c r="E200" s="334"/>
      <c r="F200" s="334"/>
      <c r="G200" s="334"/>
      <c r="H200" s="334"/>
      <c r="I200" s="334"/>
      <c r="J200" s="334"/>
    </row>
    <row r="201" spans="3:10" ht="12">
      <c r="C201" s="334"/>
      <c r="D201" s="334"/>
      <c r="E201" s="334"/>
      <c r="F201" s="334"/>
      <c r="G201" s="334"/>
      <c r="H201" s="334"/>
      <c r="I201" s="334"/>
      <c r="J201" s="334"/>
    </row>
    <row r="202" spans="3:10" ht="12">
      <c r="C202" s="334"/>
      <c r="D202" s="334"/>
      <c r="E202" s="334"/>
      <c r="F202" s="334"/>
      <c r="G202" s="334"/>
      <c r="H202" s="334"/>
      <c r="I202" s="334"/>
      <c r="J202" s="334"/>
    </row>
    <row r="203" spans="3:10" ht="12">
      <c r="C203" s="334"/>
      <c r="D203" s="334"/>
      <c r="E203" s="334"/>
      <c r="F203" s="334"/>
      <c r="G203" s="334"/>
      <c r="H203" s="334"/>
      <c r="I203" s="334"/>
      <c r="J203" s="334"/>
    </row>
    <row r="204" spans="3:10" ht="12">
      <c r="C204" s="334"/>
      <c r="D204" s="334"/>
      <c r="E204" s="334"/>
      <c r="F204" s="334"/>
      <c r="G204" s="334"/>
      <c r="H204" s="334"/>
      <c r="I204" s="334"/>
      <c r="J204" s="334"/>
    </row>
    <row r="205" spans="3:10" ht="12">
      <c r="C205" s="334"/>
      <c r="D205" s="334"/>
      <c r="E205" s="334"/>
      <c r="F205" s="334"/>
      <c r="G205" s="334"/>
      <c r="H205" s="334"/>
      <c r="I205" s="334"/>
      <c r="J205" s="334"/>
    </row>
    <row r="206" spans="3:10" ht="12">
      <c r="C206" s="334"/>
      <c r="D206" s="334"/>
      <c r="E206" s="334"/>
      <c r="F206" s="334"/>
      <c r="G206" s="334"/>
      <c r="H206" s="334"/>
      <c r="I206" s="334"/>
      <c r="J206" s="334"/>
    </row>
    <row r="207" spans="3:10" ht="12">
      <c r="C207" s="334"/>
      <c r="D207" s="334"/>
      <c r="E207" s="334"/>
      <c r="F207" s="334"/>
      <c r="G207" s="334"/>
      <c r="H207" s="334"/>
      <c r="I207" s="334"/>
      <c r="J207" s="334"/>
    </row>
    <row r="208" spans="3:10" ht="12">
      <c r="C208" s="334"/>
      <c r="D208" s="334"/>
      <c r="E208" s="334"/>
      <c r="F208" s="334"/>
      <c r="G208" s="334"/>
      <c r="H208" s="334"/>
      <c r="I208" s="334"/>
      <c r="J208" s="334"/>
    </row>
    <row r="209" spans="3:10" ht="12">
      <c r="C209" s="334"/>
      <c r="D209" s="334"/>
      <c r="E209" s="334"/>
      <c r="F209" s="334"/>
      <c r="G209" s="334"/>
      <c r="H209" s="334"/>
      <c r="I209" s="334"/>
      <c r="J209" s="334"/>
    </row>
    <row r="210" spans="3:10" ht="12">
      <c r="C210" s="334"/>
      <c r="D210" s="334"/>
      <c r="E210" s="334"/>
      <c r="F210" s="334"/>
      <c r="G210" s="334"/>
      <c r="H210" s="334"/>
      <c r="I210" s="334"/>
      <c r="J210" s="334"/>
    </row>
    <row r="211" spans="3:10" ht="12">
      <c r="C211" s="334"/>
      <c r="D211" s="334"/>
      <c r="E211" s="334"/>
      <c r="F211" s="334"/>
      <c r="G211" s="334"/>
      <c r="H211" s="334"/>
      <c r="I211" s="334"/>
      <c r="J211" s="334"/>
    </row>
    <row r="212" spans="3:10" ht="12">
      <c r="C212" s="334"/>
      <c r="D212" s="334"/>
      <c r="E212" s="334"/>
      <c r="F212" s="334"/>
      <c r="G212" s="334"/>
      <c r="H212" s="334"/>
      <c r="I212" s="334"/>
      <c r="J212" s="334"/>
    </row>
  </sheetData>
  <mergeCells count="9">
    <mergeCell ref="I4:I5"/>
    <mergeCell ref="J4:J5"/>
    <mergeCell ref="B4:B5"/>
    <mergeCell ref="C4:C5"/>
    <mergeCell ref="F4:F5"/>
    <mergeCell ref="D4:D5"/>
    <mergeCell ref="E4:E5"/>
    <mergeCell ref="G4:G5"/>
    <mergeCell ref="H4:H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昭和38・39年　山形県統計年鑑</dc:title>
  <dc:subject/>
  <dc:creator>山形県</dc:creator>
  <cp:keywords/>
  <dc:description/>
  <cp:lastModifiedBy>工藤　裕子</cp:lastModifiedBy>
  <cp:lastPrinted>2005-06-13T05:30:07Z</cp:lastPrinted>
  <dcterms:created xsi:type="dcterms:W3CDTF">2005-04-02T01:55:19Z</dcterms:created>
  <dcterms:modified xsi:type="dcterms:W3CDTF">2008-10-29T05:12:46Z</dcterms:modified>
  <cp:category/>
  <cp:version/>
  <cp:contentType/>
  <cp:contentStatus/>
</cp:coreProperties>
</file>