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8.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120" tabRatio="779" activeTab="0"/>
  </bookViews>
  <sheets>
    <sheet name="目次 "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参考）全目次" sheetId="38" r:id="rId38"/>
  </sheets>
  <definedNames>
    <definedName name="_xlnm.Print_Area" localSheetId="32">'32'!$A$1:$U$62</definedName>
  </definedNames>
  <calcPr fullCalcOnLoad="1"/>
</workbook>
</file>

<file path=xl/sharedStrings.xml><?xml version="1.0" encoding="utf-8"?>
<sst xmlns="http://schemas.openxmlformats.org/spreadsheetml/2006/main" count="3304" uniqueCount="1624">
  <si>
    <t>衣類</t>
  </si>
  <si>
    <t>機械金属製品</t>
  </si>
  <si>
    <t xml:space="preserve"> う　ち</t>
  </si>
  <si>
    <t>ミシン・同部品</t>
  </si>
  <si>
    <t>メリヤス機械・同部品</t>
  </si>
  <si>
    <t>ステレオ</t>
  </si>
  <si>
    <t>電子工業部品</t>
  </si>
  <si>
    <t>工作機械</t>
  </si>
  <si>
    <t>通信機</t>
  </si>
  <si>
    <t>工具</t>
  </si>
  <si>
    <t>電話機</t>
  </si>
  <si>
    <t>テレビジョン</t>
  </si>
  <si>
    <t>電気機器生産設備</t>
  </si>
  <si>
    <t>トランシーバー</t>
  </si>
  <si>
    <t>ラジオ</t>
  </si>
  <si>
    <t>扇風機</t>
  </si>
  <si>
    <t>教材機器</t>
  </si>
  <si>
    <t>産業用自動機械</t>
  </si>
  <si>
    <t>合金鉄</t>
  </si>
  <si>
    <t>化学製品</t>
  </si>
  <si>
    <t xml:space="preserve"> う　ち</t>
  </si>
  <si>
    <t>ベントナイト</t>
  </si>
  <si>
    <t>白土</t>
  </si>
  <si>
    <t>カーボン</t>
  </si>
  <si>
    <t>石英ガラス</t>
  </si>
  <si>
    <t>塩化ビニール安定剤</t>
  </si>
  <si>
    <t>薬品</t>
  </si>
  <si>
    <t>無水クロム酸</t>
  </si>
  <si>
    <t>泥水処理剤</t>
  </si>
  <si>
    <t>炭素及び炭化珪素製品</t>
  </si>
  <si>
    <t>木製品</t>
  </si>
  <si>
    <t>木製家具</t>
  </si>
  <si>
    <t>オーディオラック</t>
  </si>
  <si>
    <t>食料品</t>
  </si>
  <si>
    <t>清酒</t>
  </si>
  <si>
    <t>菓子</t>
  </si>
  <si>
    <t>その他の食料品</t>
  </si>
  <si>
    <t>農水産物</t>
  </si>
  <si>
    <t xml:space="preserve"> う　ち</t>
  </si>
  <si>
    <t>米</t>
  </si>
  <si>
    <t>柿</t>
  </si>
  <si>
    <t>ぶどう</t>
  </si>
  <si>
    <t>果樹の苗</t>
  </si>
  <si>
    <t>雑貨</t>
  </si>
  <si>
    <t xml:space="preserve"> う　ち</t>
  </si>
  <si>
    <t>桐紙</t>
  </si>
  <si>
    <t>玩具</t>
  </si>
  <si>
    <t>ゴム引布製品</t>
  </si>
  <si>
    <t>資料：県商工課「山形県輸出出荷実績表」</t>
  </si>
  <si>
    <t>１９． 品目別輸出出荷実績 （昭和61、62年）</t>
  </si>
  <si>
    <t>中    小    企    業    金    融    機    関</t>
  </si>
  <si>
    <t>農 林 水 産 金 融 機 関</t>
  </si>
  <si>
    <t>市 郡 別</t>
  </si>
  <si>
    <t>都市</t>
  </si>
  <si>
    <t>地  方  銀  行</t>
  </si>
  <si>
    <t>信 用 金 庫</t>
  </si>
  <si>
    <t>信 用 組 合</t>
  </si>
  <si>
    <t>労  働  金  庫</t>
  </si>
  <si>
    <t>農 業</t>
  </si>
  <si>
    <t>漁 業</t>
  </si>
  <si>
    <t>郵便局</t>
  </si>
  <si>
    <t>金融</t>
  </si>
  <si>
    <t>銀行</t>
  </si>
  <si>
    <t>県信連</t>
  </si>
  <si>
    <t>協 同</t>
  </si>
  <si>
    <t>公庫</t>
  </si>
  <si>
    <t>支  店</t>
  </si>
  <si>
    <t>本  店</t>
  </si>
  <si>
    <t>組 合</t>
  </si>
  <si>
    <t>東村山郡</t>
  </si>
  <si>
    <t>西村山郡</t>
  </si>
  <si>
    <t>北村山郡</t>
  </si>
  <si>
    <t>最上郡</t>
  </si>
  <si>
    <t>東置賜郡</t>
  </si>
  <si>
    <t>西置賜郡</t>
  </si>
  <si>
    <t>東田川郡</t>
  </si>
  <si>
    <t>西田川郡</t>
  </si>
  <si>
    <t>飽海郡</t>
  </si>
  <si>
    <t>昭和63年3月31日現在</t>
  </si>
  <si>
    <t>普　通　銀　行</t>
  </si>
  <si>
    <t>中小</t>
  </si>
  <si>
    <t>国民</t>
  </si>
  <si>
    <t>生命　保険　会社</t>
  </si>
  <si>
    <t>相互銀行</t>
  </si>
  <si>
    <t>商工中金支店</t>
  </si>
  <si>
    <t>農林
中金</t>
  </si>
  <si>
    <t>企業</t>
  </si>
  <si>
    <t>金融</t>
  </si>
  <si>
    <t>公庫</t>
  </si>
  <si>
    <t>支店</t>
  </si>
  <si>
    <t>支社等</t>
  </si>
  <si>
    <t>総数</t>
  </si>
  <si>
    <t>-</t>
  </si>
  <si>
    <t>注：支店には、県外からの進出店舗（都市銀行2、地方銀行4、相互銀行3）を含む。都市銀行に信託銀行を含む。生命保険会</t>
  </si>
  <si>
    <t>　　社は支社のみを計上（うち１社は営業部）。　支店には、出張所を含む。</t>
  </si>
  <si>
    <t>資料：東北財務局山形財務事務所、山形中央郵便局、県農業経済課、県水産課</t>
  </si>
  <si>
    <t>　　　　</t>
  </si>
  <si>
    <t>２０．市、郡別の金融機関別店舗数</t>
  </si>
  <si>
    <t>3月31日現在　単位：百万円</t>
  </si>
  <si>
    <t>業 　　   種 　　   別</t>
  </si>
  <si>
    <t>業    種    別</t>
  </si>
  <si>
    <t>漁業・水産養殖業</t>
  </si>
  <si>
    <t>製造業</t>
  </si>
  <si>
    <t>鉱業</t>
  </si>
  <si>
    <t>繊維品</t>
  </si>
  <si>
    <t>建設業</t>
  </si>
  <si>
    <t>木材・木製品</t>
  </si>
  <si>
    <t>パルプ・紙・紙加工業</t>
  </si>
  <si>
    <t>卸売・小売業</t>
  </si>
  <si>
    <t>出版・印刷・同関連産業</t>
  </si>
  <si>
    <t>卸売</t>
  </si>
  <si>
    <t>化学工業</t>
  </si>
  <si>
    <t>小売</t>
  </si>
  <si>
    <t>石油精製</t>
  </si>
  <si>
    <t>飲食店</t>
  </si>
  <si>
    <t>窯業・土石製品</t>
  </si>
  <si>
    <t>鉄鋼</t>
  </si>
  <si>
    <t>非鉄金属製品</t>
  </si>
  <si>
    <t>金融・保険業</t>
  </si>
  <si>
    <t>金属製品</t>
  </si>
  <si>
    <t>不動産業</t>
  </si>
  <si>
    <t>一般機械器具</t>
  </si>
  <si>
    <t>運輸・通信業</t>
  </si>
  <si>
    <t>電気機械器具</t>
  </si>
  <si>
    <t>電気・ガス・水道・熱供給業</t>
  </si>
  <si>
    <t>輸送用機械器具</t>
  </si>
  <si>
    <t>サービス業</t>
  </si>
  <si>
    <t>精密機械器具</t>
  </si>
  <si>
    <t>地方公共団体</t>
  </si>
  <si>
    <t>その他の製造業</t>
  </si>
  <si>
    <t>個　　人      住宅・消費・</t>
  </si>
  <si>
    <t>農業</t>
  </si>
  <si>
    <t xml:space="preserve">           納税資金等</t>
  </si>
  <si>
    <t>林業</t>
  </si>
  <si>
    <t>海外円借款国内店名義現地貸</t>
  </si>
  <si>
    <t>注：1）本表計数には当座貸越を含まない。</t>
  </si>
  <si>
    <t>　　2）製造業の数字は内訳を全部掲げていないから、その計とは一致しない。</t>
  </si>
  <si>
    <t>資料：日本銀行山形事務所</t>
  </si>
  <si>
    <t>２１．銀行業種別貸出状況（昭和60～62年度）</t>
  </si>
  <si>
    <t>各年度3月31日現在　単位：百万円</t>
  </si>
  <si>
    <t>業 　　   種 　　   別</t>
  </si>
  <si>
    <t>業    種    別</t>
  </si>
  <si>
    <t>卸売業</t>
  </si>
  <si>
    <t>小売業</t>
  </si>
  <si>
    <t>鉄鋼業</t>
  </si>
  <si>
    <t>金融保険業</t>
  </si>
  <si>
    <t xml:space="preserve">           納税資金等</t>
  </si>
  <si>
    <t>注：1）製造業及びサービス業の数字は、内訳を全部掲げていないから、その計とは一致しない。　　2）本表には、当座貸越を</t>
  </si>
  <si>
    <t>　　含まない。    3）（　）書きは再掲である。　資料：日本銀行山形事務所</t>
  </si>
  <si>
    <t>２２．相互銀行業種別融資状況（昭和60～62年度）</t>
  </si>
  <si>
    <t>（１）一般会計</t>
  </si>
  <si>
    <t>単位 ： 決算額＝円、構成比＝％</t>
  </si>
  <si>
    <t>科           目</t>
  </si>
  <si>
    <t>決   算   額</t>
  </si>
  <si>
    <t>構 成 比</t>
  </si>
  <si>
    <t>歳　　入　　総　　額</t>
  </si>
  <si>
    <t>県税</t>
  </si>
  <si>
    <t>地方交付税</t>
  </si>
  <si>
    <t>交通安全対策特別交付金</t>
  </si>
  <si>
    <t>分担金及び負担金</t>
  </si>
  <si>
    <t>使用料及び手数料</t>
  </si>
  <si>
    <t>国庫支出金</t>
  </si>
  <si>
    <t>財産収入</t>
  </si>
  <si>
    <t>寄付金</t>
  </si>
  <si>
    <t>繰入金</t>
  </si>
  <si>
    <t>繰越金</t>
  </si>
  <si>
    <t>諸収入</t>
  </si>
  <si>
    <t>県債</t>
  </si>
  <si>
    <t>歳　　出　　総　　額</t>
  </si>
  <si>
    <t>議会費</t>
  </si>
  <si>
    <t>総務費</t>
  </si>
  <si>
    <t>民生費</t>
  </si>
  <si>
    <t>衛生費</t>
  </si>
  <si>
    <t>労働費</t>
  </si>
  <si>
    <t>農林水産業費</t>
  </si>
  <si>
    <t>商工費</t>
  </si>
  <si>
    <t>土木費</t>
  </si>
  <si>
    <t>警察費</t>
  </si>
  <si>
    <t>教育費</t>
  </si>
  <si>
    <t>災害復旧費</t>
  </si>
  <si>
    <t>公債費</t>
  </si>
  <si>
    <t>諸支出金</t>
  </si>
  <si>
    <t>予備費</t>
  </si>
  <si>
    <t>歳 入 歳 出 差 引 残 額</t>
  </si>
  <si>
    <t>昭和59年度</t>
  </si>
  <si>
    <t>地方譲与税</t>
  </si>
  <si>
    <t>-</t>
  </si>
  <si>
    <t>資料：県出納局「山形県歳入歳出決算書」</t>
  </si>
  <si>
    <t>２３．山形県歳入歳出決算（昭和59～61年度）</t>
  </si>
  <si>
    <t>歳入総額</t>
  </si>
  <si>
    <t>歳出総額</t>
  </si>
  <si>
    <t>形式収支</t>
  </si>
  <si>
    <t>自動車取得</t>
  </si>
  <si>
    <t>交通安全</t>
  </si>
  <si>
    <t>国有提供施設</t>
  </si>
  <si>
    <t>（ △減 ）</t>
  </si>
  <si>
    <t>地方税</t>
  </si>
  <si>
    <t>地方譲与税</t>
  </si>
  <si>
    <t>利 用 税</t>
  </si>
  <si>
    <t>対策特別</t>
  </si>
  <si>
    <t>手数料</t>
  </si>
  <si>
    <t>地方債</t>
  </si>
  <si>
    <t xml:space="preserve">衛生費 </t>
  </si>
  <si>
    <t>消防費</t>
  </si>
  <si>
    <t>交 付 金</t>
  </si>
  <si>
    <t>税交付金</t>
  </si>
  <si>
    <t>単位：千円</t>
  </si>
  <si>
    <t>翌年度へ繰</t>
  </si>
  <si>
    <t>歳入</t>
  </si>
  <si>
    <t>歳出</t>
  </si>
  <si>
    <t>り越すべき</t>
  </si>
  <si>
    <t xml:space="preserve">実質収支 </t>
  </si>
  <si>
    <t>娯楽施設</t>
  </si>
  <si>
    <t>分担金及</t>
  </si>
  <si>
    <t>農林水産
業    費</t>
  </si>
  <si>
    <t>災  害
復旧費</t>
  </si>
  <si>
    <t>前年度繰
上充用金</t>
  </si>
  <si>
    <t>(A)</t>
  </si>
  <si>
    <t>(B)</t>
  </si>
  <si>
    <t>財     源</t>
  </si>
  <si>
    <t>(C)-(D)=(E)</t>
  </si>
  <si>
    <t>地方交付税</t>
  </si>
  <si>
    <t>使用料</t>
  </si>
  <si>
    <t>等所在市町</t>
  </si>
  <si>
    <t>県支出金</t>
  </si>
  <si>
    <t>財産収入</t>
  </si>
  <si>
    <t>寄附金</t>
  </si>
  <si>
    <t>(A)-(B)=(C)</t>
  </si>
  <si>
    <t>(D)</t>
  </si>
  <si>
    <t>び負担金</t>
  </si>
  <si>
    <t>村助成交付金</t>
  </si>
  <si>
    <t>昭和60年度</t>
  </si>
  <si>
    <t>資料：県地方課</t>
  </si>
  <si>
    <t>２４．市町村別普通会計歳入歳出決算（昭和60、61年度）</t>
  </si>
  <si>
    <t>項          目          別</t>
  </si>
  <si>
    <t>青森市</t>
  </si>
  <si>
    <t>盛岡市</t>
  </si>
  <si>
    <t>仙台市</t>
  </si>
  <si>
    <t>秋田市</t>
  </si>
  <si>
    <t>福島市</t>
  </si>
  <si>
    <t>世帯人員</t>
  </si>
  <si>
    <t>(人)</t>
  </si>
  <si>
    <t>有業人員</t>
  </si>
  <si>
    <t>世帯主の年齢</t>
  </si>
  <si>
    <t>(歳)</t>
  </si>
  <si>
    <t>収入総額</t>
  </si>
  <si>
    <t>実収入</t>
  </si>
  <si>
    <t>勤め先収入</t>
  </si>
  <si>
    <t>世帯主収入</t>
  </si>
  <si>
    <t>賞与</t>
  </si>
  <si>
    <t>支出総額</t>
  </si>
  <si>
    <t>実支出</t>
  </si>
  <si>
    <t>消費支出</t>
  </si>
  <si>
    <t>食料</t>
  </si>
  <si>
    <t>穀類</t>
  </si>
  <si>
    <t>魚介類</t>
  </si>
  <si>
    <t>肉類</t>
  </si>
  <si>
    <t>乳卵類</t>
  </si>
  <si>
    <t>果物</t>
  </si>
  <si>
    <t>油脂・調味料</t>
  </si>
  <si>
    <t>菓子類</t>
  </si>
  <si>
    <t>調理食品</t>
  </si>
  <si>
    <t>飲料</t>
  </si>
  <si>
    <t>酒類</t>
  </si>
  <si>
    <t>外食</t>
  </si>
  <si>
    <t>住居</t>
  </si>
  <si>
    <t>光熱・水道</t>
  </si>
  <si>
    <t>家具・家事用品</t>
  </si>
  <si>
    <t>被服及び履物</t>
  </si>
  <si>
    <t>教育</t>
  </si>
  <si>
    <t>教養娯楽</t>
  </si>
  <si>
    <t>その他の消費支出</t>
  </si>
  <si>
    <t>非消費支出</t>
  </si>
  <si>
    <t>実支出以外の支出</t>
  </si>
  <si>
    <t>単位：円</t>
  </si>
  <si>
    <t>東　北</t>
  </si>
  <si>
    <t>全　国</t>
  </si>
  <si>
    <t>集計世帯数</t>
  </si>
  <si>
    <t>(世帯)</t>
  </si>
  <si>
    <t>定期</t>
  </si>
  <si>
    <t>臨時</t>
  </si>
  <si>
    <t>世　帯　員　収　入</t>
  </si>
  <si>
    <t>事業・内職収入</t>
  </si>
  <si>
    <t>他の経常収入</t>
  </si>
  <si>
    <t>財産収入</t>
  </si>
  <si>
    <t>社会保障給付</t>
  </si>
  <si>
    <t xml:space="preserve">仕送り金 </t>
  </si>
  <si>
    <t>特別収入（受贈金・その他）</t>
  </si>
  <si>
    <t>実収入以外の収入</t>
  </si>
  <si>
    <t>米類</t>
  </si>
  <si>
    <t>野菜・海草</t>
  </si>
  <si>
    <t>保健医療</t>
  </si>
  <si>
    <t>交通通信</t>
  </si>
  <si>
    <t>所得税</t>
  </si>
  <si>
    <t>他の税</t>
  </si>
  <si>
    <t>社会保障費</t>
  </si>
  <si>
    <t>その他</t>
  </si>
  <si>
    <t>現物総数</t>
  </si>
  <si>
    <t>資料：総務庁統計局「家計調査年報」</t>
  </si>
  <si>
    <t>２５．東北6県県庁所在都市別勤労者世帯１世帯当たり平均1か月間の収支（昭和62年）</t>
  </si>
  <si>
    <t>年　　別</t>
  </si>
  <si>
    <t>認知件数</t>
  </si>
  <si>
    <t>認知指数</t>
  </si>
  <si>
    <t>検挙件数</t>
  </si>
  <si>
    <t>検　　　挙　　　人　　　員</t>
  </si>
  <si>
    <t>凶悪犯</t>
  </si>
  <si>
    <t>粗暴犯</t>
  </si>
  <si>
    <t>窃盗犯</t>
  </si>
  <si>
    <t>知能犯</t>
  </si>
  <si>
    <t>風俗犯</t>
  </si>
  <si>
    <t>その他</t>
  </si>
  <si>
    <t>検挙率</t>
  </si>
  <si>
    <t>昭和 60</t>
  </si>
  <si>
    <t>B×100</t>
  </si>
  <si>
    <t>総　数</t>
  </si>
  <si>
    <t>う　ち　少　年　（14～19歳）</t>
  </si>
  <si>
    <t>(A)</t>
  </si>
  <si>
    <t>年＝100</t>
  </si>
  <si>
    <t>(B)</t>
  </si>
  <si>
    <t>　  A</t>
  </si>
  <si>
    <t>総　数</t>
  </si>
  <si>
    <t xml:space="preserve"> 昭和50年</t>
  </si>
  <si>
    <t>注：検挙件数は検挙地計上方式による。</t>
  </si>
  <si>
    <t>資料：13～16＝県警察本部</t>
  </si>
  <si>
    <t>２６．刑法犯の認知件数、検挙件数及び人員(昭和50～62年）</t>
  </si>
  <si>
    <t>検挙人員</t>
  </si>
  <si>
    <t>強盗</t>
  </si>
  <si>
    <t>放火</t>
  </si>
  <si>
    <t>強姦</t>
  </si>
  <si>
    <t>凶器準備集合</t>
  </si>
  <si>
    <t>暴行</t>
  </si>
  <si>
    <t>傷害</t>
  </si>
  <si>
    <t>脅迫・恐喝</t>
  </si>
  <si>
    <t>窃盗</t>
  </si>
  <si>
    <t>詐欺</t>
  </si>
  <si>
    <t>横領</t>
  </si>
  <si>
    <t>偽造</t>
  </si>
  <si>
    <t>背任</t>
  </si>
  <si>
    <t>賭博</t>
  </si>
  <si>
    <t>わいせつ</t>
  </si>
  <si>
    <t>業務上等過失致死傷</t>
  </si>
  <si>
    <t>その他の刑法犯</t>
  </si>
  <si>
    <t>罪種別</t>
  </si>
  <si>
    <t>昭和61年</t>
  </si>
  <si>
    <t>昭和62年</t>
  </si>
  <si>
    <t>総数</t>
  </si>
  <si>
    <t>殺人</t>
  </si>
  <si>
    <r>
      <t>瀆</t>
    </r>
    <r>
      <rPr>
        <sz val="10"/>
        <rFont val="ＭＳ 明朝"/>
        <family val="1"/>
      </rPr>
      <t>職</t>
    </r>
  </si>
  <si>
    <t>注：検挙件数については、検挙地計上方式による。</t>
  </si>
  <si>
    <t xml:space="preserve">    道路上の交通事故に係る業務上等過失致死傷は含まない。</t>
  </si>
  <si>
    <t>２７．罪種別刑法犯の認知、検挙件数及び検挙人員（昭和61、62年）</t>
  </si>
  <si>
    <t>医　　　　　師</t>
  </si>
  <si>
    <t>歯　　　科　　　医　　　師</t>
  </si>
  <si>
    <t>薬　　　剤　　　師</t>
  </si>
  <si>
    <t>実　　　数</t>
  </si>
  <si>
    <t>実　　　　　数</t>
  </si>
  <si>
    <t>（１）保健所別実数及び率</t>
  </si>
  <si>
    <t>12月31日現在　単位：率＝人口10万人対</t>
  </si>
  <si>
    <t>保健所別</t>
  </si>
  <si>
    <t>率</t>
  </si>
  <si>
    <t>昭和59年</t>
  </si>
  <si>
    <t>総    数</t>
  </si>
  <si>
    <t>山形</t>
  </si>
  <si>
    <t>寒河江</t>
  </si>
  <si>
    <t>村山</t>
  </si>
  <si>
    <t>新庄</t>
  </si>
  <si>
    <t>米沢</t>
  </si>
  <si>
    <t>長井</t>
  </si>
  <si>
    <t>鶴岡</t>
  </si>
  <si>
    <t>酒田</t>
  </si>
  <si>
    <t>注：従業地による数値である。</t>
  </si>
  <si>
    <t>資料：(1)～(4)県医薬務課「衛生統計年報（事業統計編）」</t>
  </si>
  <si>
    <t>２８．医師、歯科医師及び薬剤師数（昭和59、61年）</t>
  </si>
  <si>
    <t>保健所別
市町村別</t>
  </si>
  <si>
    <t>病院</t>
  </si>
  <si>
    <t>一　般　　　診療所</t>
  </si>
  <si>
    <t>歯　科　　　診療所</t>
  </si>
  <si>
    <t>国立</t>
  </si>
  <si>
    <t>地方公共　　　団体立</t>
  </si>
  <si>
    <t>法人立</t>
  </si>
  <si>
    <t>個人立</t>
  </si>
  <si>
    <t>昭　和　60　年</t>
  </si>
  <si>
    <t>東根市</t>
  </si>
  <si>
    <t>鶴岡保険所</t>
  </si>
  <si>
    <t>注：60年は12月31日現在</t>
  </si>
  <si>
    <t>資料：県医薬務課「衛生統計年報（事業編）」</t>
  </si>
  <si>
    <t xml:space="preserve">２９．保健所別、市町村別の病院、一般診療所及び歯科診療所数(昭和60、61年） </t>
  </si>
  <si>
    <t>男</t>
  </si>
  <si>
    <t>女</t>
  </si>
  <si>
    <t>総　額</t>
  </si>
  <si>
    <t xml:space="preserve">              3</t>
  </si>
  <si>
    <t xml:space="preserve">              4</t>
  </si>
  <si>
    <t xml:space="preserve">              5</t>
  </si>
  <si>
    <t xml:space="preserve">              6</t>
  </si>
  <si>
    <t xml:space="preserve">              7</t>
  </si>
  <si>
    <t xml:space="preserve">              8</t>
  </si>
  <si>
    <t xml:space="preserve">              9</t>
  </si>
  <si>
    <t>建設業</t>
  </si>
  <si>
    <t>製造業</t>
  </si>
  <si>
    <t>運輸・通信業</t>
  </si>
  <si>
    <t>卸売・小売業、飲食店</t>
  </si>
  <si>
    <t>金融・保険業</t>
  </si>
  <si>
    <t>サービス業</t>
  </si>
  <si>
    <t>単位：円</t>
  </si>
  <si>
    <t>　月　　　　　別</t>
  </si>
  <si>
    <t>現　金　給　与　総　額</t>
  </si>
  <si>
    <t>きまって支給する給与</t>
  </si>
  <si>
    <t>特別に支払われた給与</t>
  </si>
  <si>
    <t>　産　　業　　別</t>
  </si>
  <si>
    <t>総　額</t>
  </si>
  <si>
    <t>昭和60年</t>
  </si>
  <si>
    <t xml:space="preserve">              61</t>
  </si>
  <si>
    <t xml:space="preserve">              62</t>
  </si>
  <si>
    <t>　　　 　1　月　　</t>
  </si>
  <si>
    <t xml:space="preserve">              2</t>
  </si>
  <si>
    <t xml:space="preserve">             10</t>
  </si>
  <si>
    <t xml:space="preserve">             11</t>
  </si>
  <si>
    <t xml:space="preserve">             12</t>
  </si>
  <si>
    <t>全常用労働者</t>
  </si>
  <si>
    <t>食料品・たばこ製造業</t>
  </si>
  <si>
    <t>繊維工業</t>
  </si>
  <si>
    <t>木材・木製品製造業</t>
  </si>
  <si>
    <t>窯業・土石製品製造業</t>
  </si>
  <si>
    <t>一般機械器具製造業</t>
  </si>
  <si>
    <t>電気機械器具製造業</t>
  </si>
  <si>
    <t>その他の製造業</t>
  </si>
  <si>
    <t>電気・ガス・熱供給・水道業</t>
  </si>
  <si>
    <t>旅館・その他の宿泊所</t>
  </si>
  <si>
    <t>医療業</t>
  </si>
  <si>
    <t>教  育</t>
  </si>
  <si>
    <t>その他のサービス業</t>
  </si>
  <si>
    <t>生産労働者</t>
  </si>
  <si>
    <t>管理・事務・技術労働者</t>
  </si>
  <si>
    <t>注：抽出調査による。</t>
  </si>
  <si>
    <t>資料：県統計調査課「毎月勤労統計地方調査結果報告書」</t>
  </si>
  <si>
    <t>３０．産業別常用労働者の1人平均月間現金給与額(昭和60～62年）</t>
  </si>
  <si>
    <t>社会福祉施設別</t>
  </si>
  <si>
    <t>入所者数</t>
  </si>
  <si>
    <t>定員</t>
  </si>
  <si>
    <t>年　間</t>
  </si>
  <si>
    <t>江市</t>
  </si>
  <si>
    <t>沢市</t>
  </si>
  <si>
    <t>村山</t>
  </si>
  <si>
    <t>延人数</t>
  </si>
  <si>
    <t>生活保護施設</t>
  </si>
  <si>
    <t>宿所提供施設</t>
  </si>
  <si>
    <t>児童福祉施設</t>
  </si>
  <si>
    <t>助産施設</t>
  </si>
  <si>
    <t>乳児院</t>
  </si>
  <si>
    <t>盲児施設</t>
  </si>
  <si>
    <t>ろうあ児施設</t>
  </si>
  <si>
    <t>難聴幼児通園施設</t>
  </si>
  <si>
    <t>肢体不自由児施設</t>
  </si>
  <si>
    <t>重症心身障害児施設</t>
  </si>
  <si>
    <t>老人福祉施設</t>
  </si>
  <si>
    <t>養護老人ホーム</t>
  </si>
  <si>
    <t>特別養護老人ホーム</t>
  </si>
  <si>
    <t>老人休養ホーム</t>
  </si>
  <si>
    <t>老人福祉センター</t>
  </si>
  <si>
    <t>軽費老人ホーム</t>
  </si>
  <si>
    <t>身体障害者更生援護施設</t>
  </si>
  <si>
    <t>肢体不自由者更生施設</t>
  </si>
  <si>
    <t>身体障害者授産施設</t>
  </si>
  <si>
    <t>重度身体障害者授産施設</t>
  </si>
  <si>
    <t>身体障害者療護施設</t>
  </si>
  <si>
    <t>身体障害者福祉工場</t>
  </si>
  <si>
    <t>点字図書館</t>
  </si>
  <si>
    <t>母子福祉施設</t>
  </si>
  <si>
    <t>母子福祉センター</t>
  </si>
  <si>
    <t>母子休養ホーム</t>
  </si>
  <si>
    <t>3月末現在　　単位：金額＝円</t>
  </si>
  <si>
    <t>福　　　祉　　　事　　　務　　　所　　　別　　　施　　　設　　　数</t>
  </si>
  <si>
    <t>措　置　費</t>
  </si>
  <si>
    <t>うち本人又は保護者負担額</t>
  </si>
  <si>
    <t>山形市</t>
  </si>
  <si>
    <t>米沢市</t>
  </si>
  <si>
    <t>鶴岡市</t>
  </si>
  <si>
    <t>酒田市</t>
  </si>
  <si>
    <t>新庄市</t>
  </si>
  <si>
    <t>寒河</t>
  </si>
  <si>
    <t>上山市</t>
  </si>
  <si>
    <t>村山市</t>
  </si>
  <si>
    <t>長井市</t>
  </si>
  <si>
    <t>天童市</t>
  </si>
  <si>
    <t>東根市</t>
  </si>
  <si>
    <t>尾花</t>
  </si>
  <si>
    <t>南陽市</t>
  </si>
  <si>
    <t>東南</t>
  </si>
  <si>
    <t>西村山</t>
  </si>
  <si>
    <t>北村山</t>
  </si>
  <si>
    <t>最上</t>
  </si>
  <si>
    <t>東南</t>
  </si>
  <si>
    <t>西置賜</t>
  </si>
  <si>
    <t>庄内</t>
  </si>
  <si>
    <t>年　　額</t>
  </si>
  <si>
    <t>１人１月　　当たり金額</t>
  </si>
  <si>
    <t>年　額</t>
  </si>
  <si>
    <t>年　間</t>
  </si>
  <si>
    <t>置賜</t>
  </si>
  <si>
    <t>支庁</t>
  </si>
  <si>
    <t>延人員</t>
  </si>
  <si>
    <t>昭和62年度</t>
  </si>
  <si>
    <t>…</t>
  </si>
  <si>
    <t>救護施設</t>
  </si>
  <si>
    <t>母子寮</t>
  </si>
  <si>
    <t>養護施設</t>
  </si>
  <si>
    <t>精神薄弱児施設</t>
  </si>
  <si>
    <t>精神薄弱児通園施設</t>
  </si>
  <si>
    <t>教護院</t>
  </si>
  <si>
    <t>在宅老人デイサービスセンター</t>
  </si>
  <si>
    <t>内部障害者更生施設</t>
  </si>
  <si>
    <t>重度身体障害者更生援護施設</t>
  </si>
  <si>
    <t>身体障害者保養所</t>
  </si>
  <si>
    <t>精神薄弱者援護施設</t>
  </si>
  <si>
    <t>…</t>
  </si>
  <si>
    <t xml:space="preserve"> 注:１）児童福祉施設の保育所及び児童館については、第26表参照のこと。　</t>
  </si>
  <si>
    <t xml:space="preserve">　　２）措置費には県外施設委託分も含まれている。    </t>
  </si>
  <si>
    <t xml:space="preserve"> 資料：県社会課、県児童課、県障害福祉課</t>
  </si>
  <si>
    <t>３１．社会福祉施設数、入所者数及び費用額（昭和62年度）</t>
  </si>
  <si>
    <t>5月1日現在</t>
  </si>
  <si>
    <t>学　　校　　数</t>
  </si>
  <si>
    <t>学級数</t>
  </si>
  <si>
    <t>児　　　　　　　童　　　　　　　数</t>
  </si>
  <si>
    <t>教員数　　　（本務者）</t>
  </si>
  <si>
    <t>総　　　　　数</t>
  </si>
  <si>
    <t>第1学年</t>
  </si>
  <si>
    <t>本校</t>
  </si>
  <si>
    <t>分校</t>
  </si>
  <si>
    <t>昭和61年度</t>
  </si>
  <si>
    <t>注：国立校を含む。  資料：県統計調査課「学校基本調査結果報告書」</t>
  </si>
  <si>
    <t>３２．小学校の市町村別学校数、学級数、学年別児童数及び教員数（昭和61、62年度）</t>
  </si>
  <si>
    <t>学校数</t>
  </si>
  <si>
    <t>学級数</t>
  </si>
  <si>
    <t>教員数</t>
  </si>
  <si>
    <t>本校</t>
  </si>
  <si>
    <t>分校</t>
  </si>
  <si>
    <t>(本務者)</t>
  </si>
  <si>
    <t>5月1日現在</t>
  </si>
  <si>
    <t>生徒数　　　　　</t>
  </si>
  <si>
    <t>総　　　数</t>
  </si>
  <si>
    <r>
      <t>昭和</t>
    </r>
    <r>
      <rPr>
        <b/>
        <sz val="9"/>
        <rFont val="ＭＳ 明朝"/>
        <family val="1"/>
      </rPr>
      <t>62</t>
    </r>
    <r>
      <rPr>
        <b/>
        <sz val="9"/>
        <color indexed="9"/>
        <rFont val="ＭＳ 明朝"/>
        <family val="1"/>
      </rPr>
      <t>年度</t>
    </r>
  </si>
  <si>
    <t>注：国立校を含む。　　資料：県統計調査課「学校基本調査結果報告書」</t>
  </si>
  <si>
    <t>３３．中学校の市町村別学校数、学級数、学年別生徒数及び教員数(昭和61、62年度）</t>
  </si>
  <si>
    <t>観光地別</t>
  </si>
  <si>
    <t>総　　　　　  数</t>
  </si>
  <si>
    <t>山岳</t>
  </si>
  <si>
    <t>温泉</t>
  </si>
  <si>
    <t>スキー場</t>
  </si>
  <si>
    <t>海水浴場</t>
  </si>
  <si>
    <t>名所旧跡</t>
  </si>
  <si>
    <t>（1）観光地別の県内外別観光者数（昭和60～62年度）</t>
  </si>
  <si>
    <t>単位：百人</t>
  </si>
  <si>
    <t>県　　内　　者</t>
  </si>
  <si>
    <t>県　　外　　者</t>
  </si>
  <si>
    <t>昭和60年度</t>
  </si>
  <si>
    <t>有料道路</t>
  </si>
  <si>
    <t>　　資料：県観光物産課｢山形県観光者数調査結果｣</t>
  </si>
  <si>
    <t>　　　　３４　観光者数</t>
  </si>
  <si>
    <t>建物</t>
  </si>
  <si>
    <t>林野</t>
  </si>
  <si>
    <t>車両</t>
  </si>
  <si>
    <t>船舶</t>
  </si>
  <si>
    <t>航空機</t>
  </si>
  <si>
    <t>１月</t>
  </si>
  <si>
    <t>２　</t>
  </si>
  <si>
    <t>３　</t>
  </si>
  <si>
    <t>４　</t>
  </si>
  <si>
    <t>５　</t>
  </si>
  <si>
    <t>６　</t>
  </si>
  <si>
    <t>７　</t>
  </si>
  <si>
    <t>８　</t>
  </si>
  <si>
    <t>９　</t>
  </si>
  <si>
    <t>１０　</t>
  </si>
  <si>
    <t>１１　</t>
  </si>
  <si>
    <t>１２　</t>
  </si>
  <si>
    <t>全損</t>
  </si>
  <si>
    <t>半損</t>
  </si>
  <si>
    <t>建　　　物　　　火　　　災</t>
  </si>
  <si>
    <t xml:space="preserve">  </t>
  </si>
  <si>
    <t>（２）月別火災発生件数及び損害額（昭和61，62年）</t>
  </si>
  <si>
    <t>単位：</t>
  </si>
  <si>
    <t>建物面積＝㎡、林野面積＝ａ</t>
  </si>
  <si>
    <t xml:space="preserve">   損害額＝千円</t>
  </si>
  <si>
    <t>年別　　　月別</t>
  </si>
  <si>
    <t>出             　火　            件            　数</t>
  </si>
  <si>
    <t>焼　損　棟　数</t>
  </si>
  <si>
    <t>焼 損 面 積</t>
  </si>
  <si>
    <t>焼損　　車両</t>
  </si>
  <si>
    <t>焼損　　船舶　　</t>
  </si>
  <si>
    <t>死　　傷　　者</t>
  </si>
  <si>
    <t>全焼</t>
  </si>
  <si>
    <t>半焼</t>
  </si>
  <si>
    <t>部分焼</t>
  </si>
  <si>
    <t>死者</t>
  </si>
  <si>
    <t>負傷者</t>
  </si>
  <si>
    <t>罹　　災　　世　　帯　　数</t>
  </si>
  <si>
    <t>罹災　人員</t>
  </si>
  <si>
    <t>損　　　　　害　　　　　見　　　　　積　　　　　額</t>
  </si>
  <si>
    <t>小損</t>
  </si>
  <si>
    <t>総　数</t>
  </si>
  <si>
    <t>林野　　火災</t>
  </si>
  <si>
    <t>車両　　火災</t>
  </si>
  <si>
    <t>船舶　　　火災</t>
  </si>
  <si>
    <t>航空機　　　火災</t>
  </si>
  <si>
    <t>その他　火災</t>
  </si>
  <si>
    <t>総　額</t>
  </si>
  <si>
    <t>建　物</t>
  </si>
  <si>
    <t>収容物</t>
  </si>
  <si>
    <t>３５．   火 災</t>
  </si>
  <si>
    <t>区分</t>
  </si>
  <si>
    <t>発　　生　　件　　数</t>
  </si>
  <si>
    <t>死　　　　　　　　者</t>
  </si>
  <si>
    <t>警察署</t>
  </si>
  <si>
    <t>最北地域</t>
  </si>
  <si>
    <t>山形</t>
  </si>
  <si>
    <t>米沢</t>
  </si>
  <si>
    <t>鶴岡</t>
  </si>
  <si>
    <t>酒田</t>
  </si>
  <si>
    <t>新庄</t>
  </si>
  <si>
    <t>寒河江</t>
  </si>
  <si>
    <t>上山</t>
  </si>
  <si>
    <t>長井</t>
  </si>
  <si>
    <t>天童</t>
  </si>
  <si>
    <t>尾花沢</t>
  </si>
  <si>
    <t>南陽</t>
  </si>
  <si>
    <t>小国</t>
  </si>
  <si>
    <t>余目</t>
  </si>
  <si>
    <t>温海</t>
  </si>
  <si>
    <t>（2）警察署別発生状況</t>
  </si>
  <si>
    <t>傷 　　　　　　　者</t>
  </si>
  <si>
    <t>増減(△)</t>
  </si>
  <si>
    <t>注：最北地域は、新庄、村山、尾花沢署の所管区域である。</t>
  </si>
  <si>
    <t>３６.交通事故発生件数及び死傷者数(昭和61、62年）</t>
  </si>
  <si>
    <t>(1)被保険者手帳交付数、印紙貼付枚数及び受給資格者票交付数</t>
  </si>
  <si>
    <t>(2)保険給付状況</t>
  </si>
  <si>
    <t>第１４章　所得、物価及び家計</t>
  </si>
  <si>
    <t>(1)業種別労災保険適用事業場成立状況</t>
  </si>
  <si>
    <t>(4)労働基準監督署別年金受給者状況</t>
  </si>
  <si>
    <t>(1)月別の被保護世帯数、人員及び扶助別人員</t>
  </si>
  <si>
    <t>(2)福祉事務所別の月別被保護世帯数及び人員</t>
  </si>
  <si>
    <t>(3)労働類型別被保護世帯数</t>
  </si>
  <si>
    <t>(1)福祉事務所別支出額</t>
  </si>
  <si>
    <t>専修学校</t>
  </si>
  <si>
    <t>(1)設置者別学校数・生徒数の推移</t>
  </si>
  <si>
    <t>(2)課程別学科数・生徒数・卒業者数</t>
  </si>
  <si>
    <t>各種学校</t>
  </si>
  <si>
    <t>市町村別の林業従事世帯員数（農家世帯員）（昭和55年）</t>
  </si>
  <si>
    <t>(4)経済活動別県内総生産</t>
  </si>
  <si>
    <t>(8)県内総支出(デフレーター）</t>
  </si>
  <si>
    <t>(6)県民総支出(名目）</t>
  </si>
  <si>
    <t>(7)県民総支出(実質)</t>
  </si>
  <si>
    <t>(3)家事調停事件数</t>
  </si>
  <si>
    <t>就職先都道府県別就職者数(高等学校）</t>
  </si>
  <si>
    <t>学科別・進学校別進学者数(高等学校）</t>
  </si>
  <si>
    <t>(2)月別支出額</t>
  </si>
  <si>
    <t>(1)所得総額</t>
  </si>
  <si>
    <t>(2)１人当たり所得</t>
  </si>
  <si>
    <t>(2)果実</t>
  </si>
  <si>
    <t>第１５章　公務員、選挙、司法及び公安</t>
  </si>
  <si>
    <t>(1)登記</t>
  </si>
  <si>
    <t>(2)謄、抄本交付等数</t>
  </si>
  <si>
    <t>(1)山形地方裁判所管内簡易裁判所</t>
  </si>
  <si>
    <t>(2)山形地方裁判所、同管内支部</t>
  </si>
  <si>
    <t>(1)総括</t>
  </si>
  <si>
    <t>(2)家事審判事件数</t>
  </si>
  <si>
    <t>(2)少年保護事件数</t>
  </si>
  <si>
    <t>(3)行為別新受件数</t>
  </si>
  <si>
    <t>(1)保健所別実数及び率</t>
  </si>
  <si>
    <t>（統計年鑑より抜粋）</t>
  </si>
  <si>
    <t>総数</t>
  </si>
  <si>
    <t>大江町</t>
  </si>
  <si>
    <t>大石田町</t>
  </si>
  <si>
    <t>市部</t>
  </si>
  <si>
    <t>金山町</t>
  </si>
  <si>
    <t>町村部</t>
  </si>
  <si>
    <t>最上町</t>
  </si>
  <si>
    <t>舟形町</t>
  </si>
  <si>
    <t>真室川町</t>
  </si>
  <si>
    <t>村山地域</t>
  </si>
  <si>
    <t>大蔵村</t>
  </si>
  <si>
    <t>最上地域</t>
  </si>
  <si>
    <t>鮭川村</t>
  </si>
  <si>
    <t>置賜地域</t>
  </si>
  <si>
    <t>戸沢村</t>
  </si>
  <si>
    <t>庄内地域</t>
  </si>
  <si>
    <t>高畠町</t>
  </si>
  <si>
    <t>山形市</t>
  </si>
  <si>
    <t>川西町</t>
  </si>
  <si>
    <t>米沢市</t>
  </si>
  <si>
    <t>鶴岡市</t>
  </si>
  <si>
    <t>小国町</t>
  </si>
  <si>
    <t>酒田市</t>
  </si>
  <si>
    <t>白鷹町</t>
  </si>
  <si>
    <t>飯豊町</t>
  </si>
  <si>
    <t>新庄市</t>
  </si>
  <si>
    <t>寒河江市</t>
  </si>
  <si>
    <t>立川町</t>
  </si>
  <si>
    <t>上山市</t>
  </si>
  <si>
    <t>余目町</t>
  </si>
  <si>
    <t>村山市</t>
  </si>
  <si>
    <t>藤島町</t>
  </si>
  <si>
    <t>羽黒町</t>
  </si>
  <si>
    <t>長井市</t>
  </si>
  <si>
    <t>櫛引町</t>
  </si>
  <si>
    <t>天童市</t>
  </si>
  <si>
    <t>三川町</t>
  </si>
  <si>
    <t>東根市</t>
  </si>
  <si>
    <t>朝日村</t>
  </si>
  <si>
    <t>尾花沢市</t>
  </si>
  <si>
    <t>南陽市</t>
  </si>
  <si>
    <t>温海町</t>
  </si>
  <si>
    <t>山辺町</t>
  </si>
  <si>
    <t>遊佐町</t>
  </si>
  <si>
    <t>中山町</t>
  </si>
  <si>
    <t>八幡町</t>
  </si>
  <si>
    <t>松山町</t>
  </si>
  <si>
    <t>河北町</t>
  </si>
  <si>
    <t>平田町</t>
  </si>
  <si>
    <t>西川町</t>
  </si>
  <si>
    <t>朝日町</t>
  </si>
  <si>
    <t>単位：人</t>
  </si>
  <si>
    <t>市町村別</t>
  </si>
  <si>
    <t>昭和58年</t>
  </si>
  <si>
    <t>資料：県統計調査課「山形県社会的移動人口調査結果報告書」</t>
  </si>
  <si>
    <t>１．市町村別の人口推移（昭和58～62年）</t>
  </si>
  <si>
    <t>１０月１日現在</t>
  </si>
  <si>
    <t>単位 ： 人</t>
  </si>
  <si>
    <t>30～34</t>
  </si>
  <si>
    <t>35～39</t>
  </si>
  <si>
    <t>40～44</t>
  </si>
  <si>
    <t>45～49</t>
  </si>
  <si>
    <t>50～54</t>
  </si>
  <si>
    <t>55～59</t>
  </si>
  <si>
    <t>60～64</t>
  </si>
  <si>
    <t>65～69</t>
  </si>
  <si>
    <t>70～74</t>
  </si>
  <si>
    <t>75～79</t>
  </si>
  <si>
    <t>80～84</t>
  </si>
  <si>
    <t>年齢不詳</t>
  </si>
  <si>
    <t>-</t>
  </si>
  <si>
    <t>0～4歳</t>
  </si>
  <si>
    <t>5～9</t>
  </si>
  <si>
    <t>10～14</t>
  </si>
  <si>
    <t>15～19</t>
  </si>
  <si>
    <t>20～24</t>
  </si>
  <si>
    <t>25～29</t>
  </si>
  <si>
    <t>85～89</t>
  </si>
  <si>
    <t>90～</t>
  </si>
  <si>
    <t>総数</t>
  </si>
  <si>
    <t>市部</t>
  </si>
  <si>
    <t>町村部</t>
  </si>
  <si>
    <t>村山地域</t>
  </si>
  <si>
    <t>最上地域</t>
  </si>
  <si>
    <t>置賜地域</t>
  </si>
  <si>
    <t>庄内地域</t>
  </si>
  <si>
    <t>-</t>
  </si>
  <si>
    <t>資料：県統計調査課「山形県の人口と世帯数」</t>
  </si>
  <si>
    <t>２．市町村別の年齢（５歳階級）別人口（昭和62年）</t>
  </si>
  <si>
    <t>総         数</t>
  </si>
  <si>
    <t>村　山　地　域</t>
  </si>
  <si>
    <t>最　上　地　域</t>
  </si>
  <si>
    <t>置　賜　地　域</t>
  </si>
  <si>
    <t>庄　内　地　域</t>
  </si>
  <si>
    <t>10月1日現在</t>
  </si>
  <si>
    <t>世帯数</t>
  </si>
  <si>
    <t>増減（△）</t>
  </si>
  <si>
    <t>市部</t>
  </si>
  <si>
    <t>町 村 部</t>
  </si>
  <si>
    <t>資料：総務庁統計局、県統計調査課</t>
  </si>
  <si>
    <t>３．市町村別の世帯数推移（昭和58～62年）</t>
  </si>
  <si>
    <t>事　　　　　業　　　　　所　　　　　数</t>
  </si>
  <si>
    <t>従　　　　　業　　　　　者　　　　　数</t>
  </si>
  <si>
    <t>実数</t>
  </si>
  <si>
    <t>構成比</t>
  </si>
  <si>
    <t>上 山 市</t>
  </si>
  <si>
    <t xml:space="preserve">朝日町 </t>
  </si>
  <si>
    <t>昭和56年7月1日、61年7月1日現在　　単位:比・率=%</t>
  </si>
  <si>
    <t>昭和56年</t>
  </si>
  <si>
    <t>56～61の増加率</t>
  </si>
  <si>
    <t>56～61の 増加率</t>
  </si>
  <si>
    <t>（△減）</t>
  </si>
  <si>
    <t>資料：総務庁統計局「昭和56年及び61年事業所統計調査報告」</t>
  </si>
  <si>
    <t>４．市町村別の事業所数及び従業者数 (昭和56年、61年）</t>
  </si>
  <si>
    <t>年別</t>
  </si>
  <si>
    <t>市町村別</t>
  </si>
  <si>
    <t>農家数</t>
  </si>
  <si>
    <t>2月1日現在</t>
  </si>
  <si>
    <t>総数</t>
  </si>
  <si>
    <t>専 業</t>
  </si>
  <si>
    <t>兼業農家数</t>
  </si>
  <si>
    <t>経 営 耕 地 規 模 別 農 家 数</t>
  </si>
  <si>
    <t>第１種　　兼　業</t>
  </si>
  <si>
    <t>第２種　　兼　業</t>
  </si>
  <si>
    <t>例　外　　規　定</t>
  </si>
  <si>
    <t>0.3ｈa　未　満</t>
  </si>
  <si>
    <t>0.3～　　　　0.5</t>
  </si>
  <si>
    <t>0.5～  1.0</t>
  </si>
  <si>
    <t>1.0～  1.5</t>
  </si>
  <si>
    <t>1.5～  2.0</t>
  </si>
  <si>
    <t>2.0～  2.5</t>
  </si>
  <si>
    <t>2.5～  3.0</t>
  </si>
  <si>
    <t>3.0ha　　以上</t>
  </si>
  <si>
    <t>昭和54年</t>
  </si>
  <si>
    <t xml:space="preserve">     55</t>
  </si>
  <si>
    <t xml:space="preserve">     57</t>
  </si>
  <si>
    <t xml:space="preserve">     60</t>
  </si>
  <si>
    <t xml:space="preserve">    62</t>
  </si>
  <si>
    <t>市部</t>
  </si>
  <si>
    <t>町村部</t>
  </si>
  <si>
    <t>川西町</t>
  </si>
  <si>
    <t>資料：県統計調査課「山形県の農業」</t>
  </si>
  <si>
    <t>５．市町村別の専業、兼業、経営耕地規模別農家数（昭和54年～62年）</t>
  </si>
  <si>
    <t>面積</t>
  </si>
  <si>
    <t>2月1日現在   単位 ：面積＝a</t>
  </si>
  <si>
    <t>年　　別</t>
  </si>
  <si>
    <t>　　 総　　　　数</t>
  </si>
  <si>
    <t>田　</t>
  </si>
  <si>
    <t>樹　　園　　地</t>
  </si>
  <si>
    <t>畑</t>
  </si>
  <si>
    <t>農家数</t>
  </si>
  <si>
    <t>面     積</t>
  </si>
  <si>
    <t>田のある　農家数</t>
  </si>
  <si>
    <t>面　積</t>
  </si>
  <si>
    <t>総数</t>
  </si>
  <si>
    <t>果樹園</t>
  </si>
  <si>
    <t>桑園</t>
  </si>
  <si>
    <t>その他の樹園地</t>
  </si>
  <si>
    <t>総　　数</t>
  </si>
  <si>
    <t>普　通　畑</t>
  </si>
  <si>
    <t>牧　草　専　用　地</t>
  </si>
  <si>
    <t>調査日前1年間作　　　付けしなかった畑</t>
  </si>
  <si>
    <t>面積</t>
  </si>
  <si>
    <t>うち過去１年間飼料用　　　作物だけを作った畑</t>
  </si>
  <si>
    <t>昭和54年</t>
  </si>
  <si>
    <t>…</t>
  </si>
  <si>
    <t>　 　62</t>
  </si>
  <si>
    <t>資料：県統計調査課「山形県の農業」</t>
  </si>
  <si>
    <t>６．市町村別の地目別経営農家数及び経営耕地面積（昭和54年～62年）</t>
  </si>
  <si>
    <t>水          稲</t>
  </si>
  <si>
    <t>陸          稲</t>
  </si>
  <si>
    <t>作付面積</t>
  </si>
  <si>
    <t>単位 ： 面積＝ｈａ、10ａ当たり収量＝㎏、収穫量＝ｔ</t>
  </si>
  <si>
    <t>水 ・ 陸　　稲</t>
  </si>
  <si>
    <t>収　穫　量</t>
  </si>
  <si>
    <t>１０ａ当たり収穫</t>
  </si>
  <si>
    <t>昭和 58 年</t>
  </si>
  <si>
    <r>
      <t xml:space="preserve">昭和 </t>
    </r>
    <r>
      <rPr>
        <sz val="10"/>
        <rFont val="ＭＳ 明朝"/>
        <family val="1"/>
      </rPr>
      <t xml:space="preserve">59 </t>
    </r>
    <r>
      <rPr>
        <sz val="10"/>
        <color indexed="9"/>
        <rFont val="ＭＳ 明朝"/>
        <family val="1"/>
      </rPr>
      <t>年</t>
    </r>
  </si>
  <si>
    <r>
      <t xml:space="preserve">昭和 </t>
    </r>
    <r>
      <rPr>
        <sz val="10"/>
        <rFont val="ＭＳ 明朝"/>
        <family val="1"/>
      </rPr>
      <t xml:space="preserve">60 </t>
    </r>
    <r>
      <rPr>
        <sz val="10"/>
        <color indexed="9"/>
        <rFont val="ＭＳ 明朝"/>
        <family val="1"/>
      </rPr>
      <t>年</t>
    </r>
  </si>
  <si>
    <r>
      <t xml:space="preserve">昭和 </t>
    </r>
    <r>
      <rPr>
        <sz val="10"/>
        <rFont val="ＭＳ 明朝"/>
        <family val="1"/>
      </rPr>
      <t xml:space="preserve">61 </t>
    </r>
    <r>
      <rPr>
        <sz val="10"/>
        <color indexed="9"/>
        <rFont val="ＭＳ 明朝"/>
        <family val="1"/>
      </rPr>
      <t>年</t>
    </r>
  </si>
  <si>
    <r>
      <t xml:space="preserve">昭和 </t>
    </r>
    <r>
      <rPr>
        <b/>
        <sz val="9"/>
        <rFont val="ＭＳ 明朝"/>
        <family val="1"/>
      </rPr>
      <t>62</t>
    </r>
    <r>
      <rPr>
        <sz val="10"/>
        <rFont val="ＭＳ 明朝"/>
        <family val="1"/>
      </rPr>
      <t xml:space="preserve"> </t>
    </r>
    <r>
      <rPr>
        <sz val="10"/>
        <color indexed="9"/>
        <rFont val="ＭＳ 明朝"/>
        <family val="1"/>
      </rPr>
      <t>年</t>
    </r>
  </si>
  <si>
    <t>注：市町村別作付面積・収穫量はラウンドしているため、この積算値は地域・県合計又は水陸稲合計値と必ずしも一致しな</t>
  </si>
  <si>
    <t>　　いことがある。</t>
  </si>
  <si>
    <t>資料：東北農政局山形統計情報事務所「農林水産統計速報」</t>
  </si>
  <si>
    <t>７．市町村別の水稲、陸稲の作付面積及び収穫量（昭和58～62年）</t>
  </si>
  <si>
    <t>2月1日現在　単位：面積＝ha</t>
  </si>
  <si>
    <t>所有山　　林があ　　る林家　　数　　　　　</t>
  </si>
  <si>
    <t>貸付分　　収林が　　ある林　　家数</t>
  </si>
  <si>
    <t>借入分　　収林が　　ある林　　家数</t>
  </si>
  <si>
    <t>保有山林がある林家</t>
  </si>
  <si>
    <t>山　　　　林　　　　面　　　　積</t>
  </si>
  <si>
    <t>総 林        家 数</t>
  </si>
  <si>
    <t>♯針葉樹林がある林家数</t>
  </si>
  <si>
    <t>♯広葉樹林がある林家数</t>
  </si>
  <si>
    <t>所有</t>
  </si>
  <si>
    <t>貸付林  分収林</t>
  </si>
  <si>
    <t>借入林  分収林</t>
  </si>
  <si>
    <t>保有山林</t>
  </si>
  <si>
    <t>♯針葉樹林</t>
  </si>
  <si>
    <t>♯広葉樹林</t>
  </si>
  <si>
    <t>置賜地域</t>
  </si>
  <si>
    <t>８．市町村別の所有山林、保有山林がある林家数及び面積（昭和55年）</t>
  </si>
  <si>
    <t>1月1日現在　単位：ｈａ</t>
  </si>
  <si>
    <t>林野面積</t>
  </si>
  <si>
    <t>森林面積</t>
  </si>
  <si>
    <t>森林以外の草生地</t>
  </si>
  <si>
    <t>地域森林（施業）計画に含まれている森林</t>
  </si>
  <si>
    <t>その他</t>
  </si>
  <si>
    <t>地域森林（施業）計画に含まれていない森林</t>
  </si>
  <si>
    <t>国有</t>
  </si>
  <si>
    <t>森林開</t>
  </si>
  <si>
    <t>公有</t>
  </si>
  <si>
    <t>私有</t>
  </si>
  <si>
    <t>うち</t>
  </si>
  <si>
    <t>樹林地</t>
  </si>
  <si>
    <t>人工林</t>
  </si>
  <si>
    <t>天然林</t>
  </si>
  <si>
    <t>発公団</t>
  </si>
  <si>
    <t>針葉樹</t>
  </si>
  <si>
    <t>広葉樹</t>
  </si>
  <si>
    <t>資料：東北農政局山形統計情報事務所「山形農林水産統計年報」</t>
  </si>
  <si>
    <t>９．市町村別の林野面積及び森林面積(昭和60年）</t>
  </si>
  <si>
    <t>経営体</t>
  </si>
  <si>
    <t>経        営        組        織        別</t>
  </si>
  <si>
    <t>出      漁      日      数      別</t>
  </si>
  <si>
    <t>個人</t>
  </si>
  <si>
    <t>会社</t>
  </si>
  <si>
    <t>漁業</t>
  </si>
  <si>
    <t>共同</t>
  </si>
  <si>
    <t>官公庁</t>
  </si>
  <si>
    <t>経営体階層別</t>
  </si>
  <si>
    <t>協同</t>
  </si>
  <si>
    <t>生産</t>
  </si>
  <si>
    <t>学校</t>
  </si>
  <si>
    <t>～</t>
  </si>
  <si>
    <t>漁業地区別</t>
  </si>
  <si>
    <t>経営</t>
  </si>
  <si>
    <t xml:space="preserve">経営 </t>
  </si>
  <si>
    <t>組合</t>
  </si>
  <si>
    <t>試験場</t>
  </si>
  <si>
    <t>以上</t>
  </si>
  <si>
    <t>経営体階層</t>
  </si>
  <si>
    <t>漁船非使用</t>
  </si>
  <si>
    <t>小型定置網</t>
  </si>
  <si>
    <t>海面養殖</t>
  </si>
  <si>
    <t>漁業地区</t>
  </si>
  <si>
    <t>酒     田</t>
  </si>
  <si>
    <t>飛     島</t>
  </si>
  <si>
    <t>加     茂</t>
  </si>
  <si>
    <t>由     良</t>
  </si>
  <si>
    <t>豊     浦</t>
  </si>
  <si>
    <t>温     海</t>
  </si>
  <si>
    <t>念 珠 関</t>
  </si>
  <si>
    <t xml:space="preserve">        （海面漁業）（昭和57～61年）</t>
  </si>
  <si>
    <r>
      <t>29</t>
    </r>
    <r>
      <rPr>
        <sz val="10"/>
        <rFont val="ＭＳ 明朝"/>
        <family val="1"/>
      </rPr>
      <t>日</t>
    </r>
  </si>
  <si>
    <t>総　数</t>
  </si>
  <si>
    <t>～</t>
  </si>
  <si>
    <t>以下</t>
  </si>
  <si>
    <r>
      <t xml:space="preserve">昭 和 </t>
    </r>
    <r>
      <rPr>
        <b/>
        <sz val="10"/>
        <rFont val="ＭＳ 明朝"/>
        <family val="1"/>
      </rPr>
      <t>57</t>
    </r>
    <r>
      <rPr>
        <sz val="10"/>
        <rFont val="ＭＳ 明朝"/>
        <family val="1"/>
      </rPr>
      <t>　年</t>
    </r>
  </si>
  <si>
    <t xml:space="preserve">        58</t>
  </si>
  <si>
    <t xml:space="preserve">        59</t>
  </si>
  <si>
    <t xml:space="preserve">        60</t>
  </si>
  <si>
    <t>無動力</t>
  </si>
  <si>
    <t>動力 1t 未満</t>
  </si>
  <si>
    <t xml:space="preserve">  1 ～  3　　</t>
  </si>
  <si>
    <t xml:space="preserve">    3 ～  5　　</t>
  </si>
  <si>
    <t xml:space="preserve">    5 ～ 10　　</t>
  </si>
  <si>
    <t xml:space="preserve">  10 ～ 20　　</t>
  </si>
  <si>
    <t xml:space="preserve">  20 ～ 30　　</t>
  </si>
  <si>
    <t xml:space="preserve">  30 ～ 50　　</t>
  </si>
  <si>
    <t xml:space="preserve">  50 ～100　　</t>
  </si>
  <si>
    <t>100 ～200　　</t>
  </si>
  <si>
    <t>500t以 上　　</t>
  </si>
  <si>
    <t>地びき網</t>
  </si>
  <si>
    <t>吹浦</t>
  </si>
  <si>
    <t>西遊佐</t>
  </si>
  <si>
    <t>注：昭和58年の数値は、「第7次漁業センサス」の結果である。</t>
  </si>
  <si>
    <t>資料：東北農政局山形統計情報事務所 「 山形農林水産統計年報 」</t>
  </si>
  <si>
    <t>１０．経営体階層、漁業地区別の経営組織、出漁日数別経営体数</t>
  </si>
  <si>
    <t>単位：t</t>
  </si>
  <si>
    <t>魚種別</t>
  </si>
  <si>
    <t>昭和57年</t>
  </si>
  <si>
    <t>魚　　　　類</t>
  </si>
  <si>
    <t>さけ・ます</t>
  </si>
  <si>
    <t>たい類</t>
  </si>
  <si>
    <t>かれい・ひらめ</t>
  </si>
  <si>
    <t>たら</t>
  </si>
  <si>
    <t>すけそう</t>
  </si>
  <si>
    <t>さめ</t>
  </si>
  <si>
    <t>はたはた</t>
  </si>
  <si>
    <t>ぶり・いなだ</t>
  </si>
  <si>
    <t>めばる類</t>
  </si>
  <si>
    <t>貝　　　　類</t>
  </si>
  <si>
    <t>あわび</t>
  </si>
  <si>
    <t>さざえ</t>
  </si>
  <si>
    <t>その他の水産動物</t>
  </si>
  <si>
    <t>いか</t>
  </si>
  <si>
    <t>えび・かに</t>
  </si>
  <si>
    <t>藻　　　　類</t>
  </si>
  <si>
    <t>わかめ</t>
  </si>
  <si>
    <t>のり</t>
  </si>
  <si>
    <t>資料：県水産課</t>
  </si>
  <si>
    <t>１１．魚種別漁獲量 －属地－ （海面漁業）  (昭和57～62年）</t>
  </si>
  <si>
    <t>事業所数</t>
  </si>
  <si>
    <t>従業者数</t>
  </si>
  <si>
    <t>〇</t>
  </si>
  <si>
    <t>食料品製造業</t>
  </si>
  <si>
    <t>飲料・飼料・たばこ製造業</t>
  </si>
  <si>
    <t>繊維工業</t>
  </si>
  <si>
    <t>衣服・その他の繊維製造業</t>
  </si>
  <si>
    <t>木材・木製品製造業</t>
  </si>
  <si>
    <t>家具・装備品製造業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</si>
  <si>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</si>
  <si>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</si>
  <si>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</si>
  <si>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</si>
  <si>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</si>
  <si>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</si>
  <si>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</si>
  <si>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</si>
  <si>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</si>
  <si>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</si>
  <si>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</si>
  <si>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</si>
  <si>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</si>
  <si>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</si>
  <si>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　　　 使用額等、製造品出荷額等、生産額及び付加価値額（昭和59～61年）</t>
  </si>
  <si>
    <t>12月31日現在　単位：額＝百万円</t>
  </si>
  <si>
    <t>年        別
産業中分類別
従業者規模別</t>
  </si>
  <si>
    <t>原 材 料
使用額等</t>
  </si>
  <si>
    <t>製 造 品
出荷額等</t>
  </si>
  <si>
    <t>生　産　額　　　従業者30人　　　以　上　の　　　事　業　所</t>
  </si>
  <si>
    <t xml:space="preserve">付加価値額　　従業者30人　　以　上　の　　　事　業　所 </t>
  </si>
  <si>
    <t>　昭　　　和　　　 59　　年</t>
  </si>
  <si>
    <r>
      <t>　</t>
    </r>
    <r>
      <rPr>
        <sz val="10"/>
        <color indexed="9"/>
        <rFont val="ＭＳ 明朝"/>
        <family val="1"/>
      </rPr>
      <t>昭　　　和</t>
    </r>
    <r>
      <rPr>
        <sz val="10"/>
        <rFont val="ＭＳ 明朝"/>
        <family val="1"/>
      </rPr>
      <t>　　　 60　　</t>
    </r>
    <r>
      <rPr>
        <sz val="10"/>
        <color indexed="9"/>
        <rFont val="ＭＳ 明朝"/>
        <family val="1"/>
      </rPr>
      <t>年</t>
    </r>
  </si>
  <si>
    <r>
      <t>　</t>
    </r>
    <r>
      <rPr>
        <sz val="10"/>
        <color indexed="9"/>
        <rFont val="ＭＳ 明朝"/>
        <family val="1"/>
      </rPr>
      <t>昭　　　和</t>
    </r>
    <r>
      <rPr>
        <sz val="10"/>
        <rFont val="ＭＳ 明朝"/>
        <family val="1"/>
      </rPr>
      <t xml:space="preserve">　　　 </t>
    </r>
    <r>
      <rPr>
        <b/>
        <sz val="9"/>
        <rFont val="ＭＳ 明朝"/>
        <family val="1"/>
      </rPr>
      <t>61</t>
    </r>
    <r>
      <rPr>
        <sz val="10"/>
        <rFont val="ＭＳ 明朝"/>
        <family val="1"/>
      </rPr>
      <t>　　</t>
    </r>
    <r>
      <rPr>
        <sz val="10"/>
        <color indexed="9"/>
        <rFont val="ＭＳ 明朝"/>
        <family val="1"/>
      </rPr>
      <t>年</t>
    </r>
  </si>
  <si>
    <t>軽工業</t>
  </si>
  <si>
    <t>重化学工業</t>
  </si>
  <si>
    <t>出版・印刷・同関連産業</t>
  </si>
  <si>
    <t>x</t>
  </si>
  <si>
    <t>なめしかわ・同製品・毛皮製造業</t>
  </si>
  <si>
    <t>　２９　　　人　　　以　　　下</t>
  </si>
  <si>
    <t>　　　　　４～  ９　　　　</t>
  </si>
  <si>
    <t>　　　　１０～１９</t>
  </si>
  <si>
    <t>　　　　２０～２９</t>
  </si>
  <si>
    <t>　３０　　　人　　　以　　　上</t>
  </si>
  <si>
    <t>　　　　３０～　４９　　　</t>
  </si>
  <si>
    <t>　　　　５０～　９９</t>
  </si>
  <si>
    <t>　　　１００～１９９</t>
  </si>
  <si>
    <t>　　　２００～２９９</t>
  </si>
  <si>
    <t>　　　３００～４９９</t>
  </si>
  <si>
    <t>　　　５００～９９９</t>
  </si>
  <si>
    <t>　　　１,０００人以上</t>
  </si>
  <si>
    <t>注  ： 1）従業者規模４人以上 　2）（　）数値は全事業所　3）表側の産業名中○印のついたものは軽工業であり、無印は</t>
  </si>
  <si>
    <t>　　　　　重化学工業である。</t>
  </si>
  <si>
    <t>資料 ：県統計調査課 「工業統計調査結果報告書」</t>
  </si>
  <si>
    <t>１２.産業（中分類）別従業者規模別製造業の事業所数、従業者数、原材料</t>
  </si>
  <si>
    <t>事               業               所               数</t>
  </si>
  <si>
    <t>従     業     者     数</t>
  </si>
  <si>
    <t>製  造  品  出  荷  額  等</t>
  </si>
  <si>
    <t>経  営  組  織  別</t>
  </si>
  <si>
    <t>従        業        者        規        模        別</t>
  </si>
  <si>
    <t>製造品</t>
  </si>
  <si>
    <t>加工賃</t>
  </si>
  <si>
    <t>修理料</t>
  </si>
  <si>
    <t>1,000人以上</t>
  </si>
  <si>
    <t>出荷額</t>
  </si>
  <si>
    <t>収入額</t>
  </si>
  <si>
    <t>12月31日現在　　単位：金額＝万円</t>
  </si>
  <si>
    <t>現金　　　　　給与　　　　　総額</t>
  </si>
  <si>
    <t>原材料　　    　使用額等</t>
  </si>
  <si>
    <t>内国　　　  　　消費　   　　　　税額</t>
  </si>
  <si>
    <t>総　　　　　　　　数</t>
  </si>
  <si>
    <t>うち常用　　　　　　　労働者数</t>
  </si>
  <si>
    <t>組  合
その他
法　人</t>
  </si>
  <si>
    <t>4～     9人</t>
  </si>
  <si>
    <t xml:space="preserve">10～  19人  </t>
  </si>
  <si>
    <t xml:space="preserve">20～  29人  </t>
  </si>
  <si>
    <t xml:space="preserve">30～  49人  </t>
  </si>
  <si>
    <t xml:space="preserve">50～  99人  </t>
  </si>
  <si>
    <t>100～199人</t>
  </si>
  <si>
    <t>200～299人</t>
  </si>
  <si>
    <t>300～499人</t>
  </si>
  <si>
    <t>500～999人</t>
  </si>
  <si>
    <t>男</t>
  </si>
  <si>
    <t>女</t>
  </si>
  <si>
    <t>男</t>
  </si>
  <si>
    <t>女</t>
  </si>
  <si>
    <t>村山地域</t>
  </si>
  <si>
    <t>山形市</t>
  </si>
  <si>
    <t>資料：県統計調査課「工業統計調査結果報告書」</t>
  </si>
  <si>
    <t>１３．市町村別製造業の事業所数、従業者数、現金給与総額、原材料使用額等、内国消費税額及び製造品出荷額等（昭和61年）</t>
  </si>
  <si>
    <t>国県道</t>
  </si>
  <si>
    <t>昭和62年4月1日現在   単位：ｍ、％</t>
  </si>
  <si>
    <t>一　　般　　国　　道</t>
  </si>
  <si>
    <t>県　　　　　　　道</t>
  </si>
  <si>
    <t>市町村道</t>
  </si>
  <si>
    <t>国管理</t>
  </si>
  <si>
    <t>県管理</t>
  </si>
  <si>
    <t>主要地方道</t>
  </si>
  <si>
    <t>一般県道</t>
  </si>
  <si>
    <t>路線数</t>
  </si>
  <si>
    <t>総延長</t>
  </si>
  <si>
    <t xml:space="preserve"> 未　 　供 　　用　 　延　　長</t>
  </si>
  <si>
    <t xml:space="preserve"> 重       用       延       長</t>
  </si>
  <si>
    <t xml:space="preserve"> 実　 　　延　　 　長　 　（A）</t>
  </si>
  <si>
    <t>規格改良済・未改良</t>
  </si>
  <si>
    <t>内訳</t>
  </si>
  <si>
    <t>規格改良済延長（B）</t>
  </si>
  <si>
    <t>未改良延長</t>
  </si>
  <si>
    <t>実</t>
  </si>
  <si>
    <t>うち自動車交通不能</t>
  </si>
  <si>
    <t>改良率（B）/（A）</t>
  </si>
  <si>
    <t>延</t>
  </si>
  <si>
    <t>路面内訳</t>
  </si>
  <si>
    <t>舗装道（C）</t>
  </si>
  <si>
    <t>長</t>
  </si>
  <si>
    <t>砂利道</t>
  </si>
  <si>
    <t>舗装率（C）/（A）</t>
  </si>
  <si>
    <t>の</t>
  </si>
  <si>
    <t>橋梁の内訳</t>
  </si>
  <si>
    <t>橋数（個）</t>
  </si>
  <si>
    <t>橋梁延長</t>
  </si>
  <si>
    <t>内</t>
  </si>
  <si>
    <t>木橋と永久橋</t>
  </si>
  <si>
    <t>　木　　橋　　数</t>
  </si>
  <si>
    <t>　延　　　　　長</t>
  </si>
  <si>
    <t>訳</t>
  </si>
  <si>
    <t>　永　久　橋　数</t>
  </si>
  <si>
    <t>トンネル</t>
  </si>
  <si>
    <t>個数</t>
  </si>
  <si>
    <t>延長</t>
  </si>
  <si>
    <t>渡船場</t>
  </si>
  <si>
    <t>鉄道との交差個所数</t>
  </si>
  <si>
    <t>立体横断施設数</t>
  </si>
  <si>
    <t>注１）路線数の（　）は内書で一部県管理のものである。</t>
  </si>
  <si>
    <t>　２）鉄道との交差箇所数のうち（　）は、立体交差で内書である。</t>
  </si>
  <si>
    <t>資料：県土木部「山形県土木概要」</t>
  </si>
  <si>
    <t>１４．道路現況</t>
  </si>
  <si>
    <t>単位：1000kWｈ</t>
  </si>
  <si>
    <t>項目</t>
  </si>
  <si>
    <t>昭和60年度</t>
  </si>
  <si>
    <t>電灯需要</t>
  </si>
  <si>
    <t>電     力     需    要</t>
  </si>
  <si>
    <t>業務用電力</t>
  </si>
  <si>
    <t>定額電灯</t>
  </si>
  <si>
    <t>小口電力</t>
  </si>
  <si>
    <t>低圧電力</t>
  </si>
  <si>
    <t>従量電灯甲･乙</t>
  </si>
  <si>
    <t>高圧甲</t>
  </si>
  <si>
    <t>大口電力</t>
  </si>
  <si>
    <t>従量電灯灯丙</t>
  </si>
  <si>
    <t>一般</t>
  </si>
  <si>
    <t>特約</t>
  </si>
  <si>
    <t>臨時電灯</t>
  </si>
  <si>
    <t>臨時電力</t>
  </si>
  <si>
    <t>深夜電力</t>
  </si>
  <si>
    <t>公衆街路灯</t>
  </si>
  <si>
    <t>農事用電力</t>
  </si>
  <si>
    <t>建設工事用電力</t>
  </si>
  <si>
    <t>事業用電力</t>
  </si>
  <si>
    <t>融雪用電力</t>
  </si>
  <si>
    <t>資料：東北電力株式会社</t>
  </si>
  <si>
    <t>１５．電灯及び電力需要実績(昭和60～62年度)</t>
  </si>
  <si>
    <t>（1）計画給水人口及び普及率</t>
  </si>
  <si>
    <t>3月31日現在  単位：率＝％</t>
  </si>
  <si>
    <t xml:space="preserve">保 健 所 別 
市 町 村 別 </t>
  </si>
  <si>
    <t>行政区域内      居住人口  （A）</t>
  </si>
  <si>
    <t>給水区域内      現在人口   （B）</t>
  </si>
  <si>
    <t xml:space="preserve">B/A     </t>
  </si>
  <si>
    <t>計   画        給水人口  （C)</t>
  </si>
  <si>
    <t xml:space="preserve">C/A     </t>
  </si>
  <si>
    <t>現   在        給水人口  （D)</t>
  </si>
  <si>
    <t xml:space="preserve">普及率　　　D/A     </t>
  </si>
  <si>
    <t>昭 和 60 年 度</t>
  </si>
  <si>
    <t>山形保健所</t>
  </si>
  <si>
    <t>寒河江保健所</t>
  </si>
  <si>
    <t>寒河江市</t>
  </si>
  <si>
    <t>河北町</t>
  </si>
  <si>
    <t>西川町</t>
  </si>
  <si>
    <t>朝日町</t>
  </si>
  <si>
    <t>大江町</t>
  </si>
  <si>
    <t>村山保健所</t>
  </si>
  <si>
    <t>大石田町</t>
  </si>
  <si>
    <t>新庄保健所</t>
  </si>
  <si>
    <t>米沢保健所</t>
  </si>
  <si>
    <t>南陽保健所</t>
  </si>
  <si>
    <t>長井保健所</t>
  </si>
  <si>
    <t>鶴岡保健所</t>
  </si>
  <si>
    <t>酒田保健所</t>
  </si>
  <si>
    <t>資料：県環境衛生課「水道現況」、「昭和61年度事業実績」</t>
  </si>
  <si>
    <t>１６．保健所、市町村別の水道普及状況（昭和60、61年度）</t>
  </si>
  <si>
    <t>乗     用</t>
  </si>
  <si>
    <t>総　　数</t>
  </si>
  <si>
    <t>普通車</t>
  </si>
  <si>
    <t>小型車</t>
  </si>
  <si>
    <t>被けん引車</t>
  </si>
  <si>
    <t>小 型 車</t>
  </si>
  <si>
    <t>総     数</t>
  </si>
  <si>
    <t>大型特殊車</t>
  </si>
  <si>
    <t>小型二輪車</t>
  </si>
  <si>
    <t>(1)年別保有自動車数</t>
  </si>
  <si>
    <t>3月31日現在</t>
  </si>
  <si>
    <t>貨物用</t>
  </si>
  <si>
    <t>乗合用</t>
  </si>
  <si>
    <t>特 種 (殊） 用 途 車</t>
  </si>
  <si>
    <t>二　　　輪　　　車</t>
  </si>
  <si>
    <t>年度別</t>
  </si>
  <si>
    <t>年   度   別</t>
  </si>
  <si>
    <t>*軽自動車</t>
  </si>
  <si>
    <t>普通車及</t>
  </si>
  <si>
    <t>*軽四輪車</t>
  </si>
  <si>
    <t>特種車</t>
  </si>
  <si>
    <t>*軽特殊車</t>
  </si>
  <si>
    <t>*軽二輪車</t>
  </si>
  <si>
    <t>び小型車</t>
  </si>
  <si>
    <t>昭和53年度</t>
  </si>
  <si>
    <t>昭和 53 年度</t>
  </si>
  <si>
    <t>自家用</t>
  </si>
  <si>
    <t>営業用</t>
  </si>
  <si>
    <t>注：1）小型二輪車及び軽自動車は、検査証又は届出済証を交付しているものである。</t>
  </si>
  <si>
    <t>　　2）＊印には、農耕用を含まない。</t>
  </si>
  <si>
    <t>資料：新潟陸運局山形陸運支局「山形県陸運要覧」、山形県自動車販売店協会統計調査部</t>
  </si>
  <si>
    <t>１７．車種別保有自動車数（昭和53～62年度）</t>
  </si>
  <si>
    <t>総　　　　　　　数</t>
  </si>
  <si>
    <t>卸　　　売　　　業</t>
  </si>
  <si>
    <t>小　　　売　　　業</t>
  </si>
  <si>
    <t>商店数</t>
  </si>
  <si>
    <t>年間商品</t>
  </si>
  <si>
    <t>販売額</t>
  </si>
  <si>
    <t xml:space="preserve"> </t>
  </si>
  <si>
    <t>(2)業務の種類別医師及び歯科医師数</t>
  </si>
  <si>
    <t>(3)診療担当別医師数</t>
  </si>
  <si>
    <t>(4)業務の種類別薬剤師数</t>
  </si>
  <si>
    <t>第１７章　労働及び社会保障</t>
  </si>
  <si>
    <t>職業訓練校の状況</t>
  </si>
  <si>
    <t>市、郡別の金融機関別店舗数</t>
  </si>
  <si>
    <t>信用保証状況</t>
  </si>
  <si>
    <t>(1)一般会計</t>
  </si>
  <si>
    <t>(2)特別会計</t>
  </si>
  <si>
    <t>(4)公害の発生源別新規直接受理件数（典型７公害）</t>
  </si>
  <si>
    <t>(5)被害の種類別新規直接受理件数（典型７公害）</t>
  </si>
  <si>
    <t>(1)製造品出荷額</t>
  </si>
  <si>
    <t>(2)加工賃収入額</t>
  </si>
  <si>
    <t>第１３章　財政</t>
  </si>
  <si>
    <t>第１６章　衛生</t>
  </si>
  <si>
    <t>第７章　鉱工業</t>
  </si>
  <si>
    <t>凡例</t>
  </si>
  <si>
    <t>目次</t>
  </si>
  <si>
    <t>県の位置</t>
  </si>
  <si>
    <t>１</t>
  </si>
  <si>
    <t>２</t>
  </si>
  <si>
    <t>労働組合</t>
  </si>
  <si>
    <t>港湾</t>
  </si>
  <si>
    <t>本書は、県内の各般にわたる統計資料を集録し、県勢の実態を明らかにするため編集したものである。</t>
  </si>
  <si>
    <t>３</t>
  </si>
  <si>
    <t>４</t>
  </si>
  <si>
    <t>５</t>
  </si>
  <si>
    <t>７</t>
  </si>
  <si>
    <t>第２章　人口</t>
  </si>
  <si>
    <t>第３章　事業所</t>
  </si>
  <si>
    <t>第４章　農業</t>
  </si>
  <si>
    <t>第５章　林業</t>
  </si>
  <si>
    <t>第６章　水産業</t>
  </si>
  <si>
    <t>第８章　建設</t>
  </si>
  <si>
    <t>酒田港主要施設</t>
  </si>
  <si>
    <t>第１２章　金融</t>
  </si>
  <si>
    <t>第１９章　観光</t>
  </si>
  <si>
    <t>１．土地及び気象　　２．人口　　３．事業所　　４．農業　　５．林業</t>
  </si>
  <si>
    <t>６．水産業　　７．鉱工業　　８．建設　　９．電気、ガス及び水道　　10．運輸及び通信</t>
  </si>
  <si>
    <t>11．商業及び貿易　　12．金融　　13．財政　　14．所得、物価及び家計</t>
  </si>
  <si>
    <t>15．公務員、選挙、司法及び公安　　16．衛生　　17．労働及び社会保障　</t>
  </si>
  <si>
    <t>18．教育、文化及び宗教　　19．観光　　20.災害及び事故</t>
  </si>
  <si>
    <t>市町村別の林野面積及び森林面積（昭和60年）</t>
  </si>
  <si>
    <t>国有林の林種別蓄積</t>
  </si>
  <si>
    <t>住宅の種類、所有関係、人が居住する住宅以外の建物の種類別建物数、世帯の種類別世帯数及び世帯人員（昭和58年）</t>
  </si>
  <si>
    <t>住宅の種類、住宅の所有の関係、建て方、構造、建築の時期、設備状況別住宅数（昭和58年）</t>
  </si>
  <si>
    <t>居住世帯の有無別住宅数及び建物の種類別、人が居住する住宅以外の建物数（昭和58年）</t>
  </si>
  <si>
    <t>住宅の種類、所有の関係、建築の時期別住宅数（昭和58年）</t>
  </si>
  <si>
    <t>住宅の種類、構造、建築の時期別住宅数（昭和58年）</t>
  </si>
  <si>
    <t>住宅の構造、建て方、建築の時期別住宅数（昭和58年）</t>
  </si>
  <si>
    <t>住宅の種類、住宅の所有関係別住宅数、世帯数、世帯人員、１住宅当たり居住室数、１住宅当たり畳数、１住宅当たり延べ面積、１人当たり畳数及び１室当たり人員（昭和58年）</t>
  </si>
  <si>
    <t>(2)係留施設</t>
  </si>
  <si>
    <t>市町村別の業種別飲食店数、従業者数及び年間販売額（昭和57、61年）</t>
  </si>
  <si>
    <t>市町村別の卸・小売業別商店数、従業者数及び年間商品販売額（昭和57、60年）</t>
  </si>
  <si>
    <t>地域別の従業者規模別商店数、年間商品販売額及び商品手持額（昭和57、60年）</t>
  </si>
  <si>
    <t>市町村別の産業（中分類）別商店数、従業者数、売場面積、年間商品販売額、修理料等及び商品手持額（昭和57、60年）</t>
  </si>
  <si>
    <t>産業連関表（昭和55年）</t>
  </si>
  <si>
    <t>山形県産業連関表（生産者価格表）（24部門）</t>
  </si>
  <si>
    <t>健康保険（昭和60、61年度）</t>
  </si>
  <si>
    <t>(1)県内における労働組合員推定組織率（男女別）の推移</t>
  </si>
  <si>
    <t>(1)社会保険事務所別の市町村別国民年金、基礎年金及び死亡一時金支給状況</t>
  </si>
  <si>
    <t>(2)社会保険事務所別被保険者、保険料免除者及び福祉年金受給権者数</t>
  </si>
  <si>
    <t>高等学校卒業者の産業、設置者、学科別就職者数</t>
  </si>
  <si>
    <t>中学校卒業者の市町村別産業別就職者数</t>
  </si>
  <si>
    <t>教宗派別宗教法人数</t>
  </si>
  <si>
    <t>博物館</t>
  </si>
  <si>
    <t>有料道路</t>
  </si>
  <si>
    <t>(6)年齢別運転経験年数別事故を起こした第1当事者</t>
  </si>
  <si>
    <t>(7)年齢別死傷者数</t>
  </si>
  <si>
    <t>市町村別の従業地、通学地による人口（昼間人口）（昭和60年）</t>
  </si>
  <si>
    <t>市部、町村部別の労働力状態、産業（大分類）、年齢（５歳階級）、男女別15歳以上人口（昭和60年）</t>
  </si>
  <si>
    <t>市町村別の労働力状態、男女別15歳以上人口（昭和60年）</t>
  </si>
  <si>
    <t>市部、町村部別の産業（大分類）、従業上の地位、男女別15歳以上就業者数（昭和60年）</t>
  </si>
  <si>
    <t>市町村別の世帯の種類、世帯人員別世帯数及び世帯人員（昭和60年）</t>
  </si>
  <si>
    <t>市町村別の事業所数及び従業者数（昭和56、61年）</t>
  </si>
  <si>
    <t>産業（大分類）、従業者規模別事業所数及び従業者数（農林漁業及び公務を除く）（昭和56、61年）</t>
  </si>
  <si>
    <t>産業（中分類）別事業所数及び従業者数（昭和56、61年）</t>
  </si>
  <si>
    <t>産業（中分類）、経営組織別事業所数及び従業上の地位別従業者数（昭和56、61年）</t>
  </si>
  <si>
    <t>都道府県別の事業所数及び従業者数（農林漁業及び公務を除く）（昭和56、61年）</t>
  </si>
  <si>
    <t>市町村別の農用機械所有農家数及び台数（昭和60年）</t>
  </si>
  <si>
    <t>　…　事実不詳及び調査を欠くもの　　　ｘ　数字が秘とくされているもの</t>
  </si>
  <si>
    <t>　０　表章単位に満たないもの　　　　　－　該当数字がないもの</t>
  </si>
  <si>
    <t>統計数字の単位未満は、四捨五入することを原則とした。したがって、総数（合計）と内訳の積算値は一致しない場合がある。</t>
  </si>
  <si>
    <t>６</t>
  </si>
  <si>
    <t>統計資料の出所は、同一番号の頭初の統計表の脚注に記載し、それと異なるものについては、当該統計表の脚注に記載した。</t>
  </si>
  <si>
    <t>(1)国民総支出(名目・実質)</t>
  </si>
  <si>
    <t>第１章　土地及び気象</t>
  </si>
  <si>
    <t>(1)課程別学校数、生徒数及び教員数</t>
  </si>
  <si>
    <t>(2)課程別の学科別本科生徒数</t>
  </si>
  <si>
    <t>(1)公立学校</t>
  </si>
  <si>
    <t>大学、短期大学、高等専門学校別の学校数、学生・生徒数、教員数及び職員数（昭和62年度）</t>
  </si>
  <si>
    <t>学校給食実施状況（昭和62年度）</t>
  </si>
  <si>
    <t>公立図書館別の蔵書、受入及び貸出状況（昭和62年度）</t>
  </si>
  <si>
    <t>種目別文化財件数（昭和62年）</t>
  </si>
  <si>
    <t>市町村別の小学校数、学級数、学年別児童数及び教員数（昭和61、62年度）</t>
  </si>
  <si>
    <t>市町村別の中学校数、学級数、学年別生徒数及び教員数（昭和61、62年度）</t>
  </si>
  <si>
    <t>高等学校（昭和61、62年度）</t>
  </si>
  <si>
    <t>盲学校、ろう学校及び養護学校の学校数、学級数、部科別児童・生徒数及び教員数（昭和61、62年度）</t>
  </si>
  <si>
    <t>不就学学齢児童・生徒調査・年齢別・理由別就学免除者・猶予者数（昭和61、62年度）</t>
  </si>
  <si>
    <t>学校教育費（昭和61年度）</t>
  </si>
  <si>
    <t>幼稚園、小学校、中学校、高等学校別の身長、体重、胸囲及び座高の推移（昭和60～62年度）</t>
  </si>
  <si>
    <t>幼稚園、小学校、中学校、高等学校別の疾病・異常被患率（昭和60～62年度）</t>
  </si>
  <si>
    <t>学校種別学校数、学級数、生徒数、教員数及び職員数（昭和58～62年度）</t>
  </si>
  <si>
    <t>テレビ受信契約数及び普及率（昭和62年度）</t>
  </si>
  <si>
    <t>観光者数（昭和60～62年度）</t>
  </si>
  <si>
    <t>(1)観光地別の県内外別観光者数（昭和60～62年度）</t>
  </si>
  <si>
    <t>(2)海水浴場観光地別観光者数（昭和60～62年度）</t>
  </si>
  <si>
    <t>(3)山岳観光地別観光者数（昭和61、62年）</t>
  </si>
  <si>
    <t>(4)スキー場観光地別観光者数（昭和61、62年）</t>
  </si>
  <si>
    <t>(5)名所旧跡観光地別観光者数（昭和61、62年）</t>
  </si>
  <si>
    <t>(6)温泉観光地別観光者数（昭和61、62年）</t>
  </si>
  <si>
    <t>(3)出火原因別出火件数（昭和62年）</t>
  </si>
  <si>
    <t>(4)覚知方法別建物火災件数及び焼損面積（昭和62年）</t>
  </si>
  <si>
    <t>救急事故種別出動件数及び搬送人員（昭和62年）</t>
  </si>
  <si>
    <t>災害建築物の床面積及び損害見積額（昭和62年）</t>
  </si>
  <si>
    <t>稲作被害（昭和62年）</t>
  </si>
  <si>
    <t>(2)月別火災発生件数及び損害額（昭和61、62年）</t>
  </si>
  <si>
    <t>蚕桑被害（昭和61、62年）</t>
  </si>
  <si>
    <t>交通事故発生件数及び死傷者数（昭和61、62年）</t>
  </si>
  <si>
    <t>公害苦情件数（昭和61、62年度）</t>
  </si>
  <si>
    <t>(1)消防勢力（昭和61、62年）</t>
  </si>
  <si>
    <t>業種別、事業規模別、労働災害被災者数（昭和61年）</t>
  </si>
  <si>
    <t>(2)私立学校</t>
  </si>
  <si>
    <t>(1)男子</t>
  </si>
  <si>
    <t>(2)女子</t>
  </si>
  <si>
    <t>(1)市町村別状況</t>
  </si>
  <si>
    <t>(2)都道府県別状況</t>
  </si>
  <si>
    <t>自然公園</t>
  </si>
  <si>
    <t>第２０章　災害及び事故</t>
  </si>
  <si>
    <t>火災</t>
  </si>
  <si>
    <t>附録</t>
  </si>
  <si>
    <t>度量衡換算表</t>
  </si>
  <si>
    <t>(1)月別発生状況</t>
  </si>
  <si>
    <t>(2)警察署別発生状況</t>
  </si>
  <si>
    <t>(3)当事者別発生状況</t>
  </si>
  <si>
    <t>(3)業種別給付種類別支払状況</t>
  </si>
  <si>
    <t>(8)都道府県別発生状況</t>
  </si>
  <si>
    <t>(1)苦情の受理及び処理件数</t>
  </si>
  <si>
    <t>(2)苦情の種類別新規直接受理件数</t>
  </si>
  <si>
    <t>(3)苦情の被害地域特性別新規直接受理件数（典型７公害）</t>
  </si>
  <si>
    <t>(1)県内移動</t>
  </si>
  <si>
    <t>(2)県外移動</t>
  </si>
  <si>
    <t>本書は、次の２０部門から成っている。</t>
  </si>
  <si>
    <t>山形県知事　板垣清一郎</t>
  </si>
  <si>
    <t>地形別面積</t>
  </si>
  <si>
    <t>高度別面積</t>
  </si>
  <si>
    <t>都市計画区域、市街化区域及び用途地域</t>
  </si>
  <si>
    <t>観測所一覧表</t>
  </si>
  <si>
    <t>地域気象観測所気象表</t>
  </si>
  <si>
    <t>(1)気温</t>
  </si>
  <si>
    <t>(2)降水量及び最深積雪</t>
  </si>
  <si>
    <t>(3)日照時間</t>
  </si>
  <si>
    <t>季節現象</t>
  </si>
  <si>
    <t>傾斜度別面積</t>
  </si>
  <si>
    <t>金融機関別個人預貯金状況（昭和61年度）</t>
  </si>
  <si>
    <t>東北６県別着工新設住宅の利用、種類別戸数及び床面積（昭和62年）</t>
  </si>
  <si>
    <t>着工住宅の工事別戸数及び床面積（昭和61、62年）</t>
  </si>
  <si>
    <t>除却建築物の床面積及び評価額（昭和61、62年）</t>
  </si>
  <si>
    <t>着工新設住宅の利用関係、種類別戸数及び床面積（昭和61、62年）</t>
  </si>
  <si>
    <t>投資的土木事業費（昭和61、62年度）</t>
  </si>
  <si>
    <t>発電所及び認可出力（昭和62年度）</t>
  </si>
  <si>
    <t>産業別電力（高圧電力甲＋大口電力）需要状況（昭和62年度）</t>
  </si>
  <si>
    <t>東北７県別電力使用量（昭和62年度）</t>
  </si>
  <si>
    <t>山形県と東北７県の月別電力需要（昭和62年度）</t>
  </si>
  <si>
    <t>電力需給実績（昭和60～62年度）</t>
  </si>
  <si>
    <t>電灯及び電力需要実績（昭和60～62年度）</t>
  </si>
  <si>
    <t>地域別の一般家庭１戸当たり月平均使用電力量（昭和57～62年度）</t>
  </si>
  <si>
    <t>都市ガスの事業所別需要家メーター数、生産量、購入量及び送出量（昭和61～62年度）</t>
  </si>
  <si>
    <t>保健所、市町村別の水道普及状況（昭和60、61年度）</t>
  </si>
  <si>
    <t>保健所、市町村別の水道計画給水量（実績）（昭和60、61年度）</t>
  </si>
  <si>
    <t>入港船舶実績（昭和62年）</t>
  </si>
  <si>
    <t>(2)市町村別保有自動車数（昭和62年度）</t>
  </si>
  <si>
    <t>通信施設状況（昭和62年度）</t>
  </si>
  <si>
    <t>電話加入数（昭和62年度）</t>
  </si>
  <si>
    <t>公衆電話数（昭和62年度）</t>
  </si>
  <si>
    <t>電話施設状況（昭和62年度）</t>
  </si>
  <si>
    <t>品種別輸移出入量（昭和60～62年）</t>
  </si>
  <si>
    <t>ＪＲ路線別営業粁数及び駅等数（昭和62年）</t>
  </si>
  <si>
    <t>自動車運送事業状況（昭和60～62年度）</t>
  </si>
  <si>
    <t>(1)年別保有自動車数（昭和53～62年）</t>
  </si>
  <si>
    <t>郵便施設及び郵便物取扱数（昭和59～61年度）</t>
  </si>
  <si>
    <t>電話普及率（昭和63年）</t>
  </si>
  <si>
    <t>品目別輸出出荷実績（昭和61、62年）</t>
  </si>
  <si>
    <t>仕向国別輸出出荷実績（昭和61、62年）</t>
  </si>
  <si>
    <t>銀行主要勘定（昭和62年度、月別残高）</t>
  </si>
  <si>
    <t>相互銀行主要勘定（昭和62年度、月別残高）</t>
  </si>
  <si>
    <t>信用金庫主要勘定（昭和62年度、月別残高）</t>
  </si>
  <si>
    <t>信用組合主要勘定（昭和62年度、月別残高）</t>
  </si>
  <si>
    <t>商工組合中央金庫主要勘定（昭和62年度、月別残高）</t>
  </si>
  <si>
    <t>農林中央金庫主要勘定（昭和62年度、月別残高）</t>
  </si>
  <si>
    <t>信用農業協同組合連合会主要勘定（昭和62年度、月別残高）</t>
  </si>
  <si>
    <t>農業協同組合主要勘定（昭和62年度、月別残高）</t>
  </si>
  <si>
    <t>労働金庫主要勘定（昭和62年度、月別残高）</t>
  </si>
  <si>
    <t>郵便貯金・郵便振替（昭和58～62年度）</t>
  </si>
  <si>
    <t>簡易生命保険（昭和62年度）</t>
  </si>
  <si>
    <t>銀行業種別貸出状況（昭和60～62年度）</t>
  </si>
  <si>
    <t>相互銀行業種別融資状況（昭和60～62年度）</t>
  </si>
  <si>
    <t>中小企業金融公庫貸出状況（昭和62年度）</t>
  </si>
  <si>
    <t>国民金融公庫貸付状況（昭和62年度）</t>
  </si>
  <si>
    <t>(2)業種別保証状況（昭和62年度）</t>
  </si>
  <si>
    <t>(3)金融機関別保証状況（昭和62年度）</t>
  </si>
  <si>
    <t>(4)特別保証制度別保証状況（昭和62年度）</t>
  </si>
  <si>
    <t>(5)金額別保証承諾状況（昭和62年度）</t>
  </si>
  <si>
    <t>(6)期間別保証承諾状況（昭和62年度）</t>
  </si>
  <si>
    <t>(7)業種別代位弁済状況（昭和62年度）</t>
  </si>
  <si>
    <t>(1)月別保証状況（昭和61、62年度）</t>
  </si>
  <si>
    <t>手形交換高（昭和58～62年）</t>
  </si>
  <si>
    <t>税務署別申告所得税課税状況（昭和61年度）</t>
  </si>
  <si>
    <t>業種別普通法人数、所得金額、欠損金額及び資本金階級別法人数（昭和61年度）</t>
  </si>
  <si>
    <t>税務署別国税徴収状況（昭和61年度）</t>
  </si>
  <si>
    <t>山形県歳入歳出決算（昭和59～61年度）</t>
  </si>
  <si>
    <t>市町村別普通会計歳入歳出決算（昭和60、61年度）</t>
  </si>
  <si>
    <t>県税及び市町村税の税目別収入状況（昭和59～61年度）</t>
  </si>
  <si>
    <t>租税総額及び県民１人当たり、１世帯当たり租税負担額の推移（昭和59～61年度）</t>
  </si>
  <si>
    <t>地方債状況（昭和60、61年度）</t>
  </si>
  <si>
    <t>県民経済計算（県民所得）（昭和59～61年度）</t>
  </si>
  <si>
    <t>(3)県内総生産と総支出勘定</t>
  </si>
  <si>
    <t>(5)県民所得（分配）</t>
  </si>
  <si>
    <t>国民経済計算（国民所得）（昭和59～61年度）</t>
  </si>
  <si>
    <t>(2)国民所得（分配）</t>
  </si>
  <si>
    <t>消費者物価指数（昭和61、62年）</t>
  </si>
  <si>
    <t>青果物卸売市場別の品目別卸売数量、価格及び価額（昭和60、61年）</t>
  </si>
  <si>
    <t>山形市青果物卸売市場における品目別の卸売数量及び価額（昭和60、61年）</t>
  </si>
  <si>
    <t>主要品目別平均価格（昭和62年）</t>
  </si>
  <si>
    <t>全世帯及び勤労者世帯１世帯当たり平均１か月間の主要家計指標（昭和62年）</t>
  </si>
  <si>
    <t>全世帯１世帯当たり平均１か月間の支出（昭和62年）</t>
  </si>
  <si>
    <t>勤労者世帯１世帯当たり平均１か月間の収支（昭和62年）</t>
  </si>
  <si>
    <t>東北６県県庁所在都市別勤労者世帯１世帯当たり平均１か月間の収支（昭和62年）</t>
  </si>
  <si>
    <t>市町村別選挙人名簿登録者数（昭和62年）</t>
  </si>
  <si>
    <t>県職員数（昭和61、62年）</t>
  </si>
  <si>
    <t>市町村職員数（昭和61、62年）</t>
  </si>
  <si>
    <t>警察職員数及び警察署管轄区域等（昭和61、62年）</t>
  </si>
  <si>
    <t>民事及び行政事件数（昭和61、62年）</t>
  </si>
  <si>
    <t>強制執行事件数（昭和61、62年）</t>
  </si>
  <si>
    <t>民事調停事件数（昭和61、62年）</t>
  </si>
  <si>
    <t>刑事事件数（昭和61、62年）</t>
  </si>
  <si>
    <t>家事事件数（昭和61、62年）</t>
  </si>
  <si>
    <t>少年関係事件数（昭和61、62年）</t>
  </si>
  <si>
    <t>罪種別受刑者数（昭和61、62年）</t>
  </si>
  <si>
    <t>罪種別刑法犯の認知、検挙件数及び検挙人員（昭和61、62年）</t>
  </si>
  <si>
    <t>法令別特別法犯送致件数及び人員（昭和61、62年）</t>
  </si>
  <si>
    <t>登記及び謄、抄本交付等数（昭和60～62年）</t>
  </si>
  <si>
    <t>非行少年等の補導状況(昭和58～62年）</t>
  </si>
  <si>
    <t>刑法犯の認知件数、検挙件数及び人員（昭和50～62年）</t>
  </si>
  <si>
    <t>医師、歯科医師及び薬剤師数（昭和59、61年）</t>
  </si>
  <si>
    <t>保健所別の市町村別病院、一般診療所及び歯科診療所数（昭和60、61年）</t>
  </si>
  <si>
    <t>開設者別病院利用の状況（昭和60、61年）</t>
  </si>
  <si>
    <t>特定死因別の月別死亡者数及び年齢階級別死亡者数（昭和60、61年）</t>
  </si>
  <si>
    <t>伝染病及び食中毒患者数－病類・月別－（昭和60、61年）</t>
  </si>
  <si>
    <t>保健所別の伝染病及び食中毒患者数（昭和60、61年）</t>
  </si>
  <si>
    <t>伝染病・食中毒患者数、罹患率（昭和60、61年）</t>
  </si>
  <si>
    <t>保健所、市町村別の業務種類別医師及び歯科医師数（昭和59、61年）</t>
  </si>
  <si>
    <t>就業保健婦、看護婦等医療施設の従事者数（昭和59、61年）</t>
  </si>
  <si>
    <t>保健所別の麻薬取扱者数（昭和62年度）</t>
  </si>
  <si>
    <t>保健所別の薬局及び医薬品製造販売業者数（昭和62年度）</t>
  </si>
  <si>
    <t>年齢別常用労働者の勤続年数、実労働時間、定期現金給与（昭和62年）</t>
  </si>
  <si>
    <t>学歴別常用労働者の企業規模別平均月間定期現金給与額及び労働者数（昭和62年）</t>
  </si>
  <si>
    <t>産業別常用労働者の年齢階級、企業規模別平均月間定期現金給与額（昭和62年）</t>
  </si>
  <si>
    <t>(2)労政事務所及び適用法規別労働組合・組合員数（昭和62年）</t>
  </si>
  <si>
    <t>国民年金（昭和62年度）</t>
  </si>
  <si>
    <t>市町村別の保育所及び児童館等の状況（昭和62年）</t>
  </si>
  <si>
    <t>社会福祉施設数、入所者数及び費用額（昭和62年度）</t>
  </si>
  <si>
    <t>公共職業紹介状況（昭和61、62年度）</t>
  </si>
  <si>
    <t>産業、企業規模別常用労働者の男女別年齢、勤続年数、実労働時間数、定期現金給与額及び労働者数（昭和61、62年）</t>
  </si>
  <si>
    <t>(4)産業別の労働組合数及び組合員数（昭和61、62年）</t>
  </si>
  <si>
    <t>(5)加入上部団体別労働組合数及び組合員数（昭和61、62年）</t>
  </si>
  <si>
    <t>雇用保険（昭和61、62年度）</t>
  </si>
  <si>
    <t>日雇失業保険（昭和61、62年度）</t>
  </si>
  <si>
    <t>日雇特例被保険者（昭和61、62年度）</t>
  </si>
  <si>
    <t>厚生年金保険（昭和61、62年度）</t>
  </si>
  <si>
    <t>国民健康保険（昭和61、62年度）</t>
  </si>
  <si>
    <t>船員保険（昭和61、62年度）</t>
  </si>
  <si>
    <t>労働者災害補償保険（昭和61～62年度）</t>
  </si>
  <si>
    <t>生活保護（昭和61、62年度）</t>
  </si>
  <si>
    <t>生活保護費支出状況（昭和61、62年度）</t>
  </si>
  <si>
    <t>身体障害者補装具交付及び修理状況（昭和61、62年度）</t>
  </si>
  <si>
    <t>身体障害者数（昭和61、62年）</t>
  </si>
  <si>
    <t>共同募金（昭和61、62年度）</t>
  </si>
  <si>
    <t>児童相談所における相談受付及び処理状況（昭和61、62年度）</t>
  </si>
  <si>
    <t>児童相談所における養護相談の年次別、理由別処理状況（昭和61、62年度）</t>
  </si>
  <si>
    <t>賃金指数、雇用指数及び労働時間指数（昭和60～62年）</t>
  </si>
  <si>
    <t>産業別常用労働者の１人平均月間現金給与額（昭和60～62年）</t>
  </si>
  <si>
    <t>(3)労働組合数及び組合員数（昭和53～62年）</t>
  </si>
  <si>
    <t>労働争議（昭和58～62年）</t>
  </si>
  <si>
    <t>(2)業種別労災保険収支状況</t>
  </si>
  <si>
    <t>全国、東北７県別生活保護世帯数、人員及び保護率（昭和61、62年度）</t>
  </si>
  <si>
    <t>(2)製材用素材の入荷量</t>
  </si>
  <si>
    <t>車種別保有自動車数</t>
  </si>
  <si>
    <t>市町村別の所有山林、保有山林がある林家数及び面積（昭和55年）</t>
  </si>
  <si>
    <t>市町村別の人工林率別林家数及び人工林面積（農家林家）（昭和55年）</t>
  </si>
  <si>
    <t>昭和６２年　山形県統計年鑑</t>
  </si>
  <si>
    <t>本書は、企画調整部統計調査課所管の各種統計資料を主とし、これに庁内各部課室及び他官公庁、団体、会社等から収集した資料もあわせ掲載した。</t>
  </si>
  <si>
    <t>本書の内容は、原則として調査時点が６２年度に所属する調査については可能な限り掲載した。</t>
  </si>
  <si>
    <t>年は暦年、年度は会計年度を示し、符号の用法は、次のとおりである。</t>
  </si>
  <si>
    <t>昭和６３年１２月</t>
  </si>
  <si>
    <t>市町村の合併状況（明治22年～昭和62年）</t>
  </si>
  <si>
    <t>市町村別の面積（昭和61、62年）</t>
  </si>
  <si>
    <t>市町村の廃置分合及び境界変更（昭和58～62年）</t>
  </si>
  <si>
    <t>市町村別の民有地面積、家屋の棟数及び床面積</t>
  </si>
  <si>
    <t>気象官暑気象表</t>
  </si>
  <si>
    <t>人口の推移（昭和5～昭和62年）</t>
  </si>
  <si>
    <t>年齢、男女別人口（昭和62年）</t>
  </si>
  <si>
    <t>市町村別の年齢（５歳階級）別人口（昭和62年）</t>
  </si>
  <si>
    <t>市町村別の人口推移（昭和58～62年）</t>
  </si>
  <si>
    <t>市町村別の人口動態（昭和61、62年）</t>
  </si>
  <si>
    <t>人口の移動（昭和60～62年）</t>
  </si>
  <si>
    <t>市町村別の出生、死亡、死産、婚姻及び離婚数（昭和60、61年）</t>
  </si>
  <si>
    <t>就業状態、年齢（５歳階級）、男女別15歳以上人口（昭和62年）</t>
  </si>
  <si>
    <t>就業状態、産業（大分類）、従業上の地位、男女別有業者数（昭和62年）</t>
  </si>
  <si>
    <t>副業の従業上の地位、所得、産業(大分類）、男女別有業者数－副業を持っている者－(昭和62年）</t>
  </si>
  <si>
    <t>不就業状態、就業希望の有無、求職活動の有無、就業希望時期、年齢、男女別無業者数（昭和62年）</t>
  </si>
  <si>
    <t>就業状態、配偶関係、年齢、男女別15歳以上人口（昭和62年）</t>
  </si>
  <si>
    <t>産業（農林・非農林業）、従業上の地位、年間就業日数、就業の規則性、週間就業時間、男女別有業者数（昭和62年）</t>
  </si>
  <si>
    <t>所得、産業（大分類）、男女別自営業主・雇用者数（昭和62年）</t>
  </si>
  <si>
    <t>就業希望意識、週間就業時間、求職活動の有無、産業（大分類）、従業上の地位、男女別有業者数（昭和62年）</t>
  </si>
  <si>
    <t>市町村別の世帯数推移（昭和58～62年）</t>
  </si>
  <si>
    <t>市町村別の専業、兼業、経営耕地規模別農家数（昭和54～62年）</t>
  </si>
  <si>
    <t>市町村別の地目別経営農家数及び経営耕地面積（昭和54～62年）</t>
  </si>
  <si>
    <t>市町村別農家の男女、年齢別世帯員数（昭和54～62年）</t>
  </si>
  <si>
    <t>市町村別農家の就業状態別16歳以上世帯員数（昭和54～62年）</t>
  </si>
  <si>
    <t>市町村別の男女別従業日数別自家農業従事者数（昭和55～62年）</t>
  </si>
  <si>
    <t>市町村別の農家の兼業種類別従事者数（昭和55～62年）</t>
  </si>
  <si>
    <t>市町村別の農業雇用労働雇入農家数・人数及び農作業（水稲作）をよそに請負わせた農家数と面積（昭和55～62年）</t>
  </si>
  <si>
    <t>市町村別施設園芸の施設のある農家数と施設面積（昭和55～62年）</t>
  </si>
  <si>
    <t>市町村別の水稲、陸稲の作付面積及び収穫量（昭和58～62年）</t>
  </si>
  <si>
    <t>市町村別の野菜、果樹、工芸農作物の作付面積及び収穫量（昭和57～61年）</t>
  </si>
  <si>
    <t>(3)工芸農作物</t>
  </si>
  <si>
    <t>地域別の県産米売渡状況（昭和60～62年産）</t>
  </si>
  <si>
    <t>仕向先都道府県別の県産米搬出実績（昭和60～62年）</t>
  </si>
  <si>
    <t>市町村別の養蚕戸数、蚕種掃立数量、繭生産量及び桑園面積（昭和58～62年度）</t>
  </si>
  <si>
    <t>市町村別の家畜等飼養農家数及び頭羽数（昭和54～62年）</t>
  </si>
  <si>
    <t>と畜場別のと畜頭数（昭和58～62年度）</t>
  </si>
  <si>
    <t>生乳及び生乳生産量（昭和57～61年）</t>
  </si>
  <si>
    <t>保有山林の作業別林家数(農家林家）、植林作業面積及び下刈り作業面積（昭和55年）</t>
  </si>
  <si>
    <t>農家経済（昭和57～61年度）</t>
  </si>
  <si>
    <t>農家経済の分析指標（昭和57～61年度）</t>
  </si>
  <si>
    <t>市町村別の造林面積（昭和56～61年）</t>
  </si>
  <si>
    <t>市町村別の森林伐採面積（昭和56～61年）</t>
  </si>
  <si>
    <t>林産物生産量（昭和57～61年）</t>
  </si>
  <si>
    <t>製材工場、生産及び出荷量（昭和57～61年）</t>
  </si>
  <si>
    <t>市町村別の目的別保安林面積（昭和61、62年度）</t>
  </si>
  <si>
    <t>支庁、地方事務所別林道（昭和62年度）</t>
  </si>
  <si>
    <t>民有林の林種別蓄積（昭和62年度）</t>
  </si>
  <si>
    <t>経営体階層、漁業地区別の経営組織、出漁日数別経営体数（海面漁業）（昭和57～61年）</t>
  </si>
  <si>
    <t>漁業地区別漁船隻数及びトン数（昭和57～61年）</t>
  </si>
  <si>
    <t>漁業地区別生産量－属人－（海面漁業）（昭和57～61年）</t>
  </si>
  <si>
    <t>魚種別漁獲量（内水面漁業）（昭和57～61年）</t>
  </si>
  <si>
    <t>養殖業収穫量（内水面漁業）（昭和57～61年）</t>
  </si>
  <si>
    <t>漁業種類別漁獲量－属地－（海面漁業）（昭和57～62年）</t>
  </si>
  <si>
    <t>魚種別漁獲量－属地－（海面漁業）（昭和57～62年）</t>
  </si>
  <si>
    <t>水産加工品生産量（昭和56～61年）</t>
  </si>
  <si>
    <t>漁業・養殖業種類別・規模別生産額（昭和56～61年）</t>
  </si>
  <si>
    <t>鉱種別鉱区数及び面積（昭和61、62年）</t>
  </si>
  <si>
    <t>鉱種別鉱業生産量及び生産額（昭和61、62年）</t>
  </si>
  <si>
    <t>産業分類別鉱工業生産指数（昭和60～62年）</t>
  </si>
  <si>
    <t>産業分類別鉱工業生産者製品在庫指数（昭和60～62年）</t>
  </si>
  <si>
    <t>産業（中分類）別従業者規模別製造業の事業所数、従業者数、原材料使用額等、製造品出荷額等、生産額及び付加価値額（昭和59～61年）</t>
  </si>
  <si>
    <t>産業（中分類）別従業者規模別製造業の工業用地面積及び用水量（従業者30人以上の事業所）（昭和61年）</t>
  </si>
  <si>
    <t>市町村別製造業の事業所数、従業者数、現金給与総額、原材料使用額等、内国消費税額及び製造品出荷額等（昭和61年）</t>
  </si>
  <si>
    <t>産業（中分類）別製造業の従業者規模別事業所数、従業者数、現金給与総額、原材料使用額等、内国消費税額、在庫額、有形固定資産額、建設仮勘定額、製造品出荷額等、粗付加価値額、生産額及び付加価値額（昭和61年）</t>
  </si>
  <si>
    <t>市町村別製造業の産業（中分類）別事業所数、従業者数、現金給与総額、原材料使用額等、内国消費税額、在庫額年間増減、有形固定資産年間投資総額、製造品出荷額等、粗付加価値額及び生産額（昭和61年）</t>
  </si>
  <si>
    <t>商品分類別製造業の製造品出荷額及び加工賃収入額（昭和61年）</t>
  </si>
  <si>
    <t>東北７県別製造業の推移（昭和58～61年）</t>
  </si>
  <si>
    <t>着工建築物の建築主、構造、用途別建築物数、床面積及び工事費予定額（昭和61、62年）</t>
  </si>
  <si>
    <t>東北６県別着工建築物の建築主別建築物数、床面積及び工事費予定額（昭和62年）</t>
  </si>
  <si>
    <t>市町村別の林産物等種類別販売林家数（農家林家）（昭和55年）</t>
  </si>
  <si>
    <t>市町村別の林家の主業（農家林家）（昭和55年）</t>
  </si>
  <si>
    <t>(1)個人所有分</t>
  </si>
  <si>
    <t>(2)共有分</t>
  </si>
  <si>
    <t>(1)野菜</t>
  </si>
  <si>
    <t>(2)果樹</t>
  </si>
  <si>
    <t>(1)素材生産量</t>
  </si>
  <si>
    <t>(2)木炭生産量</t>
  </si>
  <si>
    <t>(3)林野副産物生産量</t>
  </si>
  <si>
    <t>(1)製材工場数</t>
  </si>
  <si>
    <t>(3)製材量</t>
  </si>
  <si>
    <t>(4)用途別製材品出荷量</t>
  </si>
  <si>
    <t>第１８章　教育、文化及び宗教</t>
  </si>
  <si>
    <t>道路現況</t>
  </si>
  <si>
    <t>(2)課程別課程数・生徒数・卒業者数</t>
  </si>
  <si>
    <t>中学校卒業者の進路別状況</t>
  </si>
  <si>
    <t>高等学校卒業者の進路別状況</t>
  </si>
  <si>
    <t>高等学校卒業者の職業別就職者数</t>
  </si>
  <si>
    <t>(4)第１当事者の事故原因（違反）別発生状況</t>
  </si>
  <si>
    <t>(5)路線別発生状況</t>
  </si>
  <si>
    <t>(2)産業別発生件数及び行為参加人員（争議行為を伴うもの）</t>
  </si>
  <si>
    <t>(1)建築主別</t>
  </si>
  <si>
    <t>(2)構造別</t>
  </si>
  <si>
    <t>(3)用途別</t>
  </si>
  <si>
    <t>(1)利用関係別</t>
  </si>
  <si>
    <t>(2)種類別</t>
  </si>
  <si>
    <t>(1)外かく施設</t>
  </si>
  <si>
    <t>(3)臨港鉄道</t>
  </si>
  <si>
    <t>(1)計画給水人口及び普及率</t>
  </si>
  <si>
    <t>(2)給水施設数及び給水人口</t>
  </si>
  <si>
    <t>第１０章　運輸及び通信</t>
  </si>
  <si>
    <t>第９章　電気、ガス及び水道</t>
  </si>
  <si>
    <t>(1)酒田港</t>
  </si>
  <si>
    <t>(2)鼠ヶ関港及び加茂港</t>
  </si>
  <si>
    <t>(1)事業者数</t>
  </si>
  <si>
    <t>(2)旅客輸送</t>
  </si>
  <si>
    <t>(3)貨物輸送</t>
  </si>
  <si>
    <t>(4)自家用自動車有償貸渡（レンタカー）</t>
  </si>
  <si>
    <t>第１１章　商業及び貿易</t>
  </si>
  <si>
    <t>(1)一般求職、求人及び就職</t>
  </si>
  <si>
    <t>(2)日雇求職、求人及び就労</t>
  </si>
  <si>
    <t>(1)発生件数及び参加人員</t>
  </si>
  <si>
    <t>昭和57年6月1日、60年5月1日現在　単位：販売額＝万円</t>
  </si>
  <si>
    <t>市町村別</t>
  </si>
  <si>
    <r>
      <t>昭和</t>
    </r>
    <r>
      <rPr>
        <b/>
        <sz val="9"/>
        <rFont val="ＭＳ 明朝"/>
        <family val="1"/>
      </rPr>
      <t>60</t>
    </r>
    <r>
      <rPr>
        <b/>
        <sz val="9"/>
        <color indexed="9"/>
        <rFont val="ＭＳ 明朝"/>
        <family val="1"/>
      </rPr>
      <t>年</t>
    </r>
  </si>
  <si>
    <t>*</t>
  </si>
  <si>
    <t>注：1）飲食店を含まない。2）*印のついた数字は秘とく数字（ｘ）を合算したものである。</t>
  </si>
  <si>
    <t>資料：県統計調査課 「商業統計調査結果報告書」</t>
  </si>
  <si>
    <t>１８．市町村別の卸・小売業別商店数、従業者数及び年間商品販売額 (昭和57、60年）</t>
  </si>
  <si>
    <t>繊　維　・　同　製　品</t>
  </si>
  <si>
    <t>単位：実績額＝千円、構成比・率＝％</t>
  </si>
  <si>
    <t>品       目       別</t>
  </si>
  <si>
    <t>昭和61年</t>
  </si>
  <si>
    <t>比較増減(△)</t>
  </si>
  <si>
    <t>出　　荷
実績額</t>
  </si>
  <si>
    <t>構成比</t>
  </si>
  <si>
    <t>増減率</t>
  </si>
  <si>
    <t>総                    数</t>
  </si>
  <si>
    <t>絹・人　　絹・合化繊維品</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</si>
</sst>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00_ "/>
    <numFmt numFmtId="180" formatCode="#,##0;&quot;△ &quot;#,##0"/>
    <numFmt numFmtId="181" formatCode="0;&quot;△ &quot;0"/>
    <numFmt numFmtId="182" formatCode="#,##0.0;[Red]\-#,##0.0"/>
    <numFmt numFmtId="183" formatCode="#,##0.0;&quot;△ &quot;#,##0.0"/>
    <numFmt numFmtId="184" formatCode="0_);[Red]\(0\)"/>
    <numFmt numFmtId="185" formatCode="\-"/>
    <numFmt numFmtId="186" formatCode="#,##0.0"/>
    <numFmt numFmtId="187" formatCode="_ * #,##0.0_ ;_ * \-#,##0.0_ ;_ * &quot;-&quot;?_ ;_ @_ "/>
    <numFmt numFmtId="188" formatCode="#,##0.0_);[Red]\(#,##0.0\)"/>
    <numFmt numFmtId="189" formatCode="0.0"/>
    <numFmt numFmtId="190" formatCode="_ * #,##0.0_ ;_ * \-#,##0.0_ ;_ * &quot;-&quot;_ ;_ @_ "/>
    <numFmt numFmtId="191" formatCode="\(#,##0\)"/>
    <numFmt numFmtId="192" formatCode="0_);\(0\)"/>
    <numFmt numFmtId="193" formatCode="0.0_ "/>
    <numFmt numFmtId="194" formatCode="\$#,##0_);\(#,##0\)"/>
    <numFmt numFmtId="195" formatCode="_ * #,##0_ ;_ * \-#,##0_ ;_ * &quot;x&quot;_ ;_ @_ "/>
    <numFmt numFmtId="196" formatCode="0.00000"/>
    <numFmt numFmtId="197" formatCode="0.0000"/>
    <numFmt numFmtId="198" formatCode="0.000"/>
    <numFmt numFmtId="199" formatCode="#,##0.00_ ;[Red]\-#,##0.00\ "/>
    <numFmt numFmtId="200" formatCode="0.00_);[Red]\(0.00\)"/>
    <numFmt numFmtId="201" formatCode="#,##0.000;[Red]\-#,##0.000"/>
    <numFmt numFmtId="202" formatCode="0.0_);[Red]\(0.0\)"/>
    <numFmt numFmtId="203" formatCode="#,##0.0_ ;[Red]\-#,##0.0\ "/>
    <numFmt numFmtId="204" formatCode="0.0;&quot;△ &quot;0.0"/>
    <numFmt numFmtId="205" formatCode="_ * #,##0.00_ ;_ * \-#,##0.00_ ;_ * &quot;-&quot;_ ;_ @_ "/>
    <numFmt numFmtId="206" formatCode="0_ "/>
    <numFmt numFmtId="207" formatCode="#,##0_);\(#,##0\)"/>
    <numFmt numFmtId="208" formatCode="#,##0.00;&quot;△ &quot;#,##0.00"/>
    <numFmt numFmtId="209" formatCode="_ * #,##0.0_ ;_ * \-#,##0.0_ ;_ * &quot;-&quot;??_ ;_ @_ "/>
    <numFmt numFmtId="210" formatCode="\(0\)"/>
    <numFmt numFmtId="211" formatCode="#,##0.0000;[Red]\-#,##0.0000"/>
    <numFmt numFmtId="212" formatCode="_ * #,##0_ ;_ * \-#,##0_ ;_ * &quot;-&quot;"/>
  </numFmts>
  <fonts count="2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u val="single"/>
      <sz val="14.3"/>
      <color indexed="12"/>
      <name val="ＭＳ Ｐゴシック"/>
      <family val="3"/>
    </font>
    <font>
      <u val="single"/>
      <sz val="14.3"/>
      <color indexed="36"/>
      <name val="ＭＳ Ｐゴシック"/>
      <family val="3"/>
    </font>
    <font>
      <sz val="12"/>
      <name val="ＭＳ 明朝"/>
      <family val="1"/>
    </font>
    <font>
      <sz val="9"/>
      <name val="ＭＳ 明朝"/>
      <family val="1"/>
    </font>
    <font>
      <b/>
      <sz val="9"/>
      <name val="ＭＳ 明朝"/>
      <family val="1"/>
    </font>
    <font>
      <sz val="10"/>
      <color indexed="10"/>
      <name val="ＭＳ 明朝"/>
      <family val="1"/>
    </font>
    <font>
      <sz val="9"/>
      <color indexed="10"/>
      <name val="ＭＳ 明朝"/>
      <family val="1"/>
    </font>
    <font>
      <b/>
      <sz val="9"/>
      <color indexed="10"/>
      <name val="ＭＳ 明朝"/>
      <family val="1"/>
    </font>
    <font>
      <sz val="11"/>
      <name val="ＭＳ 明朝"/>
      <family val="1"/>
    </font>
    <font>
      <sz val="9"/>
      <name val="ＭＳ Ｐゴシック"/>
      <family val="3"/>
    </font>
    <font>
      <b/>
      <sz val="10"/>
      <name val="ＭＳ 明朝"/>
      <family val="1"/>
    </font>
    <font>
      <sz val="8"/>
      <name val="ＭＳ 明朝"/>
      <family val="1"/>
    </font>
    <font>
      <sz val="10"/>
      <color indexed="9"/>
      <name val="ＭＳ 明朝"/>
      <family val="1"/>
    </font>
    <font>
      <sz val="10"/>
      <name val="ＭＳ ゴシック"/>
      <family val="3"/>
    </font>
    <font>
      <sz val="10"/>
      <name val="ＭＳ Ｐ明朝"/>
      <family val="1"/>
    </font>
    <font>
      <sz val="10"/>
      <name val="ＭＳ Ｐゴシック"/>
      <family val="3"/>
    </font>
    <font>
      <b/>
      <sz val="9"/>
      <name val="ＭＳ Ｐゴシック"/>
      <family val="3"/>
    </font>
    <font>
      <b/>
      <sz val="9"/>
      <color indexed="9"/>
      <name val="ＭＳ 明朝"/>
      <family val="1"/>
    </font>
    <font>
      <u val="single"/>
      <sz val="10"/>
      <name val="ＭＳ 明朝"/>
      <family val="1"/>
    </font>
    <font>
      <sz val="11"/>
      <name val="ＭＳ Ｐ明朝"/>
      <family val="1"/>
    </font>
    <font>
      <b/>
      <sz val="11"/>
      <name val="ＭＳ 明朝"/>
      <family val="1"/>
    </font>
  </fonts>
  <fills count="3">
    <fill>
      <patternFill/>
    </fill>
    <fill>
      <patternFill patternType="gray125"/>
    </fill>
    <fill>
      <patternFill patternType="solid">
        <fgColor indexed="22"/>
        <bgColor indexed="64"/>
      </patternFill>
    </fill>
  </fills>
  <borders count="58">
    <border>
      <left/>
      <right/>
      <top/>
      <bottom/>
      <diagonal/>
    </border>
    <border>
      <left style="thin"/>
      <right style="thin"/>
      <top style="double"/>
      <bottom style="thin"/>
    </border>
    <border>
      <left style="double"/>
      <right style="thin"/>
      <top style="double"/>
      <bottom style="thin"/>
    </border>
    <border>
      <left style="thin"/>
      <right style="thin"/>
      <top>
        <color indexed="63"/>
      </top>
      <bottom>
        <color indexed="63"/>
      </bottom>
    </border>
    <border>
      <left>
        <color indexed="63"/>
      </left>
      <right>
        <color indexed="63"/>
      </right>
      <top style="thin"/>
      <bottom>
        <color indexed="63"/>
      </bottom>
    </border>
    <border>
      <left style="double"/>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color indexed="63"/>
      </right>
      <top style="double"/>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double"/>
      <bottom>
        <color indexed="63"/>
      </bottom>
    </border>
    <border>
      <left>
        <color indexed="63"/>
      </left>
      <right>
        <color indexed="63"/>
      </right>
      <top>
        <color indexed="63"/>
      </top>
      <bottom style="double"/>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thin"/>
      <right style="double"/>
      <top style="double"/>
      <bottom style="thin"/>
    </border>
    <border>
      <left>
        <color indexed="63"/>
      </left>
      <right style="double"/>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double"/>
      <bottom>
        <color indexed="63"/>
      </bottom>
    </border>
    <border>
      <left style="double"/>
      <right style="thin"/>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color indexed="63"/>
      </top>
      <bottom style="thin"/>
    </border>
    <border>
      <left style="thin"/>
      <right style="double"/>
      <top style="thin"/>
      <bottom>
        <color indexed="63"/>
      </bottom>
    </border>
    <border>
      <left>
        <color indexed="63"/>
      </left>
      <right style="medium"/>
      <top style="double"/>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thin"/>
    </border>
    <border>
      <left style="hair"/>
      <right style="hair"/>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style="thin"/>
      <top style="hair"/>
      <bottom style="thin"/>
    </border>
    <border>
      <left>
        <color indexed="63"/>
      </left>
      <right style="hair"/>
      <top style="double"/>
      <bottom style="thin"/>
    </border>
    <border>
      <left style="hair"/>
      <right style="hair"/>
      <top style="double"/>
      <bottom>
        <color indexed="63"/>
      </bottom>
    </border>
    <border>
      <left style="hair"/>
      <right>
        <color indexed="63"/>
      </right>
      <top style="double"/>
      <bottom style="hair"/>
    </border>
    <border>
      <left>
        <color indexed="63"/>
      </left>
      <right style="hair"/>
      <top style="double"/>
      <bottom style="hair"/>
    </border>
  </borders>
  <cellStyleXfs count="5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pplyNumberFormat="0" applyFill="0" applyBorder="0" applyAlignment="0" applyProtection="0"/>
  </cellStyleXfs>
  <cellXfs count="1724">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horizontal="right" vertical="top"/>
    </xf>
    <xf numFmtId="49" fontId="1" fillId="0" borderId="0" xfId="0" applyNumberFormat="1" applyFont="1" applyFill="1" applyAlignment="1">
      <alignment vertical="top" wrapText="1"/>
    </xf>
    <xf numFmtId="49" fontId="1" fillId="0" borderId="0" xfId="0" applyNumberFormat="1" applyFont="1" applyFill="1" applyAlignment="1">
      <alignment vertical="center" wrapText="1"/>
    </xf>
    <xf numFmtId="49" fontId="1" fillId="0" borderId="0" xfId="53" applyNumberFormat="1" applyFont="1" applyFill="1" applyAlignment="1">
      <alignment vertical="center"/>
      <protection/>
    </xf>
    <xf numFmtId="0" fontId="1" fillId="0" borderId="0" xfId="0" applyFont="1" applyFill="1" applyAlignment="1">
      <alignment vertical="center" wrapText="1"/>
    </xf>
    <xf numFmtId="49" fontId="1" fillId="0" borderId="0" xfId="53" applyNumberFormat="1" applyFont="1" applyFill="1" applyAlignment="1">
      <alignment/>
      <protection/>
    </xf>
    <xf numFmtId="0" fontId="1" fillId="0" borderId="0" xfId="53" applyFont="1" applyFill="1" applyAlignment="1">
      <alignment vertical="center" wrapText="1"/>
      <protection/>
    </xf>
    <xf numFmtId="0" fontId="1" fillId="0" borderId="0" xfId="53" applyFont="1" applyFill="1" applyAlignment="1">
      <alignment vertical="center"/>
      <protection/>
    </xf>
    <xf numFmtId="0" fontId="1" fillId="2" borderId="0" xfId="0" applyFont="1" applyFill="1" applyAlignment="1">
      <alignment vertical="center"/>
    </xf>
    <xf numFmtId="49" fontId="1" fillId="2" borderId="0" xfId="53" applyNumberFormat="1" applyFont="1" applyFill="1" applyAlignment="1">
      <alignment vertical="center"/>
      <protection/>
    </xf>
    <xf numFmtId="49" fontId="1" fillId="2" borderId="0" xfId="53" applyNumberFormat="1" applyFont="1" applyFill="1" applyAlignment="1">
      <alignment/>
      <protection/>
    </xf>
    <xf numFmtId="0" fontId="1" fillId="2" borderId="0" xfId="0" applyFont="1" applyFill="1" applyAlignment="1">
      <alignment vertical="center" wrapText="1"/>
    </xf>
    <xf numFmtId="0" fontId="1" fillId="2" borderId="0" xfId="53" applyFont="1" applyFill="1" applyAlignment="1">
      <alignment vertical="center" wrapText="1"/>
      <protection/>
    </xf>
    <xf numFmtId="0" fontId="1" fillId="2" borderId="0" xfId="53" applyFont="1" applyFill="1" applyAlignment="1">
      <alignment vertical="center"/>
      <protection/>
    </xf>
    <xf numFmtId="38" fontId="1" fillId="0" borderId="0" xfId="17" applyFont="1" applyAlignment="1">
      <alignment vertical="center"/>
    </xf>
    <xf numFmtId="38" fontId="7" fillId="0" borderId="0" xfId="17" applyFont="1" applyAlignment="1">
      <alignment vertical="center"/>
    </xf>
    <xf numFmtId="38" fontId="8" fillId="0" borderId="0" xfId="17" applyFont="1" applyAlignment="1">
      <alignment horizontal="right" vertical="center"/>
    </xf>
    <xf numFmtId="38" fontId="1" fillId="0" borderId="0" xfId="17" applyFont="1" applyBorder="1" applyAlignment="1">
      <alignment vertical="center"/>
    </xf>
    <xf numFmtId="38" fontId="1" fillId="0" borderId="1" xfId="17" applyFont="1" applyBorder="1" applyAlignment="1">
      <alignment horizontal="distributed" vertical="center"/>
    </xf>
    <xf numFmtId="38" fontId="1" fillId="0" borderId="1" xfId="17" applyFont="1" applyBorder="1" applyAlignment="1">
      <alignment horizontal="center" vertical="center"/>
    </xf>
    <xf numFmtId="38" fontId="1" fillId="0" borderId="2" xfId="17" applyFont="1" applyBorder="1" applyAlignment="1">
      <alignment horizontal="distributed" vertical="center"/>
    </xf>
    <xf numFmtId="38" fontId="9" fillId="0" borderId="3" xfId="17" applyFont="1" applyBorder="1" applyAlignment="1">
      <alignment horizontal="distributed" vertical="center"/>
    </xf>
    <xf numFmtId="38" fontId="9" fillId="0" borderId="4" xfId="17" applyFont="1" applyBorder="1" applyAlignment="1">
      <alignment horizontal="distributed" vertical="center"/>
    </xf>
    <xf numFmtId="38" fontId="1" fillId="0" borderId="5" xfId="17" applyFont="1" applyBorder="1" applyAlignment="1">
      <alignment horizontal="distributed" vertical="center"/>
    </xf>
    <xf numFmtId="38" fontId="1" fillId="0" borderId="6" xfId="17" applyFont="1" applyBorder="1" applyAlignment="1">
      <alignment vertical="center"/>
    </xf>
    <xf numFmtId="38" fontId="8" fillId="0" borderId="3" xfId="17" applyFont="1" applyBorder="1" applyAlignment="1">
      <alignment horizontal="distributed" vertical="center"/>
    </xf>
    <xf numFmtId="38" fontId="8" fillId="0" borderId="0" xfId="17" applyFont="1" applyBorder="1" applyAlignment="1">
      <alignment horizontal="distributed" vertical="center"/>
    </xf>
    <xf numFmtId="38" fontId="1" fillId="0" borderId="7" xfId="17" applyFont="1" applyBorder="1" applyAlignment="1">
      <alignment vertical="center"/>
    </xf>
    <xf numFmtId="38" fontId="8" fillId="0" borderId="3" xfId="17" applyFont="1" applyBorder="1" applyAlignment="1">
      <alignment vertical="center"/>
    </xf>
    <xf numFmtId="38" fontId="8" fillId="0" borderId="0" xfId="17" applyFont="1" applyBorder="1" applyAlignment="1">
      <alignment vertical="center"/>
    </xf>
    <xf numFmtId="38" fontId="1" fillId="0" borderId="5" xfId="17" applyFont="1" applyBorder="1" applyAlignment="1">
      <alignment vertical="center"/>
    </xf>
    <xf numFmtId="38" fontId="9" fillId="0" borderId="0" xfId="17" applyFont="1" applyBorder="1" applyAlignment="1">
      <alignment horizontal="right" vertical="center"/>
    </xf>
    <xf numFmtId="38" fontId="9" fillId="0" borderId="0" xfId="17" applyFont="1" applyBorder="1" applyAlignment="1">
      <alignment horizontal="distributed" vertical="center"/>
    </xf>
    <xf numFmtId="38" fontId="9" fillId="0" borderId="8" xfId="17" applyFont="1" applyBorder="1" applyAlignment="1">
      <alignment horizontal="right" vertical="center"/>
    </xf>
    <xf numFmtId="38" fontId="9" fillId="0" borderId="9" xfId="17" applyFont="1" applyBorder="1" applyAlignment="1">
      <alignment horizontal="right" vertical="center"/>
    </xf>
    <xf numFmtId="38" fontId="1" fillId="0" borderId="3" xfId="17" applyFont="1" applyBorder="1" applyAlignment="1">
      <alignment vertical="center"/>
    </xf>
    <xf numFmtId="38" fontId="1" fillId="0" borderId="8" xfId="17" applyFont="1" applyBorder="1" applyAlignment="1">
      <alignment vertical="center"/>
    </xf>
    <xf numFmtId="38" fontId="1" fillId="0" borderId="3" xfId="17" applyFont="1" applyBorder="1" applyAlignment="1">
      <alignment horizontal="distributed" vertical="center"/>
    </xf>
    <xf numFmtId="38" fontId="1" fillId="0" borderId="8" xfId="17" applyFont="1" applyBorder="1" applyAlignment="1">
      <alignment horizontal="right" vertical="center"/>
    </xf>
    <xf numFmtId="38" fontId="1" fillId="0" borderId="0" xfId="17" applyFont="1" applyBorder="1" applyAlignment="1">
      <alignment horizontal="right" vertical="center"/>
    </xf>
    <xf numFmtId="38" fontId="1" fillId="0" borderId="7" xfId="17" applyFont="1" applyBorder="1" applyAlignment="1">
      <alignment horizontal="distributed" vertical="center"/>
    </xf>
    <xf numFmtId="38" fontId="1" fillId="0" borderId="9" xfId="17" applyFont="1" applyBorder="1" applyAlignment="1">
      <alignment vertical="center"/>
    </xf>
    <xf numFmtId="38" fontId="1" fillId="0" borderId="10" xfId="17" applyFont="1" applyBorder="1" applyAlignment="1">
      <alignment horizontal="distributed" vertical="center"/>
    </xf>
    <xf numFmtId="38" fontId="1" fillId="0" borderId="11" xfId="17" applyFont="1" applyBorder="1" applyAlignment="1">
      <alignment horizontal="right" vertical="center"/>
    </xf>
    <xf numFmtId="38" fontId="1" fillId="0" borderId="12" xfId="17" applyFont="1" applyBorder="1" applyAlignment="1">
      <alignment horizontal="right" vertical="center"/>
    </xf>
    <xf numFmtId="38" fontId="1" fillId="0" borderId="12" xfId="17" applyFont="1" applyBorder="1" applyAlignment="1">
      <alignment vertical="center"/>
    </xf>
    <xf numFmtId="38" fontId="1" fillId="0" borderId="13" xfId="17" applyFont="1" applyBorder="1" applyAlignment="1">
      <alignment vertical="center"/>
    </xf>
    <xf numFmtId="38" fontId="1" fillId="0" borderId="10" xfId="17" applyFont="1" applyBorder="1" applyAlignment="1">
      <alignment vertical="center"/>
    </xf>
    <xf numFmtId="38" fontId="1" fillId="0" borderId="0" xfId="17" applyFont="1" applyBorder="1" applyAlignment="1">
      <alignment horizontal="left" vertical="center"/>
    </xf>
    <xf numFmtId="0" fontId="1" fillId="0" borderId="0" xfId="21" applyFont="1" applyAlignment="1">
      <alignment vertical="center"/>
      <protection/>
    </xf>
    <xf numFmtId="0" fontId="7" fillId="0" borderId="0" xfId="21" applyFont="1" applyAlignment="1">
      <alignment vertical="center"/>
      <protection/>
    </xf>
    <xf numFmtId="0" fontId="10" fillId="0" borderId="0" xfId="21" applyFont="1" applyAlignment="1">
      <alignment horizontal="center" vertical="center"/>
      <protection/>
    </xf>
    <xf numFmtId="0" fontId="1" fillId="0" borderId="0" xfId="21" applyFont="1" applyBorder="1" applyAlignment="1">
      <alignment vertical="center"/>
      <protection/>
    </xf>
    <xf numFmtId="0" fontId="1" fillId="0" borderId="0" xfId="21" applyFont="1" applyBorder="1" applyAlignment="1">
      <alignment horizontal="centerContinuous" vertical="center"/>
      <protection/>
    </xf>
    <xf numFmtId="0" fontId="8" fillId="0" borderId="0" xfId="21" applyFont="1" applyAlignment="1">
      <alignment horizontal="right" vertical="center"/>
      <protection/>
    </xf>
    <xf numFmtId="0" fontId="1" fillId="0" borderId="14" xfId="21" applyFont="1" applyBorder="1" applyAlignment="1">
      <alignment horizontal="center" vertical="center"/>
      <protection/>
    </xf>
    <xf numFmtId="0" fontId="1" fillId="0" borderId="15" xfId="21" applyFont="1" applyBorder="1" applyAlignment="1">
      <alignment horizontal="center" vertical="center"/>
      <protection/>
    </xf>
    <xf numFmtId="0" fontId="1" fillId="0" borderId="1" xfId="21" applyFont="1" applyBorder="1" applyAlignment="1">
      <alignment horizontal="center" vertical="center"/>
      <protection/>
    </xf>
    <xf numFmtId="0" fontId="9" fillId="0" borderId="0" xfId="21" applyFont="1" applyAlignment="1">
      <alignment vertical="center"/>
      <protection/>
    </xf>
    <xf numFmtId="180" fontId="9" fillId="0" borderId="16" xfId="21" applyNumberFormat="1" applyFont="1" applyFill="1" applyBorder="1" applyAlignment="1">
      <alignment vertical="center"/>
      <protection/>
    </xf>
    <xf numFmtId="41" fontId="9" fillId="0" borderId="4" xfId="21" applyNumberFormat="1" applyFont="1" applyBorder="1" applyAlignment="1">
      <alignment horizontal="right" vertical="center"/>
      <protection/>
    </xf>
    <xf numFmtId="41" fontId="9" fillId="0" borderId="4" xfId="21" applyNumberFormat="1" applyFont="1" applyFill="1" applyBorder="1" applyAlignment="1">
      <alignment horizontal="right" vertical="center"/>
      <protection/>
    </xf>
    <xf numFmtId="41" fontId="9" fillId="0" borderId="6" xfId="21" applyNumberFormat="1" applyFont="1" applyBorder="1" applyAlignment="1">
      <alignment horizontal="right" vertical="center"/>
      <protection/>
    </xf>
    <xf numFmtId="0" fontId="8" fillId="0" borderId="0" xfId="21" applyFont="1" applyAlignment="1">
      <alignment vertical="center"/>
      <protection/>
    </xf>
    <xf numFmtId="0" fontId="8" fillId="0" borderId="8" xfId="21" applyFont="1" applyBorder="1" applyAlignment="1">
      <alignment horizontal="distributed" vertical="center"/>
      <protection/>
    </xf>
    <xf numFmtId="0" fontId="8" fillId="0" borderId="7" xfId="21" applyFont="1" applyBorder="1" applyAlignment="1">
      <alignment horizontal="distributed" vertical="center"/>
      <protection/>
    </xf>
    <xf numFmtId="180" fontId="8" fillId="0" borderId="8" xfId="21" applyNumberFormat="1" applyFont="1" applyFill="1" applyBorder="1" applyAlignment="1">
      <alignment vertical="center"/>
      <protection/>
    </xf>
    <xf numFmtId="0" fontId="1" fillId="0" borderId="3" xfId="27" applyFont="1" applyBorder="1" applyAlignment="1">
      <alignment horizontal="distributed" vertical="center"/>
      <protection/>
    </xf>
    <xf numFmtId="41" fontId="11" fillId="0" borderId="0" xfId="21" applyNumberFormat="1" applyFont="1" applyFill="1" applyBorder="1" applyAlignment="1">
      <alignment horizontal="right" vertical="center"/>
      <protection/>
    </xf>
    <xf numFmtId="41" fontId="11" fillId="0" borderId="7" xfId="21" applyNumberFormat="1" applyFont="1" applyFill="1" applyBorder="1" applyAlignment="1">
      <alignment horizontal="right" vertical="center"/>
      <protection/>
    </xf>
    <xf numFmtId="0" fontId="8" fillId="0" borderId="0" xfId="21" applyFont="1" applyFill="1" applyAlignment="1">
      <alignment vertical="center"/>
      <protection/>
    </xf>
    <xf numFmtId="38" fontId="9" fillId="0" borderId="8" xfId="17" applyFont="1" applyBorder="1" applyAlignment="1">
      <alignment horizontal="distributed" vertical="center"/>
    </xf>
    <xf numFmtId="38" fontId="9" fillId="0" borderId="7" xfId="17" applyFont="1" applyBorder="1" applyAlignment="1">
      <alignment horizontal="distributed" vertical="center"/>
    </xf>
    <xf numFmtId="180" fontId="9" fillId="0" borderId="8" xfId="21" applyNumberFormat="1" applyFont="1" applyFill="1" applyBorder="1" applyAlignment="1">
      <alignment vertical="center"/>
      <protection/>
    </xf>
    <xf numFmtId="41" fontId="9" fillId="0" borderId="0" xfId="17" applyNumberFormat="1" applyFont="1" applyBorder="1" applyAlignment="1">
      <alignment horizontal="right" vertical="center"/>
    </xf>
    <xf numFmtId="41" fontId="9" fillId="0" borderId="0" xfId="17" applyNumberFormat="1" applyFont="1" applyFill="1" applyBorder="1" applyAlignment="1">
      <alignment horizontal="right" vertical="center"/>
    </xf>
    <xf numFmtId="41" fontId="9" fillId="0" borderId="7" xfId="17" applyNumberFormat="1" applyFont="1" applyBorder="1" applyAlignment="1">
      <alignment horizontal="right" vertical="center"/>
    </xf>
    <xf numFmtId="41" fontId="12" fillId="0" borderId="0" xfId="17" applyNumberFormat="1" applyFont="1" applyBorder="1" applyAlignment="1">
      <alignment horizontal="right" vertical="center"/>
    </xf>
    <xf numFmtId="41" fontId="12" fillId="0" borderId="0" xfId="17" applyNumberFormat="1" applyFont="1" applyFill="1" applyBorder="1" applyAlignment="1">
      <alignment horizontal="right" vertical="center"/>
    </xf>
    <xf numFmtId="41" fontId="12" fillId="0" borderId="7" xfId="17" applyNumberFormat="1" applyFont="1" applyBorder="1" applyAlignment="1">
      <alignment horizontal="right" vertical="center"/>
    </xf>
    <xf numFmtId="0" fontId="1" fillId="0" borderId="8" xfId="21" applyFont="1" applyBorder="1" applyAlignment="1">
      <alignment vertical="center"/>
      <protection/>
    </xf>
    <xf numFmtId="41" fontId="8" fillId="0" borderId="0" xfId="17" applyNumberFormat="1" applyFont="1" applyBorder="1" applyAlignment="1">
      <alignment horizontal="right" vertical="center"/>
    </xf>
    <xf numFmtId="41" fontId="8" fillId="0" borderId="7" xfId="17" applyNumberFormat="1" applyFont="1" applyBorder="1" applyAlignment="1">
      <alignment horizontal="right" vertical="center"/>
    </xf>
    <xf numFmtId="41" fontId="1" fillId="0" borderId="8" xfId="17" applyNumberFormat="1" applyFont="1" applyBorder="1" applyAlignment="1">
      <alignment vertical="center"/>
    </xf>
    <xf numFmtId="41" fontId="1" fillId="0" borderId="0" xfId="17" applyNumberFormat="1" applyFont="1" applyFill="1" applyBorder="1" applyAlignment="1">
      <alignment vertical="center"/>
    </xf>
    <xf numFmtId="41" fontId="1" fillId="0" borderId="7" xfId="17" applyNumberFormat="1" applyFont="1" applyFill="1" applyBorder="1" applyAlignment="1">
      <alignment vertical="center"/>
    </xf>
    <xf numFmtId="38" fontId="1" fillId="0" borderId="0" xfId="17" applyFont="1" applyFill="1" applyBorder="1" applyAlignment="1">
      <alignment vertical="center"/>
    </xf>
    <xf numFmtId="41" fontId="1" fillId="0" borderId="7" xfId="17" applyNumberFormat="1" applyFont="1" applyBorder="1" applyAlignment="1">
      <alignment horizontal="right" vertical="center"/>
    </xf>
    <xf numFmtId="41" fontId="1" fillId="0" borderId="7" xfId="17" applyNumberFormat="1" applyFont="1" applyFill="1" applyBorder="1" applyAlignment="1">
      <alignment horizontal="right" vertical="center"/>
    </xf>
    <xf numFmtId="0" fontId="1" fillId="0" borderId="11" xfId="21" applyFont="1" applyBorder="1" applyAlignment="1">
      <alignment vertical="center"/>
      <protection/>
    </xf>
    <xf numFmtId="41" fontId="1" fillId="0" borderId="11" xfId="17" applyNumberFormat="1" applyFont="1" applyBorder="1" applyAlignment="1">
      <alignment vertical="center"/>
    </xf>
    <xf numFmtId="41" fontId="1" fillId="0" borderId="12" xfId="17" applyNumberFormat="1" applyFont="1" applyFill="1" applyBorder="1" applyAlignment="1">
      <alignment vertical="center"/>
    </xf>
    <xf numFmtId="41" fontId="1" fillId="0" borderId="10" xfId="17" applyNumberFormat="1" applyFont="1" applyBorder="1" applyAlignment="1">
      <alignment horizontal="right" vertical="center"/>
    </xf>
    <xf numFmtId="0" fontId="1" fillId="0" borderId="0" xfId="22" applyFont="1">
      <alignment/>
      <protection/>
    </xf>
    <xf numFmtId="0" fontId="7" fillId="0" borderId="0" xfId="22" applyFont="1">
      <alignment/>
      <protection/>
    </xf>
    <xf numFmtId="181" fontId="0" fillId="0" borderId="0" xfId="22" applyNumberFormat="1">
      <alignment/>
      <protection/>
    </xf>
    <xf numFmtId="38" fontId="1" fillId="0" borderId="0" xfId="17" applyFont="1" applyAlignment="1">
      <alignment/>
    </xf>
    <xf numFmtId="0" fontId="1" fillId="0" borderId="0" xfId="22" applyFont="1" applyBorder="1">
      <alignment/>
      <protection/>
    </xf>
    <xf numFmtId="38" fontId="13" fillId="0" borderId="0" xfId="17" applyFont="1" applyAlignment="1">
      <alignment/>
    </xf>
    <xf numFmtId="0" fontId="13" fillId="0" borderId="0" xfId="22" applyFont="1">
      <alignment/>
      <protection/>
    </xf>
    <xf numFmtId="38" fontId="1" fillId="0" borderId="0" xfId="17" applyFont="1" applyAlignment="1">
      <alignment horizontal="right"/>
    </xf>
    <xf numFmtId="0" fontId="1" fillId="0" borderId="0" xfId="22" applyFont="1" applyBorder="1" applyAlignment="1">
      <alignment horizontal="right"/>
      <protection/>
    </xf>
    <xf numFmtId="38" fontId="1" fillId="0" borderId="17" xfId="17" applyFont="1" applyFill="1" applyBorder="1" applyAlignment="1">
      <alignment horizontal="center" vertical="center"/>
    </xf>
    <xf numFmtId="0" fontId="1" fillId="0" borderId="8" xfId="22" applyFont="1" applyBorder="1" applyAlignment="1">
      <alignment horizontal="center"/>
      <protection/>
    </xf>
    <xf numFmtId="0" fontId="1" fillId="0" borderId="0" xfId="22" applyFont="1" applyBorder="1" applyAlignment="1">
      <alignment horizontal="center"/>
      <protection/>
    </xf>
    <xf numFmtId="0" fontId="1" fillId="0" borderId="18" xfId="22" applyFont="1" applyBorder="1" applyAlignment="1">
      <alignment horizontal="center" vertical="center"/>
      <protection/>
    </xf>
    <xf numFmtId="181" fontId="1" fillId="0" borderId="18" xfId="22" applyNumberFormat="1" applyFont="1" applyBorder="1" applyAlignment="1">
      <alignment horizontal="center" vertical="center"/>
      <protection/>
    </xf>
    <xf numFmtId="38" fontId="1" fillId="0" borderId="18" xfId="17" applyFont="1" applyBorder="1" applyAlignment="1">
      <alignment horizontal="center" vertical="center"/>
    </xf>
    <xf numFmtId="0" fontId="8" fillId="0" borderId="0" xfId="22" applyFont="1">
      <alignment/>
      <protection/>
    </xf>
    <xf numFmtId="38" fontId="9" fillId="0" borderId="16" xfId="17" applyFont="1" applyBorder="1" applyAlignment="1">
      <alignment horizontal="right" vertical="center"/>
    </xf>
    <xf numFmtId="38" fontId="9" fillId="0" borderId="4" xfId="17" applyFont="1" applyBorder="1" applyAlignment="1">
      <alignment horizontal="right" vertical="center"/>
    </xf>
    <xf numFmtId="0" fontId="9" fillId="0" borderId="8" xfId="22" applyFont="1" applyBorder="1" applyAlignment="1">
      <alignment horizontal="distributed"/>
      <protection/>
    </xf>
    <xf numFmtId="0" fontId="9" fillId="0" borderId="0" xfId="22" applyFont="1" applyBorder="1" applyAlignment="1">
      <alignment horizontal="distributed"/>
      <protection/>
    </xf>
    <xf numFmtId="38" fontId="9" fillId="0" borderId="8" xfId="17" applyFont="1" applyBorder="1" applyAlignment="1">
      <alignment vertical="center"/>
    </xf>
    <xf numFmtId="38" fontId="9" fillId="0" borderId="0" xfId="17" applyFont="1" applyBorder="1" applyAlignment="1">
      <alignment vertical="center"/>
    </xf>
    <xf numFmtId="181" fontId="9" fillId="0" borderId="0" xfId="17" applyNumberFormat="1" applyFont="1" applyBorder="1" applyAlignment="1">
      <alignment vertical="center"/>
    </xf>
    <xf numFmtId="180" fontId="9" fillId="0" borderId="8" xfId="17" applyNumberFormat="1" applyFont="1" applyBorder="1" applyAlignment="1">
      <alignment vertical="center"/>
    </xf>
    <xf numFmtId="180" fontId="9" fillId="0" borderId="0" xfId="17" applyNumberFormat="1" applyFont="1" applyBorder="1" applyAlignment="1">
      <alignment vertical="center"/>
    </xf>
    <xf numFmtId="38" fontId="9" fillId="0" borderId="8" xfId="17" applyFont="1" applyBorder="1" applyAlignment="1">
      <alignment horizontal="center" vertical="center"/>
    </xf>
    <xf numFmtId="38" fontId="9" fillId="0" borderId="0" xfId="17" applyFont="1" applyBorder="1" applyAlignment="1">
      <alignment horizontal="center" vertical="center"/>
    </xf>
    <xf numFmtId="0" fontId="1" fillId="0" borderId="8" xfId="22" applyFont="1" applyBorder="1">
      <alignment/>
      <protection/>
    </xf>
    <xf numFmtId="0" fontId="1" fillId="0" borderId="7" xfId="22" applyFont="1" applyBorder="1" applyAlignment="1">
      <alignment vertical="center"/>
      <protection/>
    </xf>
    <xf numFmtId="181" fontId="1" fillId="0" borderId="0" xfId="17" applyNumberFormat="1" applyFont="1" applyBorder="1" applyAlignment="1">
      <alignment/>
    </xf>
    <xf numFmtId="38" fontId="1" fillId="0" borderId="0" xfId="17" applyFont="1" applyBorder="1" applyAlignment="1">
      <alignment/>
    </xf>
    <xf numFmtId="0" fontId="1" fillId="0" borderId="7" xfId="22" applyFont="1" applyBorder="1" applyAlignment="1">
      <alignment horizontal="distributed" vertical="center"/>
      <protection/>
    </xf>
    <xf numFmtId="180" fontId="1" fillId="0" borderId="0" xfId="17" applyNumberFormat="1" applyFont="1" applyBorder="1" applyAlignment="1">
      <alignment/>
    </xf>
    <xf numFmtId="180" fontId="1" fillId="0" borderId="8" xfId="17" applyNumberFormat="1" applyFont="1" applyBorder="1" applyAlignment="1">
      <alignment/>
    </xf>
    <xf numFmtId="41" fontId="1" fillId="0" borderId="0" xfId="17" applyNumberFormat="1" applyFont="1" applyBorder="1" applyAlignment="1">
      <alignment/>
    </xf>
    <xf numFmtId="0" fontId="1" fillId="0" borderId="11" xfId="22" applyFont="1" applyBorder="1">
      <alignment/>
      <protection/>
    </xf>
    <xf numFmtId="0" fontId="1" fillId="0" borderId="10" xfId="22" applyFont="1" applyBorder="1" applyAlignment="1">
      <alignment horizontal="distributed" vertical="center"/>
      <protection/>
    </xf>
    <xf numFmtId="181" fontId="1" fillId="0" borderId="12" xfId="17" applyNumberFormat="1" applyFont="1" applyBorder="1" applyAlignment="1">
      <alignment/>
    </xf>
    <xf numFmtId="180" fontId="1" fillId="0" borderId="12" xfId="17" applyNumberFormat="1" applyFont="1" applyBorder="1" applyAlignment="1">
      <alignment/>
    </xf>
    <xf numFmtId="0" fontId="1" fillId="0" borderId="0" xfId="23" applyFont="1">
      <alignment/>
      <protection/>
    </xf>
    <xf numFmtId="38" fontId="1" fillId="0" borderId="0" xfId="17" applyFont="1" applyAlignment="1">
      <alignment horizontal="right" vertical="center"/>
    </xf>
    <xf numFmtId="38" fontId="1" fillId="0" borderId="18" xfId="17" applyFont="1" applyBorder="1" applyAlignment="1">
      <alignment horizontal="distributed" vertical="center"/>
    </xf>
    <xf numFmtId="38" fontId="1" fillId="0" borderId="18" xfId="17" applyFont="1" applyBorder="1" applyAlignment="1">
      <alignment horizontal="distributed" vertical="center"/>
    </xf>
    <xf numFmtId="38" fontId="1" fillId="0" borderId="19" xfId="17" applyFont="1" applyBorder="1" applyAlignment="1">
      <alignment horizontal="distributed" vertical="center"/>
    </xf>
    <xf numFmtId="38" fontId="9" fillId="0" borderId="0" xfId="17" applyFont="1" applyAlignment="1">
      <alignment vertical="center"/>
    </xf>
    <xf numFmtId="38" fontId="9" fillId="0" borderId="20" xfId="17" applyFont="1" applyBorder="1" applyAlignment="1">
      <alignment horizontal="distributed" vertical="center"/>
    </xf>
    <xf numFmtId="38" fontId="9" fillId="0" borderId="16" xfId="17" applyFont="1" applyBorder="1" applyAlignment="1">
      <alignment vertical="center"/>
    </xf>
    <xf numFmtId="182" fontId="9" fillId="0" borderId="4" xfId="17" applyNumberFormat="1" applyFont="1" applyBorder="1" applyAlignment="1">
      <alignment vertical="center"/>
    </xf>
    <xf numFmtId="38" fontId="9" fillId="0" borderId="4" xfId="17" applyFont="1" applyBorder="1" applyAlignment="1">
      <alignment vertical="center"/>
    </xf>
    <xf numFmtId="183" fontId="9" fillId="0" borderId="4" xfId="17" applyNumberFormat="1" applyFont="1" applyBorder="1" applyAlignment="1">
      <alignment vertical="center"/>
    </xf>
    <xf numFmtId="183" fontId="9" fillId="0" borderId="6" xfId="17" applyNumberFormat="1" applyFont="1" applyBorder="1" applyAlignment="1">
      <alignment vertical="center"/>
    </xf>
    <xf numFmtId="182" fontId="9" fillId="0" borderId="0" xfId="17" applyNumberFormat="1" applyFont="1" applyBorder="1" applyAlignment="1">
      <alignment vertical="center"/>
    </xf>
    <xf numFmtId="183" fontId="9" fillId="0" borderId="0" xfId="17" applyNumberFormat="1" applyFont="1" applyBorder="1" applyAlignment="1">
      <alignment vertical="center"/>
    </xf>
    <xf numFmtId="183" fontId="9" fillId="0" borderId="7" xfId="17" applyNumberFormat="1" applyFont="1" applyBorder="1" applyAlignment="1">
      <alignment vertical="center"/>
    </xf>
    <xf numFmtId="38" fontId="15" fillId="0" borderId="0" xfId="17" applyFont="1" applyAlignment="1">
      <alignment vertical="center"/>
    </xf>
    <xf numFmtId="38" fontId="15" fillId="0" borderId="3" xfId="17" applyFont="1" applyBorder="1" applyAlignment="1">
      <alignment horizontal="distributed" vertical="center"/>
    </xf>
    <xf numFmtId="182" fontId="1" fillId="0" borderId="0" xfId="17" applyNumberFormat="1" applyFont="1" applyBorder="1" applyAlignment="1">
      <alignment vertical="center"/>
    </xf>
    <xf numFmtId="183" fontId="1" fillId="0" borderId="0" xfId="17" applyNumberFormat="1" applyFont="1" applyBorder="1" applyAlignment="1">
      <alignment vertical="center"/>
    </xf>
    <xf numFmtId="183" fontId="1" fillId="0" borderId="7" xfId="17" applyNumberFormat="1" applyFont="1" applyBorder="1" applyAlignment="1">
      <alignment vertical="center"/>
    </xf>
    <xf numFmtId="38" fontId="1" fillId="0" borderId="11" xfId="17" applyFont="1" applyBorder="1" applyAlignment="1">
      <alignment vertical="center"/>
    </xf>
    <xf numFmtId="182" fontId="1" fillId="0" borderId="12" xfId="17" applyNumberFormat="1" applyFont="1" applyBorder="1" applyAlignment="1">
      <alignment vertical="center"/>
    </xf>
    <xf numFmtId="183" fontId="1" fillId="0" borderId="12" xfId="17" applyNumberFormat="1" applyFont="1" applyBorder="1" applyAlignment="1">
      <alignment vertical="center"/>
    </xf>
    <xf numFmtId="183" fontId="1" fillId="0" borderId="10" xfId="17" applyNumberFormat="1" applyFont="1" applyBorder="1" applyAlignment="1">
      <alignment vertical="center"/>
    </xf>
    <xf numFmtId="0" fontId="7" fillId="0" borderId="0" xfId="24" applyFont="1">
      <alignment/>
      <protection/>
    </xf>
    <xf numFmtId="0" fontId="1" fillId="0" borderId="0" xfId="24" applyFont="1">
      <alignment/>
      <protection/>
    </xf>
    <xf numFmtId="0" fontId="1" fillId="0" borderId="0" xfId="24" applyFont="1" applyAlignment="1">
      <alignment horizontal="right"/>
      <protection/>
    </xf>
    <xf numFmtId="0" fontId="1" fillId="0" borderId="17" xfId="24" applyFont="1" applyBorder="1" applyAlignment="1">
      <alignment horizontal="distributed"/>
      <protection/>
    </xf>
    <xf numFmtId="0" fontId="1" fillId="0" borderId="21" xfId="24" applyFont="1" applyBorder="1" applyAlignment="1">
      <alignment horizontal="center"/>
      <protection/>
    </xf>
    <xf numFmtId="0" fontId="1" fillId="0" borderId="15" xfId="24" applyFont="1" applyBorder="1" applyAlignment="1">
      <alignment horizontal="center"/>
      <protection/>
    </xf>
    <xf numFmtId="0" fontId="1" fillId="0" borderId="11" xfId="24" applyFont="1" applyBorder="1" applyAlignment="1">
      <alignment horizontal="distributed" vertical="center"/>
      <protection/>
    </xf>
    <xf numFmtId="0" fontId="1" fillId="0" borderId="19" xfId="24" applyFont="1" applyBorder="1" applyAlignment="1">
      <alignment horizontal="center" vertical="center"/>
      <protection/>
    </xf>
    <xf numFmtId="0" fontId="1" fillId="0" borderId="19" xfId="24" applyFont="1" applyBorder="1" applyAlignment="1">
      <alignment horizontal="center" vertical="center" wrapText="1"/>
      <protection/>
    </xf>
    <xf numFmtId="0" fontId="1" fillId="0" borderId="18" xfId="24" applyFont="1" applyBorder="1" applyAlignment="1">
      <alignment horizontal="center" vertical="center" wrapText="1"/>
      <protection/>
    </xf>
    <xf numFmtId="0" fontId="1" fillId="0" borderId="18" xfId="24" applyFont="1" applyFill="1" applyBorder="1" applyAlignment="1">
      <alignment horizontal="center" vertical="center" wrapText="1"/>
      <protection/>
    </xf>
    <xf numFmtId="0" fontId="1" fillId="0" borderId="10" xfId="24" applyFont="1" applyBorder="1" applyAlignment="1">
      <alignment horizontal="center" vertical="center" wrapText="1"/>
      <protection/>
    </xf>
    <xf numFmtId="0" fontId="1" fillId="0" borderId="8" xfId="24" applyFont="1" applyBorder="1" applyAlignment="1">
      <alignment horizontal="distributed" vertical="center"/>
      <protection/>
    </xf>
    <xf numFmtId="0" fontId="1" fillId="0" borderId="16" xfId="24" applyFont="1" applyBorder="1" applyAlignment="1">
      <alignment horizontal="center" vertical="top"/>
      <protection/>
    </xf>
    <xf numFmtId="0" fontId="1" fillId="0" borderId="4" xfId="24" applyFont="1" applyBorder="1" applyAlignment="1">
      <alignment horizontal="center" vertical="center"/>
      <protection/>
    </xf>
    <xf numFmtId="0" fontId="1" fillId="0" borderId="4" xfId="24" applyFont="1" applyFill="1" applyBorder="1" applyAlignment="1">
      <alignment horizontal="center" vertical="center"/>
      <protection/>
    </xf>
    <xf numFmtId="0" fontId="1" fillId="0" borderId="6" xfId="24" applyFont="1" applyBorder="1" applyAlignment="1">
      <alignment horizontal="center" vertical="center"/>
      <protection/>
    </xf>
    <xf numFmtId="41" fontId="1" fillId="0" borderId="8" xfId="24" applyNumberFormat="1" applyFont="1" applyBorder="1" applyAlignment="1">
      <alignment horizontal="center" vertical="top"/>
      <protection/>
    </xf>
    <xf numFmtId="41" fontId="1" fillId="0" borderId="0" xfId="24" applyNumberFormat="1" applyFont="1" applyBorder="1" applyAlignment="1">
      <alignment horizontal="center" vertical="center"/>
      <protection/>
    </xf>
    <xf numFmtId="41" fontId="1" fillId="0" borderId="0" xfId="24" applyNumberFormat="1" applyFont="1" applyFill="1" applyBorder="1" applyAlignment="1">
      <alignment horizontal="center" vertical="center"/>
      <protection/>
    </xf>
    <xf numFmtId="41" fontId="1" fillId="0" borderId="7" xfId="24" applyNumberFormat="1" applyFont="1" applyBorder="1" applyAlignment="1">
      <alignment horizontal="center" vertical="center"/>
      <protection/>
    </xf>
    <xf numFmtId="0" fontId="1" fillId="0" borderId="8" xfId="24" applyFont="1" applyBorder="1" applyAlignment="1" quotePrefix="1">
      <alignment horizontal="left" vertical="center"/>
      <protection/>
    </xf>
    <xf numFmtId="0" fontId="1" fillId="0" borderId="8" xfId="24" applyFont="1" applyBorder="1" applyAlignment="1">
      <alignment horizontal="left" vertical="center"/>
      <protection/>
    </xf>
    <xf numFmtId="41" fontId="16" fillId="0" borderId="0" xfId="24" applyNumberFormat="1" applyFont="1" applyBorder="1" applyAlignment="1">
      <alignment horizontal="center" vertical="center"/>
      <protection/>
    </xf>
    <xf numFmtId="41" fontId="4" fillId="0" borderId="0" xfId="24" applyNumberFormat="1" applyFont="1" applyBorder="1" applyAlignment="1">
      <alignment horizontal="center" vertical="center"/>
      <protection/>
    </xf>
    <xf numFmtId="0" fontId="13" fillId="0" borderId="19" xfId="25" applyFont="1" applyBorder="1" applyAlignment="1">
      <alignment horizontal="center" vertical="center"/>
      <protection/>
    </xf>
    <xf numFmtId="41" fontId="4" fillId="0" borderId="0" xfId="24" applyNumberFormat="1" applyFont="1" applyFill="1" applyBorder="1" applyAlignment="1">
      <alignment horizontal="center" vertical="center"/>
      <protection/>
    </xf>
    <xf numFmtId="41" fontId="1" fillId="0" borderId="7" xfId="24" applyNumberFormat="1" applyFont="1" applyBorder="1" applyAlignment="1">
      <alignment horizontal="center" vertical="top"/>
      <protection/>
    </xf>
    <xf numFmtId="0" fontId="9" fillId="0" borderId="8" xfId="24" applyFont="1" applyBorder="1" applyAlignment="1" quotePrefix="1">
      <alignment horizontal="left" vertical="center"/>
      <protection/>
    </xf>
    <xf numFmtId="41" fontId="9" fillId="0" borderId="8" xfId="24" applyNumberFormat="1" applyFont="1" applyBorder="1" applyAlignment="1">
      <alignment vertical="center"/>
      <protection/>
    </xf>
    <xf numFmtId="41" fontId="9" fillId="0" borderId="0" xfId="24" applyNumberFormat="1" applyFont="1" applyBorder="1" applyAlignment="1">
      <alignment vertical="center"/>
      <protection/>
    </xf>
    <xf numFmtId="41" fontId="9" fillId="0" borderId="7" xfId="24" applyNumberFormat="1" applyFont="1" applyBorder="1" applyAlignment="1">
      <alignment vertical="center"/>
      <protection/>
    </xf>
    <xf numFmtId="0" fontId="9" fillId="0" borderId="0" xfId="24" applyFont="1" applyAlignment="1">
      <alignment vertical="center"/>
      <protection/>
    </xf>
    <xf numFmtId="0" fontId="9" fillId="0" borderId="8" xfId="24" applyFont="1" applyBorder="1" applyAlignment="1">
      <alignment horizontal="distributed" vertical="center"/>
      <protection/>
    </xf>
    <xf numFmtId="41" fontId="9" fillId="0" borderId="8" xfId="17" applyNumberFormat="1" applyFont="1" applyBorder="1" applyAlignment="1">
      <alignment/>
    </xf>
    <xf numFmtId="41" fontId="9" fillId="0" borderId="0" xfId="17" applyNumberFormat="1" applyFont="1" applyBorder="1" applyAlignment="1">
      <alignment/>
    </xf>
    <xf numFmtId="41" fontId="9" fillId="0" borderId="0" xfId="17" applyNumberFormat="1" applyFont="1" applyFill="1" applyBorder="1" applyAlignment="1">
      <alignment/>
    </xf>
    <xf numFmtId="41" fontId="9" fillId="0" borderId="7" xfId="17" applyNumberFormat="1" applyFont="1" applyBorder="1" applyAlignment="1">
      <alignment/>
    </xf>
    <xf numFmtId="0" fontId="8" fillId="0" borderId="0" xfId="24" applyFont="1" applyAlignment="1">
      <alignment vertical="center"/>
      <protection/>
    </xf>
    <xf numFmtId="41" fontId="1" fillId="0" borderId="8" xfId="24" applyNumberFormat="1" applyFont="1" applyBorder="1" applyAlignment="1">
      <alignment/>
      <protection/>
    </xf>
    <xf numFmtId="41" fontId="1" fillId="0" borderId="0" xfId="24" applyNumberFormat="1" applyFont="1" applyBorder="1" applyAlignment="1">
      <alignment/>
      <protection/>
    </xf>
    <xf numFmtId="41" fontId="1" fillId="0" borderId="0" xfId="24" applyNumberFormat="1" applyFont="1" applyFill="1" applyBorder="1" applyAlignment="1">
      <alignment/>
      <protection/>
    </xf>
    <xf numFmtId="41" fontId="1" fillId="0" borderId="7" xfId="24" applyNumberFormat="1" applyFont="1" applyBorder="1" applyAlignment="1">
      <alignment/>
      <protection/>
    </xf>
    <xf numFmtId="41" fontId="1" fillId="0" borderId="0" xfId="24" applyNumberFormat="1" applyFont="1" applyBorder="1" applyAlignment="1">
      <alignment vertical="center"/>
      <protection/>
    </xf>
    <xf numFmtId="41" fontId="1" fillId="0" borderId="11" xfId="24" applyNumberFormat="1" applyFont="1" applyBorder="1" applyAlignment="1">
      <alignment/>
      <protection/>
    </xf>
    <xf numFmtId="41" fontId="1" fillId="0" borderId="12" xfId="24" applyNumberFormat="1" applyFont="1" applyBorder="1" applyAlignment="1">
      <alignment vertical="center"/>
      <protection/>
    </xf>
    <xf numFmtId="41" fontId="1" fillId="0" borderId="12" xfId="24" applyNumberFormat="1" applyFont="1" applyBorder="1" applyAlignment="1">
      <alignment/>
      <protection/>
    </xf>
    <xf numFmtId="41" fontId="1" fillId="0" borderId="12" xfId="24" applyNumberFormat="1" applyFont="1" applyFill="1" applyBorder="1" applyAlignment="1">
      <alignment/>
      <protection/>
    </xf>
    <xf numFmtId="41" fontId="1" fillId="0" borderId="10" xfId="24" applyNumberFormat="1" applyFont="1" applyBorder="1" applyAlignment="1">
      <alignment/>
      <protection/>
    </xf>
    <xf numFmtId="0" fontId="1" fillId="0" borderId="0" xfId="24" applyFont="1" applyBorder="1">
      <alignment/>
      <protection/>
    </xf>
    <xf numFmtId="0" fontId="1" fillId="0" borderId="0" xfId="25" applyFont="1">
      <alignment/>
      <protection/>
    </xf>
    <xf numFmtId="0" fontId="7" fillId="0" borderId="0" xfId="25" applyFont="1">
      <alignment/>
      <protection/>
    </xf>
    <xf numFmtId="0" fontId="1" fillId="0" borderId="0" xfId="25" applyFont="1" applyAlignment="1">
      <alignment horizontal="right"/>
      <protection/>
    </xf>
    <xf numFmtId="0" fontId="1" fillId="0" borderId="0" xfId="25" applyFont="1" applyFill="1">
      <alignment/>
      <protection/>
    </xf>
    <xf numFmtId="0" fontId="1" fillId="0" borderId="20" xfId="25" applyFont="1" applyBorder="1" applyAlignment="1">
      <alignment horizontal="center" vertical="center"/>
      <protection/>
    </xf>
    <xf numFmtId="0" fontId="1" fillId="0" borderId="18" xfId="25" applyFont="1" applyBorder="1" applyAlignment="1">
      <alignment horizontal="center" vertical="center"/>
      <protection/>
    </xf>
    <xf numFmtId="0" fontId="1" fillId="0" borderId="3" xfId="25" applyFont="1" applyBorder="1" applyAlignment="1">
      <alignment horizontal="distributed" vertical="center"/>
      <protection/>
    </xf>
    <xf numFmtId="41" fontId="1" fillId="0" borderId="16" xfId="25" applyNumberFormat="1" applyFont="1" applyBorder="1" applyAlignment="1">
      <alignment/>
      <protection/>
    </xf>
    <xf numFmtId="41" fontId="1" fillId="0" borderId="4" xfId="25" applyNumberFormat="1" applyFont="1" applyFill="1" applyBorder="1" applyAlignment="1">
      <alignment/>
      <protection/>
    </xf>
    <xf numFmtId="41" fontId="1" fillId="0" borderId="4" xfId="25" applyNumberFormat="1" applyFont="1" applyBorder="1" applyAlignment="1">
      <alignment/>
      <protection/>
    </xf>
    <xf numFmtId="41" fontId="1" fillId="0" borderId="4" xfId="25" applyNumberFormat="1" applyFont="1" applyBorder="1" applyAlignment="1">
      <alignment horizontal="right"/>
      <protection/>
    </xf>
    <xf numFmtId="41" fontId="1" fillId="0" borderId="6" xfId="25" applyNumberFormat="1" applyFont="1" applyBorder="1" applyAlignment="1">
      <alignment/>
      <protection/>
    </xf>
    <xf numFmtId="41" fontId="1" fillId="0" borderId="0" xfId="25" applyNumberFormat="1" applyFont="1" applyAlignment="1">
      <alignment/>
      <protection/>
    </xf>
    <xf numFmtId="0" fontId="1" fillId="0" borderId="3" xfId="25" applyFont="1" applyBorder="1" applyAlignment="1" quotePrefix="1">
      <alignment horizontal="left" indent="2"/>
      <protection/>
    </xf>
    <xf numFmtId="41" fontId="1" fillId="0" borderId="8" xfId="17" applyNumberFormat="1" applyFont="1" applyBorder="1" applyAlignment="1">
      <alignment/>
    </xf>
    <xf numFmtId="41" fontId="1" fillId="0" borderId="0" xfId="25" applyNumberFormat="1" applyFont="1" applyFill="1" applyBorder="1" applyAlignment="1">
      <alignment/>
      <protection/>
    </xf>
    <xf numFmtId="41" fontId="1" fillId="0" borderId="0" xfId="17" applyNumberFormat="1" applyFont="1" applyBorder="1" applyAlignment="1">
      <alignment/>
    </xf>
    <xf numFmtId="41" fontId="1" fillId="0" borderId="7" xfId="17" applyNumberFormat="1" applyFont="1" applyBorder="1" applyAlignment="1">
      <alignment/>
    </xf>
    <xf numFmtId="0" fontId="1" fillId="0" borderId="8" xfId="25" applyFont="1" applyBorder="1" applyAlignment="1" quotePrefix="1">
      <alignment horizontal="left" vertical="center" indent="2"/>
      <protection/>
    </xf>
    <xf numFmtId="41" fontId="1" fillId="0" borderId="0" xfId="17" applyNumberFormat="1" applyFont="1" applyFill="1" applyBorder="1" applyAlignment="1">
      <alignment/>
    </xf>
    <xf numFmtId="0" fontId="1" fillId="0" borderId="0" xfId="25" applyFont="1" applyAlignment="1">
      <alignment vertical="center"/>
      <protection/>
    </xf>
    <xf numFmtId="41" fontId="1" fillId="0" borderId="8" xfId="25" applyNumberFormat="1" applyFont="1" applyBorder="1" applyAlignment="1">
      <alignment/>
      <protection/>
    </xf>
    <xf numFmtId="41" fontId="1" fillId="0" borderId="0" xfId="25" applyNumberFormat="1" applyFont="1" applyBorder="1" applyAlignment="1">
      <alignment/>
      <protection/>
    </xf>
    <xf numFmtId="41" fontId="1" fillId="0" borderId="7" xfId="25" applyNumberFormat="1" applyFont="1" applyBorder="1" applyAlignment="1">
      <alignment/>
      <protection/>
    </xf>
    <xf numFmtId="0" fontId="9" fillId="0" borderId="0" xfId="25" applyFont="1" applyAlignment="1">
      <alignment vertical="center"/>
      <protection/>
    </xf>
    <xf numFmtId="0" fontId="9" fillId="0" borderId="3" xfId="25" applyFont="1" applyBorder="1" applyAlignment="1" quotePrefix="1">
      <alignment horizontal="left" vertical="center"/>
      <protection/>
    </xf>
    <xf numFmtId="41" fontId="9" fillId="0" borderId="8" xfId="25" applyNumberFormat="1" applyFont="1" applyFill="1" applyBorder="1" applyAlignment="1">
      <alignment/>
      <protection/>
    </xf>
    <xf numFmtId="41" fontId="9" fillId="0" borderId="0" xfId="25" applyNumberFormat="1" applyFont="1" applyFill="1" applyBorder="1" applyAlignment="1">
      <alignment/>
      <protection/>
    </xf>
    <xf numFmtId="41" fontId="9" fillId="0" borderId="7" xfId="25" applyNumberFormat="1" applyFont="1" applyFill="1" applyBorder="1" applyAlignment="1">
      <alignment/>
      <protection/>
    </xf>
    <xf numFmtId="41" fontId="9" fillId="0" borderId="0" xfId="25" applyNumberFormat="1" applyFont="1" applyAlignment="1">
      <alignment vertical="center"/>
      <protection/>
    </xf>
    <xf numFmtId="0" fontId="8" fillId="0" borderId="0" xfId="25" applyFont="1">
      <alignment/>
      <protection/>
    </xf>
    <xf numFmtId="0" fontId="8" fillId="0" borderId="3" xfId="25" applyFont="1" applyBorder="1">
      <alignment/>
      <protection/>
    </xf>
    <xf numFmtId="41" fontId="9" fillId="0" borderId="8" xfId="25" applyNumberFormat="1" applyFont="1" applyBorder="1" applyAlignment="1">
      <alignment/>
      <protection/>
    </xf>
    <xf numFmtId="41" fontId="9" fillId="0" borderId="0" xfId="25" applyNumberFormat="1" applyFont="1" applyBorder="1" applyAlignment="1">
      <alignment/>
      <protection/>
    </xf>
    <xf numFmtId="41" fontId="9" fillId="0" borderId="7" xfId="25" applyNumberFormat="1" applyFont="1" applyBorder="1" applyAlignment="1">
      <alignment/>
      <protection/>
    </xf>
    <xf numFmtId="41" fontId="8" fillId="0" borderId="0" xfId="25" applyNumberFormat="1" applyFont="1">
      <alignment/>
      <protection/>
    </xf>
    <xf numFmtId="0" fontId="9" fillId="0" borderId="0" xfId="25" applyFont="1">
      <alignment/>
      <protection/>
    </xf>
    <xf numFmtId="0" fontId="9" fillId="0" borderId="3" xfId="25" applyFont="1" applyFill="1" applyBorder="1" applyAlignment="1">
      <alignment horizontal="distributed"/>
      <protection/>
    </xf>
    <xf numFmtId="41" fontId="9" fillId="0" borderId="0" xfId="25" applyNumberFormat="1" applyFont="1">
      <alignment/>
      <protection/>
    </xf>
    <xf numFmtId="0" fontId="9" fillId="0" borderId="3" xfId="25" applyFont="1" applyBorder="1" applyAlignment="1">
      <alignment horizontal="distributed"/>
      <protection/>
    </xf>
    <xf numFmtId="0" fontId="8" fillId="0" borderId="0" xfId="25" applyFont="1" applyAlignment="1">
      <alignment vertical="center"/>
      <protection/>
    </xf>
    <xf numFmtId="0" fontId="9" fillId="0" borderId="3" xfId="25" applyFont="1" applyBorder="1" applyAlignment="1">
      <alignment horizontal="distributed" vertical="center"/>
      <protection/>
    </xf>
    <xf numFmtId="41" fontId="8" fillId="0" borderId="0" xfId="25" applyNumberFormat="1" applyFont="1" applyAlignment="1">
      <alignment vertical="center"/>
      <protection/>
    </xf>
    <xf numFmtId="41" fontId="1" fillId="0" borderId="0" xfId="25" applyNumberFormat="1" applyFont="1">
      <alignment/>
      <protection/>
    </xf>
    <xf numFmtId="0" fontId="1" fillId="0" borderId="19" xfId="25" applyFont="1" applyBorder="1" applyAlignment="1">
      <alignment horizontal="distributed" vertical="center"/>
      <protection/>
    </xf>
    <xf numFmtId="0" fontId="1" fillId="0" borderId="20" xfId="27" applyFont="1" applyBorder="1" applyAlignment="1">
      <alignment horizontal="center" vertical="center" wrapText="1"/>
      <protection/>
    </xf>
    <xf numFmtId="41" fontId="1" fillId="0" borderId="11" xfId="17" applyNumberFormat="1" applyFont="1" applyBorder="1" applyAlignment="1">
      <alignment/>
    </xf>
    <xf numFmtId="41" fontId="1" fillId="0" borderId="12" xfId="25" applyNumberFormat="1" applyFont="1" applyFill="1" applyBorder="1" applyAlignment="1">
      <alignment/>
      <protection/>
    </xf>
    <xf numFmtId="41" fontId="1" fillId="0" borderId="12" xfId="17" applyNumberFormat="1" applyFont="1" applyBorder="1" applyAlignment="1">
      <alignment/>
    </xf>
    <xf numFmtId="41" fontId="1" fillId="0" borderId="12" xfId="17" applyNumberFormat="1" applyFont="1" applyFill="1" applyBorder="1" applyAlignment="1">
      <alignment/>
    </xf>
    <xf numFmtId="41" fontId="1" fillId="0" borderId="10" xfId="17" applyNumberFormat="1" applyFont="1" applyBorder="1" applyAlignment="1">
      <alignment/>
    </xf>
    <xf numFmtId="0" fontId="1" fillId="0" borderId="0" xfId="26" applyFont="1" applyAlignment="1">
      <alignment vertical="center"/>
      <protection/>
    </xf>
    <xf numFmtId="0" fontId="1" fillId="0" borderId="0" xfId="26" applyFont="1" applyFill="1" applyAlignment="1">
      <alignment vertical="center"/>
      <protection/>
    </xf>
    <xf numFmtId="3" fontId="7" fillId="0" borderId="0" xfId="26" applyNumberFormat="1" applyFont="1" applyAlignment="1">
      <alignment vertical="center"/>
      <protection/>
    </xf>
    <xf numFmtId="3" fontId="1" fillId="0" borderId="0" xfId="26" applyNumberFormat="1" applyFont="1" applyAlignment="1">
      <alignment vertical="center"/>
      <protection/>
    </xf>
    <xf numFmtId="0" fontId="1" fillId="0" borderId="0" xfId="26" applyFont="1" applyBorder="1" applyAlignment="1">
      <alignment vertical="center"/>
      <protection/>
    </xf>
    <xf numFmtId="0" fontId="1" fillId="0" borderId="0" xfId="26" applyFont="1" applyFill="1" applyBorder="1" applyAlignment="1">
      <alignment vertical="center"/>
      <protection/>
    </xf>
    <xf numFmtId="0" fontId="1" fillId="0" borderId="0" xfId="26" applyFont="1" applyFill="1" applyBorder="1" applyAlignment="1">
      <alignment horizontal="right" vertical="center"/>
      <protection/>
    </xf>
    <xf numFmtId="0" fontId="1" fillId="0" borderId="21" xfId="26" applyFont="1" applyBorder="1" applyAlignment="1">
      <alignment horizontal="distributed" vertical="center"/>
      <protection/>
    </xf>
    <xf numFmtId="0" fontId="1" fillId="0" borderId="1" xfId="26" applyFont="1" applyBorder="1" applyAlignment="1">
      <alignment horizontal="centerContinuous" vertical="center"/>
      <protection/>
    </xf>
    <xf numFmtId="0" fontId="1" fillId="0" borderId="1" xfId="26" applyFont="1" applyBorder="1" applyAlignment="1" quotePrefix="1">
      <alignment horizontal="centerContinuous" vertical="center"/>
      <protection/>
    </xf>
    <xf numFmtId="0" fontId="1" fillId="0" borderId="1" xfId="26" applyFont="1" applyFill="1" applyBorder="1" applyAlignment="1">
      <alignment horizontal="centerContinuous" vertical="center"/>
      <protection/>
    </xf>
    <xf numFmtId="0" fontId="1" fillId="0" borderId="1" xfId="26" applyFont="1" applyFill="1" applyBorder="1" applyAlignment="1" quotePrefix="1">
      <alignment horizontal="centerContinuous" vertical="center"/>
      <protection/>
    </xf>
    <xf numFmtId="0" fontId="1" fillId="0" borderId="0" xfId="26" applyFont="1" applyBorder="1" applyAlignment="1" quotePrefix="1">
      <alignment vertical="center"/>
      <protection/>
    </xf>
    <xf numFmtId="0" fontId="1" fillId="0" borderId="19" xfId="26" applyFont="1" applyBorder="1" applyAlignment="1">
      <alignment horizontal="distributed" vertical="center"/>
      <protection/>
    </xf>
    <xf numFmtId="0" fontId="1" fillId="0" borderId="19" xfId="26" applyFont="1" applyBorder="1" applyAlignment="1">
      <alignment horizontal="center" vertical="center"/>
      <protection/>
    </xf>
    <xf numFmtId="0" fontId="1" fillId="0" borderId="19" xfId="26" applyFont="1" applyBorder="1" applyAlignment="1">
      <alignment horizontal="center" vertical="center" wrapText="1"/>
      <protection/>
    </xf>
    <xf numFmtId="0" fontId="1" fillId="0" borderId="19" xfId="26" applyFont="1" applyFill="1" applyBorder="1" applyAlignment="1">
      <alignment horizontal="distributed" vertical="center"/>
      <protection/>
    </xf>
    <xf numFmtId="0" fontId="1" fillId="0" borderId="19" xfId="26" applyFont="1" applyFill="1" applyBorder="1" applyAlignment="1">
      <alignment horizontal="center" vertical="center" wrapText="1"/>
      <protection/>
    </xf>
    <xf numFmtId="0" fontId="1" fillId="0" borderId="0" xfId="26" applyFont="1" applyBorder="1" applyAlignment="1">
      <alignment horizontal="center" vertical="center"/>
      <protection/>
    </xf>
    <xf numFmtId="0" fontId="1" fillId="0" borderId="0" xfId="26" applyFont="1" applyBorder="1" applyAlignment="1">
      <alignment vertical="center" wrapText="1"/>
      <protection/>
    </xf>
    <xf numFmtId="0" fontId="1" fillId="0" borderId="8" xfId="26" applyFont="1" applyBorder="1" applyAlignment="1">
      <alignment horizontal="left" vertical="center"/>
      <protection/>
    </xf>
    <xf numFmtId="41" fontId="1" fillId="0" borderId="4" xfId="17" applyNumberFormat="1" applyFont="1" applyBorder="1" applyAlignment="1">
      <alignment vertical="center"/>
    </xf>
    <xf numFmtId="41" fontId="1" fillId="0" borderId="6" xfId="17" applyNumberFormat="1" applyFont="1" applyBorder="1" applyAlignment="1">
      <alignment vertical="center"/>
    </xf>
    <xf numFmtId="0" fontId="17" fillId="0" borderId="8" xfId="26" applyFont="1" applyBorder="1" applyAlignment="1">
      <alignment horizontal="left" vertical="center"/>
      <protection/>
    </xf>
    <xf numFmtId="41" fontId="1" fillId="0" borderId="0" xfId="17" applyNumberFormat="1" applyFont="1" applyBorder="1" applyAlignment="1">
      <alignment vertical="center"/>
    </xf>
    <xf numFmtId="41" fontId="1" fillId="0" borderId="7" xfId="17" applyNumberFormat="1" applyFont="1" applyBorder="1" applyAlignment="1">
      <alignment vertical="center"/>
    </xf>
    <xf numFmtId="0" fontId="1" fillId="0" borderId="3" xfId="26" applyFont="1" applyBorder="1" applyAlignment="1" quotePrefix="1">
      <alignment horizontal="center" vertical="center"/>
      <protection/>
    </xf>
    <xf numFmtId="41" fontId="9" fillId="0" borderId="8" xfId="17" applyNumberFormat="1" applyFont="1" applyBorder="1" applyAlignment="1">
      <alignment vertical="center"/>
    </xf>
    <xf numFmtId="41" fontId="9" fillId="0" borderId="0" xfId="17" applyNumberFormat="1" applyFont="1" applyBorder="1" applyAlignment="1">
      <alignment vertical="center"/>
    </xf>
    <xf numFmtId="41" fontId="9" fillId="0" borderId="7" xfId="17" applyNumberFormat="1" applyFont="1" applyBorder="1" applyAlignment="1">
      <alignment vertical="center"/>
    </xf>
    <xf numFmtId="0" fontId="9" fillId="0" borderId="0" xfId="26" applyFont="1" applyBorder="1" applyAlignment="1">
      <alignment horizontal="center" vertical="center"/>
      <protection/>
    </xf>
    <xf numFmtId="0" fontId="9" fillId="0" borderId="0" xfId="26" applyFont="1" applyBorder="1" applyAlignment="1">
      <alignment vertical="center"/>
      <protection/>
    </xf>
    <xf numFmtId="0" fontId="9" fillId="0" borderId="0" xfId="26" applyFont="1" applyBorder="1" applyAlignment="1">
      <alignment vertical="center" wrapText="1"/>
      <protection/>
    </xf>
    <xf numFmtId="0" fontId="9" fillId="0" borderId="0" xfId="26" applyFont="1" applyAlignment="1">
      <alignment vertical="center"/>
      <protection/>
    </xf>
    <xf numFmtId="0" fontId="9" fillId="0" borderId="3" xfId="26" applyFont="1" applyBorder="1" applyAlignment="1">
      <alignment horizontal="distributed" vertical="center"/>
      <protection/>
    </xf>
    <xf numFmtId="41" fontId="9" fillId="0" borderId="8" xfId="26" applyNumberFormat="1" applyFont="1" applyBorder="1">
      <alignment/>
      <protection/>
    </xf>
    <xf numFmtId="41" fontId="9" fillId="0" borderId="0" xfId="26" applyNumberFormat="1" applyFont="1" applyBorder="1">
      <alignment/>
      <protection/>
    </xf>
    <xf numFmtId="41" fontId="9" fillId="0" borderId="7" xfId="26" applyNumberFormat="1" applyFont="1" applyBorder="1">
      <alignment/>
      <protection/>
    </xf>
    <xf numFmtId="3" fontId="9" fillId="0" borderId="0" xfId="26" applyNumberFormat="1" applyFont="1" applyBorder="1" applyAlignment="1">
      <alignment vertical="center"/>
      <protection/>
    </xf>
    <xf numFmtId="180" fontId="9" fillId="0" borderId="0" xfId="26" applyNumberFormat="1" applyFont="1" applyBorder="1" applyAlignment="1">
      <alignment vertical="center"/>
      <protection/>
    </xf>
    <xf numFmtId="0" fontId="1" fillId="0" borderId="3" xfId="26" applyFont="1" applyBorder="1" applyAlignment="1">
      <alignment horizontal="distributed" vertical="center"/>
      <protection/>
    </xf>
    <xf numFmtId="41" fontId="1" fillId="0" borderId="0" xfId="17" applyNumberFormat="1" applyFont="1" applyFill="1" applyBorder="1" applyAlignment="1">
      <alignment horizontal="right" vertical="center"/>
    </xf>
    <xf numFmtId="3" fontId="1" fillId="0" borderId="0" xfId="26" applyNumberFormat="1" applyFont="1" applyBorder="1" applyAlignment="1">
      <alignment vertical="center"/>
      <protection/>
    </xf>
    <xf numFmtId="180" fontId="1" fillId="0" borderId="0" xfId="26" applyNumberFormat="1" applyFont="1" applyBorder="1" applyAlignment="1">
      <alignment vertical="center"/>
      <protection/>
    </xf>
    <xf numFmtId="41" fontId="1" fillId="0" borderId="8" xfId="17" applyNumberFormat="1" applyFont="1" applyBorder="1" applyAlignment="1" applyProtection="1">
      <alignment horizontal="right" vertical="center"/>
      <protection locked="0"/>
    </xf>
    <xf numFmtId="41" fontId="1" fillId="0" borderId="0" xfId="17" applyNumberFormat="1" applyFont="1" applyBorder="1" applyAlignment="1" applyProtection="1">
      <alignment horizontal="right" vertical="center"/>
      <protection locked="0"/>
    </xf>
    <xf numFmtId="41" fontId="1" fillId="0" borderId="0" xfId="17" applyNumberFormat="1" applyFont="1" applyFill="1" applyBorder="1" applyAlignment="1" applyProtection="1">
      <alignment horizontal="right" vertical="center"/>
      <protection locked="0"/>
    </xf>
    <xf numFmtId="41" fontId="1" fillId="0" borderId="7" xfId="17" applyNumberFormat="1" applyFont="1" applyFill="1" applyBorder="1" applyAlignment="1" applyProtection="1">
      <alignment horizontal="right" vertical="center"/>
      <protection locked="0"/>
    </xf>
    <xf numFmtId="177" fontId="1" fillId="0" borderId="7" xfId="17" applyNumberFormat="1" applyFont="1" applyFill="1" applyBorder="1" applyAlignment="1" applyProtection="1">
      <alignment horizontal="right" vertical="center"/>
      <protection locked="0"/>
    </xf>
    <xf numFmtId="177" fontId="1" fillId="0" borderId="0" xfId="17" applyNumberFormat="1" applyFont="1" applyFill="1" applyBorder="1" applyAlignment="1" applyProtection="1">
      <alignment horizontal="right" vertical="center"/>
      <protection locked="0"/>
    </xf>
    <xf numFmtId="184" fontId="1" fillId="0" borderId="0" xfId="17" applyNumberFormat="1" applyFont="1" applyFill="1" applyBorder="1" applyAlignment="1" applyProtection="1">
      <alignment horizontal="right" vertical="center"/>
      <protection locked="0"/>
    </xf>
    <xf numFmtId="184" fontId="1" fillId="0" borderId="7" xfId="17" applyNumberFormat="1" applyFont="1" applyFill="1" applyBorder="1" applyAlignment="1" applyProtection="1">
      <alignment horizontal="right" vertical="center"/>
      <protection locked="0"/>
    </xf>
    <xf numFmtId="41" fontId="1" fillId="0" borderId="0" xfId="26" applyNumberFormat="1" applyFont="1" applyBorder="1" applyAlignment="1">
      <alignment vertical="center"/>
      <protection/>
    </xf>
    <xf numFmtId="41" fontId="1" fillId="0" borderId="11" xfId="17" applyNumberFormat="1" applyFont="1" applyBorder="1" applyAlignment="1" applyProtection="1">
      <alignment horizontal="right" vertical="center"/>
      <protection locked="0"/>
    </xf>
    <xf numFmtId="41" fontId="1" fillId="0" borderId="12" xfId="17" applyNumberFormat="1" applyFont="1" applyBorder="1" applyAlignment="1" applyProtection="1">
      <alignment horizontal="right" vertical="center"/>
      <protection locked="0"/>
    </xf>
    <xf numFmtId="41" fontId="1" fillId="0" borderId="12" xfId="17" applyNumberFormat="1" applyFont="1" applyFill="1" applyBorder="1" applyAlignment="1" applyProtection="1">
      <alignment horizontal="right" vertical="center"/>
      <protection locked="0"/>
    </xf>
    <xf numFmtId="41" fontId="1" fillId="0" borderId="10" xfId="17" applyNumberFormat="1" applyFont="1" applyFill="1" applyBorder="1" applyAlignment="1" applyProtection="1">
      <alignment horizontal="right" vertical="center"/>
      <protection locked="0"/>
    </xf>
    <xf numFmtId="0" fontId="1" fillId="0" borderId="0" xfId="27" applyFont="1">
      <alignment/>
      <protection/>
    </xf>
    <xf numFmtId="0" fontId="7" fillId="0" borderId="0" xfId="27" applyFont="1">
      <alignment/>
      <protection/>
    </xf>
    <xf numFmtId="0" fontId="1" fillId="0" borderId="0" xfId="27" applyFont="1" applyAlignment="1">
      <alignment horizontal="right"/>
      <protection/>
    </xf>
    <xf numFmtId="0" fontId="1" fillId="0" borderId="21" xfId="27" applyFont="1" applyBorder="1">
      <alignment/>
      <protection/>
    </xf>
    <xf numFmtId="0" fontId="1" fillId="0" borderId="3" xfId="27" applyFont="1" applyBorder="1" applyAlignment="1">
      <alignment horizontal="distributed"/>
      <protection/>
    </xf>
    <xf numFmtId="0" fontId="15" fillId="0" borderId="3" xfId="27" applyFont="1" applyBorder="1" applyAlignment="1">
      <alignment horizontal="distributed"/>
      <protection/>
    </xf>
    <xf numFmtId="0" fontId="15" fillId="0" borderId="19" xfId="27" applyFont="1" applyBorder="1" applyAlignment="1">
      <alignment horizontal="distributed"/>
      <protection/>
    </xf>
    <xf numFmtId="0" fontId="1" fillId="0" borderId="19" xfId="27" applyFont="1" applyBorder="1" applyAlignment="1">
      <alignment horizontal="distributed" vertical="center"/>
      <protection/>
    </xf>
    <xf numFmtId="0" fontId="9" fillId="0" borderId="0" xfId="27" applyFont="1">
      <alignment/>
      <protection/>
    </xf>
    <xf numFmtId="0" fontId="9" fillId="0" borderId="3" xfId="27" applyFont="1" applyBorder="1" applyAlignment="1">
      <alignment horizontal="distributed"/>
      <protection/>
    </xf>
    <xf numFmtId="41" fontId="9" fillId="0" borderId="16" xfId="27" applyNumberFormat="1" applyFont="1" applyBorder="1" applyAlignment="1">
      <alignment horizontal="right"/>
      <protection/>
    </xf>
    <xf numFmtId="41" fontId="9" fillId="0" borderId="4" xfId="27" applyNumberFormat="1" applyFont="1" applyBorder="1" applyAlignment="1">
      <alignment horizontal="right"/>
      <protection/>
    </xf>
    <xf numFmtId="41" fontId="9" fillId="0" borderId="6" xfId="27" applyNumberFormat="1" applyFont="1" applyBorder="1" applyAlignment="1">
      <alignment horizontal="right"/>
      <protection/>
    </xf>
    <xf numFmtId="41" fontId="9" fillId="0" borderId="8" xfId="27" applyNumberFormat="1" applyFont="1" applyBorder="1" applyAlignment="1">
      <alignment horizontal="right"/>
      <protection/>
    </xf>
    <xf numFmtId="41" fontId="9" fillId="0" borderId="0" xfId="27" applyNumberFormat="1" applyFont="1" applyBorder="1" applyAlignment="1">
      <alignment horizontal="distributed"/>
      <protection/>
    </xf>
    <xf numFmtId="41" fontId="9" fillId="0" borderId="0" xfId="27" applyNumberFormat="1" applyFont="1" applyBorder="1" applyAlignment="1">
      <alignment horizontal="right"/>
      <protection/>
    </xf>
    <xf numFmtId="41" fontId="9" fillId="0" borderId="7" xfId="27" applyNumberFormat="1" applyFont="1" applyBorder="1" applyAlignment="1">
      <alignment horizontal="right"/>
      <protection/>
    </xf>
    <xf numFmtId="41" fontId="9" fillId="0" borderId="8" xfId="27" applyNumberFormat="1" applyFont="1" applyBorder="1" applyAlignment="1">
      <alignment horizontal="distributed"/>
      <protection/>
    </xf>
    <xf numFmtId="41" fontId="9" fillId="0" borderId="0" xfId="27" applyNumberFormat="1" applyFont="1" applyFill="1" applyBorder="1" applyAlignment="1">
      <alignment horizontal="right"/>
      <protection/>
    </xf>
    <xf numFmtId="0" fontId="1" fillId="0" borderId="3" xfId="27" applyFont="1" applyBorder="1">
      <alignment/>
      <protection/>
    </xf>
    <xf numFmtId="41" fontId="1" fillId="0" borderId="8" xfId="27" applyNumberFormat="1" applyFont="1" applyBorder="1">
      <alignment/>
      <protection/>
    </xf>
    <xf numFmtId="41" fontId="1" fillId="0" borderId="0" xfId="27" applyNumberFormat="1" applyFont="1" applyBorder="1">
      <alignment/>
      <protection/>
    </xf>
    <xf numFmtId="41" fontId="1" fillId="0" borderId="0" xfId="27" applyNumberFormat="1" applyFont="1" applyBorder="1" applyAlignment="1">
      <alignment horizontal="right"/>
      <protection/>
    </xf>
    <xf numFmtId="41" fontId="1" fillId="0" borderId="7" xfId="27" applyNumberFormat="1" applyFont="1" applyBorder="1" applyAlignment="1">
      <alignment horizontal="right"/>
      <protection/>
    </xf>
    <xf numFmtId="41" fontId="1" fillId="0" borderId="8" xfId="17" applyNumberFormat="1" applyFont="1" applyBorder="1" applyAlignment="1">
      <alignment horizontal="right" vertical="center"/>
    </xf>
    <xf numFmtId="41" fontId="1" fillId="0" borderId="0" xfId="17" applyNumberFormat="1" applyFont="1" applyBorder="1" applyAlignment="1">
      <alignment horizontal="right" vertical="center"/>
    </xf>
    <xf numFmtId="41" fontId="1" fillId="0" borderId="8" xfId="17" applyNumberFormat="1" applyFont="1" applyBorder="1" applyAlignment="1">
      <alignment horizontal="distributed" vertical="center"/>
    </xf>
    <xf numFmtId="41" fontId="1" fillId="0" borderId="11" xfId="17" applyNumberFormat="1" applyFont="1" applyBorder="1" applyAlignment="1">
      <alignment horizontal="right" vertical="center"/>
    </xf>
    <xf numFmtId="41" fontId="1" fillId="0" borderId="12" xfId="17" applyNumberFormat="1" applyFont="1" applyBorder="1" applyAlignment="1">
      <alignment horizontal="right" vertical="center"/>
    </xf>
    <xf numFmtId="0" fontId="1" fillId="0" borderId="0" xfId="27" applyFont="1" applyBorder="1">
      <alignment/>
      <protection/>
    </xf>
    <xf numFmtId="38" fontId="7" fillId="0" borderId="0" xfId="17" applyFont="1" applyBorder="1" applyAlignment="1">
      <alignment vertical="center"/>
    </xf>
    <xf numFmtId="38" fontId="1" fillId="0" borderId="22" xfId="17" applyFont="1" applyBorder="1" applyAlignment="1">
      <alignment vertical="center"/>
    </xf>
    <xf numFmtId="0" fontId="1" fillId="0" borderId="15" xfId="27" applyFont="1" applyBorder="1" applyAlignment="1">
      <alignment horizontal="center" vertical="center"/>
      <protection/>
    </xf>
    <xf numFmtId="38" fontId="8" fillId="0" borderId="22" xfId="17" applyFont="1" applyBorder="1" applyAlignment="1">
      <alignment vertical="center"/>
    </xf>
    <xf numFmtId="38" fontId="8" fillId="0" borderId="22" xfId="17" applyFont="1" applyBorder="1" applyAlignment="1">
      <alignment horizontal="right" vertical="center"/>
    </xf>
    <xf numFmtId="38" fontId="1" fillId="0" borderId="20" xfId="17" applyFont="1" applyBorder="1" applyAlignment="1">
      <alignment horizontal="distributed" vertical="center"/>
    </xf>
    <xf numFmtId="38" fontId="1" fillId="0" borderId="23" xfId="17" applyFont="1" applyBorder="1" applyAlignment="1">
      <alignment horizontal="right" vertical="center"/>
    </xf>
    <xf numFmtId="38" fontId="1" fillId="0" borderId="19" xfId="17" applyFont="1" applyBorder="1" applyAlignment="1">
      <alignment horizontal="distributed" vertical="center"/>
    </xf>
    <xf numFmtId="38" fontId="1" fillId="0" borderId="20" xfId="17" applyFont="1" applyBorder="1" applyAlignment="1">
      <alignment vertical="center"/>
    </xf>
    <xf numFmtId="38" fontId="1" fillId="0" borderId="16" xfId="17" applyFont="1" applyBorder="1" applyAlignment="1">
      <alignment vertical="center"/>
    </xf>
    <xf numFmtId="38" fontId="1" fillId="0" borderId="4" xfId="17" applyFont="1" applyBorder="1" applyAlignment="1">
      <alignment vertical="center"/>
    </xf>
    <xf numFmtId="38" fontId="8" fillId="0" borderId="4" xfId="17" applyFont="1" applyBorder="1" applyAlignment="1">
      <alignment vertical="center"/>
    </xf>
    <xf numFmtId="38" fontId="8" fillId="0" borderId="4" xfId="17" applyFont="1" applyBorder="1" applyAlignment="1">
      <alignment horizontal="right" vertical="center"/>
    </xf>
    <xf numFmtId="41" fontId="9" fillId="0" borderId="8" xfId="17" applyNumberFormat="1" applyFont="1" applyBorder="1" applyAlignment="1">
      <alignment horizontal="right" vertical="center"/>
    </xf>
    <xf numFmtId="41" fontId="1" fillId="0" borderId="10" xfId="17" applyNumberFormat="1" applyFont="1" applyBorder="1" applyAlignment="1">
      <alignment vertical="center"/>
    </xf>
    <xf numFmtId="0" fontId="7" fillId="0" borderId="0" xfId="29" applyFont="1">
      <alignment/>
      <protection/>
    </xf>
    <xf numFmtId="0" fontId="1" fillId="0" borderId="0" xfId="29" applyFont="1">
      <alignment/>
      <protection/>
    </xf>
    <xf numFmtId="0" fontId="1" fillId="0" borderId="21" xfId="29" applyFont="1" applyBorder="1" applyAlignment="1">
      <alignment horizontal="distributed"/>
      <protection/>
    </xf>
    <xf numFmtId="0" fontId="1" fillId="0" borderId="3" xfId="29" applyFont="1" applyBorder="1" applyAlignment="1">
      <alignment horizontal="distributed" vertical="top"/>
      <protection/>
    </xf>
    <xf numFmtId="0" fontId="1" fillId="0" borderId="20" xfId="29" applyFont="1" applyBorder="1" applyAlignment="1">
      <alignment horizontal="distributed" vertical="center"/>
      <protection/>
    </xf>
    <xf numFmtId="0" fontId="15" fillId="0" borderId="20" xfId="29" applyFont="1" applyBorder="1" applyAlignment="1">
      <alignment horizontal="distributed" vertical="center"/>
      <protection/>
    </xf>
    <xf numFmtId="0" fontId="15" fillId="0" borderId="20" xfId="29" applyFont="1" applyBorder="1" applyAlignment="1">
      <alignment horizontal="left" vertical="center"/>
      <protection/>
    </xf>
    <xf numFmtId="0" fontId="1" fillId="0" borderId="3" xfId="29" applyFont="1" applyBorder="1" applyAlignment="1">
      <alignment horizontal="center" vertical="center"/>
      <protection/>
    </xf>
    <xf numFmtId="0" fontId="1" fillId="0" borderId="3" xfId="29" applyFont="1" applyBorder="1" applyAlignment="1">
      <alignment horizontal="distributed" vertical="center"/>
      <protection/>
    </xf>
    <xf numFmtId="0" fontId="15" fillId="0" borderId="3" xfId="29" applyFont="1" applyBorder="1" applyAlignment="1">
      <alignment horizontal="distributed" vertical="center"/>
      <protection/>
    </xf>
    <xf numFmtId="0" fontId="15" fillId="0" borderId="3" xfId="29" applyFont="1" applyBorder="1" applyAlignment="1">
      <alignment horizontal="center" vertical="center"/>
      <protection/>
    </xf>
    <xf numFmtId="0" fontId="1" fillId="0" borderId="19" xfId="29" applyFont="1" applyBorder="1" applyAlignment="1">
      <alignment horizontal="distributed" vertical="top"/>
      <protection/>
    </xf>
    <xf numFmtId="0" fontId="1" fillId="0" borderId="19" xfId="29" applyFont="1" applyBorder="1" applyAlignment="1">
      <alignment horizontal="distributed" vertical="center"/>
      <protection/>
    </xf>
    <xf numFmtId="0" fontId="15" fillId="0" borderId="19" xfId="29" applyFont="1" applyBorder="1" applyAlignment="1">
      <alignment horizontal="distributed" vertical="center"/>
      <protection/>
    </xf>
    <xf numFmtId="0" fontId="15" fillId="0" borderId="19" xfId="29" applyFont="1" applyBorder="1" applyAlignment="1">
      <alignment horizontal="right" vertical="center"/>
      <protection/>
    </xf>
    <xf numFmtId="41" fontId="1" fillId="0" borderId="16" xfId="29" applyNumberFormat="1" applyFont="1" applyBorder="1" applyAlignment="1">
      <alignment horizontal="right" vertical="center"/>
      <protection/>
    </xf>
    <xf numFmtId="41" fontId="1" fillId="0" borderId="4" xfId="29" applyNumberFormat="1" applyFont="1" applyBorder="1" applyAlignment="1">
      <alignment horizontal="right" vertical="center"/>
      <protection/>
    </xf>
    <xf numFmtId="41" fontId="1" fillId="0" borderId="6" xfId="29" applyNumberFormat="1" applyFont="1" applyBorder="1" applyAlignment="1">
      <alignment horizontal="right" vertical="center"/>
      <protection/>
    </xf>
    <xf numFmtId="0" fontId="1" fillId="0" borderId="3" xfId="29" applyFont="1" applyBorder="1" applyAlignment="1" quotePrefix="1">
      <alignment vertical="center"/>
      <protection/>
    </xf>
    <xf numFmtId="41" fontId="1" fillId="0" borderId="8" xfId="29" applyNumberFormat="1" applyFont="1" applyBorder="1" applyAlignment="1">
      <alignment horizontal="right" vertical="center"/>
      <protection/>
    </xf>
    <xf numFmtId="41" fontId="1" fillId="0" borderId="0" xfId="29" applyNumberFormat="1" applyFont="1" applyBorder="1" applyAlignment="1">
      <alignment horizontal="right" vertical="center"/>
      <protection/>
    </xf>
    <xf numFmtId="41" fontId="1" fillId="0" borderId="7" xfId="29" applyNumberFormat="1" applyFont="1" applyBorder="1" applyAlignment="1">
      <alignment horizontal="right" vertical="center"/>
      <protection/>
    </xf>
    <xf numFmtId="0" fontId="9" fillId="0" borderId="7" xfId="29" applyFont="1" applyBorder="1">
      <alignment/>
      <protection/>
    </xf>
    <xf numFmtId="0" fontId="9" fillId="0" borderId="3" xfId="29" applyFont="1" applyBorder="1" applyAlignment="1" quotePrefix="1">
      <alignment horizontal="center" vertical="center"/>
      <protection/>
    </xf>
    <xf numFmtId="41" fontId="9" fillId="0" borderId="8" xfId="29" applyNumberFormat="1" applyFont="1" applyBorder="1" applyAlignment="1">
      <alignment horizontal="right" vertical="center"/>
      <protection/>
    </xf>
    <xf numFmtId="41" fontId="9" fillId="0" borderId="0" xfId="29" applyNumberFormat="1" applyFont="1" applyBorder="1" applyAlignment="1">
      <alignment horizontal="right" vertical="center"/>
      <protection/>
    </xf>
    <xf numFmtId="41" fontId="9" fillId="0" borderId="0" xfId="29" applyNumberFormat="1" applyFont="1" applyFill="1" applyBorder="1" applyAlignment="1">
      <alignment horizontal="right" vertical="center"/>
      <protection/>
    </xf>
    <xf numFmtId="41" fontId="9" fillId="0" borderId="7" xfId="29" applyNumberFormat="1" applyFont="1" applyBorder="1" applyAlignment="1">
      <alignment horizontal="right" vertical="center"/>
      <protection/>
    </xf>
    <xf numFmtId="0" fontId="9" fillId="0" borderId="0" xfId="29" applyFont="1">
      <alignment/>
      <protection/>
    </xf>
    <xf numFmtId="0" fontId="1" fillId="0" borderId="0" xfId="29" applyFont="1" applyBorder="1">
      <alignment/>
      <protection/>
    </xf>
    <xf numFmtId="0" fontId="15" fillId="0" borderId="3" xfId="29" applyFont="1" applyBorder="1" applyAlignment="1">
      <alignment horizontal="right" vertical="center"/>
      <protection/>
    </xf>
    <xf numFmtId="41" fontId="15" fillId="0" borderId="8" xfId="29" applyNumberFormat="1" applyFont="1" applyBorder="1" applyAlignment="1">
      <alignment horizontal="right" vertical="center"/>
      <protection/>
    </xf>
    <xf numFmtId="41" fontId="15" fillId="0" borderId="0" xfId="29" applyNumberFormat="1" applyFont="1" applyBorder="1" applyAlignment="1">
      <alignment horizontal="right" vertical="center"/>
      <protection/>
    </xf>
    <xf numFmtId="41" fontId="15" fillId="0" borderId="7" xfId="29" applyNumberFormat="1" applyFont="1" applyBorder="1" applyAlignment="1">
      <alignment horizontal="right" vertical="center"/>
      <protection/>
    </xf>
    <xf numFmtId="177" fontId="1" fillId="0" borderId="0" xfId="29" applyNumberFormat="1" applyFont="1" applyBorder="1" applyAlignment="1">
      <alignment horizontal="right" vertical="center"/>
      <protection/>
    </xf>
    <xf numFmtId="0" fontId="1" fillId="0" borderId="3" xfId="29" applyFont="1" applyBorder="1" applyAlignment="1">
      <alignment horizontal="right" vertical="center"/>
      <protection/>
    </xf>
    <xf numFmtId="41" fontId="1" fillId="0" borderId="11" xfId="29" applyNumberFormat="1" applyFont="1" applyBorder="1" applyAlignment="1">
      <alignment horizontal="right" vertical="center"/>
      <protection/>
    </xf>
    <xf numFmtId="41" fontId="1" fillId="0" borderId="12" xfId="29" applyNumberFormat="1" applyFont="1" applyBorder="1" applyAlignment="1">
      <alignment horizontal="right" vertical="center"/>
      <protection/>
    </xf>
    <xf numFmtId="41" fontId="1" fillId="0" borderId="10" xfId="29" applyNumberFormat="1" applyFont="1" applyBorder="1" applyAlignment="1">
      <alignment horizontal="right" vertical="center"/>
      <protection/>
    </xf>
    <xf numFmtId="0" fontId="1" fillId="0" borderId="0" xfId="29" applyFont="1" applyBorder="1" applyAlignment="1">
      <alignment vertical="center"/>
      <protection/>
    </xf>
    <xf numFmtId="0" fontId="1" fillId="0" borderId="0" xfId="29" applyFont="1" applyBorder="1" applyAlignment="1">
      <alignment horizontal="right" vertical="center"/>
      <protection/>
    </xf>
    <xf numFmtId="0" fontId="7" fillId="0" borderId="0" xfId="30" applyFont="1" applyFill="1" applyAlignment="1">
      <alignment vertical="center"/>
      <protection/>
    </xf>
    <xf numFmtId="0" fontId="1" fillId="0" borderId="0" xfId="30" applyFont="1" applyFill="1" applyAlignment="1">
      <alignment vertical="center"/>
      <protection/>
    </xf>
    <xf numFmtId="0" fontId="1" fillId="0" borderId="0" xfId="30" applyFont="1" applyFill="1" applyAlignment="1">
      <alignment horizontal="right" vertical="center"/>
      <protection/>
    </xf>
    <xf numFmtId="0" fontId="1" fillId="0" borderId="1" xfId="30" applyFont="1" applyFill="1" applyBorder="1" applyAlignment="1">
      <alignment horizontal="distributed" vertical="center"/>
      <protection/>
    </xf>
    <xf numFmtId="0" fontId="9" fillId="0" borderId="0" xfId="30" applyFont="1" applyFill="1" applyAlignment="1">
      <alignment vertical="center"/>
      <protection/>
    </xf>
    <xf numFmtId="188" fontId="9" fillId="0" borderId="16" xfId="30" applyNumberFormat="1" applyFont="1" applyFill="1" applyBorder="1" applyAlignment="1">
      <alignment vertical="center"/>
      <protection/>
    </xf>
    <xf numFmtId="188" fontId="9" fillId="0" borderId="4" xfId="30" applyNumberFormat="1" applyFont="1" applyFill="1" applyBorder="1" applyAlignment="1">
      <alignment vertical="center"/>
      <protection/>
    </xf>
    <xf numFmtId="188" fontId="9" fillId="0" borderId="6" xfId="30" applyNumberFormat="1" applyFont="1" applyFill="1" applyBorder="1" applyAlignment="1">
      <alignment vertical="center"/>
      <protection/>
    </xf>
    <xf numFmtId="188" fontId="1" fillId="0" borderId="8" xfId="30" applyNumberFormat="1" applyFont="1" applyFill="1" applyBorder="1" applyAlignment="1">
      <alignment vertical="center"/>
      <protection/>
    </xf>
    <xf numFmtId="188" fontId="1" fillId="0" borderId="0" xfId="30" applyNumberFormat="1" applyFont="1" applyFill="1" applyBorder="1" applyAlignment="1">
      <alignment vertical="center"/>
      <protection/>
    </xf>
    <xf numFmtId="188" fontId="1" fillId="0" borderId="7" xfId="30" applyNumberFormat="1" applyFont="1" applyFill="1" applyBorder="1" applyAlignment="1">
      <alignment vertical="center"/>
      <protection/>
    </xf>
    <xf numFmtId="0" fontId="1" fillId="0" borderId="8" xfId="30" applyFont="1" applyFill="1" applyBorder="1" applyAlignment="1">
      <alignment vertical="center"/>
      <protection/>
    </xf>
    <xf numFmtId="0" fontId="1" fillId="0" borderId="7" xfId="30" applyFont="1" applyFill="1" applyBorder="1" applyAlignment="1">
      <alignment horizontal="distributed" vertical="center"/>
      <protection/>
    </xf>
    <xf numFmtId="186" fontId="1" fillId="0" borderId="8" xfId="30" applyNumberFormat="1" applyFont="1" applyFill="1" applyBorder="1" applyAlignment="1">
      <alignment vertical="center"/>
      <protection/>
    </xf>
    <xf numFmtId="186" fontId="1" fillId="0" borderId="7" xfId="30" applyNumberFormat="1" applyFont="1" applyFill="1" applyBorder="1" applyAlignment="1">
      <alignment horizontal="distributed" vertical="center"/>
      <protection/>
    </xf>
    <xf numFmtId="0" fontId="1" fillId="0" borderId="11" xfId="30" applyFont="1" applyFill="1" applyBorder="1" applyAlignment="1">
      <alignment vertical="center"/>
      <protection/>
    </xf>
    <xf numFmtId="0" fontId="1" fillId="0" borderId="10" xfId="30" applyFont="1" applyFill="1" applyBorder="1" applyAlignment="1">
      <alignment horizontal="distributed" vertical="center"/>
      <protection/>
    </xf>
    <xf numFmtId="188" fontId="1" fillId="0" borderId="11" xfId="30" applyNumberFormat="1" applyFont="1" applyFill="1" applyBorder="1" applyAlignment="1">
      <alignment vertical="center"/>
      <protection/>
    </xf>
    <xf numFmtId="188" fontId="1" fillId="0" borderId="12" xfId="30" applyNumberFormat="1" applyFont="1" applyFill="1" applyBorder="1" applyAlignment="1">
      <alignment vertical="center"/>
      <protection/>
    </xf>
    <xf numFmtId="188" fontId="1" fillId="0" borderId="10" xfId="30" applyNumberFormat="1" applyFont="1" applyFill="1" applyBorder="1" applyAlignment="1">
      <alignment vertical="center"/>
      <protection/>
    </xf>
    <xf numFmtId="0" fontId="1" fillId="0" borderId="0" xfId="30" applyFont="1" applyFill="1" applyAlignment="1">
      <alignment horizontal="distributed" vertical="center"/>
      <protection/>
    </xf>
    <xf numFmtId="0" fontId="1" fillId="0" borderId="0" xfId="31" applyFont="1">
      <alignment/>
      <protection/>
    </xf>
    <xf numFmtId="0" fontId="7" fillId="0" borderId="0" xfId="31" applyFont="1">
      <alignment/>
      <protection/>
    </xf>
    <xf numFmtId="41" fontId="1" fillId="0" borderId="0" xfId="31" applyNumberFormat="1" applyFont="1">
      <alignment/>
      <protection/>
    </xf>
    <xf numFmtId="0" fontId="1" fillId="0" borderId="0" xfId="31" applyFont="1" applyAlignment="1">
      <alignment horizontal="right"/>
      <protection/>
    </xf>
    <xf numFmtId="0" fontId="1" fillId="0" borderId="0" xfId="31" applyFont="1" applyBorder="1">
      <alignment/>
      <protection/>
    </xf>
    <xf numFmtId="0" fontId="1" fillId="0" borderId="1" xfId="31" applyFont="1" applyBorder="1" applyAlignment="1">
      <alignment horizontal="center" vertical="center"/>
      <protection/>
    </xf>
    <xf numFmtId="0" fontId="1" fillId="0" borderId="1" xfId="31" applyFont="1" applyBorder="1" applyAlignment="1">
      <alignment horizontal="center" vertical="center" wrapText="1"/>
      <protection/>
    </xf>
    <xf numFmtId="0" fontId="1" fillId="0" borderId="1" xfId="31" applyNumberFormat="1" applyFont="1" applyBorder="1" applyAlignment="1">
      <alignment horizontal="center" vertical="center" wrapText="1"/>
      <protection/>
    </xf>
    <xf numFmtId="0" fontId="1" fillId="0" borderId="1" xfId="31" applyFont="1" applyBorder="1" applyAlignment="1">
      <alignment horizontal="distributed" vertical="center" wrapText="1"/>
      <protection/>
    </xf>
    <xf numFmtId="0" fontId="1" fillId="0" borderId="16" xfId="31" applyFont="1" applyBorder="1" applyAlignment="1">
      <alignment horizontal="center"/>
      <protection/>
    </xf>
    <xf numFmtId="0" fontId="1" fillId="0" borderId="6" xfId="31" applyFont="1" applyBorder="1">
      <alignment/>
      <protection/>
    </xf>
    <xf numFmtId="41" fontId="1" fillId="0" borderId="16" xfId="31" applyNumberFormat="1" applyFont="1" applyBorder="1">
      <alignment/>
      <protection/>
    </xf>
    <xf numFmtId="41" fontId="1" fillId="0" borderId="4" xfId="31" applyNumberFormat="1" applyFont="1" applyBorder="1">
      <alignment/>
      <protection/>
    </xf>
    <xf numFmtId="41" fontId="1" fillId="0" borderId="6" xfId="31" applyNumberFormat="1" applyFont="1" applyBorder="1">
      <alignment/>
      <protection/>
    </xf>
    <xf numFmtId="0" fontId="1" fillId="0" borderId="8" xfId="31" applyFont="1" applyBorder="1" applyAlignment="1">
      <alignment horizontal="distributed" vertical="center"/>
      <protection/>
    </xf>
    <xf numFmtId="0" fontId="0" fillId="0" borderId="7" xfId="31" applyBorder="1" applyAlignment="1">
      <alignment horizontal="distributed" vertical="center"/>
      <protection/>
    </xf>
    <xf numFmtId="41" fontId="1" fillId="0" borderId="8" xfId="31" applyNumberFormat="1" applyFont="1" applyBorder="1">
      <alignment/>
      <protection/>
    </xf>
    <xf numFmtId="41" fontId="1" fillId="0" borderId="0" xfId="31" applyNumberFormat="1" applyFont="1" applyBorder="1">
      <alignment/>
      <protection/>
    </xf>
    <xf numFmtId="41" fontId="1" fillId="0" borderId="7" xfId="31" applyNumberFormat="1" applyFont="1" applyBorder="1">
      <alignment/>
      <protection/>
    </xf>
    <xf numFmtId="191" fontId="1" fillId="0" borderId="8" xfId="31" applyNumberFormat="1" applyFont="1" applyBorder="1">
      <alignment/>
      <protection/>
    </xf>
    <xf numFmtId="191" fontId="1" fillId="0" borderId="0" xfId="31" applyNumberFormat="1" applyFont="1" applyBorder="1">
      <alignment/>
      <protection/>
    </xf>
    <xf numFmtId="0" fontId="1" fillId="0" borderId="8" xfId="31" applyFont="1" applyBorder="1" applyAlignment="1" quotePrefix="1">
      <alignment horizontal="left" vertical="center" indent="9"/>
      <protection/>
    </xf>
    <xf numFmtId="0" fontId="0" fillId="0" borderId="7" xfId="31" applyBorder="1" applyAlignment="1">
      <alignment horizontal="left" indent="9"/>
      <protection/>
    </xf>
    <xf numFmtId="0" fontId="9" fillId="0" borderId="0" xfId="31" applyFont="1" applyBorder="1">
      <alignment/>
      <protection/>
    </xf>
    <xf numFmtId="41" fontId="9" fillId="0" borderId="8" xfId="31" applyNumberFormat="1" applyFont="1" applyBorder="1">
      <alignment/>
      <protection/>
    </xf>
    <xf numFmtId="41" fontId="9" fillId="0" borderId="0" xfId="31" applyNumberFormat="1" applyFont="1" applyBorder="1">
      <alignment/>
      <protection/>
    </xf>
    <xf numFmtId="41" fontId="9" fillId="0" borderId="7" xfId="31" applyNumberFormat="1" applyFont="1" applyBorder="1">
      <alignment/>
      <protection/>
    </xf>
    <xf numFmtId="0" fontId="9" fillId="0" borderId="0" xfId="31" applyFont="1">
      <alignment/>
      <protection/>
    </xf>
    <xf numFmtId="0" fontId="8" fillId="0" borderId="0" xfId="31" applyFont="1" applyBorder="1">
      <alignment/>
      <protection/>
    </xf>
    <xf numFmtId="0" fontId="8" fillId="0" borderId="8" xfId="31" applyFont="1" applyBorder="1" applyAlignment="1">
      <alignment horizontal="center"/>
      <protection/>
    </xf>
    <xf numFmtId="0" fontId="8" fillId="0" borderId="7" xfId="31" applyFont="1" applyBorder="1" quotePrefix="1">
      <alignment/>
      <protection/>
    </xf>
    <xf numFmtId="41" fontId="8" fillId="0" borderId="8" xfId="31" applyNumberFormat="1" applyFont="1" applyBorder="1">
      <alignment/>
      <protection/>
    </xf>
    <xf numFmtId="41" fontId="8" fillId="0" borderId="0" xfId="31" applyNumberFormat="1" applyFont="1" applyBorder="1">
      <alignment/>
      <protection/>
    </xf>
    <xf numFmtId="41" fontId="8" fillId="0" borderId="0" xfId="31" applyNumberFormat="1" applyFont="1">
      <alignment/>
      <protection/>
    </xf>
    <xf numFmtId="41" fontId="8" fillId="0" borderId="7" xfId="31" applyNumberFormat="1" applyFont="1" applyBorder="1">
      <alignment/>
      <protection/>
    </xf>
    <xf numFmtId="0" fontId="8" fillId="0" borderId="0" xfId="31" applyFont="1">
      <alignment/>
      <protection/>
    </xf>
    <xf numFmtId="0" fontId="9" fillId="0" borderId="8" xfId="31" applyFont="1" applyBorder="1" applyAlignment="1">
      <alignment horizontal="center"/>
      <protection/>
    </xf>
    <xf numFmtId="0" fontId="9" fillId="0" borderId="7" xfId="31" applyFont="1" applyBorder="1" applyAlignment="1">
      <alignment horizontal="distributed"/>
      <protection/>
    </xf>
    <xf numFmtId="41" fontId="9" fillId="0" borderId="0" xfId="31" applyNumberFormat="1" applyFont="1">
      <alignment/>
      <protection/>
    </xf>
    <xf numFmtId="0" fontId="1" fillId="0" borderId="8" xfId="31" applyFont="1" applyBorder="1" applyAlignment="1">
      <alignment horizontal="center"/>
      <protection/>
    </xf>
    <xf numFmtId="0" fontId="1" fillId="0" borderId="7" xfId="31" applyFont="1" applyBorder="1" applyAlignment="1">
      <alignment horizontal="distributed"/>
      <protection/>
    </xf>
    <xf numFmtId="41" fontId="1" fillId="0" borderId="8" xfId="17" applyNumberFormat="1" applyFont="1" applyFill="1" applyBorder="1" applyAlignment="1">
      <alignment horizontal="right" vertical="center"/>
    </xf>
    <xf numFmtId="41" fontId="1" fillId="0" borderId="0" xfId="17" applyNumberFormat="1" applyFont="1" applyAlignment="1">
      <alignment/>
    </xf>
    <xf numFmtId="0" fontId="1" fillId="0" borderId="7" xfId="31" applyFont="1" applyBorder="1" applyAlignment="1">
      <alignment/>
      <protection/>
    </xf>
    <xf numFmtId="0" fontId="1" fillId="0" borderId="7" xfId="31" applyFont="1" applyBorder="1">
      <alignment/>
      <protection/>
    </xf>
    <xf numFmtId="0" fontId="9" fillId="0" borderId="7" xfId="31" applyFont="1" applyBorder="1" applyAlignment="1">
      <alignment/>
      <protection/>
    </xf>
    <xf numFmtId="41" fontId="9" fillId="0" borderId="7" xfId="17" applyNumberFormat="1" applyFont="1" applyFill="1" applyBorder="1" applyAlignment="1">
      <alignment horizontal="right" vertical="center"/>
    </xf>
    <xf numFmtId="0" fontId="1" fillId="0" borderId="11" xfId="31" applyFont="1" applyBorder="1" applyAlignment="1">
      <alignment horizontal="center"/>
      <protection/>
    </xf>
    <xf numFmtId="0" fontId="1" fillId="0" borderId="10" xfId="31" applyFont="1" applyBorder="1" applyAlignment="1">
      <alignment/>
      <protection/>
    </xf>
    <xf numFmtId="41" fontId="1" fillId="0" borderId="11" xfId="17" applyNumberFormat="1" applyFont="1" applyFill="1" applyBorder="1" applyAlignment="1">
      <alignment horizontal="right" vertical="center"/>
    </xf>
    <xf numFmtId="41" fontId="1" fillId="0" borderId="12" xfId="17" applyNumberFormat="1" applyFont="1" applyFill="1" applyBorder="1" applyAlignment="1">
      <alignment horizontal="right" vertical="center"/>
    </xf>
    <xf numFmtId="41" fontId="1" fillId="0" borderId="12" xfId="31" applyNumberFormat="1" applyFont="1" applyBorder="1">
      <alignment/>
      <protection/>
    </xf>
    <xf numFmtId="41" fontId="1" fillId="0" borderId="10" xfId="17" applyNumberFormat="1" applyFont="1" applyFill="1" applyBorder="1" applyAlignment="1">
      <alignment horizontal="right" vertical="center"/>
    </xf>
    <xf numFmtId="0" fontId="1" fillId="0" borderId="0" xfId="32" applyFont="1" applyFill="1" applyAlignment="1">
      <alignment horizontal="center"/>
      <protection/>
    </xf>
    <xf numFmtId="0" fontId="7" fillId="0" borderId="0" xfId="32" applyFont="1" applyFill="1" applyAlignment="1">
      <alignment/>
      <protection/>
    </xf>
    <xf numFmtId="0" fontId="1" fillId="0" borderId="0" xfId="32" applyFont="1" applyFill="1">
      <alignment/>
      <protection/>
    </xf>
    <xf numFmtId="0" fontId="1" fillId="0" borderId="0" xfId="32" applyFont="1" applyFill="1" applyAlignment="1">
      <alignment horizontal="right"/>
      <protection/>
    </xf>
    <xf numFmtId="0" fontId="1" fillId="0" borderId="19" xfId="32" applyFont="1" applyFill="1" applyBorder="1" applyAlignment="1">
      <alignment horizontal="center" vertical="center"/>
      <protection/>
    </xf>
    <xf numFmtId="0" fontId="1" fillId="0" borderId="3" xfId="32" applyFont="1" applyFill="1" applyBorder="1" applyAlignment="1">
      <alignment horizontal="distributed"/>
      <protection/>
    </xf>
    <xf numFmtId="0" fontId="1" fillId="0" borderId="19" xfId="32" applyFont="1" applyFill="1" applyBorder="1" applyAlignment="1">
      <alignment horizontal="distributed" vertical="center"/>
      <protection/>
    </xf>
    <xf numFmtId="0" fontId="1" fillId="0" borderId="19" xfId="32" applyFont="1" applyFill="1" applyBorder="1" applyAlignment="1">
      <alignment horizontal="center" vertical="center" wrapText="1"/>
      <protection/>
    </xf>
    <xf numFmtId="38" fontId="1" fillId="0" borderId="19" xfId="17" applyFont="1" applyFill="1" applyBorder="1" applyAlignment="1">
      <alignment horizontal="distributed" vertical="center" wrapText="1"/>
    </xf>
    <xf numFmtId="0" fontId="1" fillId="0" borderId="18" xfId="32" applyFont="1" applyFill="1" applyBorder="1" applyAlignment="1">
      <alignment horizontal="center" vertical="center"/>
      <protection/>
    </xf>
    <xf numFmtId="0" fontId="9" fillId="0" borderId="0" xfId="32" applyFont="1" applyFill="1" applyAlignment="1">
      <alignment horizontal="center"/>
      <protection/>
    </xf>
    <xf numFmtId="0" fontId="9" fillId="0" borderId="7" xfId="32" applyFont="1" applyFill="1" applyBorder="1" applyAlignment="1">
      <alignment horizontal="distributed" vertical="center"/>
      <protection/>
    </xf>
    <xf numFmtId="41" fontId="9" fillId="0" borderId="16" xfId="17" applyNumberFormat="1" applyFont="1" applyFill="1" applyBorder="1" applyAlignment="1">
      <alignment vertical="center"/>
    </xf>
    <xf numFmtId="41" fontId="9" fillId="0" borderId="4" xfId="17" applyNumberFormat="1" applyFont="1" applyFill="1" applyBorder="1" applyAlignment="1">
      <alignment vertical="center"/>
    </xf>
    <xf numFmtId="41" fontId="9" fillId="0" borderId="6" xfId="17" applyNumberFormat="1" applyFont="1" applyFill="1" applyBorder="1" applyAlignment="1">
      <alignment vertical="center"/>
    </xf>
    <xf numFmtId="0" fontId="9" fillId="0" borderId="0" xfId="32" applyFont="1" applyFill="1">
      <alignment/>
      <protection/>
    </xf>
    <xf numFmtId="0" fontId="9" fillId="0" borderId="8" xfId="32" applyFont="1" applyFill="1" applyBorder="1" applyAlignment="1">
      <alignment horizontal="center"/>
      <protection/>
    </xf>
    <xf numFmtId="0" fontId="9" fillId="0" borderId="0" xfId="32" applyFont="1" applyFill="1" applyBorder="1" applyAlignment="1">
      <alignment horizontal="center"/>
      <protection/>
    </xf>
    <xf numFmtId="41" fontId="9" fillId="0" borderId="8" xfId="17" applyNumberFormat="1" applyFont="1" applyFill="1" applyBorder="1" applyAlignment="1">
      <alignment vertical="center"/>
    </xf>
    <xf numFmtId="41" fontId="9" fillId="0" borderId="0" xfId="17" applyNumberFormat="1" applyFont="1" applyFill="1" applyBorder="1" applyAlignment="1">
      <alignment vertical="center"/>
    </xf>
    <xf numFmtId="41" fontId="9" fillId="0" borderId="7" xfId="17" applyNumberFormat="1" applyFont="1" applyFill="1" applyBorder="1" applyAlignment="1">
      <alignment vertical="center"/>
    </xf>
    <xf numFmtId="0" fontId="8" fillId="0" borderId="0" xfId="32" applyFont="1" applyFill="1" applyAlignment="1">
      <alignment horizontal="center"/>
      <protection/>
    </xf>
    <xf numFmtId="0" fontId="8" fillId="0" borderId="8" xfId="32" applyFont="1" applyFill="1" applyBorder="1" applyAlignment="1">
      <alignment horizontal="center"/>
      <protection/>
    </xf>
    <xf numFmtId="0" fontId="8" fillId="0" borderId="0" xfId="32" applyFont="1" applyFill="1" applyBorder="1" applyAlignment="1">
      <alignment horizontal="center"/>
      <protection/>
    </xf>
    <xf numFmtId="0" fontId="8" fillId="0" borderId="7" xfId="32" applyFont="1" applyFill="1" applyBorder="1" applyAlignment="1">
      <alignment horizontal="center"/>
      <protection/>
    </xf>
    <xf numFmtId="41" fontId="9" fillId="0" borderId="8" xfId="32" applyNumberFormat="1" applyFont="1" applyFill="1" applyBorder="1" applyAlignment="1">
      <alignment vertical="center"/>
      <protection/>
    </xf>
    <xf numFmtId="41" fontId="9" fillId="0" borderId="0" xfId="32" applyNumberFormat="1" applyFont="1" applyFill="1" applyBorder="1" applyAlignment="1">
      <alignment vertical="center"/>
      <protection/>
    </xf>
    <xf numFmtId="41" fontId="9" fillId="0" borderId="7" xfId="32" applyNumberFormat="1" applyFont="1" applyFill="1" applyBorder="1" applyAlignment="1">
      <alignment vertical="center"/>
      <protection/>
    </xf>
    <xf numFmtId="0" fontId="8" fillId="0" borderId="0" xfId="32" applyFont="1" applyFill="1">
      <alignment/>
      <protection/>
    </xf>
    <xf numFmtId="38" fontId="9" fillId="0" borderId="0" xfId="17" applyFont="1" applyFill="1" applyBorder="1" applyAlignment="1">
      <alignment horizontal="distributed" vertical="center"/>
    </xf>
    <xf numFmtId="38" fontId="9" fillId="0" borderId="7" xfId="17" applyFont="1" applyFill="1" applyBorder="1" applyAlignment="1">
      <alignment horizontal="distributed" vertical="center"/>
    </xf>
    <xf numFmtId="0" fontId="1" fillId="0" borderId="8" xfId="32" applyFont="1" applyFill="1" applyBorder="1" applyAlignment="1">
      <alignment horizontal="center"/>
      <protection/>
    </xf>
    <xf numFmtId="0" fontId="1" fillId="0" borderId="0" xfId="32" applyFont="1" applyFill="1" applyBorder="1" applyAlignment="1">
      <alignment horizontal="center"/>
      <protection/>
    </xf>
    <xf numFmtId="0" fontId="1" fillId="0" borderId="7" xfId="32" applyFont="1" applyFill="1" applyBorder="1" applyAlignment="1">
      <alignment horizontal="center"/>
      <protection/>
    </xf>
    <xf numFmtId="41" fontId="15" fillId="0" borderId="8" xfId="32" applyNumberFormat="1" applyFont="1" applyFill="1" applyBorder="1" applyAlignment="1">
      <alignment vertical="center"/>
      <protection/>
    </xf>
    <xf numFmtId="41" fontId="15" fillId="0" borderId="0" xfId="32" applyNumberFormat="1" applyFont="1" applyFill="1" applyBorder="1" applyAlignment="1">
      <alignment vertical="center"/>
      <protection/>
    </xf>
    <xf numFmtId="41" fontId="15" fillId="0" borderId="7" xfId="32" applyNumberFormat="1" applyFont="1" applyFill="1" applyBorder="1" applyAlignment="1">
      <alignment vertical="center"/>
      <protection/>
    </xf>
    <xf numFmtId="38" fontId="8" fillId="0" borderId="7" xfId="17" applyFont="1" applyFill="1" applyBorder="1" applyAlignment="1">
      <alignment horizontal="distributed" vertical="center"/>
    </xf>
    <xf numFmtId="41" fontId="1" fillId="0" borderId="8" xfId="32" applyNumberFormat="1" applyFont="1" applyFill="1" applyBorder="1" applyAlignment="1">
      <alignment vertical="center"/>
      <protection/>
    </xf>
    <xf numFmtId="41" fontId="1" fillId="0" borderId="0" xfId="32" applyNumberFormat="1" applyFont="1" applyFill="1" applyBorder="1" applyAlignment="1">
      <alignment vertical="center"/>
      <protection/>
    </xf>
    <xf numFmtId="41" fontId="1" fillId="0" borderId="7" xfId="32" applyNumberFormat="1" applyFont="1" applyFill="1" applyBorder="1" applyAlignment="1">
      <alignment vertical="center"/>
      <protection/>
    </xf>
    <xf numFmtId="0" fontId="1" fillId="0" borderId="0" xfId="32" applyFont="1" applyFill="1" applyAlignment="1">
      <alignment horizontal="center" vertical="center"/>
      <protection/>
    </xf>
    <xf numFmtId="0" fontId="1" fillId="0" borderId="8" xfId="32" applyFont="1" applyFill="1" applyBorder="1" applyAlignment="1">
      <alignment horizontal="center" vertical="center"/>
      <protection/>
    </xf>
    <xf numFmtId="0" fontId="1" fillId="0" borderId="0" xfId="32" applyFont="1" applyFill="1" applyBorder="1" applyAlignment="1">
      <alignment horizontal="center" vertical="center"/>
      <protection/>
    </xf>
    <xf numFmtId="0" fontId="1" fillId="0" borderId="0" xfId="32" applyFont="1" applyFill="1" applyAlignment="1">
      <alignment vertical="center"/>
      <protection/>
    </xf>
    <xf numFmtId="0" fontId="1" fillId="0" borderId="11" xfId="32" applyFont="1" applyFill="1" applyBorder="1" applyAlignment="1">
      <alignment horizontal="center"/>
      <protection/>
    </xf>
    <xf numFmtId="0" fontId="1" fillId="0" borderId="12" xfId="32" applyFont="1" applyFill="1" applyBorder="1" applyAlignment="1">
      <alignment horizontal="center"/>
      <protection/>
    </xf>
    <xf numFmtId="38" fontId="8" fillId="0" borderId="10" xfId="17" applyFont="1" applyFill="1" applyBorder="1" applyAlignment="1">
      <alignment horizontal="distributed" vertical="center"/>
    </xf>
    <xf numFmtId="41" fontId="1" fillId="0" borderId="11" xfId="32" applyNumberFormat="1" applyFont="1" applyFill="1" applyBorder="1" applyAlignment="1">
      <alignment vertical="center"/>
      <protection/>
    </xf>
    <xf numFmtId="41" fontId="1" fillId="0" borderId="12" xfId="32" applyNumberFormat="1" applyFont="1" applyFill="1" applyBorder="1" applyAlignment="1">
      <alignment vertical="center"/>
      <protection/>
    </xf>
    <xf numFmtId="41" fontId="1" fillId="0" borderId="10" xfId="17" applyNumberFormat="1" applyFont="1" applyFill="1" applyBorder="1" applyAlignment="1">
      <alignment vertical="center"/>
    </xf>
    <xf numFmtId="0" fontId="1" fillId="0" borderId="0" xfId="32" applyFont="1" applyFill="1" applyAlignment="1">
      <alignment/>
      <protection/>
    </xf>
    <xf numFmtId="0" fontId="1" fillId="0" borderId="0" xfId="32" applyFont="1" applyFill="1" applyBorder="1">
      <alignment/>
      <protection/>
    </xf>
    <xf numFmtId="181" fontId="1" fillId="0" borderId="0" xfId="32" applyNumberFormat="1" applyFont="1" applyFill="1" applyAlignment="1">
      <alignment horizontal="center"/>
      <protection/>
    </xf>
    <xf numFmtId="41" fontId="1" fillId="0" borderId="0" xfId="32" applyNumberFormat="1" applyFont="1" applyFill="1" applyAlignment="1">
      <alignment horizontal="center"/>
      <protection/>
    </xf>
    <xf numFmtId="0" fontId="1" fillId="0" borderId="0" xfId="33" applyFont="1" applyAlignment="1">
      <alignment vertical="center"/>
      <protection/>
    </xf>
    <xf numFmtId="0" fontId="7" fillId="0" borderId="0" xfId="33" applyFont="1" applyAlignment="1">
      <alignment vertical="center"/>
      <protection/>
    </xf>
    <xf numFmtId="0" fontId="1" fillId="0" borderId="0" xfId="33" applyFont="1" applyFill="1" applyAlignment="1">
      <alignment vertical="center"/>
      <protection/>
    </xf>
    <xf numFmtId="0" fontId="8" fillId="0" borderId="0" xfId="33" applyFont="1" applyAlignment="1">
      <alignment horizontal="right" vertical="center"/>
      <protection/>
    </xf>
    <xf numFmtId="0" fontId="1" fillId="0" borderId="0" xfId="33" applyFont="1" applyBorder="1" applyAlignment="1">
      <alignment vertical="center"/>
      <protection/>
    </xf>
    <xf numFmtId="0" fontId="1" fillId="0" borderId="17" xfId="33" applyFont="1" applyBorder="1" applyAlignment="1">
      <alignment vertical="center"/>
      <protection/>
    </xf>
    <xf numFmtId="0" fontId="1" fillId="0" borderId="24" xfId="33" applyFont="1" applyBorder="1" applyAlignment="1">
      <alignment vertical="center"/>
      <protection/>
    </xf>
    <xf numFmtId="0" fontId="1" fillId="0" borderId="25" xfId="33" applyFont="1" applyBorder="1" applyAlignment="1">
      <alignment horizontal="distributed" vertical="center"/>
      <protection/>
    </xf>
    <xf numFmtId="0" fontId="1" fillId="0" borderId="17" xfId="33" applyFont="1" applyBorder="1" applyAlignment="1">
      <alignment horizontal="center" vertical="center"/>
      <protection/>
    </xf>
    <xf numFmtId="0" fontId="1" fillId="0" borderId="21" xfId="33" applyFont="1" applyBorder="1" applyAlignment="1">
      <alignment horizontal="center" vertical="center" wrapText="1"/>
      <protection/>
    </xf>
    <xf numFmtId="0" fontId="1" fillId="0" borderId="21" xfId="33" applyFont="1" applyBorder="1" applyAlignment="1">
      <alignment vertical="center"/>
      <protection/>
    </xf>
    <xf numFmtId="0" fontId="1" fillId="0" borderId="8" xfId="33" applyFont="1" applyBorder="1" applyAlignment="1">
      <alignment horizontal="center" vertical="center"/>
      <protection/>
    </xf>
    <xf numFmtId="0" fontId="1" fillId="0" borderId="3" xfId="33" applyFont="1" applyBorder="1" applyAlignment="1">
      <alignment horizontal="center" vertical="center"/>
      <protection/>
    </xf>
    <xf numFmtId="0" fontId="1" fillId="0" borderId="3" xfId="33" applyFont="1" applyBorder="1" applyAlignment="1">
      <alignment horizontal="center" vertical="center" wrapText="1"/>
      <protection/>
    </xf>
    <xf numFmtId="0" fontId="1" fillId="0" borderId="11" xfId="33" applyFont="1" applyFill="1" applyBorder="1" applyAlignment="1">
      <alignment horizontal="center" vertical="center"/>
      <protection/>
    </xf>
    <xf numFmtId="0" fontId="1" fillId="0" borderId="11" xfId="33" applyFont="1" applyBorder="1" applyAlignment="1">
      <alignment vertical="center"/>
      <protection/>
    </xf>
    <xf numFmtId="0" fontId="1" fillId="0" borderId="12" xfId="33" applyFont="1" applyBorder="1" applyAlignment="1">
      <alignment vertical="center"/>
      <protection/>
    </xf>
    <xf numFmtId="0" fontId="1" fillId="0" borderId="10" xfId="33" applyFont="1" applyBorder="1" applyAlignment="1">
      <alignment horizontal="distributed" vertical="center"/>
      <protection/>
    </xf>
    <xf numFmtId="0" fontId="1" fillId="0" borderId="19" xfId="33" applyFont="1" applyBorder="1" applyAlignment="1">
      <alignment horizontal="center" vertical="center" wrapText="1"/>
      <protection/>
    </xf>
    <xf numFmtId="0" fontId="1" fillId="0" borderId="19" xfId="33" applyFont="1" applyFill="1" applyBorder="1" applyAlignment="1">
      <alignment horizontal="center" vertical="center"/>
      <protection/>
    </xf>
    <xf numFmtId="0" fontId="1" fillId="0" borderId="18" xfId="33" applyFont="1" applyFill="1" applyBorder="1" applyAlignment="1">
      <alignment horizontal="center" vertical="center"/>
      <protection/>
    </xf>
    <xf numFmtId="0" fontId="1" fillId="0" borderId="8" xfId="33" applyFont="1" applyBorder="1" applyAlignment="1">
      <alignment vertical="center"/>
      <protection/>
    </xf>
    <xf numFmtId="3" fontId="1" fillId="0" borderId="16" xfId="33" applyNumberFormat="1" applyFont="1" applyBorder="1" applyAlignment="1">
      <alignment vertical="center"/>
      <protection/>
    </xf>
    <xf numFmtId="3" fontId="1" fillId="0" borderId="4" xfId="33" applyNumberFormat="1" applyFont="1" applyBorder="1" applyAlignment="1">
      <alignment vertical="center"/>
      <protection/>
    </xf>
    <xf numFmtId="3" fontId="1" fillId="0" borderId="4" xfId="33" applyNumberFormat="1" applyFont="1" applyFill="1" applyBorder="1" applyAlignment="1">
      <alignment vertical="center"/>
      <protection/>
    </xf>
    <xf numFmtId="192" fontId="15" fillId="0" borderId="4" xfId="33" applyNumberFormat="1" applyFont="1" applyFill="1" applyBorder="1" applyAlignment="1">
      <alignment vertical="center"/>
      <protection/>
    </xf>
    <xf numFmtId="3" fontId="1" fillId="0" borderId="6" xfId="33" applyNumberFormat="1" applyFont="1" applyFill="1" applyBorder="1" applyAlignment="1">
      <alignment vertical="center"/>
      <protection/>
    </xf>
    <xf numFmtId="0" fontId="9" fillId="0" borderId="0" xfId="33" applyFont="1" applyAlignment="1">
      <alignment vertical="center"/>
      <protection/>
    </xf>
    <xf numFmtId="38" fontId="9" fillId="0" borderId="0" xfId="17" applyFont="1" applyFill="1" applyBorder="1" applyAlignment="1">
      <alignment vertical="center"/>
    </xf>
    <xf numFmtId="38" fontId="9" fillId="0" borderId="7" xfId="17" applyFont="1" applyFill="1" applyBorder="1" applyAlignment="1">
      <alignment vertical="center"/>
    </xf>
    <xf numFmtId="0" fontId="9" fillId="0" borderId="0" xfId="33" applyFont="1" applyFill="1" applyAlignment="1">
      <alignment vertical="center"/>
      <protection/>
    </xf>
    <xf numFmtId="0" fontId="1" fillId="0" borderId="7" xfId="33" applyFont="1" applyBorder="1" applyAlignment="1">
      <alignment horizontal="left" vertical="center"/>
      <protection/>
    </xf>
    <xf numFmtId="3" fontId="1" fillId="0" borderId="0" xfId="33" applyNumberFormat="1" applyFont="1" applyFill="1" applyBorder="1" applyAlignment="1">
      <alignment vertical="center"/>
      <protection/>
    </xf>
    <xf numFmtId="3" fontId="1" fillId="0" borderId="7" xfId="33" applyNumberFormat="1" applyFont="1" applyFill="1" applyBorder="1" applyAlignment="1">
      <alignment vertical="center"/>
      <protection/>
    </xf>
    <xf numFmtId="185" fontId="1" fillId="0" borderId="0" xfId="17" applyNumberFormat="1" applyFont="1" applyFill="1" applyBorder="1" applyAlignment="1">
      <alignment vertical="center"/>
    </xf>
    <xf numFmtId="38" fontId="1" fillId="0" borderId="7" xfId="17" applyFont="1" applyFill="1" applyBorder="1" applyAlignment="1">
      <alignment vertical="center"/>
    </xf>
    <xf numFmtId="3" fontId="1" fillId="0" borderId="8" xfId="33" applyNumberFormat="1" applyFont="1" applyBorder="1" applyAlignment="1">
      <alignment vertical="center"/>
      <protection/>
    </xf>
    <xf numFmtId="38" fontId="1" fillId="0" borderId="0" xfId="17" applyFont="1" applyFill="1" applyBorder="1" applyAlignment="1">
      <alignment horizontal="right" vertical="center"/>
    </xf>
    <xf numFmtId="193" fontId="1" fillId="0" borderId="0" xfId="33" applyNumberFormat="1" applyFont="1" applyAlignment="1">
      <alignment vertical="center"/>
      <protection/>
    </xf>
    <xf numFmtId="193" fontId="1" fillId="0" borderId="8" xfId="33" applyNumberFormat="1" applyFont="1" applyBorder="1" applyAlignment="1">
      <alignment vertical="center"/>
      <protection/>
    </xf>
    <xf numFmtId="193" fontId="1" fillId="0" borderId="0" xfId="33" applyNumberFormat="1" applyFont="1" applyBorder="1" applyAlignment="1">
      <alignment vertical="center"/>
      <protection/>
    </xf>
    <xf numFmtId="189" fontId="1" fillId="0" borderId="8" xfId="17" applyNumberFormat="1" applyFont="1" applyBorder="1" applyAlignment="1">
      <alignment vertical="center"/>
    </xf>
    <xf numFmtId="182" fontId="1" fillId="0" borderId="0" xfId="17" applyNumberFormat="1" applyFont="1" applyFill="1" applyBorder="1" applyAlignment="1">
      <alignment vertical="center"/>
    </xf>
    <xf numFmtId="38" fontId="1" fillId="0" borderId="0" xfId="17" applyNumberFormat="1" applyFont="1" applyFill="1" applyBorder="1" applyAlignment="1">
      <alignment vertical="center"/>
    </xf>
    <xf numFmtId="182" fontId="1" fillId="0" borderId="7" xfId="17" applyNumberFormat="1" applyFont="1" applyBorder="1" applyAlignment="1">
      <alignment vertical="center"/>
    </xf>
    <xf numFmtId="193" fontId="1" fillId="0" borderId="0" xfId="33" applyNumberFormat="1" applyFont="1" applyFill="1" applyAlignment="1">
      <alignment vertical="center"/>
      <protection/>
    </xf>
    <xf numFmtId="193" fontId="1" fillId="0" borderId="8" xfId="33" applyNumberFormat="1" applyFont="1" applyFill="1" applyBorder="1" applyAlignment="1">
      <alignment vertical="center"/>
      <protection/>
    </xf>
    <xf numFmtId="0" fontId="1" fillId="0" borderId="0" xfId="33" applyFont="1" applyFill="1" applyBorder="1" applyAlignment="1">
      <alignment vertical="center"/>
      <protection/>
    </xf>
    <xf numFmtId="193" fontId="1" fillId="0" borderId="0" xfId="33" applyNumberFormat="1" applyFont="1" applyFill="1" applyBorder="1" applyAlignment="1">
      <alignment vertical="center"/>
      <protection/>
    </xf>
    <xf numFmtId="193" fontId="1" fillId="0" borderId="7" xfId="33" applyNumberFormat="1" applyFont="1" applyFill="1" applyBorder="1" applyAlignment="1">
      <alignment vertical="center"/>
      <protection/>
    </xf>
    <xf numFmtId="38" fontId="1" fillId="0" borderId="8" xfId="17" applyFont="1" applyFill="1" applyBorder="1" applyAlignment="1">
      <alignment vertical="center"/>
    </xf>
    <xf numFmtId="38" fontId="1" fillId="0" borderId="7" xfId="17" applyFont="1" applyFill="1" applyBorder="1" applyAlignment="1">
      <alignment horizontal="right" vertical="center"/>
    </xf>
    <xf numFmtId="0" fontId="1" fillId="0" borderId="8" xfId="33" applyFont="1" applyFill="1" applyBorder="1" applyAlignment="1">
      <alignment horizontal="center" vertical="center"/>
      <protection/>
    </xf>
    <xf numFmtId="0" fontId="1" fillId="0" borderId="8" xfId="33" applyFont="1" applyFill="1" applyBorder="1" applyAlignment="1">
      <alignment vertical="center"/>
      <protection/>
    </xf>
    <xf numFmtId="0" fontId="1" fillId="0" borderId="7" xfId="33" applyFont="1" applyFill="1" applyBorder="1" applyAlignment="1">
      <alignment vertical="center"/>
      <protection/>
    </xf>
    <xf numFmtId="182" fontId="1" fillId="0" borderId="8" xfId="17" applyNumberFormat="1" applyFont="1" applyBorder="1" applyAlignment="1">
      <alignment vertical="center"/>
    </xf>
    <xf numFmtId="0" fontId="1" fillId="0" borderId="7" xfId="33" applyFont="1" applyBorder="1" applyAlignment="1">
      <alignment vertical="center"/>
      <protection/>
    </xf>
    <xf numFmtId="194" fontId="9" fillId="0" borderId="8" xfId="33" applyNumberFormat="1" applyFont="1" applyBorder="1" applyAlignment="1">
      <alignment vertical="center"/>
      <protection/>
    </xf>
    <xf numFmtId="194" fontId="9" fillId="0" borderId="0" xfId="33" applyNumberFormat="1" applyFont="1" applyBorder="1" applyAlignment="1">
      <alignment vertical="center"/>
      <protection/>
    </xf>
    <xf numFmtId="194" fontId="9" fillId="0" borderId="7" xfId="33" applyNumberFormat="1" applyFont="1" applyBorder="1" applyAlignment="1">
      <alignment vertical="center"/>
      <protection/>
    </xf>
    <xf numFmtId="0" fontId="9" fillId="0" borderId="0" xfId="33" applyFont="1" applyBorder="1" applyAlignment="1">
      <alignment vertical="center"/>
      <protection/>
    </xf>
    <xf numFmtId="0" fontId="1" fillId="0" borderId="26" xfId="27" applyFont="1" applyBorder="1" applyAlignment="1">
      <alignment horizontal="center" vertical="center"/>
      <protection/>
    </xf>
    <xf numFmtId="0" fontId="9" fillId="0" borderId="0" xfId="33" applyFont="1" applyFill="1" applyBorder="1" applyAlignment="1">
      <alignment vertical="center"/>
      <protection/>
    </xf>
    <xf numFmtId="0" fontId="9" fillId="0" borderId="7" xfId="33" applyFont="1" applyBorder="1" applyAlignment="1">
      <alignment vertical="center"/>
      <protection/>
    </xf>
    <xf numFmtId="0" fontId="1" fillId="0" borderId="12" xfId="33" applyFont="1" applyFill="1" applyBorder="1" applyAlignment="1">
      <alignment vertical="center"/>
      <protection/>
    </xf>
    <xf numFmtId="0" fontId="1" fillId="0" borderId="10" xfId="33" applyFont="1" applyBorder="1" applyAlignment="1">
      <alignment vertical="center"/>
      <protection/>
    </xf>
    <xf numFmtId="0" fontId="8" fillId="0" borderId="0" xfId="33" applyFont="1" applyAlignment="1">
      <alignment vertical="center"/>
      <protection/>
    </xf>
    <xf numFmtId="195" fontId="1" fillId="0" borderId="0" xfId="33" applyNumberFormat="1" applyFont="1" applyFill="1" applyAlignment="1">
      <alignment vertical="center"/>
      <protection/>
    </xf>
    <xf numFmtId="38" fontId="7" fillId="0" borderId="0" xfId="17" applyFont="1" applyAlignment="1">
      <alignment/>
    </xf>
    <xf numFmtId="38" fontId="1" fillId="0" borderId="27" xfId="17" applyFont="1" applyBorder="1" applyAlignment="1">
      <alignment horizontal="distributed" vertical="center"/>
    </xf>
    <xf numFmtId="38" fontId="1" fillId="0" borderId="16" xfId="17" applyFont="1" applyBorder="1" applyAlignment="1">
      <alignment horizontal="distributed" vertical="center"/>
    </xf>
    <xf numFmtId="38" fontId="1" fillId="0" borderId="4" xfId="17" applyFont="1" applyBorder="1" applyAlignment="1">
      <alignment horizontal="distributed" vertical="center"/>
    </xf>
    <xf numFmtId="38" fontId="1" fillId="0" borderId="28" xfId="17" applyFont="1" applyBorder="1" applyAlignment="1">
      <alignment horizontal="distributed" vertical="center"/>
    </xf>
    <xf numFmtId="38" fontId="1" fillId="0" borderId="6" xfId="17" applyFont="1" applyBorder="1" applyAlignment="1">
      <alignment horizontal="distributed" vertical="center"/>
    </xf>
    <xf numFmtId="38" fontId="9" fillId="0" borderId="9" xfId="17" applyFont="1" applyBorder="1" applyAlignment="1">
      <alignment vertical="center"/>
    </xf>
    <xf numFmtId="38" fontId="9" fillId="0" borderId="7" xfId="17" applyFont="1" applyBorder="1" applyAlignment="1">
      <alignment vertical="center"/>
    </xf>
    <xf numFmtId="38" fontId="9" fillId="0" borderId="29" xfId="17" applyFont="1" applyBorder="1" applyAlignment="1">
      <alignment vertical="center"/>
    </xf>
    <xf numFmtId="38" fontId="1" fillId="0" borderId="29" xfId="17" applyFont="1" applyBorder="1" applyAlignment="1">
      <alignment vertical="center"/>
    </xf>
    <xf numFmtId="38" fontId="8" fillId="0" borderId="7" xfId="17" applyFont="1" applyBorder="1" applyAlignment="1">
      <alignment horizontal="distributed" vertical="center"/>
    </xf>
    <xf numFmtId="177" fontId="1" fillId="0" borderId="8" xfId="17" applyNumberFormat="1" applyFont="1" applyBorder="1" applyAlignment="1">
      <alignment horizontal="right" vertical="center"/>
    </xf>
    <xf numFmtId="177" fontId="1" fillId="0" borderId="0" xfId="17" applyNumberFormat="1" applyFont="1" applyBorder="1" applyAlignment="1">
      <alignment horizontal="right" vertical="center"/>
    </xf>
    <xf numFmtId="177" fontId="1" fillId="0" borderId="7" xfId="17" applyNumberFormat="1" applyFont="1" applyBorder="1" applyAlignment="1">
      <alignment horizontal="right" vertical="center"/>
    </xf>
    <xf numFmtId="38" fontId="1" fillId="0" borderId="30" xfId="17" applyFont="1" applyBorder="1" applyAlignment="1">
      <alignment vertical="center"/>
    </xf>
    <xf numFmtId="0" fontId="0" fillId="0" borderId="0" xfId="35">
      <alignment/>
      <protection/>
    </xf>
    <xf numFmtId="0" fontId="0" fillId="0" borderId="22" xfId="35" applyBorder="1">
      <alignment/>
      <protection/>
    </xf>
    <xf numFmtId="38" fontId="1" fillId="0" borderId="16" xfId="17" applyFont="1" applyBorder="1" applyAlignment="1">
      <alignment horizontal="right" vertical="center"/>
    </xf>
    <xf numFmtId="38" fontId="1" fillId="0" borderId="4" xfId="17" applyFont="1" applyBorder="1" applyAlignment="1" quotePrefix="1">
      <alignment horizontal="right" vertical="center"/>
    </xf>
    <xf numFmtId="182" fontId="1" fillId="0" borderId="4" xfId="17" applyNumberFormat="1" applyFont="1" applyBorder="1" applyAlignment="1">
      <alignment horizontal="right" vertical="center"/>
    </xf>
    <xf numFmtId="38" fontId="1" fillId="0" borderId="4" xfId="17" applyFont="1" applyBorder="1" applyAlignment="1">
      <alignment horizontal="right" vertical="center"/>
    </xf>
    <xf numFmtId="189" fontId="1" fillId="0" borderId="4" xfId="17" applyNumberFormat="1" applyFont="1" applyBorder="1" applyAlignment="1" quotePrefix="1">
      <alignment horizontal="right" vertical="center"/>
    </xf>
    <xf numFmtId="182" fontId="1" fillId="0" borderId="6" xfId="17" applyNumberFormat="1" applyFont="1" applyBorder="1" applyAlignment="1">
      <alignment horizontal="right" vertical="center"/>
    </xf>
    <xf numFmtId="0" fontId="13" fillId="0" borderId="0" xfId="35" applyFont="1" applyBorder="1">
      <alignment/>
      <protection/>
    </xf>
    <xf numFmtId="0" fontId="13" fillId="0" borderId="0" xfId="35" applyFont="1">
      <alignment/>
      <protection/>
    </xf>
    <xf numFmtId="38" fontId="1" fillId="0" borderId="8" xfId="17" applyFont="1" applyFill="1" applyBorder="1" applyAlignment="1">
      <alignment horizontal="distributed" vertical="center"/>
    </xf>
    <xf numFmtId="0" fontId="0" fillId="0" borderId="7" xfId="35" applyBorder="1" applyAlignment="1">
      <alignment horizontal="distributed" vertical="center"/>
      <protection/>
    </xf>
    <xf numFmtId="38" fontId="1" fillId="0" borderId="0" xfId="17" applyFont="1" applyBorder="1" applyAlignment="1" quotePrefix="1">
      <alignment horizontal="right" vertical="center"/>
    </xf>
    <xf numFmtId="182" fontId="1" fillId="0" borderId="0" xfId="17" applyNumberFormat="1" applyFont="1" applyBorder="1" applyAlignment="1">
      <alignment horizontal="right" vertical="center"/>
    </xf>
    <xf numFmtId="189" fontId="1" fillId="0" borderId="0" xfId="17" applyNumberFormat="1" applyFont="1" applyBorder="1" applyAlignment="1" quotePrefix="1">
      <alignment horizontal="right" vertical="center"/>
    </xf>
    <xf numFmtId="182" fontId="1" fillId="0" borderId="7" xfId="17" applyNumberFormat="1" applyFont="1" applyBorder="1" applyAlignment="1">
      <alignment horizontal="right" vertical="center"/>
    </xf>
    <xf numFmtId="38" fontId="9" fillId="0" borderId="8" xfId="17" applyFont="1" applyFill="1" applyBorder="1" applyAlignment="1">
      <alignment horizontal="distributed" vertical="center"/>
    </xf>
    <xf numFmtId="182" fontId="9" fillId="0" borderId="0" xfId="17" applyNumberFormat="1" applyFont="1" applyBorder="1" applyAlignment="1">
      <alignment horizontal="right" vertical="center"/>
    </xf>
    <xf numFmtId="189" fontId="9" fillId="0" borderId="0" xfId="17" applyNumberFormat="1" applyFont="1" applyBorder="1" applyAlignment="1" quotePrefix="1">
      <alignment horizontal="right" vertical="center"/>
    </xf>
    <xf numFmtId="182" fontId="9" fillId="0" borderId="7" xfId="17" applyNumberFormat="1" applyFont="1" applyBorder="1" applyAlignment="1">
      <alignment horizontal="right" vertical="center"/>
    </xf>
    <xf numFmtId="0" fontId="9" fillId="0" borderId="0" xfId="35" applyFont="1" applyBorder="1">
      <alignment/>
      <protection/>
    </xf>
    <xf numFmtId="0" fontId="9" fillId="0" borderId="0" xfId="35" applyFont="1">
      <alignment/>
      <protection/>
    </xf>
    <xf numFmtId="0" fontId="0" fillId="0" borderId="8" xfId="35" applyBorder="1">
      <alignment/>
      <protection/>
    </xf>
    <xf numFmtId="38" fontId="18" fillId="0" borderId="7" xfId="17" applyFont="1" applyFill="1" applyBorder="1" applyAlignment="1">
      <alignment horizontal="center" vertical="center"/>
    </xf>
    <xf numFmtId="38" fontId="18" fillId="0" borderId="8" xfId="17" applyFont="1" applyBorder="1" applyAlignment="1">
      <alignment horizontal="right" vertical="center"/>
    </xf>
    <xf numFmtId="38" fontId="19" fillId="0" borderId="0" xfId="17" applyFont="1" applyBorder="1" applyAlignment="1" quotePrefix="1">
      <alignment horizontal="right" vertical="center"/>
    </xf>
    <xf numFmtId="38" fontId="18" fillId="0" borderId="0" xfId="17" applyFont="1" applyBorder="1" applyAlignment="1">
      <alignment horizontal="right" vertical="center"/>
    </xf>
    <xf numFmtId="189" fontId="19" fillId="0" borderId="0" xfId="17" applyNumberFormat="1" applyFont="1" applyBorder="1" applyAlignment="1" quotePrefix="1">
      <alignment horizontal="right" vertical="center"/>
    </xf>
    <xf numFmtId="0" fontId="0" fillId="0" borderId="0" xfId="35" applyBorder="1">
      <alignment/>
      <protection/>
    </xf>
    <xf numFmtId="38" fontId="9" fillId="0" borderId="8" xfId="17" applyFont="1" applyBorder="1" applyAlignment="1">
      <alignment/>
    </xf>
    <xf numFmtId="38" fontId="9" fillId="0" borderId="0" xfId="17" applyFont="1" applyBorder="1" applyAlignment="1">
      <alignment/>
    </xf>
    <xf numFmtId="182" fontId="9" fillId="0" borderId="0" xfId="35" applyNumberFormat="1" applyFont="1" applyBorder="1">
      <alignment/>
      <protection/>
    </xf>
    <xf numFmtId="38" fontId="9" fillId="0" borderId="0" xfId="35" applyNumberFormat="1" applyFont="1" applyBorder="1">
      <alignment/>
      <protection/>
    </xf>
    <xf numFmtId="182" fontId="9" fillId="0" borderId="7" xfId="35" applyNumberFormat="1" applyFont="1" applyBorder="1">
      <alignment/>
      <protection/>
    </xf>
    <xf numFmtId="0" fontId="1" fillId="0" borderId="8" xfId="35" applyFont="1" applyBorder="1">
      <alignment/>
      <protection/>
    </xf>
    <xf numFmtId="38" fontId="1" fillId="0" borderId="7" xfId="17" applyFont="1" applyFill="1" applyBorder="1" applyAlignment="1">
      <alignment horizontal="distributed" vertical="center"/>
    </xf>
    <xf numFmtId="182" fontId="1" fillId="0" borderId="0" xfId="35" applyNumberFormat="1" applyFont="1" applyBorder="1">
      <alignment/>
      <protection/>
    </xf>
    <xf numFmtId="38" fontId="1" fillId="0" borderId="0" xfId="35" applyNumberFormat="1" applyFont="1" applyBorder="1">
      <alignment/>
      <protection/>
    </xf>
    <xf numFmtId="38" fontId="1" fillId="0" borderId="0" xfId="17" applyFont="1" applyFill="1" applyBorder="1" applyAlignment="1">
      <alignment horizontal="distributed" vertical="center"/>
    </xf>
    <xf numFmtId="0" fontId="1" fillId="0" borderId="0" xfId="35" applyFont="1" applyBorder="1">
      <alignment/>
      <protection/>
    </xf>
    <xf numFmtId="0" fontId="1" fillId="0" borderId="0" xfId="35" applyFont="1">
      <alignment/>
      <protection/>
    </xf>
    <xf numFmtId="0" fontId="0" fillId="0" borderId="7" xfId="35" applyBorder="1">
      <alignment/>
      <protection/>
    </xf>
    <xf numFmtId="182" fontId="9" fillId="0" borderId="0" xfId="17" applyNumberFormat="1" applyFont="1" applyBorder="1" applyAlignment="1">
      <alignment/>
    </xf>
    <xf numFmtId="182" fontId="9" fillId="0" borderId="7" xfId="17" applyNumberFormat="1" applyFont="1" applyBorder="1" applyAlignment="1">
      <alignment/>
    </xf>
    <xf numFmtId="0" fontId="1" fillId="0" borderId="7" xfId="35" applyFont="1" applyBorder="1" applyAlignment="1">
      <alignment horizontal="distributed" vertical="center"/>
      <protection/>
    </xf>
    <xf numFmtId="38" fontId="1" fillId="0" borderId="8" xfId="17" applyFont="1" applyBorder="1" applyAlignment="1">
      <alignment/>
    </xf>
    <xf numFmtId="182" fontId="1" fillId="0" borderId="0" xfId="17" applyNumberFormat="1" applyFont="1" applyBorder="1" applyAlignment="1">
      <alignment/>
    </xf>
    <xf numFmtId="182" fontId="1" fillId="0" borderId="7" xfId="17" applyNumberFormat="1" applyFont="1" applyBorder="1" applyAlignment="1">
      <alignment/>
    </xf>
    <xf numFmtId="182" fontId="1" fillId="0" borderId="0" xfId="17" applyNumberFormat="1" applyFont="1" applyBorder="1" applyAlignment="1">
      <alignment horizontal="right"/>
    </xf>
    <xf numFmtId="0" fontId="20" fillId="0" borderId="8" xfId="35" applyFont="1" applyBorder="1">
      <alignment/>
      <protection/>
    </xf>
    <xf numFmtId="0" fontId="20" fillId="0" borderId="0" xfId="35" applyFont="1" applyBorder="1">
      <alignment/>
      <protection/>
    </xf>
    <xf numFmtId="182" fontId="20" fillId="0" borderId="7" xfId="35" applyNumberFormat="1" applyFont="1" applyBorder="1">
      <alignment/>
      <protection/>
    </xf>
    <xf numFmtId="0" fontId="20" fillId="0" borderId="0" xfId="35" applyFont="1">
      <alignment/>
      <protection/>
    </xf>
    <xf numFmtId="38" fontId="9" fillId="0" borderId="0" xfId="17" applyFont="1" applyAlignment="1">
      <alignment/>
    </xf>
    <xf numFmtId="0" fontId="13" fillId="0" borderId="8" xfId="35" applyFont="1" applyBorder="1">
      <alignment/>
      <protection/>
    </xf>
    <xf numFmtId="38" fontId="1" fillId="0" borderId="8" xfId="17" applyFont="1" applyFill="1" applyBorder="1" applyAlignment="1">
      <alignment horizontal="right" vertical="center"/>
    </xf>
    <xf numFmtId="182" fontId="1" fillId="0" borderId="0" xfId="17" applyNumberFormat="1" applyFont="1" applyFill="1" applyBorder="1" applyAlignment="1">
      <alignment horizontal="right" vertical="center"/>
    </xf>
    <xf numFmtId="182" fontId="1" fillId="0" borderId="0" xfId="17" applyNumberFormat="1" applyFont="1" applyFill="1" applyBorder="1" applyAlignment="1">
      <alignment/>
    </xf>
    <xf numFmtId="38" fontId="1" fillId="0" borderId="0" xfId="35" applyNumberFormat="1" applyFont="1" applyFill="1" applyBorder="1">
      <alignment/>
      <protection/>
    </xf>
    <xf numFmtId="182" fontId="1" fillId="0" borderId="7" xfId="17" applyNumberFormat="1" applyFont="1" applyFill="1" applyBorder="1" applyAlignment="1">
      <alignment horizontal="right" vertical="center"/>
    </xf>
    <xf numFmtId="182" fontId="0" fillId="0" borderId="7" xfId="35" applyNumberFormat="1" applyBorder="1">
      <alignment/>
      <protection/>
    </xf>
    <xf numFmtId="38" fontId="9" fillId="0" borderId="8" xfId="35" applyNumberFormat="1" applyFont="1" applyBorder="1">
      <alignment/>
      <protection/>
    </xf>
    <xf numFmtId="182" fontId="9" fillId="0" borderId="0" xfId="17" applyNumberFormat="1" applyFont="1" applyFill="1" applyBorder="1" applyAlignment="1">
      <alignment/>
    </xf>
    <xf numFmtId="38" fontId="19" fillId="0" borderId="0" xfId="17" applyFont="1" applyBorder="1" applyAlignment="1">
      <alignment horizontal="right" vertical="center"/>
    </xf>
    <xf numFmtId="0" fontId="21" fillId="0" borderId="0" xfId="35" applyFont="1" applyBorder="1">
      <alignment/>
      <protection/>
    </xf>
    <xf numFmtId="0" fontId="21" fillId="0" borderId="0" xfId="35" applyFont="1">
      <alignment/>
      <protection/>
    </xf>
    <xf numFmtId="189" fontId="9" fillId="0" borderId="0" xfId="35" applyNumberFormat="1" applyFont="1" applyBorder="1">
      <alignment/>
      <protection/>
    </xf>
    <xf numFmtId="189" fontId="1" fillId="0" borderId="0" xfId="35" applyNumberFormat="1" applyFont="1" applyBorder="1">
      <alignment/>
      <protection/>
    </xf>
    <xf numFmtId="0" fontId="9" fillId="0" borderId="8" xfId="35" applyFont="1" applyBorder="1">
      <alignment/>
      <protection/>
    </xf>
    <xf numFmtId="0" fontId="1" fillId="0" borderId="11" xfId="35" applyFont="1" applyBorder="1">
      <alignment/>
      <protection/>
    </xf>
    <xf numFmtId="38" fontId="1" fillId="0" borderId="10" xfId="17" applyFont="1" applyFill="1" applyBorder="1" applyAlignment="1">
      <alignment horizontal="distributed" vertical="center"/>
    </xf>
    <xf numFmtId="182" fontId="1" fillId="0" borderId="12" xfId="17" applyNumberFormat="1" applyFont="1" applyBorder="1" applyAlignment="1">
      <alignment horizontal="right" vertical="center"/>
    </xf>
    <xf numFmtId="182" fontId="1" fillId="0" borderId="12" xfId="17" applyNumberFormat="1" applyFont="1" applyBorder="1" applyAlignment="1">
      <alignment/>
    </xf>
    <xf numFmtId="38" fontId="1" fillId="0" borderId="12" xfId="35" applyNumberFormat="1" applyFont="1" applyBorder="1">
      <alignment/>
      <protection/>
    </xf>
    <xf numFmtId="182" fontId="1" fillId="0" borderId="10" xfId="17" applyNumberFormat="1" applyFont="1" applyBorder="1" applyAlignment="1">
      <alignment horizontal="right" vertical="center"/>
    </xf>
    <xf numFmtId="0" fontId="0" fillId="0" borderId="4" xfId="35" applyBorder="1">
      <alignment/>
      <protection/>
    </xf>
    <xf numFmtId="38" fontId="7" fillId="0" borderId="0" xfId="17" applyFont="1" applyAlignment="1">
      <alignment/>
    </xf>
    <xf numFmtId="38" fontId="1" fillId="0" borderId="0" xfId="17" applyFont="1" applyAlignment="1">
      <alignment/>
    </xf>
    <xf numFmtId="0" fontId="1" fillId="0" borderId="0" xfId="36" applyFont="1">
      <alignment/>
      <protection/>
    </xf>
    <xf numFmtId="38" fontId="1" fillId="0" borderId="0" xfId="17" applyFont="1" applyFill="1" applyAlignment="1">
      <alignment/>
    </xf>
    <xf numFmtId="38" fontId="1" fillId="0" borderId="0" xfId="17" applyFont="1" applyFill="1" applyAlignment="1">
      <alignment horizontal="centerContinuous"/>
    </xf>
    <xf numFmtId="38" fontId="1" fillId="0" borderId="0" xfId="17" applyFont="1" applyFill="1" applyBorder="1" applyAlignment="1">
      <alignment/>
    </xf>
    <xf numFmtId="38" fontId="1" fillId="0" borderId="0" xfId="17" applyFont="1" applyFill="1" applyBorder="1" applyAlignment="1">
      <alignment/>
    </xf>
    <xf numFmtId="38" fontId="1" fillId="0" borderId="0" xfId="17" applyFont="1" applyFill="1" applyAlignment="1">
      <alignment horizontal="right"/>
    </xf>
    <xf numFmtId="38" fontId="1" fillId="0" borderId="22" xfId="17" applyFont="1" applyBorder="1" applyAlignment="1">
      <alignment/>
    </xf>
    <xf numFmtId="38" fontId="1" fillId="0" borderId="7" xfId="17" applyFont="1" applyBorder="1" applyAlignment="1">
      <alignment/>
    </xf>
    <xf numFmtId="38" fontId="1" fillId="0" borderId="17" xfId="17" applyFont="1" applyFill="1" applyBorder="1" applyAlignment="1">
      <alignment/>
    </xf>
    <xf numFmtId="38" fontId="1" fillId="0" borderId="24" xfId="17" applyFont="1" applyFill="1" applyBorder="1" applyAlignment="1">
      <alignment/>
    </xf>
    <xf numFmtId="38" fontId="1" fillId="0" borderId="21" xfId="17" applyFont="1" applyFill="1" applyBorder="1" applyAlignment="1">
      <alignment/>
    </xf>
    <xf numFmtId="38" fontId="1" fillId="0" borderId="21" xfId="17" applyFont="1" applyFill="1" applyBorder="1" applyAlignment="1">
      <alignment horizontal="distributed"/>
    </xf>
    <xf numFmtId="38" fontId="1" fillId="0" borderId="19" xfId="17" applyFont="1" applyFill="1" applyBorder="1" applyAlignment="1">
      <alignment horizontal="centerContinuous"/>
    </xf>
    <xf numFmtId="38" fontId="1" fillId="0" borderId="24" xfId="17" applyFont="1" applyFill="1" applyBorder="1" applyAlignment="1">
      <alignment horizontal="centerContinuous"/>
    </xf>
    <xf numFmtId="38" fontId="1" fillId="0" borderId="31" xfId="17" applyFont="1" applyFill="1" applyBorder="1" applyAlignment="1">
      <alignment horizontal="centerContinuous"/>
    </xf>
    <xf numFmtId="38" fontId="1" fillId="0" borderId="25" xfId="17" applyFont="1" applyFill="1" applyBorder="1" applyAlignment="1">
      <alignment horizontal="centerContinuous"/>
    </xf>
    <xf numFmtId="38" fontId="1" fillId="0" borderId="8" xfId="17" applyFont="1" applyFill="1" applyBorder="1" applyAlignment="1">
      <alignment horizontal="center"/>
    </xf>
    <xf numFmtId="38" fontId="1" fillId="0" borderId="3" xfId="17" applyFont="1" applyFill="1" applyBorder="1" applyAlignment="1">
      <alignment horizontal="center"/>
    </xf>
    <xf numFmtId="38" fontId="1" fillId="0" borderId="3" xfId="17" applyFont="1" applyFill="1" applyBorder="1" applyAlignment="1">
      <alignment horizontal="distributed"/>
    </xf>
    <xf numFmtId="38" fontId="1" fillId="0" borderId="20" xfId="17" applyFont="1" applyFill="1" applyBorder="1" applyAlignment="1">
      <alignment horizontal="center" vertical="center"/>
    </xf>
    <xf numFmtId="38" fontId="1" fillId="0" borderId="11" xfId="17" applyFont="1" applyFill="1" applyBorder="1" applyAlignment="1">
      <alignment/>
    </xf>
    <xf numFmtId="38" fontId="1" fillId="0" borderId="12" xfId="17" applyFont="1" applyFill="1" applyBorder="1" applyAlignment="1">
      <alignment/>
    </xf>
    <xf numFmtId="38" fontId="1" fillId="0" borderId="19" xfId="17" applyFont="1" applyFill="1" applyBorder="1" applyAlignment="1">
      <alignment/>
    </xf>
    <xf numFmtId="38" fontId="1" fillId="0" borderId="19" xfId="17" applyFont="1" applyFill="1" applyBorder="1" applyAlignment="1">
      <alignment horizontal="center" vertical="center"/>
    </xf>
    <xf numFmtId="38" fontId="1" fillId="0" borderId="19" xfId="17" applyFont="1" applyFill="1" applyBorder="1" applyAlignment="1">
      <alignment horizontal="distributed"/>
    </xf>
    <xf numFmtId="41" fontId="1" fillId="0" borderId="20" xfId="17" applyNumberFormat="1" applyFont="1" applyFill="1" applyBorder="1" applyAlignment="1">
      <alignment horizontal="right"/>
    </xf>
    <xf numFmtId="41" fontId="1" fillId="0" borderId="16" xfId="17" applyNumberFormat="1" applyFont="1" applyFill="1" applyBorder="1" applyAlignment="1">
      <alignment horizontal="right"/>
    </xf>
    <xf numFmtId="41" fontId="1" fillId="0" borderId="32" xfId="17" applyNumberFormat="1" applyFont="1" applyFill="1" applyBorder="1" applyAlignment="1">
      <alignment horizontal="right"/>
    </xf>
    <xf numFmtId="41" fontId="1" fillId="0" borderId="3" xfId="17" applyNumberFormat="1" applyFont="1" applyFill="1" applyBorder="1" applyAlignment="1">
      <alignment horizontal="right"/>
    </xf>
    <xf numFmtId="41" fontId="1" fillId="0" borderId="8" xfId="17" applyNumberFormat="1" applyFont="1" applyFill="1" applyBorder="1" applyAlignment="1">
      <alignment horizontal="right"/>
    </xf>
    <xf numFmtId="41" fontId="1" fillId="0" borderId="5" xfId="17" applyNumberFormat="1" applyFont="1" applyFill="1" applyBorder="1" applyAlignment="1">
      <alignment horizontal="right"/>
    </xf>
    <xf numFmtId="38" fontId="9" fillId="0" borderId="7" xfId="17" applyFont="1" applyBorder="1" applyAlignment="1">
      <alignment/>
    </xf>
    <xf numFmtId="41" fontId="9" fillId="0" borderId="3" xfId="17" applyNumberFormat="1" applyFont="1" applyFill="1" applyBorder="1" applyAlignment="1">
      <alignment horizontal="right"/>
    </xf>
    <xf numFmtId="41" fontId="9" fillId="0" borderId="8" xfId="17" applyNumberFormat="1" applyFont="1" applyFill="1" applyBorder="1" applyAlignment="1">
      <alignment horizontal="right"/>
    </xf>
    <xf numFmtId="41" fontId="9" fillId="0" borderId="5" xfId="17" applyNumberFormat="1" applyFont="1" applyFill="1" applyBorder="1" applyAlignment="1">
      <alignment horizontal="right"/>
    </xf>
    <xf numFmtId="38" fontId="9" fillId="0" borderId="3" xfId="17" applyFont="1" applyFill="1" applyBorder="1" applyAlignment="1">
      <alignment horizontal="center"/>
    </xf>
    <xf numFmtId="0" fontId="13" fillId="0" borderId="7" xfId="36" applyFont="1" applyFill="1" applyBorder="1">
      <alignment/>
      <protection/>
    </xf>
    <xf numFmtId="41" fontId="1" fillId="0" borderId="33" xfId="17" applyNumberFormat="1" applyFont="1" applyFill="1" applyBorder="1" applyAlignment="1">
      <alignment horizontal="right"/>
    </xf>
    <xf numFmtId="41" fontId="1" fillId="0" borderId="7" xfId="17" applyNumberFormat="1" applyFont="1" applyFill="1" applyBorder="1" applyAlignment="1">
      <alignment horizontal="right"/>
    </xf>
    <xf numFmtId="38" fontId="1" fillId="0" borderId="3" xfId="17" applyFont="1" applyFill="1" applyBorder="1" applyAlignment="1">
      <alignment horizontal="distributed"/>
    </xf>
    <xf numFmtId="41" fontId="1" fillId="0" borderId="19" xfId="17" applyNumberFormat="1" applyFont="1" applyFill="1" applyBorder="1" applyAlignment="1">
      <alignment horizontal="right"/>
    </xf>
    <xf numFmtId="41" fontId="1" fillId="0" borderId="34" xfId="17" applyNumberFormat="1" applyFont="1" applyFill="1" applyBorder="1" applyAlignment="1">
      <alignment horizontal="right"/>
    </xf>
    <xf numFmtId="41" fontId="1" fillId="0" borderId="35" xfId="17" applyNumberFormat="1" applyFont="1" applyFill="1" applyBorder="1" applyAlignment="1">
      <alignment horizontal="right"/>
    </xf>
    <xf numFmtId="41" fontId="1" fillId="0" borderId="10" xfId="17" applyNumberFormat="1" applyFont="1" applyFill="1" applyBorder="1" applyAlignment="1">
      <alignment horizontal="right"/>
    </xf>
    <xf numFmtId="38" fontId="1" fillId="0" borderId="19" xfId="17" applyFont="1" applyFill="1" applyBorder="1" applyAlignment="1">
      <alignment horizontal="distributed"/>
    </xf>
    <xf numFmtId="38" fontId="1" fillId="0" borderId="0" xfId="17" applyFont="1" applyAlignment="1">
      <alignment horizontal="distributed" vertical="center" wrapText="1"/>
    </xf>
    <xf numFmtId="38" fontId="8" fillId="0" borderId="0" xfId="17" applyFont="1" applyFill="1" applyAlignment="1">
      <alignment/>
    </xf>
    <xf numFmtId="0" fontId="1" fillId="0" borderId="0" xfId="37" applyFont="1">
      <alignment/>
      <protection/>
    </xf>
    <xf numFmtId="0" fontId="7" fillId="0" borderId="0" xfId="37" applyFont="1" applyAlignment="1">
      <alignment/>
      <protection/>
    </xf>
    <xf numFmtId="0" fontId="1" fillId="0" borderId="0" xfId="37" applyFont="1" applyFill="1">
      <alignment/>
      <protection/>
    </xf>
    <xf numFmtId="0" fontId="1" fillId="0" borderId="0" xfId="37" applyFont="1" applyFill="1" applyAlignment="1">
      <alignment horizontal="centerContinuous"/>
      <protection/>
    </xf>
    <xf numFmtId="0" fontId="1" fillId="0" borderId="0" xfId="37" applyFont="1" applyAlignment="1">
      <alignment horizontal="centerContinuous"/>
      <protection/>
    </xf>
    <xf numFmtId="0" fontId="1" fillId="0" borderId="0" xfId="37" applyFont="1" applyAlignment="1">
      <alignment/>
      <protection/>
    </xf>
    <xf numFmtId="0" fontId="1" fillId="0" borderId="0" xfId="37" applyFont="1" applyBorder="1">
      <alignment/>
      <protection/>
    </xf>
    <xf numFmtId="0" fontId="1" fillId="0" borderId="0" xfId="37" applyFont="1" applyFill="1" applyBorder="1">
      <alignment/>
      <protection/>
    </xf>
    <xf numFmtId="0" fontId="1" fillId="0" borderId="0" xfId="37" applyFont="1" applyBorder="1" applyAlignment="1">
      <alignment horizontal="centerContinuous"/>
      <protection/>
    </xf>
    <xf numFmtId="0" fontId="1" fillId="0" borderId="0" xfId="37" applyFont="1" applyBorder="1" applyAlignment="1">
      <alignment horizontal="right"/>
      <protection/>
    </xf>
    <xf numFmtId="0" fontId="1" fillId="0" borderId="0" xfId="37" applyFont="1" applyAlignment="1">
      <alignment vertical="center"/>
      <protection/>
    </xf>
    <xf numFmtId="0" fontId="1" fillId="0" borderId="20" xfId="37" applyFont="1" applyFill="1" applyBorder="1" applyAlignment="1">
      <alignment horizontal="distributed" vertical="center"/>
      <protection/>
    </xf>
    <xf numFmtId="0" fontId="1" fillId="0" borderId="16" xfId="37" applyFont="1" applyBorder="1" applyAlignment="1">
      <alignment horizontal="distributed" vertical="center"/>
      <protection/>
    </xf>
    <xf numFmtId="0" fontId="1" fillId="0" borderId="19" xfId="37" applyFont="1" applyFill="1" applyBorder="1" applyAlignment="1">
      <alignment horizontal="distributed" vertical="center"/>
      <protection/>
    </xf>
    <xf numFmtId="0" fontId="1" fillId="0" borderId="11" xfId="37" applyFont="1" applyBorder="1" applyAlignment="1">
      <alignment horizontal="distributed" vertical="center"/>
      <protection/>
    </xf>
    <xf numFmtId="0" fontId="1" fillId="0" borderId="8" xfId="37" applyFont="1" applyBorder="1" applyAlignment="1">
      <alignment horizontal="distributed" vertical="center"/>
      <protection/>
    </xf>
    <xf numFmtId="0" fontId="1" fillId="0" borderId="7" xfId="37" applyFont="1" applyBorder="1" applyAlignment="1">
      <alignment horizontal="distributed" vertical="center"/>
      <protection/>
    </xf>
    <xf numFmtId="195" fontId="1" fillId="0" borderId="8" xfId="17" applyNumberFormat="1" applyFont="1" applyFill="1" applyBorder="1" applyAlignment="1">
      <alignment horizontal="right" vertical="center"/>
    </xf>
    <xf numFmtId="195" fontId="1" fillId="0" borderId="4" xfId="17" applyNumberFormat="1" applyFont="1" applyFill="1" applyBorder="1" applyAlignment="1">
      <alignment horizontal="right" vertical="center"/>
    </xf>
    <xf numFmtId="195" fontId="1" fillId="0" borderId="4" xfId="17" applyNumberFormat="1" applyFont="1" applyBorder="1" applyAlignment="1">
      <alignment vertical="center"/>
    </xf>
    <xf numFmtId="195" fontId="1" fillId="0" borderId="6" xfId="17" applyNumberFormat="1" applyFont="1" applyBorder="1" applyAlignment="1">
      <alignment vertical="center"/>
    </xf>
    <xf numFmtId="195" fontId="1" fillId="0" borderId="8" xfId="17" applyNumberFormat="1" applyFont="1" applyFill="1" applyBorder="1" applyAlignment="1">
      <alignment vertical="center"/>
    </xf>
    <xf numFmtId="195" fontId="1" fillId="0" borderId="0" xfId="17" applyNumberFormat="1" applyFont="1" applyFill="1" applyBorder="1" applyAlignment="1">
      <alignment vertical="center"/>
    </xf>
    <xf numFmtId="195" fontId="1" fillId="0" borderId="0" xfId="17" applyNumberFormat="1" applyFont="1" applyBorder="1" applyAlignment="1">
      <alignment vertical="center"/>
    </xf>
    <xf numFmtId="195" fontId="1" fillId="0" borderId="7" xfId="17" applyNumberFormat="1" applyFont="1" applyBorder="1" applyAlignment="1">
      <alignment vertical="center"/>
    </xf>
    <xf numFmtId="0" fontId="8" fillId="0" borderId="0" xfId="37" applyFont="1" applyAlignment="1">
      <alignment vertical="center"/>
      <protection/>
    </xf>
    <xf numFmtId="0" fontId="9" fillId="0" borderId="7" xfId="37" applyFont="1" applyBorder="1" applyAlignment="1">
      <alignment horizontal="distributed" vertical="center"/>
      <protection/>
    </xf>
    <xf numFmtId="195" fontId="9" fillId="0" borderId="8" xfId="17" applyNumberFormat="1" applyFont="1" applyFill="1" applyBorder="1" applyAlignment="1">
      <alignment vertical="center"/>
    </xf>
    <xf numFmtId="195" fontId="9" fillId="0" borderId="0" xfId="17" applyNumberFormat="1" applyFont="1" applyFill="1" applyBorder="1" applyAlignment="1">
      <alignment vertical="center"/>
    </xf>
    <xf numFmtId="195" fontId="9" fillId="0" borderId="0" xfId="17" applyNumberFormat="1" applyFont="1" applyBorder="1" applyAlignment="1">
      <alignment vertical="center"/>
    </xf>
    <xf numFmtId="195" fontId="9" fillId="0" borderId="7" xfId="17" applyNumberFormat="1" applyFont="1" applyBorder="1" applyAlignment="1">
      <alignment vertical="center"/>
    </xf>
    <xf numFmtId="0" fontId="8" fillId="0" borderId="8" xfId="37" applyFont="1" applyBorder="1" applyAlignment="1">
      <alignment horizontal="distributed" vertical="center"/>
      <protection/>
    </xf>
    <xf numFmtId="195" fontId="8" fillId="0" borderId="8" xfId="17" applyNumberFormat="1" applyFont="1" applyFill="1" applyBorder="1" applyAlignment="1">
      <alignment vertical="center"/>
    </xf>
    <xf numFmtId="195" fontId="8" fillId="0" borderId="0" xfId="17" applyNumberFormat="1" applyFont="1" applyFill="1" applyBorder="1" applyAlignment="1">
      <alignment vertical="center"/>
    </xf>
    <xf numFmtId="195" fontId="8" fillId="0" borderId="0" xfId="17" applyNumberFormat="1" applyFont="1" applyBorder="1" applyAlignment="1">
      <alignment vertical="center"/>
    </xf>
    <xf numFmtId="195" fontId="8" fillId="0" borderId="7" xfId="17" applyNumberFormat="1" applyFont="1" applyBorder="1" applyAlignment="1">
      <alignment vertical="center"/>
    </xf>
    <xf numFmtId="0" fontId="1" fillId="0" borderId="8" xfId="37" applyFont="1" applyBorder="1" applyAlignment="1">
      <alignment vertical="center"/>
      <protection/>
    </xf>
    <xf numFmtId="0" fontId="1" fillId="0" borderId="7" xfId="37" applyFont="1" applyBorder="1" applyAlignment="1">
      <alignment horizontal="center" vertical="center"/>
      <protection/>
    </xf>
    <xf numFmtId="195" fontId="15" fillId="0" borderId="0" xfId="17" applyNumberFormat="1" applyFont="1" applyFill="1" applyBorder="1" applyAlignment="1">
      <alignment vertical="center"/>
    </xf>
    <xf numFmtId="195" fontId="1" fillId="0" borderId="0" xfId="17" applyNumberFormat="1" applyFont="1" applyFill="1" applyBorder="1" applyAlignment="1">
      <alignment horizontal="right" vertical="center"/>
    </xf>
    <xf numFmtId="195" fontId="1" fillId="0" borderId="0" xfId="17" applyNumberFormat="1" applyFont="1" applyBorder="1" applyAlignment="1">
      <alignment horizontal="right" vertical="center"/>
    </xf>
    <xf numFmtId="195" fontId="1" fillId="0" borderId="7" xfId="17" applyNumberFormat="1" applyFont="1" applyBorder="1" applyAlignment="1">
      <alignment horizontal="right" vertical="center"/>
    </xf>
    <xf numFmtId="195" fontId="1" fillId="0" borderId="8" xfId="37" applyNumberFormat="1" applyFont="1" applyFill="1" applyBorder="1" applyAlignment="1">
      <alignment horizontal="right" vertical="center"/>
      <protection/>
    </xf>
    <xf numFmtId="195" fontId="1" fillId="0" borderId="0" xfId="37" applyNumberFormat="1" applyFont="1" applyFill="1" applyBorder="1" applyAlignment="1">
      <alignment horizontal="right" vertical="center"/>
      <protection/>
    </xf>
    <xf numFmtId="195" fontId="1" fillId="0" borderId="0" xfId="37" applyNumberFormat="1" applyFont="1" applyBorder="1" applyAlignment="1">
      <alignment horizontal="right" vertical="center"/>
      <protection/>
    </xf>
    <xf numFmtId="195" fontId="1" fillId="0" borderId="7" xfId="37" applyNumberFormat="1" applyFont="1" applyBorder="1" applyAlignment="1">
      <alignment horizontal="right" vertical="center"/>
      <protection/>
    </xf>
    <xf numFmtId="195" fontId="1" fillId="0" borderId="0" xfId="17" applyNumberFormat="1" applyFont="1" applyBorder="1" applyAlignment="1">
      <alignment horizontal="center" vertical="center"/>
    </xf>
    <xf numFmtId="195" fontId="1" fillId="0" borderId="7" xfId="17" applyNumberFormat="1" applyFont="1" applyBorder="1" applyAlignment="1">
      <alignment horizontal="center" vertical="center"/>
    </xf>
    <xf numFmtId="0" fontId="1" fillId="0" borderId="11" xfId="37" applyFont="1" applyBorder="1" applyAlignment="1">
      <alignment vertical="center"/>
      <protection/>
    </xf>
    <xf numFmtId="0" fontId="1" fillId="0" borderId="10" xfId="37" applyFont="1" applyBorder="1" applyAlignment="1">
      <alignment horizontal="distributed" vertical="center"/>
      <protection/>
    </xf>
    <xf numFmtId="195" fontId="1" fillId="0" borderId="11" xfId="17" applyNumberFormat="1" applyFont="1" applyFill="1" applyBorder="1" applyAlignment="1">
      <alignment horizontal="right" vertical="center"/>
    </xf>
    <xf numFmtId="195" fontId="1" fillId="0" borderId="12" xfId="17" applyNumberFormat="1" applyFont="1" applyFill="1" applyBorder="1" applyAlignment="1">
      <alignment horizontal="right" vertical="center"/>
    </xf>
    <xf numFmtId="195" fontId="1" fillId="0" borderId="12" xfId="17" applyNumberFormat="1" applyFont="1" applyBorder="1" applyAlignment="1">
      <alignment horizontal="right" vertical="center"/>
    </xf>
    <xf numFmtId="195" fontId="1" fillId="0" borderId="12" xfId="17" applyNumberFormat="1" applyFont="1" applyBorder="1" applyAlignment="1">
      <alignment horizontal="center" vertical="center"/>
    </xf>
    <xf numFmtId="195" fontId="1" fillId="0" borderId="10" xfId="17" applyNumberFormat="1" applyFont="1" applyBorder="1" applyAlignment="1">
      <alignment horizontal="right" vertical="center"/>
    </xf>
    <xf numFmtId="0" fontId="1" fillId="0" borderId="0" xfId="38" applyFont="1" applyAlignment="1">
      <alignment vertical="center"/>
      <protection/>
    </xf>
    <xf numFmtId="0" fontId="7" fillId="0" borderId="0" xfId="38" applyFont="1" applyAlignment="1">
      <alignment vertical="center"/>
      <protection/>
    </xf>
    <xf numFmtId="0" fontId="1" fillId="0" borderId="0" xfId="38" applyFont="1" applyFill="1" applyAlignment="1">
      <alignment vertical="center"/>
      <protection/>
    </xf>
    <xf numFmtId="0" fontId="1" fillId="0" borderId="0" xfId="38" applyFont="1" applyAlignment="1">
      <alignment horizontal="right" vertical="center"/>
      <protection/>
    </xf>
    <xf numFmtId="0" fontId="1" fillId="0" borderId="0" xfId="38" applyFont="1" applyBorder="1" applyAlignment="1">
      <alignment vertical="center"/>
      <protection/>
    </xf>
    <xf numFmtId="0" fontId="9" fillId="0" borderId="0" xfId="38" applyFont="1" applyAlignment="1">
      <alignment vertical="center"/>
      <protection/>
    </xf>
    <xf numFmtId="41" fontId="9" fillId="0" borderId="16" xfId="38" applyNumberFormat="1" applyFont="1" applyBorder="1" applyAlignment="1">
      <alignment vertical="center"/>
      <protection/>
    </xf>
    <xf numFmtId="190" fontId="9" fillId="0" borderId="4" xfId="38" applyNumberFormat="1" applyFont="1" applyBorder="1" applyAlignment="1">
      <alignment vertical="center"/>
      <protection/>
    </xf>
    <xf numFmtId="41" fontId="9" fillId="0" borderId="4" xfId="38" applyNumberFormat="1" applyFont="1" applyBorder="1" applyAlignment="1">
      <alignment vertical="center"/>
      <protection/>
    </xf>
    <xf numFmtId="180" fontId="9" fillId="0" borderId="4" xfId="38" applyNumberFormat="1" applyFont="1" applyBorder="1" applyAlignment="1">
      <alignment vertical="center"/>
      <protection/>
    </xf>
    <xf numFmtId="183" fontId="9" fillId="0" borderId="6" xfId="38" applyNumberFormat="1" applyFont="1" applyBorder="1" applyAlignment="1">
      <alignment vertical="center"/>
      <protection/>
    </xf>
    <xf numFmtId="0" fontId="1" fillId="0" borderId="8" xfId="38" applyFont="1" applyBorder="1" applyAlignment="1">
      <alignment vertical="center"/>
      <protection/>
    </xf>
    <xf numFmtId="0" fontId="1" fillId="0" borderId="7" xfId="38" applyFont="1" applyBorder="1" applyAlignment="1">
      <alignment vertical="center"/>
      <protection/>
    </xf>
    <xf numFmtId="41" fontId="1" fillId="0" borderId="8" xfId="38" applyNumberFormat="1" applyFont="1" applyBorder="1" applyAlignment="1">
      <alignment vertical="center"/>
      <protection/>
    </xf>
    <xf numFmtId="190" fontId="1" fillId="0" borderId="0" xfId="38" applyNumberFormat="1" applyFont="1" applyBorder="1" applyAlignment="1">
      <alignment vertical="center"/>
      <protection/>
    </xf>
    <xf numFmtId="41" fontId="1" fillId="0" borderId="0" xfId="38" applyNumberFormat="1" applyFont="1" applyBorder="1" applyAlignment="1">
      <alignment vertical="center"/>
      <protection/>
    </xf>
    <xf numFmtId="180" fontId="1" fillId="0" borderId="0" xfId="38" applyNumberFormat="1" applyFont="1" applyBorder="1" applyAlignment="1">
      <alignment vertical="center"/>
      <protection/>
    </xf>
    <xf numFmtId="183" fontId="1" fillId="0" borderId="7" xfId="38" applyNumberFormat="1" applyFont="1" applyBorder="1" applyAlignment="1">
      <alignment vertical="center"/>
      <protection/>
    </xf>
    <xf numFmtId="0" fontId="1" fillId="0" borderId="0" xfId="38" applyFont="1" applyBorder="1" applyAlignment="1">
      <alignment horizontal="distributed" vertical="center"/>
      <protection/>
    </xf>
    <xf numFmtId="0" fontId="1" fillId="0" borderId="7" xfId="38" applyFont="1" applyBorder="1" applyAlignment="1">
      <alignment horizontal="distributed" vertical="center"/>
      <protection/>
    </xf>
    <xf numFmtId="188" fontId="1" fillId="0" borderId="0" xfId="38" applyNumberFormat="1" applyFont="1" applyBorder="1" applyAlignment="1">
      <alignment vertical="center"/>
      <protection/>
    </xf>
    <xf numFmtId="0" fontId="0" fillId="0" borderId="7" xfId="38" applyBorder="1" applyAlignment="1">
      <alignment vertical="center"/>
      <protection/>
    </xf>
    <xf numFmtId="188" fontId="1" fillId="0" borderId="0" xfId="17" applyNumberFormat="1" applyFont="1" applyBorder="1" applyAlignment="1">
      <alignment vertical="center"/>
    </xf>
    <xf numFmtId="180" fontId="1" fillId="0" borderId="0" xfId="17" applyNumberFormat="1" applyFont="1" applyBorder="1" applyAlignment="1">
      <alignment vertical="center"/>
    </xf>
    <xf numFmtId="0" fontId="1" fillId="0" borderId="7" xfId="38" applyFont="1" applyBorder="1" applyAlignment="1">
      <alignment horizontal="center" vertical="center"/>
      <protection/>
    </xf>
    <xf numFmtId="0" fontId="1" fillId="0" borderId="11" xfId="38" applyFont="1" applyBorder="1" applyAlignment="1">
      <alignment vertical="center"/>
      <protection/>
    </xf>
    <xf numFmtId="0" fontId="1" fillId="0" borderId="12" xfId="38" applyFont="1" applyBorder="1" applyAlignment="1">
      <alignment horizontal="distributed" vertical="center"/>
      <protection/>
    </xf>
    <xf numFmtId="0" fontId="1" fillId="0" borderId="10" xfId="38" applyFont="1" applyBorder="1" applyAlignment="1">
      <alignment horizontal="distributed" vertical="center"/>
      <protection/>
    </xf>
    <xf numFmtId="188" fontId="1" fillId="0" borderId="12" xfId="17" applyNumberFormat="1" applyFont="1" applyBorder="1" applyAlignment="1">
      <alignment vertical="center"/>
    </xf>
    <xf numFmtId="41" fontId="1" fillId="0" borderId="12" xfId="17" applyNumberFormat="1" applyFont="1" applyBorder="1" applyAlignment="1">
      <alignment vertical="center"/>
    </xf>
    <xf numFmtId="180" fontId="1" fillId="0" borderId="12" xfId="17" applyNumberFormat="1" applyFont="1" applyBorder="1" applyAlignment="1">
      <alignment vertical="center"/>
    </xf>
    <xf numFmtId="0" fontId="1" fillId="0" borderId="0" xfId="38" applyFont="1" applyFill="1" applyBorder="1" applyAlignment="1">
      <alignment vertical="center"/>
      <protection/>
    </xf>
    <xf numFmtId="0" fontId="1" fillId="0" borderId="0" xfId="39" applyFont="1">
      <alignment/>
      <protection/>
    </xf>
    <xf numFmtId="0" fontId="7" fillId="0" borderId="0" xfId="39" applyFont="1" applyAlignment="1">
      <alignment horizontal="left"/>
      <protection/>
    </xf>
    <xf numFmtId="0" fontId="1" fillId="0" borderId="0" xfId="39" applyFont="1" applyAlignment="1">
      <alignment horizontal="centerContinuous"/>
      <protection/>
    </xf>
    <xf numFmtId="0" fontId="8" fillId="0" borderId="0" xfId="39" applyFont="1" applyBorder="1" applyAlignment="1">
      <alignment horizontal="right"/>
      <protection/>
    </xf>
    <xf numFmtId="0" fontId="1" fillId="0" borderId="0" xfId="39" applyFont="1" applyBorder="1">
      <alignment/>
      <protection/>
    </xf>
    <xf numFmtId="0" fontId="1" fillId="0" borderId="21" xfId="39" applyFont="1" applyBorder="1" applyAlignment="1">
      <alignment horizontal="center"/>
      <protection/>
    </xf>
    <xf numFmtId="0" fontId="1" fillId="0" borderId="26" xfId="39" applyFont="1" applyBorder="1" applyAlignment="1">
      <alignment horizontal="centerContinuous" vertical="center"/>
      <protection/>
    </xf>
    <xf numFmtId="0" fontId="1" fillId="0" borderId="15" xfId="39" applyFont="1" applyBorder="1" applyAlignment="1">
      <alignment horizontal="centerContinuous" vertical="center"/>
      <protection/>
    </xf>
    <xf numFmtId="0" fontId="1" fillId="0" borderId="21" xfId="39" applyFont="1" applyBorder="1" applyAlignment="1">
      <alignment vertical="center"/>
      <protection/>
    </xf>
    <xf numFmtId="0" fontId="1" fillId="0" borderId="21" xfId="39" applyFont="1" applyBorder="1" applyAlignment="1">
      <alignment horizontal="center" vertical="center"/>
      <protection/>
    </xf>
    <xf numFmtId="0" fontId="1" fillId="0" borderId="3" xfId="39" applyFont="1" applyBorder="1" applyAlignment="1">
      <alignment horizontal="center" vertical="center"/>
      <protection/>
    </xf>
    <xf numFmtId="0" fontId="1" fillId="0" borderId="20" xfId="39" applyFont="1" applyBorder="1" applyAlignment="1">
      <alignment horizontal="center" vertical="center"/>
      <protection/>
    </xf>
    <xf numFmtId="0" fontId="1" fillId="0" borderId="7" xfId="39" applyFont="1" applyBorder="1" applyAlignment="1">
      <alignment horizontal="center" vertical="center"/>
      <protection/>
    </xf>
    <xf numFmtId="0" fontId="1" fillId="0" borderId="19" xfId="39" applyFont="1" applyBorder="1" applyAlignment="1">
      <alignment horizontal="center" vertical="center"/>
      <protection/>
    </xf>
    <xf numFmtId="0" fontId="1" fillId="0" borderId="10" xfId="39" applyFont="1" applyBorder="1" applyAlignment="1">
      <alignment horizontal="center" vertical="center"/>
      <protection/>
    </xf>
    <xf numFmtId="0" fontId="1" fillId="0" borderId="19" xfId="39" applyFont="1" applyBorder="1" applyAlignment="1">
      <alignment horizontal="center"/>
      <protection/>
    </xf>
    <xf numFmtId="0" fontId="1" fillId="0" borderId="18" xfId="39" applyFont="1" applyBorder="1" applyAlignment="1">
      <alignment horizontal="center" vertical="center"/>
      <protection/>
    </xf>
    <xf numFmtId="0" fontId="1" fillId="0" borderId="19" xfId="39" applyFont="1" applyBorder="1" applyAlignment="1">
      <alignment vertical="center"/>
      <protection/>
    </xf>
    <xf numFmtId="0" fontId="1" fillId="0" borderId="18" xfId="39" applyFont="1" applyBorder="1" applyAlignment="1">
      <alignment horizontal="center"/>
      <protection/>
    </xf>
    <xf numFmtId="0" fontId="15" fillId="0" borderId="0" xfId="39" applyFont="1" applyBorder="1">
      <alignment/>
      <protection/>
    </xf>
    <xf numFmtId="0" fontId="15" fillId="0" borderId="3" xfId="39" applyFont="1" applyBorder="1" applyAlignment="1">
      <alignment horizontal="distributed"/>
      <protection/>
    </xf>
    <xf numFmtId="0" fontId="15" fillId="0" borderId="0" xfId="39" applyFont="1" applyFill="1" applyBorder="1">
      <alignment/>
      <protection/>
    </xf>
    <xf numFmtId="0" fontId="15" fillId="0" borderId="4" xfId="39" applyFont="1" applyFill="1" applyBorder="1">
      <alignment/>
      <protection/>
    </xf>
    <xf numFmtId="0" fontId="15" fillId="0" borderId="7" xfId="39" applyFont="1" applyFill="1" applyBorder="1">
      <alignment/>
      <protection/>
    </xf>
    <xf numFmtId="0" fontId="15" fillId="0" borderId="0" xfId="39" applyFont="1">
      <alignment/>
      <protection/>
    </xf>
    <xf numFmtId="0" fontId="1" fillId="0" borderId="3" xfId="39" applyFont="1" applyBorder="1" applyAlignment="1">
      <alignment horizontal="center"/>
      <protection/>
    </xf>
    <xf numFmtId="0" fontId="1" fillId="0" borderId="0" xfId="39" applyFont="1" applyFill="1" applyBorder="1">
      <alignment/>
      <protection/>
    </xf>
    <xf numFmtId="0" fontId="1" fillId="0" borderId="7" xfId="39" applyFont="1" applyFill="1" applyBorder="1">
      <alignment/>
      <protection/>
    </xf>
    <xf numFmtId="0" fontId="1" fillId="0" borderId="3" xfId="39" applyFont="1" applyBorder="1" applyAlignment="1">
      <alignment horizontal="distributed"/>
      <protection/>
    </xf>
    <xf numFmtId="0" fontId="1" fillId="0" borderId="0" xfId="39" applyFont="1" applyFill="1" applyBorder="1" applyAlignment="1">
      <alignment horizontal="right"/>
      <protection/>
    </xf>
    <xf numFmtId="0" fontId="1" fillId="0" borderId="7" xfId="39" applyFont="1" applyFill="1" applyBorder="1" applyAlignment="1">
      <alignment horizontal="right"/>
      <protection/>
    </xf>
    <xf numFmtId="0" fontId="1" fillId="0" borderId="19" xfId="39" applyFont="1" applyBorder="1" applyAlignment="1">
      <alignment horizontal="distributed"/>
      <protection/>
    </xf>
    <xf numFmtId="0" fontId="1" fillId="0" borderId="12" xfId="39" applyFont="1" applyFill="1" applyBorder="1" applyAlignment="1">
      <alignment horizontal="right"/>
      <protection/>
    </xf>
    <xf numFmtId="0" fontId="1" fillId="0" borderId="12" xfId="39" applyFont="1" applyFill="1" applyBorder="1">
      <alignment/>
      <protection/>
    </xf>
    <xf numFmtId="0" fontId="1" fillId="0" borderId="10" xfId="39" applyFont="1" applyFill="1" applyBorder="1" applyAlignment="1">
      <alignment horizontal="right"/>
      <protection/>
    </xf>
    <xf numFmtId="38" fontId="23" fillId="0" borderId="0" xfId="17" applyFont="1" applyAlignment="1">
      <alignment horizontal="right" vertical="center"/>
    </xf>
    <xf numFmtId="38" fontId="8" fillId="0" borderId="0" xfId="17" applyFont="1" applyBorder="1" applyAlignment="1">
      <alignment horizontal="right" vertical="center"/>
    </xf>
    <xf numFmtId="38" fontId="1" fillId="0" borderId="14" xfId="17" applyFont="1" applyBorder="1" applyAlignment="1">
      <alignment horizontal="center" vertical="center"/>
    </xf>
    <xf numFmtId="38" fontId="1" fillId="0" borderId="27" xfId="17" applyFont="1" applyBorder="1" applyAlignment="1">
      <alignment horizontal="center" vertical="center"/>
    </xf>
    <xf numFmtId="38" fontId="9" fillId="0" borderId="20" xfId="17" applyFont="1" applyBorder="1" applyAlignment="1">
      <alignment vertical="center"/>
    </xf>
    <xf numFmtId="38" fontId="9" fillId="0" borderId="36" xfId="17" applyFont="1" applyBorder="1" applyAlignment="1">
      <alignment vertical="center"/>
    </xf>
    <xf numFmtId="38" fontId="9" fillId="0" borderId="3" xfId="17" applyFont="1" applyBorder="1" applyAlignment="1">
      <alignment vertical="center"/>
    </xf>
    <xf numFmtId="38" fontId="9" fillId="0" borderId="33" xfId="17" applyFont="1" applyBorder="1" applyAlignment="1">
      <alignment vertical="center"/>
    </xf>
    <xf numFmtId="38" fontId="1" fillId="0" borderId="8" xfId="17" applyFont="1" applyBorder="1" applyAlignment="1">
      <alignment horizontal="left" vertical="center"/>
    </xf>
    <xf numFmtId="38" fontId="1" fillId="0" borderId="33" xfId="17" applyFont="1" applyBorder="1" applyAlignment="1">
      <alignment vertical="center"/>
    </xf>
    <xf numFmtId="0" fontId="1" fillId="0" borderId="7" xfId="40" applyFont="1" applyBorder="1" applyAlignment="1">
      <alignment horizontal="distributed" vertical="center"/>
      <protection/>
    </xf>
    <xf numFmtId="0" fontId="1" fillId="0" borderId="0" xfId="40" applyFont="1" applyBorder="1" applyAlignment="1">
      <alignment horizontal="left" vertical="center"/>
      <protection/>
    </xf>
    <xf numFmtId="0" fontId="1" fillId="0" borderId="0" xfId="40" applyFont="1" applyBorder="1" applyAlignment="1">
      <alignment vertical="center"/>
      <protection/>
    </xf>
    <xf numFmtId="38" fontId="1" fillId="0" borderId="0" xfId="17" applyFont="1" applyBorder="1" applyAlignment="1">
      <alignment horizontal="center" vertical="center"/>
    </xf>
    <xf numFmtId="38" fontId="1" fillId="0" borderId="7" xfId="17" applyFont="1" applyBorder="1" applyAlignment="1">
      <alignment horizontal="center" vertical="center"/>
    </xf>
    <xf numFmtId="0" fontId="1" fillId="0" borderId="8" xfId="40" applyFont="1" applyBorder="1" applyAlignment="1">
      <alignment vertical="center"/>
      <protection/>
    </xf>
    <xf numFmtId="38" fontId="1" fillId="0" borderId="7" xfId="17" applyFont="1" applyBorder="1" applyAlignment="1">
      <alignment horizontal="left" vertical="center"/>
    </xf>
    <xf numFmtId="0" fontId="1" fillId="0" borderId="0" xfId="40" applyFont="1" applyBorder="1" applyAlignment="1">
      <alignment horizontal="right" vertical="center"/>
      <protection/>
    </xf>
    <xf numFmtId="0" fontId="1" fillId="0" borderId="7" xfId="40" applyFont="1" applyBorder="1" applyAlignment="1">
      <alignment horizontal="left" vertical="center"/>
      <protection/>
    </xf>
    <xf numFmtId="0" fontId="1" fillId="0" borderId="11" xfId="40" applyFont="1" applyBorder="1" applyAlignment="1">
      <alignment vertical="center"/>
      <protection/>
    </xf>
    <xf numFmtId="38" fontId="1" fillId="0" borderId="19" xfId="17" applyFont="1" applyBorder="1" applyAlignment="1">
      <alignment vertical="center"/>
    </xf>
    <xf numFmtId="38" fontId="1" fillId="0" borderId="34" xfId="17" applyFont="1" applyBorder="1" applyAlignment="1">
      <alignment vertical="center"/>
    </xf>
    <xf numFmtId="0" fontId="1" fillId="0" borderId="12" xfId="40" applyFont="1" applyBorder="1" applyAlignment="1">
      <alignment vertical="center"/>
      <protection/>
    </xf>
    <xf numFmtId="0" fontId="1" fillId="0" borderId="10" xfId="40" applyFont="1" applyBorder="1" applyAlignment="1">
      <alignment horizontal="distributed" vertical="center"/>
      <protection/>
    </xf>
    <xf numFmtId="38" fontId="8" fillId="0" borderId="0" xfId="17" applyFont="1" applyAlignment="1">
      <alignment vertical="center"/>
    </xf>
    <xf numFmtId="0" fontId="1" fillId="0" borderId="7" xfId="41" applyFont="1" applyBorder="1" applyAlignment="1">
      <alignment horizontal="distributed" vertical="center"/>
      <protection/>
    </xf>
    <xf numFmtId="0" fontId="1" fillId="0" borderId="0" xfId="41" applyFont="1" applyBorder="1" applyAlignment="1">
      <alignment horizontal="left" vertical="center"/>
      <protection/>
    </xf>
    <xf numFmtId="0" fontId="1" fillId="0" borderId="0" xfId="41" applyFont="1" applyBorder="1" applyAlignment="1">
      <alignment vertical="center"/>
      <protection/>
    </xf>
    <xf numFmtId="0" fontId="1" fillId="0" borderId="8" xfId="41" applyFont="1" applyBorder="1" applyAlignment="1">
      <alignment vertical="center"/>
      <protection/>
    </xf>
    <xf numFmtId="0" fontId="1" fillId="0" borderId="0" xfId="41" applyFont="1" applyBorder="1" applyAlignment="1">
      <alignment horizontal="right" vertical="center"/>
      <protection/>
    </xf>
    <xf numFmtId="0" fontId="1" fillId="0" borderId="14" xfId="27" applyFont="1" applyBorder="1" applyAlignment="1">
      <alignment horizontal="center" vertical="center"/>
      <protection/>
    </xf>
    <xf numFmtId="0" fontId="1" fillId="0" borderId="7" xfId="41" applyFont="1" applyBorder="1" applyAlignment="1">
      <alignment horizontal="left" vertical="center"/>
      <protection/>
    </xf>
    <xf numFmtId="0" fontId="1" fillId="0" borderId="11" xfId="41" applyFont="1" applyBorder="1" applyAlignment="1">
      <alignment vertical="center"/>
      <protection/>
    </xf>
    <xf numFmtId="0" fontId="1" fillId="0" borderId="12" xfId="41" applyFont="1" applyBorder="1" applyAlignment="1">
      <alignment vertical="center"/>
      <protection/>
    </xf>
    <xf numFmtId="0" fontId="1" fillId="0" borderId="10" xfId="41" applyFont="1" applyBorder="1" applyAlignment="1">
      <alignment horizontal="distributed" vertical="center"/>
      <protection/>
    </xf>
    <xf numFmtId="0" fontId="1" fillId="0" borderId="0" xfId="42" applyFont="1">
      <alignment/>
      <protection/>
    </xf>
    <xf numFmtId="0" fontId="7" fillId="0" borderId="0" xfId="42" applyFont="1">
      <alignment/>
      <protection/>
    </xf>
    <xf numFmtId="0" fontId="8" fillId="0" borderId="0" xfId="42" applyFont="1">
      <alignment/>
      <protection/>
    </xf>
    <xf numFmtId="0" fontId="8" fillId="0" borderId="0" xfId="42" applyFont="1" applyAlignment="1">
      <alignment horizontal="right"/>
      <protection/>
    </xf>
    <xf numFmtId="0" fontId="1" fillId="0" borderId="0" xfId="42" applyFont="1" applyAlignment="1">
      <alignment vertical="center"/>
      <protection/>
    </xf>
    <xf numFmtId="0" fontId="1" fillId="0" borderId="1" xfId="42" applyFont="1" applyBorder="1" applyAlignment="1">
      <alignment horizontal="centerContinuous" vertical="center"/>
      <protection/>
    </xf>
    <xf numFmtId="0" fontId="1" fillId="0" borderId="15" xfId="42" applyFont="1" applyBorder="1" applyAlignment="1">
      <alignment horizontal="centerContinuous" vertical="center"/>
      <protection/>
    </xf>
    <xf numFmtId="0" fontId="1" fillId="0" borderId="26" xfId="42" applyFont="1" applyBorder="1" applyAlignment="1">
      <alignment horizontal="centerContinuous" vertical="center"/>
      <protection/>
    </xf>
    <xf numFmtId="0" fontId="1" fillId="0" borderId="3" xfId="42" applyFont="1" applyBorder="1" applyAlignment="1">
      <alignment horizontal="center" vertical="center"/>
      <protection/>
    </xf>
    <xf numFmtId="0" fontId="1" fillId="0" borderId="7" xfId="42" applyFont="1" applyBorder="1" applyAlignment="1">
      <alignment horizontal="center" vertical="center"/>
      <protection/>
    </xf>
    <xf numFmtId="0" fontId="9" fillId="0" borderId="0" xfId="42" applyFont="1" applyAlignment="1">
      <alignment vertical="center"/>
      <protection/>
    </xf>
    <xf numFmtId="3" fontId="9" fillId="0" borderId="16" xfId="42" applyNumberFormat="1" applyFont="1" applyBorder="1" applyAlignment="1">
      <alignment vertical="center"/>
      <protection/>
    </xf>
    <xf numFmtId="186" fontId="9" fillId="0" borderId="4" xfId="42" applyNumberFormat="1" applyFont="1" applyBorder="1" applyAlignment="1">
      <alignment vertical="center"/>
      <protection/>
    </xf>
    <xf numFmtId="3" fontId="9" fillId="0" borderId="4" xfId="42" applyNumberFormat="1" applyFont="1" applyBorder="1" applyAlignment="1">
      <alignment vertical="center"/>
      <protection/>
    </xf>
    <xf numFmtId="186" fontId="9" fillId="0" borderId="6" xfId="42" applyNumberFormat="1" applyFont="1" applyBorder="1" applyAlignment="1">
      <alignment vertical="center"/>
      <protection/>
    </xf>
    <xf numFmtId="0" fontId="1" fillId="0" borderId="8" xfId="42" applyFont="1" applyBorder="1">
      <alignment/>
      <protection/>
    </xf>
    <xf numFmtId="0" fontId="1" fillId="0" borderId="0" xfId="42" applyFont="1" applyBorder="1">
      <alignment/>
      <protection/>
    </xf>
    <xf numFmtId="3" fontId="1" fillId="0" borderId="8" xfId="42" applyNumberFormat="1" applyFont="1" applyBorder="1">
      <alignment/>
      <protection/>
    </xf>
    <xf numFmtId="202" fontId="1" fillId="0" borderId="0" xfId="42" applyNumberFormat="1" applyFont="1" applyBorder="1">
      <alignment/>
      <protection/>
    </xf>
    <xf numFmtId="3" fontId="1" fillId="0" borderId="0" xfId="42" applyNumberFormat="1" applyFont="1" applyBorder="1">
      <alignment/>
      <protection/>
    </xf>
    <xf numFmtId="202" fontId="1" fillId="0" borderId="7" xfId="42" applyNumberFormat="1" applyFont="1" applyBorder="1">
      <alignment/>
      <protection/>
    </xf>
    <xf numFmtId="0" fontId="1" fillId="0" borderId="8" xfId="42" applyFont="1" applyBorder="1" applyAlignment="1">
      <alignment vertical="center"/>
      <protection/>
    </xf>
    <xf numFmtId="0" fontId="1" fillId="0" borderId="0" xfId="42" applyFont="1" applyBorder="1" applyAlignment="1">
      <alignment horizontal="distributed" vertical="center"/>
      <protection/>
    </xf>
    <xf numFmtId="3" fontId="1" fillId="0" borderId="8" xfId="42" applyNumberFormat="1" applyFont="1" applyBorder="1" applyAlignment="1">
      <alignment vertical="center"/>
      <protection/>
    </xf>
    <xf numFmtId="202" fontId="1" fillId="0" borderId="0" xfId="42" applyNumberFormat="1" applyFont="1" applyBorder="1" applyAlignment="1">
      <alignment vertical="center"/>
      <protection/>
    </xf>
    <xf numFmtId="3" fontId="1" fillId="0" borderId="0" xfId="42" applyNumberFormat="1" applyFont="1" applyBorder="1" applyAlignment="1">
      <alignment vertical="center"/>
      <protection/>
    </xf>
    <xf numFmtId="202" fontId="1" fillId="0" borderId="7" xfId="42" applyNumberFormat="1" applyFont="1" applyBorder="1" applyAlignment="1">
      <alignment vertical="center"/>
      <protection/>
    </xf>
    <xf numFmtId="189" fontId="1" fillId="0" borderId="0" xfId="42" applyNumberFormat="1" applyFont="1" applyAlignment="1">
      <alignment vertical="center"/>
      <protection/>
    </xf>
    <xf numFmtId="196" fontId="1" fillId="0" borderId="0" xfId="42" applyNumberFormat="1" applyFont="1" applyAlignment="1">
      <alignment vertical="center"/>
      <protection/>
    </xf>
    <xf numFmtId="3" fontId="1" fillId="0" borderId="8" xfId="42" applyNumberFormat="1" applyFont="1" applyBorder="1" applyAlignment="1">
      <alignment horizontal="right" vertical="center"/>
      <protection/>
    </xf>
    <xf numFmtId="3" fontId="1" fillId="0" borderId="0" xfId="42" applyNumberFormat="1" applyFont="1" applyBorder="1" applyAlignment="1">
      <alignment horizontal="right" vertical="center"/>
      <protection/>
    </xf>
    <xf numFmtId="3" fontId="9" fillId="0" borderId="8" xfId="42" applyNumberFormat="1" applyFont="1" applyBorder="1" applyAlignment="1">
      <alignment vertical="center"/>
      <protection/>
    </xf>
    <xf numFmtId="186" fontId="9" fillId="0" borderId="0" xfId="42" applyNumberFormat="1" applyFont="1" applyBorder="1" applyAlignment="1">
      <alignment vertical="center"/>
      <protection/>
    </xf>
    <xf numFmtId="3" fontId="9" fillId="0" borderId="0" xfId="42" applyNumberFormat="1" applyFont="1" applyBorder="1" applyAlignment="1">
      <alignment vertical="center"/>
      <protection/>
    </xf>
    <xf numFmtId="186" fontId="9" fillId="0" borderId="7" xfId="42" applyNumberFormat="1" applyFont="1" applyBorder="1" applyAlignment="1">
      <alignment vertical="center"/>
      <protection/>
    </xf>
    <xf numFmtId="202" fontId="1" fillId="0" borderId="0" xfId="42" applyNumberFormat="1" applyFont="1" applyBorder="1" applyAlignment="1">
      <alignment horizontal="right" vertical="center"/>
      <protection/>
    </xf>
    <xf numFmtId="202" fontId="1" fillId="0" borderId="7" xfId="42" applyNumberFormat="1" applyFont="1" applyBorder="1" applyAlignment="1">
      <alignment horizontal="right" vertical="center"/>
      <protection/>
    </xf>
    <xf numFmtId="3" fontId="9" fillId="0" borderId="11" xfId="42" applyNumberFormat="1" applyFont="1" applyBorder="1" applyAlignment="1">
      <alignment vertical="center"/>
      <protection/>
    </xf>
    <xf numFmtId="202" fontId="9" fillId="0" borderId="12" xfId="42" applyNumberFormat="1" applyFont="1" applyBorder="1" applyAlignment="1">
      <alignment vertical="center"/>
      <protection/>
    </xf>
    <xf numFmtId="3" fontId="9" fillId="0" borderId="12" xfId="42" applyNumberFormat="1" applyFont="1" applyBorder="1" applyAlignment="1">
      <alignment vertical="center"/>
      <protection/>
    </xf>
    <xf numFmtId="202" fontId="9" fillId="0" borderId="10" xfId="42" applyNumberFormat="1" applyFont="1" applyBorder="1" applyAlignment="1">
      <alignment vertical="center"/>
      <protection/>
    </xf>
    <xf numFmtId="206" fontId="7" fillId="0" borderId="0" xfId="17" applyNumberFormat="1" applyFont="1" applyFill="1" applyAlignment="1">
      <alignment horizontal="left"/>
    </xf>
    <xf numFmtId="38" fontId="8" fillId="0" borderId="0" xfId="17" applyFont="1" applyFill="1" applyBorder="1" applyAlignment="1">
      <alignment/>
    </xf>
    <xf numFmtId="38" fontId="8" fillId="0" borderId="0" xfId="17" applyFont="1" applyFill="1" applyBorder="1" applyAlignment="1">
      <alignment horizontal="right"/>
    </xf>
    <xf numFmtId="38" fontId="1" fillId="0" borderId="17" xfId="17" applyFont="1" applyFill="1" applyBorder="1" applyAlignment="1">
      <alignment horizontal="center"/>
    </xf>
    <xf numFmtId="0" fontId="1" fillId="0" borderId="17" xfId="43" applyFont="1" applyFill="1" applyBorder="1" applyAlignment="1">
      <alignment horizontal="center"/>
      <protection/>
    </xf>
    <xf numFmtId="0" fontId="1" fillId="0" borderId="17" xfId="43" applyFont="1" applyFill="1" applyBorder="1">
      <alignment/>
      <protection/>
    </xf>
    <xf numFmtId="38" fontId="1" fillId="0" borderId="0" xfId="17" applyFont="1" applyFill="1" applyAlignment="1">
      <alignment horizontal="center"/>
    </xf>
    <xf numFmtId="38" fontId="1" fillId="0" borderId="8" xfId="17" applyFont="1" applyFill="1" applyBorder="1" applyAlignment="1">
      <alignment/>
    </xf>
    <xf numFmtId="38" fontId="1" fillId="0" borderId="16" xfId="17" applyFont="1" applyFill="1" applyBorder="1" applyAlignment="1">
      <alignment/>
    </xf>
    <xf numFmtId="38" fontId="1" fillId="0" borderId="16" xfId="17" applyFont="1" applyFill="1" applyBorder="1" applyAlignment="1">
      <alignment horizontal="center"/>
    </xf>
    <xf numFmtId="38" fontId="1" fillId="0" borderId="20" xfId="17" applyFont="1" applyFill="1" applyBorder="1" applyAlignment="1">
      <alignment horizontal="center"/>
    </xf>
    <xf numFmtId="38" fontId="8" fillId="0" borderId="16" xfId="17" applyFont="1" applyBorder="1" applyAlignment="1">
      <alignment/>
    </xf>
    <xf numFmtId="38" fontId="8" fillId="0" borderId="20" xfId="17" applyFont="1" applyBorder="1" applyAlignment="1">
      <alignment/>
    </xf>
    <xf numFmtId="38" fontId="8" fillId="0" borderId="6" xfId="17" applyFont="1" applyBorder="1" applyAlignment="1">
      <alignment/>
    </xf>
    <xf numFmtId="38" fontId="8" fillId="0" borderId="0" xfId="17" applyFont="1" applyBorder="1" applyAlignment="1">
      <alignment/>
    </xf>
    <xf numFmtId="38" fontId="8" fillId="0" borderId="20" xfId="17" applyFont="1" applyBorder="1" applyAlignment="1">
      <alignment horizontal="right"/>
    </xf>
    <xf numFmtId="38" fontId="1" fillId="0" borderId="8" xfId="17" applyFont="1" applyBorder="1" applyAlignment="1">
      <alignment horizontal="center" vertical="center"/>
    </xf>
    <xf numFmtId="38" fontId="1" fillId="0" borderId="3" xfId="17" applyFont="1" applyBorder="1" applyAlignment="1">
      <alignment horizontal="center" vertical="center"/>
    </xf>
    <xf numFmtId="38" fontId="1" fillId="0" borderId="11" xfId="17" applyFont="1" applyFill="1" applyBorder="1" applyAlignment="1">
      <alignment horizontal="center"/>
    </xf>
    <xf numFmtId="207" fontId="1" fillId="0" borderId="11" xfId="17" applyNumberFormat="1" applyFont="1" applyFill="1" applyBorder="1" applyAlignment="1" quotePrefix="1">
      <alignment horizontal="center"/>
    </xf>
    <xf numFmtId="38" fontId="15" fillId="0" borderId="11" xfId="17" applyFont="1" applyFill="1" applyBorder="1" applyAlignment="1">
      <alignment horizontal="center"/>
    </xf>
    <xf numFmtId="38" fontId="1" fillId="0" borderId="19" xfId="17" applyFont="1" applyFill="1" applyBorder="1" applyAlignment="1">
      <alignment horizontal="center"/>
    </xf>
    <xf numFmtId="38" fontId="1" fillId="0" borderId="10" xfId="17" applyFont="1" applyFill="1" applyBorder="1" applyAlignment="1">
      <alignment/>
    </xf>
    <xf numFmtId="38" fontId="1" fillId="0" borderId="19" xfId="17" applyFont="1" applyBorder="1" applyAlignment="1">
      <alignment horizontal="center" vertical="center"/>
    </xf>
    <xf numFmtId="38" fontId="1" fillId="0" borderId="3" xfId="17" applyFont="1" applyFill="1" applyBorder="1" applyAlignment="1">
      <alignment horizontal="distributed" vertical="center"/>
    </xf>
    <xf numFmtId="38" fontId="1" fillId="0" borderId="16" xfId="17" applyFont="1" applyFill="1" applyBorder="1" applyAlignment="1">
      <alignment horizontal="right" shrinkToFit="1"/>
    </xf>
    <xf numFmtId="38" fontId="1" fillId="0" borderId="4" xfId="17" applyFont="1" applyFill="1" applyBorder="1" applyAlignment="1">
      <alignment horizontal="right" shrinkToFit="1"/>
    </xf>
    <xf numFmtId="38" fontId="1" fillId="0" borderId="4" xfId="17" applyFont="1" applyFill="1" applyBorder="1" applyAlignment="1">
      <alignment/>
    </xf>
    <xf numFmtId="38" fontId="1" fillId="0" borderId="4" xfId="17" applyFont="1" applyBorder="1" applyAlignment="1">
      <alignment horizontal="right" shrinkToFit="1"/>
    </xf>
    <xf numFmtId="38" fontId="1" fillId="0" borderId="6" xfId="17" applyFont="1" applyBorder="1" applyAlignment="1">
      <alignment horizontal="right" shrinkToFit="1"/>
    </xf>
    <xf numFmtId="38" fontId="1" fillId="0" borderId="8" xfId="17" applyFont="1" applyFill="1" applyBorder="1" applyAlignment="1">
      <alignment horizontal="right" shrinkToFit="1"/>
    </xf>
    <xf numFmtId="38" fontId="1" fillId="0" borderId="0" xfId="17" applyFont="1" applyFill="1" applyBorder="1" applyAlignment="1">
      <alignment horizontal="right" shrinkToFit="1"/>
    </xf>
    <xf numFmtId="38" fontId="1" fillId="0" borderId="0" xfId="17" applyFont="1" applyBorder="1" applyAlignment="1">
      <alignment horizontal="right" shrinkToFit="1"/>
    </xf>
    <xf numFmtId="38" fontId="1" fillId="0" borderId="7" xfId="17" applyFont="1" applyBorder="1" applyAlignment="1">
      <alignment horizontal="right" shrinkToFit="1"/>
    </xf>
    <xf numFmtId="38" fontId="9" fillId="0" borderId="0" xfId="17" applyFont="1" applyFill="1" applyAlignment="1">
      <alignment/>
    </xf>
    <xf numFmtId="38" fontId="9" fillId="0" borderId="3" xfId="17" applyFont="1" applyFill="1" applyBorder="1" applyAlignment="1">
      <alignment horizontal="distributed" vertical="center"/>
    </xf>
    <xf numFmtId="38" fontId="9" fillId="0" borderId="8" xfId="17" applyFont="1" applyFill="1" applyBorder="1" applyAlignment="1">
      <alignment horizontal="right" shrinkToFit="1"/>
    </xf>
    <xf numFmtId="38" fontId="9" fillId="0" borderId="0" xfId="17" applyFont="1" applyFill="1" applyBorder="1" applyAlignment="1">
      <alignment horizontal="right" shrinkToFit="1"/>
    </xf>
    <xf numFmtId="38" fontId="9" fillId="0" borderId="0" xfId="17" applyFont="1" applyBorder="1" applyAlignment="1">
      <alignment horizontal="right" shrinkToFit="1"/>
    </xf>
    <xf numFmtId="38" fontId="9" fillId="0" borderId="7" xfId="17" applyFont="1" applyBorder="1" applyAlignment="1">
      <alignment horizontal="right" shrinkToFit="1"/>
    </xf>
    <xf numFmtId="38" fontId="15" fillId="0" borderId="3" xfId="17" applyFont="1" applyFill="1" applyBorder="1" applyAlignment="1">
      <alignment horizontal="distributed" vertical="center"/>
    </xf>
    <xf numFmtId="38" fontId="15" fillId="0" borderId="8" xfId="17" applyFont="1" applyFill="1" applyBorder="1" applyAlignment="1">
      <alignment horizontal="right" shrinkToFit="1"/>
    </xf>
    <xf numFmtId="38" fontId="15" fillId="0" borderId="0" xfId="17" applyFont="1" applyFill="1" applyBorder="1" applyAlignment="1">
      <alignment horizontal="right" shrinkToFit="1"/>
    </xf>
    <xf numFmtId="38" fontId="15" fillId="0" borderId="0" xfId="17" applyFont="1" applyFill="1" applyBorder="1" applyAlignment="1">
      <alignment/>
    </xf>
    <xf numFmtId="41" fontId="1" fillId="0" borderId="0" xfId="17" applyNumberFormat="1" applyFont="1" applyFill="1" applyBorder="1" applyAlignment="1">
      <alignment horizontal="right" shrinkToFit="1"/>
    </xf>
    <xf numFmtId="38" fontId="1" fillId="0" borderId="0" xfId="17" applyFont="1" applyFill="1" applyBorder="1" applyAlignment="1">
      <alignment horizontal="right"/>
    </xf>
    <xf numFmtId="38" fontId="1" fillId="0" borderId="19" xfId="17" applyFont="1" applyFill="1" applyBorder="1" applyAlignment="1">
      <alignment horizontal="distributed" vertical="center"/>
    </xf>
    <xf numFmtId="38" fontId="1" fillId="0" borderId="11" xfId="17" applyFont="1" applyFill="1" applyBorder="1" applyAlignment="1">
      <alignment horizontal="right" shrinkToFit="1"/>
    </xf>
    <xf numFmtId="38" fontId="1" fillId="0" borderId="12" xfId="17" applyFont="1" applyFill="1" applyBorder="1" applyAlignment="1">
      <alignment horizontal="right" shrinkToFit="1"/>
    </xf>
    <xf numFmtId="38" fontId="1" fillId="0" borderId="12" xfId="17" applyFont="1" applyBorder="1" applyAlignment="1">
      <alignment horizontal="right" shrinkToFit="1"/>
    </xf>
    <xf numFmtId="38" fontId="1" fillId="0" borderId="10" xfId="17" applyFont="1" applyBorder="1" applyAlignment="1">
      <alignment horizontal="right" shrinkToFit="1"/>
    </xf>
    <xf numFmtId="0" fontId="1" fillId="0" borderId="0" xfId="44" applyFont="1" applyFill="1" applyAlignment="1">
      <alignment vertical="center"/>
      <protection/>
    </xf>
    <xf numFmtId="0" fontId="7" fillId="0" borderId="0" xfId="44" applyFont="1" applyFill="1" applyAlignment="1">
      <alignment vertical="center"/>
      <protection/>
    </xf>
    <xf numFmtId="3" fontId="1" fillId="0" borderId="0" xfId="44" applyNumberFormat="1" applyFont="1" applyFill="1" applyAlignment="1">
      <alignment vertical="center"/>
      <protection/>
    </xf>
    <xf numFmtId="0" fontId="1" fillId="0" borderId="22" xfId="44" applyFont="1" applyFill="1" applyBorder="1" applyAlignment="1">
      <alignment vertical="center"/>
      <protection/>
    </xf>
    <xf numFmtId="0" fontId="1" fillId="0" borderId="0" xfId="44" applyFont="1" applyFill="1" applyBorder="1" applyAlignment="1">
      <alignment vertical="center"/>
      <protection/>
    </xf>
    <xf numFmtId="0" fontId="1" fillId="0" borderId="0" xfId="44" applyFont="1" applyFill="1" applyAlignment="1">
      <alignment horizontal="right" vertical="center"/>
      <protection/>
    </xf>
    <xf numFmtId="0" fontId="1" fillId="0" borderId="8" xfId="44" applyFont="1" applyFill="1" applyBorder="1" applyAlignment="1">
      <alignment horizontal="centerContinuous" vertical="center"/>
      <protection/>
    </xf>
    <xf numFmtId="0" fontId="1" fillId="0" borderId="24" xfId="44" applyFont="1" applyFill="1" applyBorder="1" applyAlignment="1">
      <alignment horizontal="centerContinuous" vertical="center"/>
      <protection/>
    </xf>
    <xf numFmtId="0" fontId="1" fillId="0" borderId="37" xfId="44" applyFont="1" applyFill="1" applyBorder="1" applyAlignment="1">
      <alignment horizontal="centerContinuous" vertical="center"/>
      <protection/>
    </xf>
    <xf numFmtId="0" fontId="1" fillId="0" borderId="21" xfId="44" applyFont="1" applyFill="1" applyBorder="1" applyAlignment="1">
      <alignment horizontal="center" vertical="center"/>
      <protection/>
    </xf>
    <xf numFmtId="0" fontId="1" fillId="0" borderId="4" xfId="44" applyFont="1" applyFill="1" applyBorder="1" applyAlignment="1">
      <alignment horizontal="distributed" vertical="center"/>
      <protection/>
    </xf>
    <xf numFmtId="0" fontId="1" fillId="0" borderId="16" xfId="44" applyNumberFormat="1" applyFont="1" applyFill="1" applyBorder="1" applyAlignment="1">
      <alignment vertical="center"/>
      <protection/>
    </xf>
    <xf numFmtId="0" fontId="1" fillId="0" borderId="4" xfId="44" applyNumberFormat="1" applyFont="1" applyFill="1" applyBorder="1" applyAlignment="1">
      <alignment vertical="center"/>
      <protection/>
    </xf>
    <xf numFmtId="38" fontId="1" fillId="0" borderId="6" xfId="17" applyFont="1" applyFill="1" applyBorder="1" applyAlignment="1">
      <alignment vertical="center"/>
    </xf>
    <xf numFmtId="0" fontId="1" fillId="0" borderId="0" xfId="44" applyFont="1" applyFill="1" applyBorder="1" applyAlignment="1">
      <alignment horizontal="distributed" vertical="center"/>
      <protection/>
    </xf>
    <xf numFmtId="2" fontId="1" fillId="0" borderId="8" xfId="44" applyNumberFormat="1" applyFont="1" applyFill="1" applyBorder="1" applyAlignment="1">
      <alignment vertical="center"/>
      <protection/>
    </xf>
    <xf numFmtId="208" fontId="1" fillId="0" borderId="0" xfId="44" applyNumberFormat="1" applyFont="1" applyFill="1" applyBorder="1" applyAlignment="1">
      <alignment vertical="center"/>
      <protection/>
    </xf>
    <xf numFmtId="2" fontId="1" fillId="0" borderId="0" xfId="44" applyNumberFormat="1" applyFont="1" applyFill="1" applyBorder="1" applyAlignment="1">
      <alignment vertical="center"/>
      <protection/>
    </xf>
    <xf numFmtId="2" fontId="1" fillId="0" borderId="7" xfId="44" applyNumberFormat="1" applyFont="1" applyFill="1" applyBorder="1" applyAlignment="1">
      <alignment vertical="center"/>
      <protection/>
    </xf>
    <xf numFmtId="0" fontId="1" fillId="0" borderId="8" xfId="44" applyNumberFormat="1" applyFont="1" applyFill="1" applyBorder="1" applyAlignment="1">
      <alignment vertical="center"/>
      <protection/>
    </xf>
    <xf numFmtId="0" fontId="1" fillId="0" borderId="7" xfId="44" applyNumberFormat="1" applyFont="1" applyFill="1" applyBorder="1" applyAlignment="1">
      <alignment vertical="center"/>
      <protection/>
    </xf>
    <xf numFmtId="0" fontId="1" fillId="0" borderId="12" xfId="44" applyFont="1" applyFill="1" applyBorder="1" applyAlignment="1">
      <alignment horizontal="distributed" vertical="center"/>
      <protection/>
    </xf>
    <xf numFmtId="0" fontId="1" fillId="0" borderId="11" xfId="44" applyNumberFormat="1" applyFont="1" applyFill="1" applyBorder="1" applyAlignment="1">
      <alignment vertical="center"/>
      <protection/>
    </xf>
    <xf numFmtId="0" fontId="1" fillId="0" borderId="12" xfId="44" applyNumberFormat="1" applyFont="1" applyFill="1" applyBorder="1" applyAlignment="1">
      <alignment vertical="center"/>
      <protection/>
    </xf>
    <xf numFmtId="183" fontId="1" fillId="0" borderId="12" xfId="44" applyNumberFormat="1" applyFont="1" applyFill="1" applyBorder="1" applyAlignment="1">
      <alignment vertical="center"/>
      <protection/>
    </xf>
    <xf numFmtId="189" fontId="1" fillId="0" borderId="12" xfId="44" applyNumberFormat="1" applyFont="1" applyFill="1" applyBorder="1" applyAlignment="1">
      <alignment vertical="center"/>
      <protection/>
    </xf>
    <xf numFmtId="0" fontId="1" fillId="0" borderId="10" xfId="44" applyNumberFormat="1" applyFont="1" applyFill="1" applyBorder="1" applyAlignment="1">
      <alignment vertical="center"/>
      <protection/>
    </xf>
    <xf numFmtId="0" fontId="9" fillId="0" borderId="4" xfId="44" applyFont="1" applyFill="1" applyBorder="1" applyAlignment="1">
      <alignment horizontal="distributed" vertical="center"/>
      <protection/>
    </xf>
    <xf numFmtId="3" fontId="9" fillId="0" borderId="16" xfId="44" applyNumberFormat="1" applyFont="1" applyFill="1" applyBorder="1" applyAlignment="1">
      <alignment vertical="center"/>
      <protection/>
    </xf>
    <xf numFmtId="3" fontId="9" fillId="0" borderId="4" xfId="44" applyNumberFormat="1" applyFont="1" applyFill="1" applyBorder="1" applyAlignment="1">
      <alignment vertical="center"/>
      <protection/>
    </xf>
    <xf numFmtId="3" fontId="9" fillId="0" borderId="6" xfId="44" applyNumberFormat="1" applyFont="1" applyFill="1" applyBorder="1" applyAlignment="1">
      <alignment vertical="center"/>
      <protection/>
    </xf>
    <xf numFmtId="0" fontId="9" fillId="0" borderId="0" xfId="44" applyFont="1" applyFill="1" applyAlignment="1">
      <alignment vertical="center"/>
      <protection/>
    </xf>
    <xf numFmtId="0" fontId="9" fillId="0" borderId="8" xfId="44" applyFont="1" applyFill="1" applyBorder="1" applyAlignment="1">
      <alignment horizontal="left" vertical="center"/>
      <protection/>
    </xf>
    <xf numFmtId="0" fontId="9" fillId="0" borderId="0" xfId="44" applyFont="1" applyFill="1" applyBorder="1" applyAlignment="1">
      <alignment horizontal="distributed" vertical="center"/>
      <protection/>
    </xf>
    <xf numFmtId="3" fontId="9" fillId="0" borderId="8" xfId="44" applyNumberFormat="1" applyFont="1" applyFill="1" applyBorder="1" applyAlignment="1">
      <alignment vertical="center"/>
      <protection/>
    </xf>
    <xf numFmtId="3" fontId="9" fillId="0" borderId="0" xfId="44" applyNumberFormat="1" applyFont="1" applyFill="1" applyBorder="1" applyAlignment="1">
      <alignment vertical="center"/>
      <protection/>
    </xf>
    <xf numFmtId="3" fontId="9" fillId="0" borderId="7" xfId="44" applyNumberFormat="1" applyFont="1" applyFill="1" applyBorder="1" applyAlignment="1">
      <alignment vertical="center"/>
      <protection/>
    </xf>
    <xf numFmtId="0" fontId="9" fillId="0" borderId="0" xfId="44" applyFont="1" applyFill="1" applyBorder="1" applyAlignment="1">
      <alignment horizontal="left" vertical="center"/>
      <protection/>
    </xf>
    <xf numFmtId="0" fontId="1" fillId="0" borderId="8" xfId="44" applyFont="1" applyFill="1" applyBorder="1" applyAlignment="1">
      <alignment horizontal="left" vertical="center"/>
      <protection/>
    </xf>
    <xf numFmtId="0" fontId="1" fillId="0" borderId="0" xfId="44" applyFont="1" applyFill="1" applyBorder="1" applyAlignment="1">
      <alignment horizontal="left" vertical="center"/>
      <protection/>
    </xf>
    <xf numFmtId="3" fontId="1" fillId="0" borderId="8" xfId="44" applyNumberFormat="1" applyFont="1" applyFill="1" applyBorder="1" applyAlignment="1">
      <alignment vertical="center"/>
      <protection/>
    </xf>
    <xf numFmtId="3" fontId="1" fillId="0" borderId="0" xfId="44" applyNumberFormat="1" applyFont="1" applyFill="1" applyBorder="1" applyAlignment="1">
      <alignment vertical="center"/>
      <protection/>
    </xf>
    <xf numFmtId="3" fontId="1" fillId="0" borderId="7" xfId="44" applyNumberFormat="1" applyFont="1" applyFill="1" applyBorder="1" applyAlignment="1">
      <alignment vertical="center"/>
      <protection/>
    </xf>
    <xf numFmtId="0" fontId="1" fillId="0" borderId="8" xfId="44" applyFont="1" applyFill="1" applyBorder="1" applyAlignment="1">
      <alignment vertical="center"/>
      <protection/>
    </xf>
    <xf numFmtId="0" fontId="9" fillId="0" borderId="8" xfId="44" applyFont="1" applyFill="1" applyBorder="1" applyAlignment="1">
      <alignment vertical="center"/>
      <protection/>
    </xf>
    <xf numFmtId="0" fontId="9" fillId="0" borderId="0" xfId="44" applyFont="1" applyFill="1" applyBorder="1" applyAlignment="1">
      <alignment vertical="center"/>
      <protection/>
    </xf>
    <xf numFmtId="0" fontId="9" fillId="0" borderId="11" xfId="44" applyFont="1" applyFill="1" applyBorder="1" applyAlignment="1">
      <alignment vertical="center"/>
      <protection/>
    </xf>
    <xf numFmtId="0" fontId="9" fillId="0" borderId="12" xfId="44" applyFont="1" applyFill="1" applyBorder="1" applyAlignment="1">
      <alignment horizontal="distributed" vertical="center"/>
      <protection/>
    </xf>
    <xf numFmtId="3" fontId="9" fillId="0" borderId="11" xfId="44" applyNumberFormat="1" applyFont="1" applyFill="1" applyBorder="1" applyAlignment="1">
      <alignment vertical="center"/>
      <protection/>
    </xf>
    <xf numFmtId="3" fontId="9" fillId="0" borderId="12" xfId="44" applyNumberFormat="1" applyFont="1" applyFill="1" applyBorder="1" applyAlignment="1">
      <alignment vertical="center"/>
      <protection/>
    </xf>
    <xf numFmtId="3" fontId="9" fillId="0" borderId="10" xfId="44" applyNumberFormat="1" applyFont="1" applyFill="1" applyBorder="1" applyAlignment="1">
      <alignment vertical="center"/>
      <protection/>
    </xf>
    <xf numFmtId="0" fontId="1" fillId="0" borderId="38" xfId="44" applyFont="1" applyFill="1" applyBorder="1" applyAlignment="1">
      <alignment horizontal="distributed" vertical="center"/>
      <protection/>
    </xf>
    <xf numFmtId="3" fontId="1" fillId="0" borderId="39" xfId="44" applyNumberFormat="1" applyFont="1" applyFill="1" applyBorder="1" applyAlignment="1">
      <alignment vertical="center"/>
      <protection/>
    </xf>
    <xf numFmtId="3" fontId="1" fillId="0" borderId="38" xfId="44" applyNumberFormat="1" applyFont="1" applyFill="1" applyBorder="1" applyAlignment="1">
      <alignment vertical="center"/>
      <protection/>
    </xf>
    <xf numFmtId="3" fontId="1" fillId="0" borderId="40" xfId="44" applyNumberFormat="1" applyFont="1" applyFill="1" applyBorder="1" applyAlignment="1">
      <alignment vertical="center"/>
      <protection/>
    </xf>
    <xf numFmtId="3" fontId="1" fillId="0" borderId="41" xfId="44" applyNumberFormat="1" applyFont="1" applyFill="1" applyBorder="1" applyAlignment="1">
      <alignment vertical="center"/>
      <protection/>
    </xf>
    <xf numFmtId="38" fontId="1" fillId="0" borderId="21" xfId="17" applyFont="1" applyBorder="1" applyAlignment="1">
      <alignment horizontal="center" vertical="center"/>
    </xf>
    <xf numFmtId="0" fontId="1" fillId="0" borderId="25" xfId="27" applyFont="1" applyBorder="1" applyAlignment="1">
      <alignment/>
      <protection/>
    </xf>
    <xf numFmtId="0" fontId="1" fillId="0" borderId="17" xfId="17" applyNumberFormat="1" applyFont="1" applyBorder="1" applyAlignment="1">
      <alignment horizontal="distributed" vertical="center"/>
    </xf>
    <xf numFmtId="0" fontId="1" fillId="0" borderId="21" xfId="17" applyNumberFormat="1" applyFont="1" applyBorder="1" applyAlignment="1">
      <alignment horizontal="distributed" vertical="center"/>
    </xf>
    <xf numFmtId="0" fontId="13" fillId="0" borderId="8" xfId="45" applyNumberFormat="1" applyFont="1" applyBorder="1" applyAlignment="1">
      <alignment horizontal="distributed" vertical="center"/>
      <protection/>
    </xf>
    <xf numFmtId="0" fontId="1" fillId="0" borderId="3" xfId="17" applyNumberFormat="1" applyFont="1" applyBorder="1" applyAlignment="1">
      <alignment horizontal="distributed" vertical="center"/>
    </xf>
    <xf numFmtId="0" fontId="1" fillId="0" borderId="3" xfId="17" applyNumberFormat="1" applyFont="1" applyBorder="1" applyAlignment="1">
      <alignment horizontal="center" vertical="center"/>
    </xf>
    <xf numFmtId="0" fontId="13" fillId="0" borderId="11" xfId="45" applyNumberFormat="1" applyFont="1" applyBorder="1" applyAlignment="1">
      <alignment horizontal="distributed" vertical="center"/>
      <protection/>
    </xf>
    <xf numFmtId="182" fontId="1" fillId="0" borderId="19" xfId="17" applyNumberFormat="1" applyFont="1" applyBorder="1" applyAlignment="1">
      <alignment horizontal="center" vertical="center"/>
    </xf>
    <xf numFmtId="0" fontId="1" fillId="0" borderId="19" xfId="17" applyNumberFormat="1" applyFont="1" applyBorder="1" applyAlignment="1">
      <alignment horizontal="distributed" vertical="center"/>
    </xf>
    <xf numFmtId="0" fontId="1" fillId="0" borderId="19" xfId="17" applyNumberFormat="1" applyFont="1" applyBorder="1" applyAlignment="1">
      <alignment vertical="center"/>
    </xf>
    <xf numFmtId="0" fontId="1" fillId="0" borderId="7" xfId="45" applyFont="1" applyBorder="1" applyAlignment="1">
      <alignment vertical="center"/>
      <protection/>
    </xf>
    <xf numFmtId="41" fontId="1" fillId="0" borderId="16" xfId="45" applyNumberFormat="1" applyFont="1" applyBorder="1" applyAlignment="1">
      <alignment vertical="center"/>
      <protection/>
    </xf>
    <xf numFmtId="190" fontId="1" fillId="0" borderId="4" xfId="17" applyNumberFormat="1" applyFont="1" applyBorder="1" applyAlignment="1">
      <alignment vertical="center"/>
    </xf>
    <xf numFmtId="209" fontId="1" fillId="0" borderId="4" xfId="17" applyNumberFormat="1" applyFont="1" applyBorder="1" applyAlignment="1">
      <alignment vertical="center"/>
    </xf>
    <xf numFmtId="0" fontId="1" fillId="0" borderId="7" xfId="45" applyFont="1" applyBorder="1" applyAlignment="1">
      <alignment horizontal="center" vertical="center"/>
      <protection/>
    </xf>
    <xf numFmtId="41" fontId="1" fillId="0" borderId="8" xfId="45" applyNumberFormat="1" applyFont="1" applyBorder="1" applyAlignment="1">
      <alignment vertical="center"/>
      <protection/>
    </xf>
    <xf numFmtId="190" fontId="1" fillId="0" borderId="0" xfId="17" applyNumberFormat="1" applyFont="1" applyBorder="1" applyAlignment="1">
      <alignment vertical="center"/>
    </xf>
    <xf numFmtId="209" fontId="1" fillId="0" borderId="0" xfId="17" applyNumberFormat="1" applyFont="1" applyBorder="1" applyAlignment="1">
      <alignment vertical="center"/>
    </xf>
    <xf numFmtId="38" fontId="8" fillId="0" borderId="7" xfId="17" applyFont="1" applyBorder="1" applyAlignment="1">
      <alignment vertical="center"/>
    </xf>
    <xf numFmtId="0" fontId="9" fillId="0" borderId="19" xfId="45" applyFont="1" applyBorder="1" applyAlignment="1">
      <alignment horizontal="center" vertical="center"/>
      <protection/>
    </xf>
    <xf numFmtId="41" fontId="9" fillId="0" borderId="11" xfId="45" applyNumberFormat="1" applyFont="1" applyBorder="1" applyAlignment="1">
      <alignment vertical="center"/>
      <protection/>
    </xf>
    <xf numFmtId="190" fontId="9" fillId="0" borderId="12" xfId="17" applyNumberFormat="1" applyFont="1" applyBorder="1" applyAlignment="1">
      <alignment vertical="center"/>
    </xf>
    <xf numFmtId="41" fontId="9" fillId="0" borderId="12" xfId="17" applyNumberFormat="1" applyFont="1" applyBorder="1" applyAlignment="1">
      <alignment vertical="center"/>
    </xf>
    <xf numFmtId="209" fontId="9" fillId="0" borderId="12" xfId="17" applyNumberFormat="1" applyFont="1" applyBorder="1" applyAlignment="1">
      <alignment vertical="center"/>
    </xf>
    <xf numFmtId="41" fontId="9" fillId="0" borderId="10" xfId="17" applyNumberFormat="1" applyFont="1" applyBorder="1" applyAlignment="1">
      <alignment vertical="center"/>
    </xf>
    <xf numFmtId="41" fontId="13" fillId="0" borderId="0" xfId="17" applyNumberFormat="1" applyFont="1" applyAlignment="1">
      <alignment vertical="center"/>
    </xf>
    <xf numFmtId="41" fontId="7" fillId="0" borderId="0" xfId="17" applyNumberFormat="1" applyFont="1" applyAlignment="1">
      <alignment vertical="center"/>
    </xf>
    <xf numFmtId="41" fontId="13" fillId="0" borderId="0" xfId="17" applyNumberFormat="1" applyFont="1" applyAlignment="1">
      <alignment horizontal="centerContinuous" vertical="center"/>
    </xf>
    <xf numFmtId="0" fontId="1" fillId="0" borderId="24" xfId="27" applyFont="1" applyBorder="1" applyAlignment="1">
      <alignment/>
      <protection/>
    </xf>
    <xf numFmtId="41" fontId="1" fillId="0" borderId="0" xfId="17" applyNumberFormat="1" applyFont="1" applyAlignment="1">
      <alignment vertical="center"/>
    </xf>
    <xf numFmtId="41" fontId="9" fillId="0" borderId="16" xfId="17" applyNumberFormat="1" applyFont="1" applyBorder="1" applyAlignment="1">
      <alignment vertical="center"/>
    </xf>
    <xf numFmtId="41" fontId="9" fillId="0" borderId="4" xfId="17" applyNumberFormat="1" applyFont="1" applyBorder="1" applyAlignment="1">
      <alignment vertical="center"/>
    </xf>
    <xf numFmtId="41" fontId="9" fillId="0" borderId="6" xfId="17" applyNumberFormat="1" applyFont="1" applyBorder="1" applyAlignment="1">
      <alignment vertical="center"/>
    </xf>
    <xf numFmtId="41" fontId="9" fillId="0" borderId="0" xfId="17" applyNumberFormat="1" applyFont="1" applyAlignment="1">
      <alignment vertical="center"/>
    </xf>
    <xf numFmtId="41" fontId="1" fillId="0" borderId="0" xfId="17" applyNumberFormat="1" applyFont="1" applyBorder="1" applyAlignment="1">
      <alignment horizontal="distributed" vertical="center"/>
    </xf>
    <xf numFmtId="0" fontId="1" fillId="0" borderId="7" xfId="17" applyNumberFormat="1" applyFont="1" applyBorder="1" applyAlignment="1">
      <alignment horizontal="distributed" vertical="center"/>
    </xf>
    <xf numFmtId="0" fontId="20" fillId="0" borderId="7" xfId="17" applyNumberFormat="1" applyFont="1" applyBorder="1" applyAlignment="1">
      <alignment horizontal="distributed" vertical="center"/>
    </xf>
    <xf numFmtId="41" fontId="1" fillId="0" borderId="12" xfId="17" applyNumberFormat="1" applyFont="1" applyBorder="1" applyAlignment="1">
      <alignment horizontal="distributed" vertical="center"/>
    </xf>
    <xf numFmtId="0" fontId="1" fillId="0" borderId="10" xfId="17" applyNumberFormat="1" applyFont="1" applyBorder="1" applyAlignment="1">
      <alignment horizontal="distributed" vertical="center"/>
    </xf>
    <xf numFmtId="38" fontId="1" fillId="0" borderId="14" xfId="17" applyFont="1" applyBorder="1" applyAlignment="1">
      <alignment horizontal="centerContinuous" vertical="center"/>
    </xf>
    <xf numFmtId="38" fontId="1" fillId="0" borderId="26" xfId="17" applyFont="1" applyBorder="1" applyAlignment="1">
      <alignment horizontal="centerContinuous" vertical="center"/>
    </xf>
    <xf numFmtId="38" fontId="1" fillId="0" borderId="15" xfId="17" applyFont="1" applyBorder="1" applyAlignment="1">
      <alignment horizontal="centerContinuous" vertical="center"/>
    </xf>
    <xf numFmtId="38" fontId="1" fillId="0" borderId="24" xfId="17" applyFont="1" applyBorder="1" applyAlignment="1">
      <alignment horizontal="centerContinuous" vertical="center"/>
    </xf>
    <xf numFmtId="38" fontId="1" fillId="0" borderId="25" xfId="17" applyFont="1" applyBorder="1" applyAlignment="1">
      <alignment horizontal="centerContinuous" vertical="center"/>
    </xf>
    <xf numFmtId="38" fontId="1" fillId="0" borderId="23" xfId="17" applyFont="1" applyBorder="1" applyAlignment="1">
      <alignment horizontal="centerContinuous" vertical="center"/>
    </xf>
    <xf numFmtId="38" fontId="1" fillId="0" borderId="42" xfId="17" applyFont="1" applyBorder="1" applyAlignment="1">
      <alignment horizontal="centerContinuous" vertical="center"/>
    </xf>
    <xf numFmtId="38" fontId="1" fillId="0" borderId="0" xfId="17" applyFont="1" applyBorder="1" applyAlignment="1">
      <alignment horizontal="centerContinuous" vertical="center"/>
    </xf>
    <xf numFmtId="38" fontId="1" fillId="0" borderId="43" xfId="17" applyFont="1" applyBorder="1" applyAlignment="1">
      <alignment horizontal="centerContinuous" vertical="center"/>
    </xf>
    <xf numFmtId="38" fontId="1" fillId="0" borderId="11" xfId="17" applyFont="1" applyBorder="1" applyAlignment="1">
      <alignment horizontal="center" vertical="center"/>
    </xf>
    <xf numFmtId="38" fontId="1" fillId="0" borderId="12" xfId="17" applyFont="1" applyBorder="1" applyAlignment="1">
      <alignment horizontal="center" vertical="center"/>
    </xf>
    <xf numFmtId="38" fontId="1" fillId="0" borderId="23" xfId="17" applyFont="1" applyBorder="1" applyAlignment="1">
      <alignment horizontal="center" vertical="center"/>
    </xf>
    <xf numFmtId="38" fontId="1" fillId="0" borderId="10" xfId="17" applyFont="1" applyBorder="1" applyAlignment="1">
      <alignment horizontal="center" vertical="center"/>
    </xf>
    <xf numFmtId="182" fontId="9" fillId="0" borderId="6" xfId="17" applyNumberFormat="1" applyFont="1" applyBorder="1" applyAlignment="1">
      <alignment vertical="center"/>
    </xf>
    <xf numFmtId="182" fontId="1" fillId="0" borderId="10" xfId="17" applyNumberFormat="1" applyFont="1" applyBorder="1" applyAlignment="1">
      <alignment vertical="center"/>
    </xf>
    <xf numFmtId="38" fontId="8" fillId="0" borderId="12" xfId="17" applyFont="1" applyBorder="1" applyAlignment="1">
      <alignment horizontal="distributed" vertical="center" wrapText="1"/>
    </xf>
    <xf numFmtId="38" fontId="8" fillId="0" borderId="18" xfId="17" applyFont="1" applyBorder="1" applyAlignment="1">
      <alignment horizontal="distributed" vertical="center" wrapText="1"/>
    </xf>
    <xf numFmtId="41" fontId="1" fillId="0" borderId="16" xfId="17" applyNumberFormat="1" applyFont="1" applyBorder="1" applyAlignment="1">
      <alignment vertical="center"/>
    </xf>
    <xf numFmtId="38" fontId="15" fillId="0" borderId="8" xfId="17" applyFont="1" applyBorder="1" applyAlignment="1">
      <alignment horizontal="distributed" vertical="center"/>
    </xf>
    <xf numFmtId="38" fontId="15" fillId="0" borderId="7" xfId="17" applyFont="1" applyBorder="1" applyAlignment="1">
      <alignment horizontal="distributed" vertical="center"/>
    </xf>
    <xf numFmtId="38" fontId="9" fillId="0" borderId="8" xfId="17" applyFont="1" applyBorder="1" applyAlignment="1">
      <alignment horizontal="left" vertical="center"/>
    </xf>
    <xf numFmtId="38" fontId="9" fillId="0" borderId="7" xfId="17" applyFont="1" applyBorder="1" applyAlignment="1">
      <alignment horizontal="right" vertical="center"/>
    </xf>
    <xf numFmtId="38" fontId="7" fillId="0" borderId="0" xfId="17" applyFont="1" applyFill="1" applyAlignment="1">
      <alignment/>
    </xf>
    <xf numFmtId="38" fontId="13" fillId="0" borderId="0" xfId="17" applyFont="1" applyFill="1" applyBorder="1" applyAlignment="1">
      <alignment/>
    </xf>
    <xf numFmtId="38" fontId="1" fillId="0" borderId="25" xfId="17" applyFont="1" applyFill="1" applyBorder="1" applyAlignment="1">
      <alignment vertical="center"/>
    </xf>
    <xf numFmtId="38" fontId="1" fillId="0" borderId="1" xfId="17" applyFont="1" applyFill="1" applyBorder="1" applyAlignment="1">
      <alignment horizontal="centerContinuous" vertical="center"/>
    </xf>
    <xf numFmtId="38" fontId="1" fillId="0" borderId="26" xfId="17" applyFont="1" applyFill="1" applyBorder="1" applyAlignment="1">
      <alignment horizontal="centerContinuous" vertical="center"/>
    </xf>
    <xf numFmtId="38" fontId="1" fillId="0" borderId="15" xfId="17" applyFont="1" applyFill="1" applyBorder="1" applyAlignment="1">
      <alignment horizontal="centerContinuous" vertical="center"/>
    </xf>
    <xf numFmtId="38" fontId="1" fillId="0" borderId="0" xfId="17" applyFont="1" applyFill="1" applyAlignment="1">
      <alignment vertical="center"/>
    </xf>
    <xf numFmtId="38" fontId="1" fillId="0" borderId="11" xfId="17" applyFont="1" applyFill="1" applyBorder="1" applyAlignment="1">
      <alignment horizontal="center" vertical="center"/>
    </xf>
    <xf numFmtId="38" fontId="1" fillId="0" borderId="10" xfId="17" applyFont="1" applyFill="1" applyBorder="1" applyAlignment="1">
      <alignment vertical="center"/>
    </xf>
    <xf numFmtId="38" fontId="1" fillId="0" borderId="18" xfId="17" applyFont="1" applyFill="1" applyBorder="1" applyAlignment="1">
      <alignment horizontal="center" vertical="center"/>
    </xf>
    <xf numFmtId="38" fontId="1" fillId="0" borderId="8" xfId="17" applyFont="1" applyFill="1" applyBorder="1" applyAlignment="1">
      <alignment horizontal="center" vertical="center"/>
    </xf>
    <xf numFmtId="38" fontId="1" fillId="0" borderId="0" xfId="17" applyFont="1" applyFill="1" applyBorder="1" applyAlignment="1">
      <alignment horizontal="center" vertical="center"/>
    </xf>
    <xf numFmtId="38" fontId="1" fillId="0" borderId="4"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7" xfId="17" applyFont="1" applyFill="1" applyBorder="1" applyAlignment="1" quotePrefix="1">
      <alignment vertical="center"/>
    </xf>
    <xf numFmtId="38" fontId="9" fillId="0" borderId="8" xfId="17" applyFont="1" applyFill="1" applyBorder="1" applyAlignment="1">
      <alignment horizontal="center" vertical="center"/>
    </xf>
    <xf numFmtId="38" fontId="9" fillId="0" borderId="7" xfId="17" applyFont="1" applyFill="1" applyBorder="1" applyAlignment="1" quotePrefix="1">
      <alignment vertical="center"/>
    </xf>
    <xf numFmtId="38" fontId="9" fillId="0" borderId="0" xfId="17" applyFont="1" applyFill="1" applyBorder="1" applyAlignment="1">
      <alignment horizontal="right" vertical="center"/>
    </xf>
    <xf numFmtId="38" fontId="9" fillId="0" borderId="0" xfId="17" applyFont="1" applyFill="1" applyAlignment="1">
      <alignment vertical="center"/>
    </xf>
    <xf numFmtId="38" fontId="1" fillId="0" borderId="8" xfId="17" applyFont="1" applyFill="1" applyBorder="1" applyAlignment="1">
      <alignment horizontal="left" vertical="center"/>
    </xf>
    <xf numFmtId="38" fontId="1" fillId="0" borderId="7" xfId="17" applyFont="1" applyFill="1" applyBorder="1" applyAlignment="1">
      <alignment horizontal="left" vertical="center"/>
    </xf>
    <xf numFmtId="38" fontId="1" fillId="0" borderId="7" xfId="17" applyFont="1" applyFill="1" applyBorder="1" applyAlignment="1" quotePrefix="1">
      <alignment horizontal="left" vertical="center"/>
    </xf>
    <xf numFmtId="38" fontId="8" fillId="0" borderId="8" xfId="17" applyFont="1" applyFill="1" applyBorder="1" applyAlignment="1">
      <alignment horizontal="distributed" vertical="center"/>
    </xf>
    <xf numFmtId="38" fontId="1" fillId="0" borderId="7" xfId="17" applyFont="1" applyFill="1" applyBorder="1" applyAlignment="1">
      <alignment/>
    </xf>
    <xf numFmtId="38" fontId="1" fillId="0" borderId="0" xfId="17" applyFont="1" applyFill="1" applyBorder="1" applyAlignment="1">
      <alignment horizontal="centerContinuous"/>
    </xf>
    <xf numFmtId="38" fontId="1" fillId="0" borderId="14" xfId="17" applyFont="1" applyFill="1" applyBorder="1" applyAlignment="1">
      <alignment horizontal="centerContinuous" vertical="center"/>
    </xf>
    <xf numFmtId="38" fontId="1" fillId="0" borderId="6" xfId="17" applyFont="1" applyFill="1" applyBorder="1" applyAlignment="1">
      <alignment horizontal="center" vertical="center"/>
    </xf>
    <xf numFmtId="38" fontId="1" fillId="0" borderId="10" xfId="17" applyFont="1" applyFill="1" applyBorder="1" applyAlignment="1">
      <alignment horizontal="center" vertical="center"/>
    </xf>
    <xf numFmtId="38" fontId="1" fillId="0" borderId="4" xfId="17" applyFont="1" applyFill="1" applyBorder="1" applyAlignment="1">
      <alignment vertical="center"/>
    </xf>
    <xf numFmtId="38" fontId="1" fillId="0" borderId="6" xfId="17" applyFont="1" applyFill="1" applyBorder="1" applyAlignment="1">
      <alignment/>
    </xf>
    <xf numFmtId="38" fontId="9" fillId="0" borderId="7" xfId="17" applyFont="1" applyFill="1" applyBorder="1" applyAlignment="1">
      <alignment/>
    </xf>
    <xf numFmtId="38" fontId="9" fillId="0" borderId="8" xfId="17" applyFont="1" applyFill="1" applyBorder="1" applyAlignment="1">
      <alignment horizontal="right" vertical="center"/>
    </xf>
    <xf numFmtId="38" fontId="9" fillId="0" borderId="7" xfId="17" applyFont="1" applyFill="1" applyBorder="1" applyAlignment="1">
      <alignment horizontal="right" vertical="center"/>
    </xf>
    <xf numFmtId="185" fontId="9" fillId="0" borderId="0" xfId="17" applyNumberFormat="1" applyFont="1" applyFill="1" applyBorder="1" applyAlignment="1">
      <alignment horizontal="right" vertical="center"/>
    </xf>
    <xf numFmtId="185" fontId="1" fillId="0" borderId="0" xfId="17" applyNumberFormat="1" applyFont="1" applyFill="1" applyBorder="1" applyAlignment="1">
      <alignment horizontal="right" vertical="center"/>
    </xf>
    <xf numFmtId="185" fontId="1" fillId="0" borderId="7" xfId="17" applyNumberFormat="1" applyFont="1" applyFill="1" applyBorder="1" applyAlignment="1">
      <alignment horizontal="right" vertical="center"/>
    </xf>
    <xf numFmtId="207" fontId="1" fillId="0" borderId="0" xfId="17" applyNumberFormat="1" applyFont="1" applyFill="1" applyBorder="1" applyAlignment="1">
      <alignment horizontal="right" vertical="center"/>
    </xf>
    <xf numFmtId="207" fontId="9" fillId="0" borderId="0" xfId="17" applyNumberFormat="1" applyFont="1" applyFill="1" applyBorder="1" applyAlignment="1">
      <alignment horizontal="right" vertical="center"/>
    </xf>
    <xf numFmtId="38" fontId="9" fillId="0" borderId="0" xfId="17" applyFont="1" applyFill="1" applyBorder="1" applyAlignment="1">
      <alignment/>
    </xf>
    <xf numFmtId="38" fontId="1" fillId="0" borderId="11" xfId="17" applyFont="1" applyFill="1" applyBorder="1" applyAlignment="1">
      <alignment horizontal="right" vertical="center"/>
    </xf>
    <xf numFmtId="185" fontId="1" fillId="0" borderId="12" xfId="17" applyNumberFormat="1" applyFont="1" applyFill="1" applyBorder="1" applyAlignment="1">
      <alignment horizontal="right" vertical="center"/>
    </xf>
    <xf numFmtId="38" fontId="1" fillId="0" borderId="12" xfId="17" applyFont="1" applyFill="1" applyBorder="1" applyAlignment="1">
      <alignment horizontal="right" vertical="center"/>
    </xf>
    <xf numFmtId="185" fontId="1" fillId="0" borderId="10" xfId="17" applyNumberFormat="1" applyFont="1" applyFill="1" applyBorder="1" applyAlignment="1">
      <alignment horizontal="right" vertical="center"/>
    </xf>
    <xf numFmtId="0" fontId="1" fillId="0" borderId="0" xfId="49" applyFont="1" applyAlignment="1">
      <alignment vertical="center"/>
      <protection/>
    </xf>
    <xf numFmtId="0" fontId="1" fillId="0" borderId="18" xfId="49" applyFont="1" applyBorder="1" applyAlignment="1">
      <alignment horizontal="distributed" vertical="center"/>
      <protection/>
    </xf>
    <xf numFmtId="38" fontId="8" fillId="0" borderId="8" xfId="17" applyFont="1" applyBorder="1" applyAlignment="1">
      <alignment vertical="center"/>
    </xf>
    <xf numFmtId="41" fontId="8" fillId="0" borderId="8" xfId="17" applyNumberFormat="1" applyFont="1" applyBorder="1" applyAlignment="1">
      <alignment vertical="center"/>
    </xf>
    <xf numFmtId="41" fontId="8" fillId="0" borderId="0" xfId="17" applyNumberFormat="1" applyFont="1" applyBorder="1" applyAlignment="1">
      <alignment vertical="center"/>
    </xf>
    <xf numFmtId="0" fontId="1" fillId="0" borderId="17" xfId="27" applyFont="1" applyBorder="1" applyAlignment="1">
      <alignment horizontal="distributed" vertical="center"/>
      <protection/>
    </xf>
    <xf numFmtId="41" fontId="8" fillId="0" borderId="7" xfId="17" applyNumberFormat="1" applyFont="1" applyBorder="1" applyAlignment="1">
      <alignment vertical="center"/>
    </xf>
    <xf numFmtId="38" fontId="8" fillId="0" borderId="8" xfId="17" applyFont="1" applyBorder="1" applyAlignment="1">
      <alignment horizontal="left" vertical="center"/>
    </xf>
    <xf numFmtId="41" fontId="8" fillId="0" borderId="0" xfId="17" applyNumberFormat="1" applyFont="1" applyFill="1" applyBorder="1" applyAlignment="1">
      <alignment vertical="center"/>
    </xf>
    <xf numFmtId="41" fontId="8" fillId="0" borderId="7" xfId="17" applyNumberFormat="1" applyFont="1" applyFill="1" applyBorder="1" applyAlignment="1">
      <alignment vertical="center"/>
    </xf>
    <xf numFmtId="41" fontId="1" fillId="0" borderId="8" xfId="17" applyNumberFormat="1" applyFont="1" applyFill="1" applyBorder="1" applyAlignment="1">
      <alignment vertical="center"/>
    </xf>
    <xf numFmtId="41" fontId="1" fillId="0" borderId="11" xfId="17" applyNumberFormat="1" applyFont="1" applyFill="1" applyBorder="1" applyAlignment="1">
      <alignment vertical="center"/>
    </xf>
    <xf numFmtId="0" fontId="8" fillId="0" borderId="0" xfId="50" applyFont="1" applyAlignment="1">
      <alignment vertical="center"/>
      <protection/>
    </xf>
    <xf numFmtId="38" fontId="8" fillId="0" borderId="0" xfId="17" applyFont="1" applyAlignment="1">
      <alignment vertical="center" shrinkToFit="1"/>
    </xf>
    <xf numFmtId="38" fontId="8" fillId="0" borderId="3" xfId="17" applyFont="1" applyBorder="1" applyAlignment="1">
      <alignment horizontal="center" vertical="center" shrinkToFit="1"/>
    </xf>
    <xf numFmtId="38" fontId="1" fillId="0" borderId="18" xfId="17" applyFont="1" applyBorder="1" applyAlignment="1">
      <alignment horizontal="distributed" vertical="center" shrinkToFit="1"/>
    </xf>
    <xf numFmtId="38" fontId="1" fillId="0" borderId="18" xfId="17" applyFont="1" applyBorder="1" applyAlignment="1">
      <alignment horizontal="center" vertical="center" shrinkToFit="1"/>
    </xf>
    <xf numFmtId="38" fontId="8" fillId="0" borderId="19" xfId="17" applyFont="1" applyBorder="1" applyAlignment="1">
      <alignment vertical="center" shrinkToFit="1"/>
    </xf>
    <xf numFmtId="38" fontId="8" fillId="0" borderId="7" xfId="17" applyFont="1" applyBorder="1" applyAlignment="1">
      <alignment horizontal="distributed" vertical="center" shrinkToFit="1"/>
    </xf>
    <xf numFmtId="38" fontId="1" fillId="0" borderId="7" xfId="17" applyFont="1" applyBorder="1" applyAlignment="1">
      <alignment horizontal="distributed" vertical="center" shrinkToFit="1"/>
    </xf>
    <xf numFmtId="41" fontId="1" fillId="0" borderId="16" xfId="17" applyNumberFormat="1" applyFont="1" applyBorder="1" applyAlignment="1">
      <alignment horizontal="right" vertical="center"/>
    </xf>
    <xf numFmtId="38" fontId="1" fillId="0" borderId="0" xfId="17" applyFont="1" applyAlignment="1">
      <alignment vertical="center" shrinkToFit="1"/>
    </xf>
    <xf numFmtId="38" fontId="22" fillId="0" borderId="7" xfId="17" applyFont="1" applyBorder="1" applyAlignment="1">
      <alignment horizontal="distributed" vertical="center" shrinkToFit="1"/>
    </xf>
    <xf numFmtId="41" fontId="9" fillId="0" borderId="0" xfId="17" applyNumberFormat="1" applyFont="1" applyAlignment="1">
      <alignment vertical="center" shrinkToFit="1"/>
    </xf>
    <xf numFmtId="41" fontId="8" fillId="0" borderId="8" xfId="17" applyNumberFormat="1" applyFont="1" applyFill="1" applyBorder="1" applyAlignment="1">
      <alignment vertical="center"/>
    </xf>
    <xf numFmtId="38" fontId="9" fillId="0" borderId="7" xfId="17" applyFont="1" applyBorder="1" applyAlignment="1">
      <alignment horizontal="distributed" vertical="center" shrinkToFit="1"/>
    </xf>
    <xf numFmtId="38" fontId="9" fillId="0" borderId="0" xfId="17" applyFont="1" applyAlignment="1">
      <alignment vertical="center" shrinkToFit="1"/>
    </xf>
    <xf numFmtId="38" fontId="15" fillId="0" borderId="7" xfId="17" applyFont="1" applyBorder="1" applyAlignment="1">
      <alignment horizontal="distributed" vertical="center" shrinkToFit="1"/>
    </xf>
    <xf numFmtId="38" fontId="1" fillId="0" borderId="10" xfId="17" applyFont="1" applyBorder="1" applyAlignment="1">
      <alignment horizontal="distributed" vertical="center" shrinkToFit="1"/>
    </xf>
    <xf numFmtId="38" fontId="7" fillId="0" borderId="0" xfId="17" applyFont="1" applyAlignment="1">
      <alignment horizontal="center" vertical="center"/>
    </xf>
    <xf numFmtId="38" fontId="1" fillId="0" borderId="0" xfId="17" applyFont="1" applyAlignment="1">
      <alignment horizontal="center" vertical="center"/>
    </xf>
    <xf numFmtId="38" fontId="8" fillId="0" borderId="18" xfId="17" applyFont="1" applyBorder="1" applyAlignment="1">
      <alignment horizontal="distributed" vertical="center"/>
    </xf>
    <xf numFmtId="38" fontId="8" fillId="0" borderId="16" xfId="17" applyFont="1" applyBorder="1" applyAlignment="1">
      <alignment horizontal="distributed" vertical="center"/>
    </xf>
    <xf numFmtId="38" fontId="8" fillId="0" borderId="4" xfId="17" applyFont="1" applyBorder="1" applyAlignment="1">
      <alignment horizontal="distributed" vertical="center"/>
    </xf>
    <xf numFmtId="0" fontId="1" fillId="0" borderId="3" xfId="27" applyFont="1" applyBorder="1" applyAlignment="1">
      <alignment horizontal="center" vertical="center" wrapText="1"/>
      <protection/>
    </xf>
    <xf numFmtId="0" fontId="1" fillId="0" borderId="19" xfId="27" applyFont="1" applyBorder="1" applyAlignment="1">
      <alignment horizontal="center" vertical="center" wrapText="1"/>
      <protection/>
    </xf>
    <xf numFmtId="38" fontId="8" fillId="0" borderId="6" xfId="17" applyFont="1" applyBorder="1" applyAlignment="1">
      <alignment horizontal="distributed" vertical="center"/>
    </xf>
    <xf numFmtId="38" fontId="15" fillId="0" borderId="8" xfId="17" applyFont="1" applyBorder="1" applyAlignment="1">
      <alignment horizontal="right" vertical="center"/>
    </xf>
    <xf numFmtId="38" fontId="15" fillId="0" borderId="0" xfId="17" applyFont="1" applyBorder="1" applyAlignment="1">
      <alignment horizontal="right" vertical="center"/>
    </xf>
    <xf numFmtId="38" fontId="15" fillId="0" borderId="7" xfId="17" applyFont="1" applyBorder="1" applyAlignment="1">
      <alignment horizontal="right" vertical="center"/>
    </xf>
    <xf numFmtId="38" fontId="1" fillId="0" borderId="7" xfId="17" applyFont="1" applyBorder="1" applyAlignment="1">
      <alignment horizontal="right" vertical="center"/>
    </xf>
    <xf numFmtId="38" fontId="1" fillId="0" borderId="12" xfId="17" applyNumberFormat="1" applyFont="1" applyBorder="1" applyAlignment="1">
      <alignment vertical="center"/>
    </xf>
    <xf numFmtId="49" fontId="1" fillId="0" borderId="0" xfId="17" applyNumberFormat="1" applyFont="1" applyAlignment="1">
      <alignment vertical="center"/>
    </xf>
    <xf numFmtId="0" fontId="8" fillId="0" borderId="0" xfId="51" applyFont="1">
      <alignment/>
      <protection/>
    </xf>
    <xf numFmtId="38" fontId="8" fillId="0" borderId="0" xfId="17" applyFont="1" applyAlignment="1">
      <alignment horizontal="center" vertical="center"/>
    </xf>
    <xf numFmtId="38" fontId="8" fillId="0" borderId="0" xfId="17" applyFont="1" applyBorder="1" applyAlignment="1">
      <alignment horizontal="left" vertical="center"/>
    </xf>
    <xf numFmtId="38" fontId="1" fillId="0" borderId="44" xfId="17" applyFont="1" applyBorder="1" applyAlignment="1">
      <alignment horizontal="centerContinuous" vertical="center"/>
    </xf>
    <xf numFmtId="38" fontId="1" fillId="0" borderId="44" xfId="17" applyFont="1" applyBorder="1" applyAlignment="1">
      <alignment horizontal="distributed" vertical="center"/>
    </xf>
    <xf numFmtId="38" fontId="1" fillId="0" borderId="45" xfId="17" applyFont="1" applyBorder="1" applyAlignment="1">
      <alignment horizontal="centerContinuous" vertical="center"/>
    </xf>
    <xf numFmtId="38" fontId="1" fillId="0" borderId="7" xfId="17" applyFont="1" applyBorder="1" applyAlignment="1">
      <alignment horizontal="centerContinuous" vertical="center"/>
    </xf>
    <xf numFmtId="38" fontId="1" fillId="0" borderId="46" xfId="17" applyFont="1" applyBorder="1" applyAlignment="1">
      <alignment horizontal="distributed" vertical="center"/>
    </xf>
    <xf numFmtId="38" fontId="1" fillId="0" borderId="47" xfId="17" applyFont="1" applyBorder="1" applyAlignment="1">
      <alignment horizontal="distributed" vertical="center"/>
    </xf>
    <xf numFmtId="38" fontId="9" fillId="0" borderId="3" xfId="17" applyFont="1" applyBorder="1" applyAlignment="1">
      <alignment horizontal="center" vertical="center"/>
    </xf>
    <xf numFmtId="38" fontId="1" fillId="0" borderId="3" xfId="17" applyFont="1" applyBorder="1" applyAlignment="1">
      <alignment horizontal="right" vertical="center"/>
    </xf>
    <xf numFmtId="38" fontId="1" fillId="0" borderId="3" xfId="17" applyFont="1" applyBorder="1" applyAlignment="1" quotePrefix="1">
      <alignment horizontal="right" vertical="center"/>
    </xf>
    <xf numFmtId="38" fontId="1" fillId="0" borderId="48" xfId="17" applyFont="1" applyBorder="1" applyAlignment="1">
      <alignment horizontal="right" vertical="center"/>
    </xf>
    <xf numFmtId="38" fontId="1" fillId="0" borderId="22" xfId="17" applyFont="1" applyBorder="1" applyAlignment="1">
      <alignment horizontal="right" vertical="center"/>
    </xf>
    <xf numFmtId="38" fontId="1" fillId="0" borderId="49" xfId="17" applyFont="1" applyBorder="1" applyAlignment="1">
      <alignment horizontal="right" vertical="center"/>
    </xf>
    <xf numFmtId="38" fontId="1" fillId="0" borderId="6" xfId="17" applyFont="1" applyBorder="1" applyAlignment="1">
      <alignment horizontal="right" vertical="center"/>
    </xf>
    <xf numFmtId="0" fontId="13" fillId="0" borderId="10" xfId="25" applyFont="1" applyBorder="1" applyAlignment="1">
      <alignment horizontal="distributed" vertical="center" wrapText="1"/>
      <protection/>
    </xf>
    <xf numFmtId="0" fontId="1" fillId="0" borderId="21" xfId="27" applyFont="1" applyBorder="1" applyAlignment="1">
      <alignment horizontal="center" vertical="center" wrapText="1"/>
      <protection/>
    </xf>
    <xf numFmtId="38" fontId="1" fillId="0" borderId="10" xfId="17" applyFont="1" applyBorder="1" applyAlignment="1">
      <alignment horizontal="right" vertical="center"/>
    </xf>
    <xf numFmtId="0" fontId="7" fillId="0" borderId="0" xfId="52" applyFont="1" applyAlignment="1">
      <alignment vertical="center"/>
      <protection/>
    </xf>
    <xf numFmtId="38" fontId="1" fillId="0" borderId="21" xfId="17" applyFont="1" applyBorder="1" applyAlignment="1">
      <alignment horizontal="right" vertical="center"/>
    </xf>
    <xf numFmtId="38" fontId="1" fillId="0" borderId="50" xfId="17" applyFont="1" applyBorder="1" applyAlignment="1">
      <alignment horizontal="centerContinuous" vertical="center"/>
    </xf>
    <xf numFmtId="38" fontId="1" fillId="0" borderId="51" xfId="17" applyFont="1" applyBorder="1" applyAlignment="1">
      <alignment horizontal="centerContinuous" vertical="center"/>
    </xf>
    <xf numFmtId="38" fontId="1" fillId="0" borderId="52" xfId="17" applyFont="1" applyBorder="1" applyAlignment="1">
      <alignment horizontal="centerContinuous" vertical="center"/>
    </xf>
    <xf numFmtId="38" fontId="1" fillId="0" borderId="46" xfId="17" applyFont="1" applyBorder="1" applyAlignment="1">
      <alignment horizontal="center" vertical="center"/>
    </xf>
    <xf numFmtId="38" fontId="1" fillId="0" borderId="53" xfId="17" applyFont="1" applyBorder="1" applyAlignment="1">
      <alignment horizontal="distributed" vertical="center"/>
    </xf>
    <xf numFmtId="180" fontId="9" fillId="0" borderId="7" xfId="17" applyNumberFormat="1" applyFont="1" applyBorder="1" applyAlignment="1">
      <alignment vertical="center"/>
    </xf>
    <xf numFmtId="180" fontId="8" fillId="0" borderId="8" xfId="17" applyNumberFormat="1" applyFont="1" applyBorder="1" applyAlignment="1">
      <alignment vertical="center"/>
    </xf>
    <xf numFmtId="180" fontId="8" fillId="0" borderId="0" xfId="17" applyNumberFormat="1" applyFont="1" applyBorder="1" applyAlignment="1">
      <alignment vertical="center"/>
    </xf>
    <xf numFmtId="180" fontId="8" fillId="0" borderId="7" xfId="17" applyNumberFormat="1" applyFont="1" applyBorder="1" applyAlignment="1">
      <alignment vertical="center"/>
    </xf>
    <xf numFmtId="180" fontId="15" fillId="0" borderId="8" xfId="17" applyNumberFormat="1" applyFont="1" applyBorder="1" applyAlignment="1">
      <alignment vertical="center"/>
    </xf>
    <xf numFmtId="180" fontId="15" fillId="0" borderId="0" xfId="17" applyNumberFormat="1" applyFont="1" applyBorder="1" applyAlignment="1">
      <alignment vertical="center"/>
    </xf>
    <xf numFmtId="180" fontId="15" fillId="0" borderId="7" xfId="17" applyNumberFormat="1" applyFont="1" applyBorder="1" applyAlignment="1">
      <alignment vertical="center"/>
    </xf>
    <xf numFmtId="180" fontId="1" fillId="0" borderId="8" xfId="17" applyNumberFormat="1" applyFont="1" applyBorder="1" applyAlignment="1">
      <alignment vertical="center"/>
    </xf>
    <xf numFmtId="180" fontId="1" fillId="0" borderId="7" xfId="17" applyNumberFormat="1" applyFont="1" applyBorder="1" applyAlignment="1">
      <alignment vertical="center"/>
    </xf>
    <xf numFmtId="212" fontId="1" fillId="0" borderId="0" xfId="17" applyNumberFormat="1" applyFont="1" applyBorder="1" applyAlignment="1">
      <alignment vertical="center"/>
    </xf>
    <xf numFmtId="180" fontId="1" fillId="0" borderId="11" xfId="17" applyNumberFormat="1" applyFont="1" applyBorder="1" applyAlignment="1">
      <alignment vertical="center"/>
    </xf>
    <xf numFmtId="180" fontId="1" fillId="0" borderId="10" xfId="17" applyNumberFormat="1" applyFont="1" applyBorder="1" applyAlignment="1">
      <alignment vertical="center"/>
    </xf>
    <xf numFmtId="0" fontId="1" fillId="0" borderId="18" xfId="25" applyFont="1" applyBorder="1" applyAlignment="1">
      <alignment horizontal="center" vertical="center"/>
      <protection/>
    </xf>
    <xf numFmtId="0" fontId="1" fillId="0" borderId="16" xfId="25" applyFont="1" applyBorder="1" applyAlignment="1">
      <alignment horizontal="distributed" vertical="center" wrapText="1"/>
      <protection/>
    </xf>
    <xf numFmtId="0" fontId="1" fillId="0" borderId="6" xfId="25" applyFont="1" applyBorder="1" applyAlignment="1">
      <alignment horizontal="distributed" vertical="center" wrapText="1"/>
      <protection/>
    </xf>
    <xf numFmtId="0" fontId="13" fillId="0" borderId="11" xfId="25" applyFont="1" applyBorder="1" applyAlignment="1">
      <alignment horizontal="distributed" vertical="center" wrapText="1"/>
      <protection/>
    </xf>
    <xf numFmtId="0" fontId="13" fillId="0" borderId="3" xfId="25" applyFont="1" applyFill="1" applyBorder="1" applyAlignment="1">
      <alignment horizontal="center" vertical="center"/>
      <protection/>
    </xf>
    <xf numFmtId="0" fontId="13" fillId="0" borderId="19" xfId="25" applyFont="1" applyFill="1" applyBorder="1" applyAlignment="1">
      <alignment horizontal="center" vertical="center"/>
      <protection/>
    </xf>
    <xf numFmtId="0" fontId="1" fillId="0" borderId="18" xfId="25" applyFont="1" applyBorder="1" applyAlignment="1">
      <alignment horizontal="distributed" vertical="center" wrapText="1"/>
      <protection/>
    </xf>
    <xf numFmtId="0" fontId="13" fillId="0" borderId="18" xfId="25" applyFont="1" applyBorder="1" applyAlignment="1">
      <alignment vertical="center"/>
      <protection/>
    </xf>
    <xf numFmtId="0" fontId="1" fillId="0" borderId="43" xfId="25" applyFont="1" applyBorder="1" applyAlignment="1">
      <alignment horizontal="center" vertical="center"/>
      <protection/>
    </xf>
    <xf numFmtId="0" fontId="1" fillId="0" borderId="42" xfId="25" applyFont="1" applyBorder="1" applyAlignment="1">
      <alignment horizontal="center" vertical="center"/>
      <protection/>
    </xf>
    <xf numFmtId="0" fontId="1" fillId="0" borderId="19" xfId="25" applyFont="1" applyBorder="1" applyAlignment="1">
      <alignment horizontal="center" vertical="center"/>
      <protection/>
    </xf>
    <xf numFmtId="0" fontId="1" fillId="0" borderId="23" xfId="25" applyFont="1" applyBorder="1" applyAlignment="1">
      <alignment horizontal="center" vertical="center" wrapText="1"/>
      <protection/>
    </xf>
    <xf numFmtId="0" fontId="1" fillId="0" borderId="42" xfId="25" applyFont="1" applyBorder="1" applyAlignment="1">
      <alignment horizontal="center" vertical="center" wrapText="1"/>
      <protection/>
    </xf>
    <xf numFmtId="0" fontId="1" fillId="0" borderId="20" xfId="25" applyFont="1" applyFill="1" applyBorder="1" applyAlignment="1">
      <alignment horizontal="center" vertical="center"/>
      <protection/>
    </xf>
    <xf numFmtId="0" fontId="1" fillId="0" borderId="6" xfId="25" applyFont="1" applyFill="1" applyBorder="1" applyAlignment="1">
      <alignment horizontal="center" vertical="center"/>
      <protection/>
    </xf>
    <xf numFmtId="0" fontId="1" fillId="0" borderId="11" xfId="25" applyFont="1" applyFill="1" applyBorder="1" applyAlignment="1">
      <alignment horizontal="center" vertical="center"/>
      <protection/>
    </xf>
    <xf numFmtId="0" fontId="1" fillId="0" borderId="10" xfId="25" applyFont="1" applyFill="1" applyBorder="1" applyAlignment="1">
      <alignment horizontal="center" vertical="center"/>
      <protection/>
    </xf>
    <xf numFmtId="0" fontId="1" fillId="0" borderId="23" xfId="25" applyFont="1" applyBorder="1" applyAlignment="1">
      <alignment horizontal="center" vertical="center"/>
      <protection/>
    </xf>
    <xf numFmtId="0" fontId="13" fillId="0" borderId="26" xfId="25" applyFont="1" applyFill="1" applyBorder="1" applyAlignment="1">
      <alignment horizontal="center" vertical="center"/>
      <protection/>
    </xf>
    <xf numFmtId="0" fontId="13" fillId="0" borderId="15" xfId="25" applyFont="1" applyFill="1" applyBorder="1" applyAlignment="1">
      <alignment horizontal="center" vertical="center"/>
      <protection/>
    </xf>
    <xf numFmtId="0" fontId="1" fillId="0" borderId="16" xfId="25" applyFont="1" applyFill="1" applyBorder="1" applyAlignment="1">
      <alignment horizontal="center" vertical="center"/>
      <protection/>
    </xf>
    <xf numFmtId="0" fontId="1" fillId="0" borderId="3" xfId="25" applyFont="1" applyBorder="1" applyAlignment="1">
      <alignment horizontal="distributed" vertical="center"/>
      <protection/>
    </xf>
    <xf numFmtId="0" fontId="13" fillId="0" borderId="19" xfId="25" applyFont="1" applyBorder="1" applyAlignment="1">
      <alignment vertical="center"/>
      <protection/>
    </xf>
    <xf numFmtId="0" fontId="1" fillId="0" borderId="20" xfId="25" applyFont="1" applyBorder="1" applyAlignment="1">
      <alignment horizontal="center" vertical="center"/>
      <protection/>
    </xf>
    <xf numFmtId="0" fontId="13" fillId="0" borderId="3" xfId="25" applyFont="1" applyBorder="1" applyAlignment="1">
      <alignment horizontal="center" vertical="center"/>
      <protection/>
    </xf>
    <xf numFmtId="0" fontId="13" fillId="0" borderId="19" xfId="25" applyFont="1" applyBorder="1" applyAlignment="1">
      <alignment horizontal="center" vertical="center"/>
      <protection/>
    </xf>
    <xf numFmtId="0" fontId="1" fillId="0" borderId="14" xfId="25" applyFont="1" applyFill="1" applyBorder="1" applyAlignment="1">
      <alignment horizontal="center" vertical="center"/>
      <protection/>
    </xf>
    <xf numFmtId="0" fontId="1" fillId="0" borderId="14" xfId="25" applyFont="1" applyBorder="1" applyAlignment="1">
      <alignment horizontal="center" vertical="distributed"/>
      <protection/>
    </xf>
    <xf numFmtId="0" fontId="1" fillId="0" borderId="15" xfId="25" applyFont="1" applyBorder="1" applyAlignment="1">
      <alignment horizontal="center" vertical="distributed"/>
      <protection/>
    </xf>
    <xf numFmtId="0" fontId="1" fillId="0" borderId="14" xfId="25" applyFont="1" applyFill="1" applyBorder="1" applyAlignment="1">
      <alignment horizontal="center" vertical="distributed"/>
      <protection/>
    </xf>
    <xf numFmtId="0" fontId="1" fillId="0" borderId="26" xfId="25" applyFont="1" applyFill="1" applyBorder="1" applyAlignment="1">
      <alignment horizontal="center" vertical="distributed"/>
      <protection/>
    </xf>
    <xf numFmtId="0" fontId="1" fillId="0" borderId="15" xfId="25" applyFont="1" applyFill="1" applyBorder="1" applyAlignment="1">
      <alignment horizontal="center" vertical="distributed"/>
      <protection/>
    </xf>
    <xf numFmtId="0" fontId="1" fillId="0" borderId="6" xfId="25" applyFont="1" applyBorder="1" applyAlignment="1">
      <alignment horizontal="center" vertical="center"/>
      <protection/>
    </xf>
    <xf numFmtId="0" fontId="1" fillId="0" borderId="11" xfId="25" applyFont="1" applyBorder="1" applyAlignment="1">
      <alignment horizontal="center" vertical="center"/>
      <protection/>
    </xf>
    <xf numFmtId="0" fontId="1" fillId="0" borderId="10" xfId="25" applyFont="1" applyBorder="1" applyAlignment="1">
      <alignment horizontal="center" vertical="center"/>
      <protection/>
    </xf>
    <xf numFmtId="0" fontId="1" fillId="0" borderId="4" xfId="25" applyFont="1" applyBorder="1" applyAlignment="1">
      <alignment horizontal="center" vertical="center"/>
      <protection/>
    </xf>
    <xf numFmtId="0" fontId="1" fillId="0" borderId="12" xfId="25" applyFont="1" applyBorder="1" applyAlignment="1">
      <alignment horizontal="center" vertical="center"/>
      <protection/>
    </xf>
    <xf numFmtId="0" fontId="1" fillId="0" borderId="15" xfId="24" applyFont="1" applyBorder="1" applyAlignment="1">
      <alignment horizontal="center"/>
      <protection/>
    </xf>
    <xf numFmtId="0" fontId="1" fillId="0" borderId="17" xfId="24" applyFont="1" applyBorder="1" applyAlignment="1">
      <alignment horizontal="center"/>
      <protection/>
    </xf>
    <xf numFmtId="0" fontId="1" fillId="0" borderId="24" xfId="24" applyFont="1" applyBorder="1" applyAlignment="1">
      <alignment horizontal="center"/>
      <protection/>
    </xf>
    <xf numFmtId="0" fontId="1" fillId="0" borderId="21" xfId="25" applyFont="1" applyBorder="1" applyAlignment="1">
      <alignment horizontal="distributed" vertical="center"/>
      <protection/>
    </xf>
    <xf numFmtId="0" fontId="13" fillId="0" borderId="3" xfId="25" applyFont="1" applyBorder="1" applyAlignment="1">
      <alignment vertical="center"/>
      <protection/>
    </xf>
    <xf numFmtId="0" fontId="1" fillId="0" borderId="14" xfId="25" applyFont="1" applyFill="1" applyBorder="1" applyAlignment="1">
      <alignment/>
      <protection/>
    </xf>
    <xf numFmtId="0" fontId="1" fillId="0" borderId="15" xfId="25" applyFont="1" applyFill="1" applyBorder="1" applyAlignment="1">
      <alignment/>
      <protection/>
    </xf>
    <xf numFmtId="0" fontId="1" fillId="0" borderId="16" xfId="25" applyFont="1" applyBorder="1" applyAlignment="1">
      <alignment horizontal="center" vertical="center"/>
      <protection/>
    </xf>
    <xf numFmtId="0" fontId="0" fillId="0" borderId="3" xfId="23" applyBorder="1" applyAlignment="1">
      <alignment horizontal="distributed" vertical="center"/>
      <protection/>
    </xf>
    <xf numFmtId="0" fontId="0" fillId="0" borderId="19" xfId="23" applyBorder="1" applyAlignment="1">
      <alignment horizontal="distributed" vertical="center"/>
      <protection/>
    </xf>
    <xf numFmtId="0" fontId="0" fillId="0" borderId="24" xfId="23" applyBorder="1" applyAlignment="1">
      <alignment horizontal="center" vertical="center"/>
      <protection/>
    </xf>
    <xf numFmtId="0" fontId="0" fillId="0" borderId="25" xfId="23" applyBorder="1" applyAlignment="1">
      <alignment horizontal="center" vertical="center"/>
      <protection/>
    </xf>
    <xf numFmtId="38" fontId="1" fillId="0" borderId="18" xfId="17" applyFont="1" applyBorder="1" applyAlignment="1">
      <alignment horizontal="distributed" vertical="center"/>
    </xf>
    <xf numFmtId="0" fontId="0" fillId="0" borderId="18" xfId="23" applyBorder="1" applyAlignment="1">
      <alignment horizontal="distributed" vertical="center"/>
      <protection/>
    </xf>
    <xf numFmtId="38" fontId="8" fillId="0" borderId="20" xfId="17" applyFont="1" applyBorder="1" applyAlignment="1">
      <alignment horizontal="distributed" vertical="top" wrapText="1"/>
    </xf>
    <xf numFmtId="0" fontId="0" fillId="0" borderId="3" xfId="23" applyBorder="1" applyAlignment="1">
      <alignment horizontal="distributed" vertical="top" wrapText="1"/>
      <protection/>
    </xf>
    <xf numFmtId="0" fontId="1" fillId="0" borderId="21" xfId="24" applyFont="1" applyBorder="1" applyAlignment="1">
      <alignment horizontal="distributed" vertical="center"/>
      <protection/>
    </xf>
    <xf numFmtId="0" fontId="13" fillId="0" borderId="19" xfId="24" applyFont="1" applyBorder="1" applyAlignment="1">
      <alignment horizontal="distributed" vertical="center"/>
      <protection/>
    </xf>
    <xf numFmtId="0" fontId="1" fillId="0" borderId="14" xfId="24" applyFont="1" applyBorder="1" applyAlignment="1">
      <alignment horizontal="center"/>
      <protection/>
    </xf>
    <xf numFmtId="0" fontId="1" fillId="0" borderId="10" xfId="22" applyFont="1" applyBorder="1" applyAlignment="1">
      <alignment horizontal="center" vertical="center"/>
      <protection/>
    </xf>
    <xf numFmtId="38" fontId="1" fillId="0" borderId="17" xfId="17" applyFont="1" applyFill="1" applyBorder="1" applyAlignment="1">
      <alignment horizontal="center" vertical="center"/>
    </xf>
    <xf numFmtId="181" fontId="1" fillId="0" borderId="17" xfId="22" applyNumberFormat="1" applyFont="1" applyBorder="1" applyAlignment="1">
      <alignment horizontal="center" vertical="center"/>
      <protection/>
    </xf>
    <xf numFmtId="181" fontId="1" fillId="0" borderId="25" xfId="22" applyNumberFormat="1" applyFont="1" applyBorder="1" applyAlignment="1">
      <alignment horizontal="center" vertical="center"/>
      <protection/>
    </xf>
    <xf numFmtId="181" fontId="1" fillId="0" borderId="11" xfId="22" applyNumberFormat="1" applyFont="1" applyBorder="1" applyAlignment="1">
      <alignment horizontal="center" vertical="center"/>
      <protection/>
    </xf>
    <xf numFmtId="181" fontId="1" fillId="0" borderId="10" xfId="22" applyNumberFormat="1" applyFont="1" applyBorder="1" applyAlignment="1">
      <alignment horizontal="center" vertical="center"/>
      <protection/>
    </xf>
    <xf numFmtId="0" fontId="14" fillId="0" borderId="7" xfId="22" applyFont="1" applyBorder="1" applyAlignment="1">
      <alignment horizontal="distributed"/>
      <protection/>
    </xf>
    <xf numFmtId="38" fontId="1" fillId="0" borderId="21" xfId="17" applyFont="1" applyBorder="1" applyAlignment="1">
      <alignment horizontal="distributed" vertical="center"/>
    </xf>
    <xf numFmtId="0" fontId="1" fillId="0" borderId="0" xfId="22" applyFont="1" applyBorder="1" applyAlignment="1">
      <alignment horizontal="distributed"/>
      <protection/>
    </xf>
    <xf numFmtId="0" fontId="1" fillId="0" borderId="17" xfId="22" applyFont="1" applyBorder="1" applyAlignment="1">
      <alignment horizontal="center" vertical="center"/>
      <protection/>
    </xf>
    <xf numFmtId="0" fontId="1" fillId="0" borderId="25" xfId="22" applyFont="1" applyBorder="1" applyAlignment="1">
      <alignment horizontal="center" vertical="center"/>
      <protection/>
    </xf>
    <xf numFmtId="0" fontId="1" fillId="0" borderId="11" xfId="22" applyFont="1" applyBorder="1" applyAlignment="1">
      <alignment horizontal="center" vertical="center"/>
      <protection/>
    </xf>
    <xf numFmtId="0" fontId="0" fillId="0" borderId="7" xfId="22" applyBorder="1" applyAlignment="1">
      <alignment horizontal="distributed" vertical="center"/>
      <protection/>
    </xf>
    <xf numFmtId="0" fontId="0" fillId="0" borderId="11" xfId="22" applyBorder="1" applyAlignment="1">
      <alignment horizontal="distributed" vertical="center"/>
      <protection/>
    </xf>
    <xf numFmtId="0" fontId="0" fillId="0" borderId="10" xfId="22" applyBorder="1" applyAlignment="1">
      <alignment horizontal="distributed" vertical="center"/>
      <protection/>
    </xf>
    <xf numFmtId="38" fontId="1" fillId="0" borderId="17" xfId="17" applyFont="1" applyBorder="1" applyAlignment="1">
      <alignment horizontal="center" vertical="center"/>
    </xf>
    <xf numFmtId="0" fontId="0" fillId="0" borderId="25" xfId="22" applyBorder="1" applyAlignment="1">
      <alignment horizontal="center" vertical="center"/>
      <protection/>
    </xf>
    <xf numFmtId="0" fontId="0" fillId="0" borderId="11" xfId="22" applyBorder="1" applyAlignment="1">
      <alignment horizontal="center" vertical="center"/>
      <protection/>
    </xf>
    <xf numFmtId="0" fontId="0" fillId="0" borderId="10" xfId="22" applyBorder="1" applyAlignment="1">
      <alignment horizontal="center" vertical="center"/>
      <protection/>
    </xf>
    <xf numFmtId="0" fontId="1" fillId="0" borderId="8" xfId="22" applyFont="1" applyBorder="1" applyAlignment="1">
      <alignment horizontal="center"/>
      <protection/>
    </xf>
    <xf numFmtId="0" fontId="1" fillId="0" borderId="0" xfId="22" applyFont="1" applyBorder="1" applyAlignment="1">
      <alignment horizontal="center"/>
      <protection/>
    </xf>
    <xf numFmtId="0" fontId="1" fillId="0" borderId="8" xfId="22" applyFont="1" applyBorder="1" applyAlignment="1">
      <alignment horizontal="distributed"/>
      <protection/>
    </xf>
    <xf numFmtId="0" fontId="1" fillId="0" borderId="14" xfId="21" applyFont="1" applyBorder="1" applyAlignment="1">
      <alignment horizontal="center" vertical="center"/>
      <protection/>
    </xf>
    <xf numFmtId="0" fontId="1" fillId="0" borderId="15" xfId="21" applyFont="1" applyBorder="1" applyAlignment="1">
      <alignment horizontal="center" vertical="center"/>
      <protection/>
    </xf>
    <xf numFmtId="0" fontId="9" fillId="0" borderId="16" xfId="21" applyFont="1" applyBorder="1" applyAlignment="1">
      <alignment horizontal="distributed" vertical="center"/>
      <protection/>
    </xf>
    <xf numFmtId="0" fontId="9" fillId="0" borderId="6" xfId="21" applyFont="1" applyBorder="1" applyAlignment="1">
      <alignment horizontal="distributed" vertical="center"/>
      <protection/>
    </xf>
    <xf numFmtId="38" fontId="9" fillId="0" borderId="8" xfId="17" applyFont="1" applyBorder="1" applyAlignment="1">
      <alignment horizontal="distributed" vertical="center"/>
    </xf>
    <xf numFmtId="38" fontId="9" fillId="0" borderId="7" xfId="17" applyFont="1" applyBorder="1" applyAlignment="1">
      <alignment horizontal="distributed" vertical="center"/>
    </xf>
    <xf numFmtId="38" fontId="9" fillId="0" borderId="8" xfId="17" applyFont="1" applyBorder="1" applyAlignment="1">
      <alignment horizontal="center" vertical="center"/>
    </xf>
    <xf numFmtId="38" fontId="9" fillId="0" borderId="0" xfId="17" applyFont="1" applyBorder="1" applyAlignment="1">
      <alignment horizontal="center" vertical="center"/>
    </xf>
    <xf numFmtId="38" fontId="9" fillId="0" borderId="7" xfId="17" applyFont="1" applyBorder="1" applyAlignment="1">
      <alignment horizontal="center" vertical="center"/>
    </xf>
    <xf numFmtId="0" fontId="1" fillId="0" borderId="21" xfId="22" applyFont="1" applyBorder="1" applyAlignment="1">
      <alignment horizontal="distributed" vertical="center"/>
      <protection/>
    </xf>
    <xf numFmtId="0" fontId="0" fillId="0" borderId="19" xfId="22" applyBorder="1" applyAlignment="1">
      <alignment horizontal="distributed" vertical="center"/>
      <protection/>
    </xf>
    <xf numFmtId="0" fontId="9" fillId="0" borderId="16" xfId="22" applyFont="1" applyBorder="1" applyAlignment="1">
      <alignment horizontal="center" vertical="center"/>
      <protection/>
    </xf>
    <xf numFmtId="0" fontId="9" fillId="0" borderId="4" xfId="22" applyFont="1" applyBorder="1" applyAlignment="1">
      <alignment horizontal="center" vertical="center"/>
      <protection/>
    </xf>
    <xf numFmtId="38" fontId="9" fillId="0" borderId="0" xfId="17" applyFont="1" applyBorder="1" applyAlignment="1">
      <alignment horizontal="distributed" vertical="center"/>
    </xf>
    <xf numFmtId="0" fontId="1" fillId="0" borderId="17" xfId="22" applyFont="1" applyBorder="1" applyAlignment="1">
      <alignment horizontal="distributed" vertical="center"/>
      <protection/>
    </xf>
    <xf numFmtId="0" fontId="0" fillId="0" borderId="25" xfId="22" applyBorder="1" applyAlignment="1">
      <alignment horizontal="distributed" vertical="center"/>
      <protection/>
    </xf>
    <xf numFmtId="0" fontId="0" fillId="0" borderId="8" xfId="22" applyBorder="1" applyAlignment="1">
      <alignment horizontal="distributed" vertical="center"/>
      <protection/>
    </xf>
    <xf numFmtId="0" fontId="1" fillId="0" borderId="20" xfId="27" applyFont="1" applyBorder="1" applyAlignment="1">
      <alignment horizontal="distributed" vertical="center"/>
      <protection/>
    </xf>
    <xf numFmtId="0" fontId="1" fillId="0" borderId="3" xfId="27" applyFont="1" applyBorder="1" applyAlignment="1">
      <alignment horizontal="distributed" vertical="center"/>
      <protection/>
    </xf>
    <xf numFmtId="0" fontId="1" fillId="0" borderId="19" xfId="27" applyFont="1" applyBorder="1" applyAlignment="1">
      <alignment horizontal="distributed" vertical="center"/>
      <protection/>
    </xf>
    <xf numFmtId="0" fontId="1" fillId="0" borderId="16" xfId="27" applyFont="1" applyBorder="1" applyAlignment="1">
      <alignment horizontal="distributed" vertical="center"/>
      <protection/>
    </xf>
    <xf numFmtId="0" fontId="1" fillId="0" borderId="8" xfId="27" applyFont="1" applyBorder="1" applyAlignment="1">
      <alignment horizontal="distributed" vertical="center"/>
      <protection/>
    </xf>
    <xf numFmtId="0" fontId="1" fillId="0" borderId="11" xfId="27" applyFont="1" applyBorder="1" applyAlignment="1">
      <alignment horizontal="distributed" vertical="center"/>
      <protection/>
    </xf>
    <xf numFmtId="38" fontId="1" fillId="0" borderId="3" xfId="17" applyFont="1" applyBorder="1" applyAlignment="1">
      <alignment horizontal="distributed" vertical="center" wrapText="1"/>
    </xf>
    <xf numFmtId="38" fontId="1" fillId="0" borderId="19" xfId="17" applyFont="1" applyBorder="1" applyAlignment="1">
      <alignment horizontal="distributed" vertical="center" wrapText="1"/>
    </xf>
    <xf numFmtId="38" fontId="8" fillId="0" borderId="20" xfId="17" applyFont="1" applyBorder="1" applyAlignment="1">
      <alignment horizontal="distributed" vertical="center" wrapText="1"/>
    </xf>
    <xf numFmtId="38" fontId="8" fillId="0" borderId="3" xfId="17" applyFont="1" applyBorder="1" applyAlignment="1">
      <alignment horizontal="distributed" vertical="center" wrapText="1"/>
    </xf>
    <xf numFmtId="38" fontId="8" fillId="0" borderId="19" xfId="17" applyFont="1" applyBorder="1" applyAlignment="1">
      <alignment horizontal="distributed" vertical="center" wrapText="1"/>
    </xf>
    <xf numFmtId="38" fontId="1" fillId="0" borderId="20" xfId="17" applyFont="1" applyBorder="1" applyAlignment="1">
      <alignment horizontal="distributed" vertical="center"/>
    </xf>
    <xf numFmtId="38" fontId="1" fillId="0" borderId="3" xfId="17" applyFont="1" applyBorder="1" applyAlignment="1">
      <alignment horizontal="distributed" vertical="center"/>
    </xf>
    <xf numFmtId="38" fontId="1" fillId="0" borderId="19" xfId="17" applyFont="1" applyBorder="1" applyAlignment="1">
      <alignment horizontal="distributed" vertical="center"/>
    </xf>
    <xf numFmtId="38" fontId="1" fillId="0" borderId="23" xfId="17" applyFont="1" applyBorder="1" applyAlignment="1">
      <alignment horizontal="distributed" vertical="center"/>
    </xf>
    <xf numFmtId="0" fontId="0" fillId="0" borderId="43" xfId="28" applyBorder="1" applyAlignment="1">
      <alignment horizontal="distributed" vertical="center"/>
      <protection/>
    </xf>
    <xf numFmtId="0" fontId="0" fillId="0" borderId="42" xfId="28" applyBorder="1" applyAlignment="1">
      <alignment horizontal="distributed" vertical="center"/>
      <protection/>
    </xf>
    <xf numFmtId="38" fontId="1" fillId="0" borderId="14" xfId="17" applyFont="1" applyBorder="1" applyAlignment="1">
      <alignment horizontal="distributed" vertical="center"/>
    </xf>
    <xf numFmtId="38" fontId="1" fillId="0" borderId="26" xfId="17" applyFont="1" applyBorder="1" applyAlignment="1">
      <alignment horizontal="distributed" vertical="center"/>
    </xf>
    <xf numFmtId="0" fontId="0" fillId="0" borderId="26" xfId="28" applyBorder="1" applyAlignment="1">
      <alignment horizontal="distributed" vertical="center"/>
      <protection/>
    </xf>
    <xf numFmtId="0" fontId="0" fillId="0" borderId="15" xfId="28" applyBorder="1" applyAlignment="1">
      <alignment horizontal="distributed" vertical="center"/>
      <protection/>
    </xf>
    <xf numFmtId="38" fontId="1" fillId="0" borderId="43" xfId="17" applyFont="1" applyBorder="1" applyAlignment="1">
      <alignment horizontal="distributed" vertical="center"/>
    </xf>
    <xf numFmtId="38" fontId="1" fillId="0" borderId="42" xfId="17" applyFont="1" applyBorder="1" applyAlignment="1">
      <alignment horizontal="distributed" vertical="center"/>
    </xf>
    <xf numFmtId="38" fontId="1" fillId="0" borderId="43" xfId="17" applyFont="1" applyBorder="1" applyAlignment="1">
      <alignment horizontal="distributed" vertical="center"/>
    </xf>
    <xf numFmtId="38" fontId="1" fillId="0" borderId="42" xfId="17" applyFont="1" applyBorder="1" applyAlignment="1">
      <alignment horizontal="distributed" vertical="center"/>
    </xf>
    <xf numFmtId="38" fontId="1" fillId="0" borderId="8" xfId="17" applyFont="1" applyBorder="1" applyAlignment="1">
      <alignment horizontal="distributed" vertical="center"/>
    </xf>
    <xf numFmtId="38" fontId="1" fillId="0" borderId="0" xfId="17" applyFont="1" applyBorder="1" applyAlignment="1">
      <alignment horizontal="distributed" vertical="center"/>
    </xf>
    <xf numFmtId="38" fontId="1" fillId="0" borderId="7" xfId="17" applyFont="1" applyBorder="1" applyAlignment="1">
      <alignment horizontal="distributed" vertical="center"/>
    </xf>
    <xf numFmtId="38" fontId="1" fillId="0" borderId="11" xfId="17" applyFont="1" applyBorder="1" applyAlignment="1">
      <alignment horizontal="distributed" vertical="center"/>
    </xf>
    <xf numFmtId="38" fontId="1" fillId="0" borderId="12" xfId="17" applyFont="1" applyBorder="1" applyAlignment="1">
      <alignment horizontal="distributed" vertical="center"/>
    </xf>
    <xf numFmtId="38" fontId="1" fillId="0" borderId="10" xfId="17" applyFont="1" applyBorder="1" applyAlignment="1">
      <alignment horizontal="distributed" vertical="center"/>
    </xf>
    <xf numFmtId="0" fontId="1" fillId="0" borderId="21" xfId="29" applyFont="1" applyBorder="1" applyAlignment="1">
      <alignment horizontal="center" vertical="center"/>
      <protection/>
    </xf>
    <xf numFmtId="0" fontId="0" fillId="0" borderId="3" xfId="29" applyBorder="1" applyAlignment="1">
      <alignment horizontal="center" vertical="center"/>
      <protection/>
    </xf>
    <xf numFmtId="0" fontId="1" fillId="0" borderId="3" xfId="29" applyFont="1" applyBorder="1" applyAlignment="1">
      <alignment horizontal="center" vertical="center"/>
      <protection/>
    </xf>
    <xf numFmtId="0" fontId="0" fillId="0" borderId="19" xfId="29" applyBorder="1" applyAlignment="1">
      <alignment horizontal="center" vertical="center"/>
      <protection/>
    </xf>
    <xf numFmtId="0" fontId="1" fillId="0" borderId="14" xfId="29" applyFont="1" applyBorder="1" applyAlignment="1">
      <alignment horizontal="distributed" vertical="center"/>
      <protection/>
    </xf>
    <xf numFmtId="0" fontId="0" fillId="0" borderId="26" xfId="29" applyBorder="1" applyAlignment="1">
      <alignment horizontal="distributed" vertical="center"/>
      <protection/>
    </xf>
    <xf numFmtId="0" fontId="0" fillId="0" borderId="15" xfId="29" applyBorder="1" applyAlignment="1">
      <alignment horizontal="distributed" vertical="center"/>
      <protection/>
    </xf>
    <xf numFmtId="186" fontId="1" fillId="0" borderId="8" xfId="30" applyNumberFormat="1" applyFont="1" applyFill="1" applyBorder="1" applyAlignment="1">
      <alignment vertical="center"/>
      <protection/>
    </xf>
    <xf numFmtId="186" fontId="1" fillId="0" borderId="7" xfId="30" applyNumberFormat="1" applyFont="1" applyFill="1" applyBorder="1" applyAlignment="1">
      <alignment vertical="center"/>
      <protection/>
    </xf>
    <xf numFmtId="0" fontId="9" fillId="0" borderId="20" xfId="30" applyFont="1" applyFill="1" applyBorder="1" applyAlignment="1">
      <alignment horizontal="distributed" vertical="center"/>
      <protection/>
    </xf>
    <xf numFmtId="0" fontId="1" fillId="0" borderId="1" xfId="30" applyFont="1" applyFill="1" applyBorder="1" applyAlignment="1">
      <alignment horizontal="distributed" vertical="center"/>
      <protection/>
    </xf>
    <xf numFmtId="0" fontId="1" fillId="0" borderId="3" xfId="30" applyFont="1" applyFill="1" applyBorder="1" applyAlignment="1">
      <alignment vertical="center"/>
      <protection/>
    </xf>
    <xf numFmtId="0" fontId="1" fillId="0" borderId="14" xfId="31" applyFont="1" applyBorder="1" applyAlignment="1">
      <alignment horizontal="distributed" vertical="center" wrapText="1"/>
      <protection/>
    </xf>
    <xf numFmtId="0" fontId="0" fillId="0" borderId="15" xfId="31" applyBorder="1" applyAlignment="1">
      <alignment horizontal="distributed" vertical="center" wrapText="1"/>
      <protection/>
    </xf>
    <xf numFmtId="0" fontId="1" fillId="0" borderId="8" xfId="31" applyFont="1" applyBorder="1" applyAlignment="1">
      <alignment horizontal="distributed" vertical="center"/>
      <protection/>
    </xf>
    <xf numFmtId="0" fontId="0" fillId="0" borderId="7" xfId="31" applyBorder="1" applyAlignment="1">
      <alignment horizontal="distributed" vertical="center"/>
      <protection/>
    </xf>
    <xf numFmtId="38" fontId="9" fillId="0" borderId="0" xfId="17" applyFont="1" applyFill="1" applyBorder="1" applyAlignment="1">
      <alignment horizontal="distributed" vertical="center"/>
    </xf>
    <xf numFmtId="38" fontId="9" fillId="0" borderId="7" xfId="17" applyFont="1" applyFill="1" applyBorder="1" applyAlignment="1">
      <alignment horizontal="distributed" vertical="center"/>
    </xf>
    <xf numFmtId="0" fontId="1" fillId="0" borderId="17" xfId="32" applyFont="1" applyFill="1" applyBorder="1" applyAlignment="1">
      <alignment horizontal="distributed" vertical="center"/>
      <protection/>
    </xf>
    <xf numFmtId="0" fontId="1" fillId="0" borderId="24" xfId="32" applyFont="1" applyFill="1" applyBorder="1" applyAlignment="1">
      <alignment horizontal="distributed" vertical="center"/>
      <protection/>
    </xf>
    <xf numFmtId="0" fontId="1" fillId="0" borderId="25" xfId="32" applyFont="1" applyFill="1" applyBorder="1" applyAlignment="1">
      <alignment horizontal="distributed" vertical="center"/>
      <protection/>
    </xf>
    <xf numFmtId="0" fontId="1" fillId="0" borderId="8" xfId="32" applyFont="1" applyFill="1" applyBorder="1" applyAlignment="1">
      <alignment horizontal="distributed" vertical="center"/>
      <protection/>
    </xf>
    <xf numFmtId="0" fontId="1" fillId="0" borderId="0" xfId="32" applyFont="1" applyFill="1" applyBorder="1" applyAlignment="1">
      <alignment horizontal="distributed" vertical="center"/>
      <protection/>
    </xf>
    <xf numFmtId="0" fontId="1" fillId="0" borderId="7" xfId="32" applyFont="1" applyFill="1" applyBorder="1" applyAlignment="1">
      <alignment horizontal="distributed" vertical="center"/>
      <protection/>
    </xf>
    <xf numFmtId="0" fontId="1" fillId="0" borderId="11" xfId="32" applyFont="1" applyFill="1" applyBorder="1" applyAlignment="1">
      <alignment horizontal="distributed" vertical="center"/>
      <protection/>
    </xf>
    <xf numFmtId="0" fontId="1" fillId="0" borderId="12" xfId="32" applyFont="1" applyFill="1" applyBorder="1" applyAlignment="1">
      <alignment horizontal="distributed" vertical="center"/>
      <protection/>
    </xf>
    <xf numFmtId="0" fontId="1" fillId="0" borderId="10" xfId="32" applyFont="1" applyFill="1" applyBorder="1" applyAlignment="1">
      <alignment horizontal="distributed" vertical="center"/>
      <protection/>
    </xf>
    <xf numFmtId="0" fontId="9" fillId="0" borderId="8" xfId="32" applyFont="1" applyFill="1" applyBorder="1" applyAlignment="1">
      <alignment horizontal="distributed" vertical="center"/>
      <protection/>
    </xf>
    <xf numFmtId="0" fontId="9" fillId="0" borderId="0" xfId="32" applyFont="1" applyFill="1" applyBorder="1" applyAlignment="1">
      <alignment horizontal="distributed" vertical="center"/>
      <protection/>
    </xf>
    <xf numFmtId="0" fontId="9" fillId="0" borderId="7" xfId="32" applyFont="1" applyFill="1" applyBorder="1" applyAlignment="1">
      <alignment horizontal="distributed" vertical="center"/>
      <protection/>
    </xf>
    <xf numFmtId="0" fontId="1" fillId="0" borderId="16" xfId="32" applyFont="1" applyFill="1" applyBorder="1" applyAlignment="1">
      <alignment horizontal="center" vertical="center"/>
      <protection/>
    </xf>
    <xf numFmtId="0" fontId="1" fillId="0" borderId="4" xfId="32" applyFont="1" applyFill="1" applyBorder="1" applyAlignment="1">
      <alignment horizontal="center" vertical="center"/>
      <protection/>
    </xf>
    <xf numFmtId="0" fontId="1" fillId="0" borderId="6" xfId="32" applyFont="1" applyFill="1" applyBorder="1" applyAlignment="1">
      <alignment horizontal="center" vertical="center"/>
      <protection/>
    </xf>
    <xf numFmtId="0" fontId="1" fillId="0" borderId="19" xfId="32" applyFont="1" applyFill="1" applyBorder="1" applyAlignment="1">
      <alignment horizontal="center" vertical="center"/>
      <protection/>
    </xf>
    <xf numFmtId="0" fontId="1" fillId="0" borderId="1" xfId="32" applyFont="1" applyFill="1" applyBorder="1" applyAlignment="1">
      <alignment horizontal="center" vertical="center"/>
      <protection/>
    </xf>
    <xf numFmtId="0" fontId="8" fillId="0" borderId="23" xfId="32" applyFont="1" applyFill="1" applyBorder="1" applyAlignment="1">
      <alignment horizontal="distributed" vertical="center" wrapText="1"/>
      <protection/>
    </xf>
    <xf numFmtId="0" fontId="0" fillId="0" borderId="42" xfId="32" applyFill="1" applyBorder="1" applyAlignment="1">
      <alignment horizontal="distributed" vertical="center" wrapText="1"/>
      <protection/>
    </xf>
    <xf numFmtId="0" fontId="1" fillId="0" borderId="14" xfId="32" applyFont="1" applyFill="1" applyBorder="1" applyAlignment="1">
      <alignment horizontal="center" vertical="center"/>
      <protection/>
    </xf>
    <xf numFmtId="0" fontId="1" fillId="0" borderId="26" xfId="32" applyFont="1" applyFill="1" applyBorder="1" applyAlignment="1">
      <alignment horizontal="center" vertical="center"/>
      <protection/>
    </xf>
    <xf numFmtId="0" fontId="1" fillId="0" borderId="15" xfId="32" applyFont="1" applyFill="1" applyBorder="1" applyAlignment="1">
      <alignment horizontal="center" vertical="center"/>
      <protection/>
    </xf>
    <xf numFmtId="0" fontId="1" fillId="0" borderId="20" xfId="32" applyFont="1" applyFill="1" applyBorder="1" applyAlignment="1">
      <alignment horizontal="distributed" vertical="center"/>
      <protection/>
    </xf>
    <xf numFmtId="0" fontId="0" fillId="0" borderId="19" xfId="32" applyFill="1" applyBorder="1" applyAlignment="1">
      <alignment horizontal="distributed" vertical="center"/>
      <protection/>
    </xf>
    <xf numFmtId="0" fontId="0" fillId="0" borderId="26" xfId="32" applyFill="1" applyBorder="1" applyAlignment="1">
      <alignment horizontal="center" vertical="center"/>
      <protection/>
    </xf>
    <xf numFmtId="0" fontId="0" fillId="0" borderId="15" xfId="32" applyFill="1" applyBorder="1" applyAlignment="1">
      <alignment horizontal="center" vertical="center"/>
      <protection/>
    </xf>
    <xf numFmtId="0" fontId="1" fillId="0" borderId="19" xfId="32" applyFont="1" applyFill="1" applyBorder="1" applyAlignment="1">
      <alignment horizontal="distributed" vertical="center"/>
      <protection/>
    </xf>
    <xf numFmtId="0" fontId="1" fillId="0" borderId="21" xfId="32" applyFont="1" applyFill="1" applyBorder="1" applyAlignment="1">
      <alignment horizontal="distributed" vertical="distributed" wrapText="1"/>
      <protection/>
    </xf>
    <xf numFmtId="0" fontId="0" fillId="0" borderId="3" xfId="32" applyFill="1" applyBorder="1" applyAlignment="1">
      <alignment horizontal="distributed" vertical="distributed" wrapText="1"/>
      <protection/>
    </xf>
    <xf numFmtId="0" fontId="0" fillId="0" borderId="19" xfId="32" applyFill="1" applyBorder="1" applyAlignment="1">
      <alignment horizontal="distributed" vertical="distributed" wrapText="1"/>
      <protection/>
    </xf>
    <xf numFmtId="0" fontId="1" fillId="0" borderId="17" xfId="33" applyFont="1" applyFill="1" applyBorder="1" applyAlignment="1">
      <alignment horizontal="center" vertical="center"/>
      <protection/>
    </xf>
    <xf numFmtId="0" fontId="1" fillId="0" borderId="24" xfId="33" applyFont="1" applyFill="1" applyBorder="1" applyAlignment="1">
      <alignment horizontal="center" vertical="center"/>
      <protection/>
    </xf>
    <xf numFmtId="0" fontId="1" fillId="0" borderId="25" xfId="33" applyFont="1" applyFill="1" applyBorder="1" applyAlignment="1">
      <alignment horizontal="center" vertical="center"/>
      <protection/>
    </xf>
    <xf numFmtId="0" fontId="1" fillId="0" borderId="11" xfId="33" applyFont="1" applyFill="1" applyBorder="1" applyAlignment="1">
      <alignment horizontal="center" vertical="center"/>
      <protection/>
    </xf>
    <xf numFmtId="0" fontId="1" fillId="0" borderId="12" xfId="33" applyFont="1" applyFill="1" applyBorder="1" applyAlignment="1">
      <alignment horizontal="center" vertical="center"/>
      <protection/>
    </xf>
    <xf numFmtId="0" fontId="1" fillId="0" borderId="10" xfId="33" applyFont="1" applyFill="1" applyBorder="1" applyAlignment="1">
      <alignment horizontal="center" vertical="center"/>
      <protection/>
    </xf>
    <xf numFmtId="0" fontId="1" fillId="0" borderId="8" xfId="33" applyFont="1" applyBorder="1" applyAlignment="1">
      <alignment horizontal="center" vertical="center"/>
      <protection/>
    </xf>
    <xf numFmtId="0" fontId="1" fillId="0" borderId="0" xfId="33" applyFont="1" applyBorder="1" applyAlignment="1">
      <alignment horizontal="center" vertical="center"/>
      <protection/>
    </xf>
    <xf numFmtId="0" fontId="1" fillId="0" borderId="7" xfId="33" applyFont="1" applyBorder="1" applyAlignment="1">
      <alignment horizontal="center" vertical="center"/>
      <protection/>
    </xf>
    <xf numFmtId="0" fontId="9" fillId="0" borderId="8" xfId="33" applyFont="1" applyBorder="1" applyAlignment="1">
      <alignment horizontal="distributed" vertical="center"/>
      <protection/>
    </xf>
    <xf numFmtId="0" fontId="9" fillId="0" borderId="0" xfId="33" applyFont="1" applyBorder="1" applyAlignment="1">
      <alignment horizontal="distributed" vertical="center"/>
      <protection/>
    </xf>
    <xf numFmtId="0" fontId="9" fillId="0" borderId="7" xfId="33" applyFont="1" applyBorder="1" applyAlignment="1">
      <alignment horizontal="distributed" vertical="center"/>
      <protection/>
    </xf>
    <xf numFmtId="0" fontId="1" fillId="0" borderId="8" xfId="33" applyFont="1" applyBorder="1" applyAlignment="1">
      <alignment horizontal="left" vertical="center"/>
      <protection/>
    </xf>
    <xf numFmtId="0" fontId="1" fillId="0" borderId="0" xfId="33" applyFont="1" applyBorder="1" applyAlignment="1">
      <alignment horizontal="left" vertical="center"/>
      <protection/>
    </xf>
    <xf numFmtId="0" fontId="1" fillId="0" borderId="7" xfId="33" applyFont="1" applyBorder="1" applyAlignment="1">
      <alignment horizontal="left" vertical="center"/>
      <protection/>
    </xf>
    <xf numFmtId="0" fontId="15" fillId="0" borderId="0" xfId="33" applyFont="1" applyBorder="1" applyAlignment="1">
      <alignment horizontal="distributed" vertical="center"/>
      <protection/>
    </xf>
    <xf numFmtId="0" fontId="15" fillId="0" borderId="7" xfId="33" applyFont="1" applyBorder="1" applyAlignment="1">
      <alignment horizontal="distributed" vertical="center"/>
      <protection/>
    </xf>
    <xf numFmtId="0" fontId="1" fillId="0" borderId="0" xfId="33" applyFont="1" applyBorder="1" applyAlignment="1">
      <alignment horizontal="distributed" vertical="center"/>
      <protection/>
    </xf>
    <xf numFmtId="0" fontId="1" fillId="0" borderId="7" xfId="33" applyFont="1" applyBorder="1" applyAlignment="1">
      <alignment horizontal="distributed" vertical="center"/>
      <protection/>
    </xf>
    <xf numFmtId="0" fontId="1" fillId="0" borderId="0" xfId="33" applyFont="1" applyBorder="1" applyAlignment="1">
      <alignment horizontal="center" vertical="center" textRotation="255"/>
      <protection/>
    </xf>
    <xf numFmtId="38" fontId="1" fillId="0" borderId="0" xfId="17" applyFont="1" applyBorder="1" applyAlignment="1">
      <alignment horizontal="distributed" vertical="center"/>
    </xf>
    <xf numFmtId="0" fontId="13" fillId="0" borderId="7" xfId="34" applyFont="1" applyBorder="1" applyAlignment="1">
      <alignment horizontal="distributed" vertical="center"/>
      <protection/>
    </xf>
    <xf numFmtId="38" fontId="1" fillId="0" borderId="12" xfId="17" applyFont="1" applyBorder="1" applyAlignment="1">
      <alignment horizontal="distributed" vertical="center"/>
    </xf>
    <xf numFmtId="0" fontId="13" fillId="0" borderId="10" xfId="34" applyFont="1" applyBorder="1" applyAlignment="1">
      <alignment horizontal="distributed" vertical="center"/>
      <protection/>
    </xf>
    <xf numFmtId="38" fontId="9" fillId="0" borderId="8" xfId="17" applyFont="1" applyBorder="1" applyAlignment="1">
      <alignment horizontal="right" vertical="center"/>
    </xf>
    <xf numFmtId="0" fontId="13" fillId="0" borderId="0" xfId="34" applyFont="1" applyBorder="1" applyAlignment="1">
      <alignment horizontal="right" vertical="center"/>
      <protection/>
    </xf>
    <xf numFmtId="0" fontId="13" fillId="0" borderId="7" xfId="34" applyFont="1" applyBorder="1" applyAlignment="1">
      <alignment horizontal="right" vertical="center"/>
      <protection/>
    </xf>
    <xf numFmtId="38" fontId="1" fillId="0" borderId="14" xfId="17" applyFont="1" applyBorder="1" applyAlignment="1">
      <alignment horizontal="distributed" vertical="center"/>
    </xf>
    <xf numFmtId="0" fontId="13" fillId="0" borderId="26" xfId="34" applyFont="1" applyBorder="1" applyAlignment="1">
      <alignment horizontal="distributed" vertical="center"/>
      <protection/>
    </xf>
    <xf numFmtId="0" fontId="13" fillId="0" borderId="15" xfId="34" applyFont="1" applyBorder="1" applyAlignment="1">
      <alignment horizontal="distributed" vertical="center"/>
      <protection/>
    </xf>
    <xf numFmtId="38" fontId="1" fillId="0" borderId="26" xfId="17" applyFont="1" applyBorder="1" applyAlignment="1">
      <alignment horizontal="distributed" vertical="center"/>
    </xf>
    <xf numFmtId="38" fontId="1" fillId="0" borderId="16" xfId="17" applyFont="1" applyBorder="1" applyAlignment="1">
      <alignment horizontal="center"/>
    </xf>
    <xf numFmtId="38" fontId="1" fillId="0" borderId="4" xfId="17" applyFont="1" applyBorder="1" applyAlignment="1">
      <alignment horizontal="center"/>
    </xf>
    <xf numFmtId="38" fontId="1" fillId="0" borderId="6" xfId="17" applyFont="1" applyBorder="1" applyAlignment="1">
      <alignment horizontal="center"/>
    </xf>
    <xf numFmtId="0" fontId="13" fillId="0" borderId="0" xfId="34" applyFont="1" applyBorder="1" applyAlignment="1">
      <alignment horizontal="distributed" vertical="center"/>
      <protection/>
    </xf>
    <xf numFmtId="38" fontId="9" fillId="0" borderId="8" xfId="17" applyFont="1" applyFill="1" applyBorder="1" applyAlignment="1">
      <alignment horizontal="distributed" vertical="center"/>
    </xf>
    <xf numFmtId="0" fontId="0" fillId="0" borderId="7" xfId="35" applyBorder="1" applyAlignment="1">
      <alignment horizontal="distributed" vertical="center"/>
      <protection/>
    </xf>
    <xf numFmtId="38" fontId="1" fillId="0" borderId="16" xfId="17" applyFont="1" applyFill="1" applyBorder="1" applyAlignment="1">
      <alignment horizontal="distributed" vertical="center"/>
    </xf>
    <xf numFmtId="0" fontId="0" fillId="0" borderId="6" xfId="35" applyBorder="1" applyAlignment="1">
      <alignment horizontal="distributed" vertical="center"/>
      <protection/>
    </xf>
    <xf numFmtId="0" fontId="9" fillId="0" borderId="8" xfId="35" applyFont="1" applyBorder="1" applyAlignment="1">
      <alignment horizontal="distributed" vertical="center"/>
      <protection/>
    </xf>
    <xf numFmtId="38" fontId="1" fillId="0" borderId="21" xfId="17" applyFont="1" applyBorder="1" applyAlignment="1">
      <alignment horizontal="center" vertical="center" wrapText="1"/>
    </xf>
    <xf numFmtId="0" fontId="0" fillId="0" borderId="19" xfId="35" applyBorder="1" applyAlignment="1">
      <alignment horizontal="center" vertical="center" wrapText="1"/>
      <protection/>
    </xf>
    <xf numFmtId="38" fontId="8" fillId="0" borderId="21" xfId="17" applyFont="1" applyBorder="1" applyAlignment="1">
      <alignment horizontal="center" vertical="center" wrapText="1"/>
    </xf>
    <xf numFmtId="0" fontId="0" fillId="0" borderId="19" xfId="35" applyBorder="1" applyAlignment="1">
      <alignment vertical="center" wrapText="1"/>
      <protection/>
    </xf>
    <xf numFmtId="38" fontId="1" fillId="0" borderId="17" xfId="17" applyFont="1" applyFill="1" applyBorder="1" applyAlignment="1">
      <alignment horizontal="center" vertical="center" wrapText="1"/>
    </xf>
    <xf numFmtId="38" fontId="1" fillId="0" borderId="25" xfId="17" applyFont="1" applyFill="1" applyBorder="1" applyAlignment="1">
      <alignment horizontal="center" vertical="center" wrapText="1"/>
    </xf>
    <xf numFmtId="38" fontId="1" fillId="0" borderId="8" xfId="17" applyFont="1" applyFill="1" applyBorder="1" applyAlignment="1">
      <alignment horizontal="center" vertical="center" wrapText="1"/>
    </xf>
    <xf numFmtId="38" fontId="1" fillId="0" borderId="7" xfId="17" applyFont="1" applyFill="1" applyBorder="1" applyAlignment="1">
      <alignment horizontal="center" vertical="center" wrapText="1"/>
    </xf>
    <xf numFmtId="38" fontId="1" fillId="0" borderId="17" xfId="17" applyFont="1" applyBorder="1" applyAlignment="1">
      <alignment horizontal="center" vertical="center" wrapText="1"/>
    </xf>
    <xf numFmtId="0" fontId="0" fillId="0" borderId="11" xfId="35" applyBorder="1" applyAlignment="1">
      <alignment vertical="center" wrapText="1"/>
      <protection/>
    </xf>
    <xf numFmtId="38" fontId="8" fillId="0" borderId="20" xfId="17" applyFont="1" applyFill="1" applyBorder="1" applyAlignment="1">
      <alignment horizontal="center" vertical="center"/>
    </xf>
    <xf numFmtId="38" fontId="8" fillId="0" borderId="19" xfId="17" applyFont="1" applyFill="1" applyBorder="1" applyAlignment="1">
      <alignment horizontal="center" vertical="center"/>
    </xf>
    <xf numFmtId="38" fontId="8" fillId="0" borderId="20" xfId="17" applyFont="1" applyFill="1" applyBorder="1" applyAlignment="1">
      <alignment horizontal="distributed" vertical="center" wrapText="1"/>
    </xf>
    <xf numFmtId="38" fontId="8" fillId="0" borderId="19" xfId="17" applyFont="1" applyFill="1" applyBorder="1" applyAlignment="1">
      <alignment horizontal="distributed" vertical="center" wrapText="1"/>
    </xf>
    <xf numFmtId="38" fontId="1" fillId="0" borderId="20" xfId="17" applyFont="1" applyFill="1" applyBorder="1" applyAlignment="1">
      <alignment horizontal="center" vertical="center"/>
    </xf>
    <xf numFmtId="38" fontId="1" fillId="0" borderId="19" xfId="17" applyFont="1" applyFill="1" applyBorder="1" applyAlignment="1">
      <alignment horizontal="center" vertical="center"/>
    </xf>
    <xf numFmtId="38" fontId="8" fillId="0" borderId="16" xfId="17" applyFont="1" applyFill="1" applyBorder="1" applyAlignment="1">
      <alignment horizontal="distributed" vertical="center" wrapText="1"/>
    </xf>
    <xf numFmtId="38" fontId="8" fillId="0" borderId="11" xfId="17" applyFont="1" applyFill="1" applyBorder="1" applyAlignment="1">
      <alignment horizontal="distributed" vertical="center" wrapText="1"/>
    </xf>
    <xf numFmtId="38" fontId="1" fillId="0" borderId="21" xfId="17" applyFont="1" applyFill="1" applyBorder="1" applyAlignment="1">
      <alignment horizontal="center" vertical="center"/>
    </xf>
    <xf numFmtId="0" fontId="0" fillId="0" borderId="3" xfId="36" applyBorder="1" applyAlignment="1">
      <alignment horizontal="center" vertical="center"/>
      <protection/>
    </xf>
    <xf numFmtId="0" fontId="0" fillId="0" borderId="19" xfId="36" applyBorder="1" applyAlignment="1">
      <alignment horizontal="center" vertical="center"/>
      <protection/>
    </xf>
    <xf numFmtId="38" fontId="1" fillId="0" borderId="3" xfId="17" applyFont="1" applyFill="1" applyBorder="1" applyAlignment="1">
      <alignment horizontal="distributed" vertical="center" wrapText="1"/>
    </xf>
    <xf numFmtId="0" fontId="0" fillId="0" borderId="19" xfId="36" applyBorder="1" applyAlignment="1">
      <alignment horizontal="distributed" vertical="center" wrapText="1"/>
      <protection/>
    </xf>
    <xf numFmtId="38" fontId="1" fillId="0" borderId="8" xfId="17" applyFont="1" applyFill="1" applyBorder="1" applyAlignment="1">
      <alignment horizontal="center"/>
    </xf>
    <xf numFmtId="0" fontId="13" fillId="0" borderId="7" xfId="36" applyFont="1" applyFill="1" applyBorder="1" applyAlignment="1">
      <alignment horizontal="center"/>
      <protection/>
    </xf>
    <xf numFmtId="38" fontId="1" fillId="0" borderId="32" xfId="17" applyFont="1" applyFill="1" applyBorder="1" applyAlignment="1">
      <alignment horizontal="center" vertical="center"/>
    </xf>
    <xf numFmtId="38" fontId="1" fillId="0" borderId="35" xfId="17" applyFont="1" applyFill="1" applyBorder="1" applyAlignment="1">
      <alignment horizontal="center" vertical="center"/>
    </xf>
    <xf numFmtId="38" fontId="1" fillId="0" borderId="20" xfId="17" applyFont="1" applyFill="1" applyBorder="1" applyAlignment="1">
      <alignment horizontal="distributed" vertical="center" wrapText="1"/>
    </xf>
    <xf numFmtId="38" fontId="1" fillId="0" borderId="19" xfId="17" applyFont="1" applyFill="1" applyBorder="1" applyAlignment="1">
      <alignment horizontal="distributed" vertical="center" wrapText="1"/>
    </xf>
    <xf numFmtId="38" fontId="1" fillId="0" borderId="14" xfId="17" applyFont="1" applyFill="1" applyBorder="1" applyAlignment="1">
      <alignment horizontal="distributed" vertical="center"/>
    </xf>
    <xf numFmtId="0" fontId="0" fillId="0" borderId="26" xfId="36" applyBorder="1" applyAlignment="1">
      <alignment horizontal="distributed" vertical="center"/>
      <protection/>
    </xf>
    <xf numFmtId="0" fontId="0" fillId="0" borderId="15" xfId="36" applyBorder="1" applyAlignment="1">
      <alignment horizontal="distributed" vertical="center"/>
      <protection/>
    </xf>
    <xf numFmtId="38" fontId="1" fillId="0" borderId="11" xfId="17" applyFont="1" applyFill="1" applyBorder="1" applyAlignment="1">
      <alignment horizontal="distributed" vertical="center"/>
    </xf>
    <xf numFmtId="0" fontId="13" fillId="0" borderId="10" xfId="36" applyFont="1" applyBorder="1" applyAlignment="1">
      <alignment horizontal="distributed" vertical="center"/>
      <protection/>
    </xf>
    <xf numFmtId="0" fontId="0" fillId="0" borderId="7" xfId="36" applyBorder="1" applyAlignment="1">
      <alignment horizontal="center"/>
      <protection/>
    </xf>
    <xf numFmtId="38" fontId="9" fillId="0" borderId="8" xfId="17" applyFont="1" applyFill="1" applyBorder="1" applyAlignment="1">
      <alignment horizontal="center"/>
    </xf>
    <xf numFmtId="0" fontId="9" fillId="0" borderId="7" xfId="36" applyFont="1" applyFill="1" applyBorder="1" applyAlignment="1">
      <alignment horizontal="center"/>
      <protection/>
    </xf>
    <xf numFmtId="38" fontId="1" fillId="0" borderId="8" xfId="17" applyFont="1" applyFill="1" applyBorder="1" applyAlignment="1">
      <alignment horizontal="distributed" vertical="center"/>
    </xf>
    <xf numFmtId="0" fontId="13" fillId="0" borderId="7" xfId="36" applyFont="1" applyBorder="1" applyAlignment="1">
      <alignment horizontal="distributed" vertical="center"/>
      <protection/>
    </xf>
    <xf numFmtId="38" fontId="1" fillId="0" borderId="3" xfId="17" applyFont="1" applyFill="1" applyBorder="1" applyAlignment="1">
      <alignment horizontal="center" vertical="center"/>
    </xf>
    <xf numFmtId="38" fontId="8" fillId="0" borderId="3" xfId="17" applyFont="1" applyFill="1" applyBorder="1" applyAlignment="1">
      <alignment horizontal="center" vertical="center"/>
    </xf>
    <xf numFmtId="38" fontId="1" fillId="0" borderId="14" xfId="17" applyFont="1" applyFill="1" applyBorder="1" applyAlignment="1">
      <alignment horizontal="distributed"/>
    </xf>
    <xf numFmtId="0" fontId="0" fillId="0" borderId="26" xfId="36" applyBorder="1" applyAlignment="1">
      <alignment horizontal="distributed"/>
      <protection/>
    </xf>
    <xf numFmtId="0" fontId="0" fillId="0" borderId="15" xfId="36" applyBorder="1" applyAlignment="1">
      <alignment horizontal="distributed"/>
      <protection/>
    </xf>
    <xf numFmtId="38" fontId="1" fillId="0" borderId="0" xfId="17" applyFont="1" applyFill="1" applyBorder="1" applyAlignment="1">
      <alignment horizontal="center"/>
    </xf>
    <xf numFmtId="0" fontId="1" fillId="0" borderId="18" xfId="37" applyFont="1" applyBorder="1" applyAlignment="1">
      <alignment horizontal="distributed" vertical="center"/>
      <protection/>
    </xf>
    <xf numFmtId="0" fontId="13" fillId="0" borderId="18" xfId="37" applyFont="1" applyBorder="1" applyAlignment="1">
      <alignment horizontal="distributed" vertical="center"/>
      <protection/>
    </xf>
    <xf numFmtId="0" fontId="1" fillId="0" borderId="16" xfId="37" applyFont="1" applyBorder="1" applyAlignment="1">
      <alignment horizontal="center" vertical="center"/>
      <protection/>
    </xf>
    <xf numFmtId="0" fontId="0" fillId="0" borderId="6" xfId="37" applyBorder="1" applyAlignment="1">
      <alignment horizontal="center" vertical="center"/>
      <protection/>
    </xf>
    <xf numFmtId="0" fontId="0" fillId="0" borderId="11" xfId="37" applyBorder="1" applyAlignment="1">
      <alignment horizontal="center" vertical="center"/>
      <protection/>
    </xf>
    <xf numFmtId="0" fontId="0" fillId="0" borderId="10" xfId="37" applyBorder="1" applyAlignment="1">
      <alignment horizontal="center" vertical="center"/>
      <protection/>
    </xf>
    <xf numFmtId="0" fontId="1" fillId="0" borderId="17" xfId="37" applyFont="1" applyBorder="1" applyAlignment="1">
      <alignment horizontal="center" vertical="center"/>
      <protection/>
    </xf>
    <xf numFmtId="0" fontId="1" fillId="0" borderId="25" xfId="37" applyFont="1" applyBorder="1" applyAlignment="1">
      <alignment horizontal="center" vertical="center"/>
      <protection/>
    </xf>
    <xf numFmtId="0" fontId="1" fillId="0" borderId="8" xfId="37" applyFont="1" applyBorder="1" applyAlignment="1">
      <alignment horizontal="center" vertical="center"/>
      <protection/>
    </xf>
    <xf numFmtId="0" fontId="1" fillId="0" borderId="7" xfId="37" applyFont="1" applyBorder="1" applyAlignment="1">
      <alignment horizontal="center" vertical="center"/>
      <protection/>
    </xf>
    <xf numFmtId="0" fontId="1" fillId="0" borderId="11" xfId="37" applyFont="1" applyBorder="1" applyAlignment="1">
      <alignment horizontal="center" vertical="center"/>
      <protection/>
    </xf>
    <xf numFmtId="0" fontId="1" fillId="0" borderId="10" xfId="37" applyFont="1" applyBorder="1" applyAlignment="1">
      <alignment horizontal="center" vertical="center"/>
      <protection/>
    </xf>
    <xf numFmtId="0" fontId="1" fillId="0" borderId="8" xfId="37" applyFont="1" applyBorder="1" applyAlignment="1">
      <alignment horizontal="distributed" vertical="center"/>
      <protection/>
    </xf>
    <xf numFmtId="0" fontId="1" fillId="0" borderId="7" xfId="37" applyFont="1" applyBorder="1" applyAlignment="1">
      <alignment horizontal="distributed" vertical="center"/>
      <protection/>
    </xf>
    <xf numFmtId="0" fontId="1" fillId="0" borderId="16" xfId="37" applyFont="1" applyBorder="1" applyAlignment="1">
      <alignment horizontal="distributed" vertical="center"/>
      <protection/>
    </xf>
    <xf numFmtId="0" fontId="0" fillId="0" borderId="6" xfId="37" applyBorder="1" applyAlignment="1">
      <alignment horizontal="distributed" vertical="center"/>
      <protection/>
    </xf>
    <xf numFmtId="0" fontId="1" fillId="0" borderId="11" xfId="37" applyFont="1" applyBorder="1" applyAlignment="1">
      <alignment horizontal="distributed" vertical="center"/>
      <protection/>
    </xf>
    <xf numFmtId="0" fontId="0" fillId="0" borderId="10" xfId="37" applyBorder="1" applyAlignment="1">
      <alignment horizontal="distributed" vertical="center"/>
      <protection/>
    </xf>
    <xf numFmtId="0" fontId="1" fillId="0" borderId="14" xfId="37" applyFont="1" applyBorder="1" applyAlignment="1">
      <alignment horizontal="distributed" vertical="center"/>
      <protection/>
    </xf>
    <xf numFmtId="0" fontId="0" fillId="0" borderId="26" xfId="37" applyBorder="1" applyAlignment="1">
      <alignment horizontal="distributed" vertical="center"/>
      <protection/>
    </xf>
    <xf numFmtId="0" fontId="0" fillId="0" borderId="15" xfId="37" applyBorder="1" applyAlignment="1">
      <alignment horizontal="distributed" vertical="center"/>
      <protection/>
    </xf>
    <xf numFmtId="0" fontId="1" fillId="0" borderId="20" xfId="37" applyFont="1" applyBorder="1" applyAlignment="1">
      <alignment horizontal="center" vertical="center"/>
      <protection/>
    </xf>
    <xf numFmtId="0" fontId="0" fillId="0" borderId="19" xfId="37" applyBorder="1" applyAlignment="1">
      <alignment horizontal="center" vertical="center"/>
      <protection/>
    </xf>
    <xf numFmtId="0" fontId="1" fillId="0" borderId="1" xfId="37" applyFont="1" applyFill="1" applyBorder="1" applyAlignment="1">
      <alignment horizontal="distributed" vertical="center"/>
      <protection/>
    </xf>
    <xf numFmtId="0" fontId="13" fillId="0" borderId="1" xfId="37" applyFont="1" applyFill="1" applyBorder="1" applyAlignment="1">
      <alignment horizontal="distributed" vertical="center"/>
      <protection/>
    </xf>
    <xf numFmtId="0" fontId="1" fillId="0" borderId="18" xfId="37" applyFont="1" applyFill="1" applyBorder="1" applyAlignment="1">
      <alignment horizontal="distributed" vertical="center"/>
      <protection/>
    </xf>
    <xf numFmtId="0" fontId="13" fillId="0" borderId="18" xfId="37" applyFont="1" applyFill="1" applyBorder="1" applyAlignment="1">
      <alignment horizontal="distributed" vertical="center"/>
      <protection/>
    </xf>
    <xf numFmtId="0" fontId="1" fillId="0" borderId="18" xfId="37" applyFont="1" applyFill="1" applyBorder="1" applyAlignment="1">
      <alignment horizontal="center" vertical="center"/>
      <protection/>
    </xf>
    <xf numFmtId="0" fontId="13" fillId="0" borderId="18" xfId="37" applyFont="1" applyFill="1" applyBorder="1" applyAlignment="1">
      <alignment horizontal="center" vertical="center"/>
      <protection/>
    </xf>
    <xf numFmtId="0" fontId="9" fillId="0" borderId="8" xfId="37" applyFont="1" applyBorder="1" applyAlignment="1">
      <alignment horizontal="distributed" vertical="center"/>
      <protection/>
    </xf>
    <xf numFmtId="0" fontId="9" fillId="0" borderId="7" xfId="37" applyFont="1" applyBorder="1" applyAlignment="1">
      <alignment horizontal="distributed" vertical="center"/>
      <protection/>
    </xf>
    <xf numFmtId="0" fontId="22" fillId="0" borderId="8" xfId="37" applyFont="1" applyBorder="1" applyAlignment="1">
      <alignment horizontal="distributed" vertical="center"/>
      <protection/>
    </xf>
    <xf numFmtId="0" fontId="1" fillId="0" borderId="14" xfId="38" applyFont="1" applyBorder="1" applyAlignment="1">
      <alignment horizontal="distributed" vertical="center"/>
      <protection/>
    </xf>
    <xf numFmtId="0" fontId="1" fillId="0" borderId="15" xfId="38" applyFont="1" applyBorder="1" applyAlignment="1">
      <alignment horizontal="distributed" vertical="center"/>
      <protection/>
    </xf>
    <xf numFmtId="0" fontId="1" fillId="0" borderId="18" xfId="38" applyFont="1" applyBorder="1" applyAlignment="1">
      <alignment horizontal="distributed" vertical="center" wrapText="1"/>
      <protection/>
    </xf>
    <xf numFmtId="0" fontId="0" fillId="0" borderId="18" xfId="38" applyBorder="1" applyAlignment="1">
      <alignment horizontal="distributed" vertical="center" wrapText="1"/>
      <protection/>
    </xf>
    <xf numFmtId="0" fontId="1" fillId="0" borderId="18" xfId="38" applyFont="1" applyBorder="1" applyAlignment="1">
      <alignment horizontal="distributed" vertical="center"/>
      <protection/>
    </xf>
    <xf numFmtId="0" fontId="1" fillId="0" borderId="17" xfId="38" applyFont="1" applyBorder="1" applyAlignment="1">
      <alignment horizontal="center" vertical="center"/>
      <protection/>
    </xf>
    <xf numFmtId="0" fontId="1" fillId="0" borderId="24" xfId="38" applyFont="1" applyBorder="1" applyAlignment="1">
      <alignment horizontal="center" vertical="center"/>
      <protection/>
    </xf>
    <xf numFmtId="0" fontId="1" fillId="0" borderId="25" xfId="38" applyFont="1" applyBorder="1" applyAlignment="1">
      <alignment horizontal="center" vertical="center"/>
      <protection/>
    </xf>
    <xf numFmtId="0" fontId="1" fillId="0" borderId="8" xfId="38" applyFont="1" applyBorder="1" applyAlignment="1">
      <alignment horizontal="center" vertical="center"/>
      <protection/>
    </xf>
    <xf numFmtId="0" fontId="1" fillId="0" borderId="0" xfId="38" applyFont="1" applyBorder="1" applyAlignment="1">
      <alignment horizontal="center" vertical="center"/>
      <protection/>
    </xf>
    <xf numFmtId="0" fontId="1" fillId="0" borderId="7" xfId="38" applyFont="1" applyBorder="1" applyAlignment="1">
      <alignment horizontal="center" vertical="center"/>
      <protection/>
    </xf>
    <xf numFmtId="0" fontId="1" fillId="0" borderId="11" xfId="38" applyFont="1" applyBorder="1" applyAlignment="1">
      <alignment horizontal="center" vertical="center"/>
      <protection/>
    </xf>
    <xf numFmtId="0" fontId="1" fillId="0" borderId="12" xfId="38" applyFont="1" applyBorder="1" applyAlignment="1">
      <alignment horizontal="center" vertical="center"/>
      <protection/>
    </xf>
    <xf numFmtId="0" fontId="1" fillId="0" borderId="10" xfId="38" applyFont="1" applyBorder="1" applyAlignment="1">
      <alignment horizontal="center" vertical="center"/>
      <protection/>
    </xf>
    <xf numFmtId="0" fontId="1" fillId="0" borderId="0" xfId="38" applyFont="1" applyBorder="1" applyAlignment="1">
      <alignment horizontal="distributed" vertical="center"/>
      <protection/>
    </xf>
    <xf numFmtId="0" fontId="0" fillId="0" borderId="7" xfId="38" applyBorder="1" applyAlignment="1">
      <alignment vertical="center"/>
      <protection/>
    </xf>
    <xf numFmtId="0" fontId="1" fillId="0" borderId="7" xfId="38" applyFont="1" applyBorder="1" applyAlignment="1">
      <alignment horizontal="distributed" vertical="center"/>
      <protection/>
    </xf>
    <xf numFmtId="0" fontId="1" fillId="0" borderId="7" xfId="38" applyFont="1" applyBorder="1" applyAlignment="1">
      <alignment vertical="center"/>
      <protection/>
    </xf>
    <xf numFmtId="0" fontId="9" fillId="0" borderId="16" xfId="38" applyFont="1" applyBorder="1" applyAlignment="1">
      <alignment horizontal="left" vertical="center"/>
      <protection/>
    </xf>
    <xf numFmtId="0" fontId="9" fillId="0" borderId="4" xfId="38" applyFont="1" applyBorder="1" applyAlignment="1">
      <alignment horizontal="left" vertical="center"/>
      <protection/>
    </xf>
    <xf numFmtId="0" fontId="9" fillId="0" borderId="6" xfId="38" applyFont="1" applyBorder="1" applyAlignment="1">
      <alignment horizontal="left" vertical="center"/>
      <protection/>
    </xf>
    <xf numFmtId="0" fontId="1" fillId="0" borderId="20" xfId="39" applyFont="1" applyBorder="1" applyAlignment="1">
      <alignment horizontal="center" vertical="center" wrapText="1"/>
      <protection/>
    </xf>
    <xf numFmtId="0" fontId="1" fillId="0" borderId="3" xfId="39" applyFont="1" applyBorder="1" applyAlignment="1">
      <alignment horizontal="center" vertical="center"/>
      <protection/>
    </xf>
    <xf numFmtId="0" fontId="1" fillId="0" borderId="19" xfId="39" applyFont="1" applyBorder="1" applyAlignment="1">
      <alignment horizontal="center" vertical="center"/>
      <protection/>
    </xf>
    <xf numFmtId="0" fontId="1" fillId="0" borderId="14" xfId="39" applyFont="1" applyBorder="1" applyAlignment="1">
      <alignment horizontal="center" vertical="center"/>
      <protection/>
    </xf>
    <xf numFmtId="0" fontId="1" fillId="0" borderId="26" xfId="39" applyFont="1" applyBorder="1" applyAlignment="1">
      <alignment horizontal="center" vertical="center"/>
      <protection/>
    </xf>
    <xf numFmtId="0" fontId="1" fillId="0" borderId="15" xfId="39" applyFont="1" applyBorder="1" applyAlignment="1">
      <alignment horizontal="center" vertical="center"/>
      <protection/>
    </xf>
    <xf numFmtId="0" fontId="1" fillId="0" borderId="21" xfId="39" applyFont="1" applyBorder="1" applyAlignment="1">
      <alignment horizontal="center" vertical="center" wrapText="1"/>
      <protection/>
    </xf>
    <xf numFmtId="0" fontId="1" fillId="0" borderId="3" xfId="39" applyFont="1" applyBorder="1" applyAlignment="1">
      <alignment horizontal="center" vertical="center" wrapText="1"/>
      <protection/>
    </xf>
    <xf numFmtId="0" fontId="1" fillId="0" borderId="19" xfId="39" applyFont="1" applyBorder="1" applyAlignment="1">
      <alignment horizontal="center" vertical="center" wrapText="1"/>
      <protection/>
    </xf>
    <xf numFmtId="0" fontId="1" fillId="0" borderId="16" xfId="39" applyFont="1" applyBorder="1" applyAlignment="1">
      <alignment horizontal="center" vertical="center"/>
      <protection/>
    </xf>
    <xf numFmtId="0" fontId="1" fillId="0" borderId="6" xfId="39" applyFont="1" applyBorder="1" applyAlignment="1">
      <alignment horizontal="center" vertical="center"/>
      <protection/>
    </xf>
    <xf numFmtId="0" fontId="1" fillId="0" borderId="11" xfId="39" applyFont="1" applyBorder="1" applyAlignment="1">
      <alignment horizontal="center" vertical="center"/>
      <protection/>
    </xf>
    <xf numFmtId="0" fontId="1" fillId="0" borderId="10" xfId="39" applyFont="1" applyBorder="1" applyAlignment="1">
      <alignment horizontal="center" vertical="center"/>
      <protection/>
    </xf>
    <xf numFmtId="0" fontId="1" fillId="0" borderId="4" xfId="39" applyFont="1" applyBorder="1" applyAlignment="1">
      <alignment horizontal="center" vertical="center"/>
      <protection/>
    </xf>
    <xf numFmtId="0" fontId="1" fillId="0" borderId="12" xfId="39" applyFont="1" applyBorder="1" applyAlignment="1">
      <alignment horizontal="center" vertical="center"/>
      <protection/>
    </xf>
    <xf numFmtId="38" fontId="1" fillId="0" borderId="7" xfId="17" applyFont="1" applyBorder="1" applyAlignment="1">
      <alignment horizontal="distributed" vertical="center"/>
    </xf>
    <xf numFmtId="38" fontId="1" fillId="0" borderId="10" xfId="17" applyFont="1" applyBorder="1" applyAlignment="1">
      <alignment horizontal="distributed" vertical="center"/>
    </xf>
    <xf numFmtId="38" fontId="1" fillId="0" borderId="0" xfId="17" applyFont="1" applyBorder="1" applyAlignment="1">
      <alignment horizontal="center" vertical="center"/>
    </xf>
    <xf numFmtId="38" fontId="1" fillId="0" borderId="7" xfId="17" applyFont="1" applyBorder="1" applyAlignment="1">
      <alignment horizontal="center" vertical="center"/>
    </xf>
    <xf numFmtId="38" fontId="1" fillId="0" borderId="14" xfId="17" applyFont="1" applyBorder="1" applyAlignment="1">
      <alignment horizontal="center" vertical="center"/>
    </xf>
    <xf numFmtId="38" fontId="1" fillId="0" borderId="26" xfId="17" applyFont="1" applyBorder="1" applyAlignment="1">
      <alignment horizontal="center" vertical="center"/>
    </xf>
    <xf numFmtId="38" fontId="1" fillId="0" borderId="15" xfId="17" applyFont="1" applyBorder="1" applyAlignment="1">
      <alignment horizontal="center" vertical="center"/>
    </xf>
    <xf numFmtId="38" fontId="9" fillId="0" borderId="16" xfId="17" applyFont="1" applyBorder="1" applyAlignment="1">
      <alignment horizontal="distributed" vertical="center"/>
    </xf>
    <xf numFmtId="38" fontId="9" fillId="0" borderId="4" xfId="17" applyFont="1" applyBorder="1" applyAlignment="1">
      <alignment horizontal="distributed" vertical="center"/>
    </xf>
    <xf numFmtId="38" fontId="9" fillId="0" borderId="6" xfId="17" applyFont="1" applyBorder="1" applyAlignment="1">
      <alignment horizontal="distributed" vertical="center"/>
    </xf>
    <xf numFmtId="0" fontId="9" fillId="0" borderId="16" xfId="42" applyFont="1" applyBorder="1" applyAlignment="1">
      <alignment horizontal="distributed" vertical="center"/>
      <protection/>
    </xf>
    <xf numFmtId="0" fontId="13" fillId="0" borderId="4" xfId="42" applyFont="1" applyBorder="1" applyAlignment="1">
      <alignment horizontal="distributed" vertical="center"/>
      <protection/>
    </xf>
    <xf numFmtId="0" fontId="9" fillId="0" borderId="8" xfId="42" applyFont="1" applyBorder="1" applyAlignment="1">
      <alignment horizontal="distributed" vertical="center"/>
      <protection/>
    </xf>
    <xf numFmtId="0" fontId="13" fillId="0" borderId="0" xfId="42" applyFont="1" applyBorder="1" applyAlignment="1">
      <alignment horizontal="distributed" vertical="center"/>
      <protection/>
    </xf>
    <xf numFmtId="0" fontId="1" fillId="0" borderId="17" xfId="42" applyFont="1" applyBorder="1" applyAlignment="1">
      <alignment horizontal="center" vertical="center"/>
      <protection/>
    </xf>
    <xf numFmtId="0" fontId="1" fillId="0" borderId="25" xfId="42" applyFont="1" applyBorder="1" applyAlignment="1">
      <alignment horizontal="center" vertical="center"/>
      <protection/>
    </xf>
    <xf numFmtId="0" fontId="1" fillId="0" borderId="11" xfId="42" applyFont="1" applyBorder="1" applyAlignment="1">
      <alignment horizontal="center" vertical="center"/>
      <protection/>
    </xf>
    <xf numFmtId="0" fontId="1" fillId="0" borderId="10" xfId="42" applyFont="1" applyBorder="1" applyAlignment="1">
      <alignment horizontal="center" vertical="center"/>
      <protection/>
    </xf>
    <xf numFmtId="0" fontId="9" fillId="0" borderId="11" xfId="42" applyFont="1" applyBorder="1" applyAlignment="1">
      <alignment horizontal="distributed" vertical="center"/>
      <protection/>
    </xf>
    <xf numFmtId="0" fontId="9" fillId="0" borderId="10" xfId="42" applyFont="1" applyBorder="1" applyAlignment="1">
      <alignment horizontal="distributed" vertical="center"/>
      <protection/>
    </xf>
    <xf numFmtId="38" fontId="1" fillId="0" borderId="26" xfId="17" applyFont="1" applyFill="1" applyBorder="1" applyAlignment="1">
      <alignment horizontal="distributed"/>
    </xf>
    <xf numFmtId="38" fontId="1" fillId="0" borderId="15" xfId="17" applyFont="1" applyFill="1" applyBorder="1" applyAlignment="1">
      <alignment horizontal="distributed"/>
    </xf>
    <xf numFmtId="38" fontId="1" fillId="0" borderId="15" xfId="17" applyFont="1" applyBorder="1" applyAlignment="1">
      <alignment horizontal="distributed" vertical="center"/>
    </xf>
    <xf numFmtId="38" fontId="1" fillId="0" borderId="20" xfId="17" applyFont="1" applyBorder="1" applyAlignment="1">
      <alignment horizontal="center" vertical="center" wrapText="1"/>
    </xf>
    <xf numFmtId="38" fontId="1" fillId="0" borderId="3" xfId="17" applyFont="1" applyBorder="1" applyAlignment="1">
      <alignment horizontal="center" vertical="center" wrapText="1"/>
    </xf>
    <xf numFmtId="38" fontId="1" fillId="0" borderId="19" xfId="17" applyFont="1" applyBorder="1" applyAlignment="1">
      <alignment horizontal="center" vertical="center" wrapText="1"/>
    </xf>
    <xf numFmtId="38" fontId="1" fillId="0" borderId="3" xfId="17" applyFont="1" applyBorder="1" applyAlignment="1">
      <alignment horizontal="center" vertical="center"/>
    </xf>
    <xf numFmtId="38" fontId="1" fillId="0" borderId="19" xfId="17" applyFont="1" applyBorder="1" applyAlignment="1">
      <alignment horizontal="center" vertical="center"/>
    </xf>
    <xf numFmtId="38" fontId="1" fillId="0" borderId="6" xfId="17" applyFont="1" applyBorder="1" applyAlignment="1">
      <alignment horizontal="center" vertical="center" wrapText="1"/>
    </xf>
    <xf numFmtId="38" fontId="1" fillId="0" borderId="7" xfId="17" applyFont="1" applyBorder="1" applyAlignment="1">
      <alignment horizontal="center" vertical="center" wrapText="1"/>
    </xf>
    <xf numFmtId="38" fontId="1" fillId="0" borderId="10" xfId="17" applyFont="1" applyBorder="1" applyAlignment="1">
      <alignment horizontal="center" vertical="center" wrapText="1"/>
    </xf>
    <xf numFmtId="0" fontId="1" fillId="0" borderId="16" xfId="44" applyFont="1" applyFill="1" applyBorder="1" applyAlignment="1">
      <alignment horizontal="distributed" vertical="center"/>
      <protection/>
    </xf>
    <xf numFmtId="0" fontId="1" fillId="0" borderId="4" xfId="44" applyFont="1" applyFill="1" applyBorder="1" applyAlignment="1">
      <alignment horizontal="distributed" vertical="center"/>
      <protection/>
    </xf>
    <xf numFmtId="0" fontId="1" fillId="0" borderId="8" xfId="44" applyFont="1" applyFill="1" applyBorder="1" applyAlignment="1">
      <alignment horizontal="distributed" vertical="center"/>
      <protection/>
    </xf>
    <xf numFmtId="0" fontId="1" fillId="0" borderId="0" xfId="44" applyFont="1" applyFill="1" applyBorder="1" applyAlignment="1">
      <alignment horizontal="distributed" vertical="center"/>
      <protection/>
    </xf>
    <xf numFmtId="0" fontId="1" fillId="0" borderId="11" xfId="44" applyFont="1" applyFill="1" applyBorder="1" applyAlignment="1">
      <alignment horizontal="distributed" vertical="center"/>
      <protection/>
    </xf>
    <xf numFmtId="0" fontId="1" fillId="0" borderId="12" xfId="44" applyFont="1" applyFill="1" applyBorder="1" applyAlignment="1">
      <alignment horizontal="distributed" vertical="center"/>
      <protection/>
    </xf>
    <xf numFmtId="0" fontId="9" fillId="0" borderId="16" xfId="44" applyFont="1" applyFill="1" applyBorder="1" applyAlignment="1">
      <alignment horizontal="distributed" vertical="center"/>
      <protection/>
    </xf>
    <xf numFmtId="0" fontId="9" fillId="0" borderId="4" xfId="44" applyFont="1" applyFill="1" applyBorder="1" applyAlignment="1">
      <alignment horizontal="distributed" vertical="center"/>
      <protection/>
    </xf>
    <xf numFmtId="0" fontId="9" fillId="0" borderId="0" xfId="44" applyFont="1" applyFill="1" applyBorder="1" applyAlignment="1">
      <alignment horizontal="distributed" vertical="center"/>
      <protection/>
    </xf>
    <xf numFmtId="0" fontId="9" fillId="0" borderId="12" xfId="44" applyFont="1" applyFill="1" applyBorder="1" applyAlignment="1">
      <alignment horizontal="distributed" vertical="center"/>
      <protection/>
    </xf>
    <xf numFmtId="0" fontId="1" fillId="0" borderId="39" xfId="44" applyFont="1" applyFill="1" applyBorder="1" applyAlignment="1">
      <alignment horizontal="distributed" vertical="center"/>
      <protection/>
    </xf>
    <xf numFmtId="0" fontId="1" fillId="0" borderId="38" xfId="44" applyFont="1" applyFill="1" applyBorder="1" applyAlignment="1">
      <alignment horizontal="distributed" vertical="center"/>
      <protection/>
    </xf>
    <xf numFmtId="38" fontId="1" fillId="0" borderId="21" xfId="17" applyFont="1" applyBorder="1" applyAlignment="1">
      <alignment horizontal="center" vertical="center"/>
    </xf>
    <xf numFmtId="0" fontId="13" fillId="0" borderId="3" xfId="45" applyFont="1" applyBorder="1" applyAlignment="1">
      <alignment horizontal="center" vertical="center"/>
      <protection/>
    </xf>
    <xf numFmtId="0" fontId="13" fillId="0" borderId="19" xfId="45" applyFont="1" applyBorder="1" applyAlignment="1">
      <alignment horizontal="center" vertical="center"/>
      <protection/>
    </xf>
    <xf numFmtId="38" fontId="1" fillId="0" borderId="18" xfId="17" applyFont="1" applyBorder="1" applyAlignment="1">
      <alignment horizontal="center" vertical="center"/>
    </xf>
    <xf numFmtId="0" fontId="13" fillId="0" borderId="18" xfId="45" applyFont="1" applyBorder="1" applyAlignment="1">
      <alignment horizontal="distributed" vertical="center"/>
      <protection/>
    </xf>
    <xf numFmtId="0" fontId="0" fillId="0" borderId="26" xfId="45" applyBorder="1" applyAlignment="1">
      <alignment horizontal="distributed" vertical="center"/>
      <protection/>
    </xf>
    <xf numFmtId="0" fontId="0" fillId="0" borderId="15" xfId="45" applyBorder="1" applyAlignment="1">
      <alignment horizontal="distributed" vertical="center"/>
      <protection/>
    </xf>
    <xf numFmtId="0" fontId="9" fillId="0" borderId="16" xfId="17" applyNumberFormat="1" applyFont="1" applyBorder="1" applyAlignment="1">
      <alignment horizontal="distributed" vertical="center"/>
    </xf>
    <xf numFmtId="0" fontId="9" fillId="0" borderId="6" xfId="17" applyNumberFormat="1" applyFont="1" applyBorder="1" applyAlignment="1">
      <alignment horizontal="distributed" vertical="center"/>
    </xf>
    <xf numFmtId="0" fontId="1" fillId="0" borderId="14" xfId="17" applyNumberFormat="1" applyFont="1" applyBorder="1" applyAlignment="1">
      <alignment horizontal="distributed" vertical="center"/>
    </xf>
    <xf numFmtId="0" fontId="13" fillId="0" borderId="26" xfId="46" applyNumberFormat="1" applyFont="1" applyBorder="1" applyAlignment="1">
      <alignment horizontal="distributed" vertical="center"/>
      <protection/>
    </xf>
    <xf numFmtId="0" fontId="13" fillId="0" borderId="54" xfId="46" applyNumberFormat="1" applyFont="1" applyBorder="1" applyAlignment="1">
      <alignment horizontal="distributed" vertical="center"/>
      <protection/>
    </xf>
    <xf numFmtId="0" fontId="13" fillId="0" borderId="15" xfId="46" applyNumberFormat="1" applyFont="1" applyBorder="1" applyAlignment="1">
      <alignment horizontal="distributed" vertical="center"/>
      <protection/>
    </xf>
    <xf numFmtId="0" fontId="1" fillId="0" borderId="17" xfId="17" applyNumberFormat="1" applyFont="1" applyBorder="1" applyAlignment="1">
      <alignment horizontal="distributed" vertical="center"/>
    </xf>
    <xf numFmtId="0" fontId="1" fillId="0" borderId="25" xfId="17" applyNumberFormat="1" applyFont="1" applyBorder="1" applyAlignment="1">
      <alignment horizontal="distributed" vertical="center"/>
    </xf>
    <xf numFmtId="0" fontId="1" fillId="0" borderId="11" xfId="17" applyNumberFormat="1" applyFont="1" applyBorder="1" applyAlignment="1">
      <alignment horizontal="distributed" vertical="center"/>
    </xf>
    <xf numFmtId="0" fontId="1" fillId="0" borderId="10" xfId="17" applyNumberFormat="1" applyFont="1" applyBorder="1" applyAlignment="1">
      <alignment horizontal="distributed" vertical="center"/>
    </xf>
    <xf numFmtId="38" fontId="1" fillId="0" borderId="8" xfId="17" applyFont="1" applyBorder="1" applyAlignment="1">
      <alignment horizontal="center" vertical="center"/>
    </xf>
    <xf numFmtId="38" fontId="1" fillId="0" borderId="11" xfId="17" applyFont="1" applyBorder="1" applyAlignment="1">
      <alignment horizontal="center" vertical="center"/>
    </xf>
    <xf numFmtId="38" fontId="9" fillId="0" borderId="8" xfId="17" applyFont="1" applyBorder="1" applyAlignment="1">
      <alignment horizontal="left" vertical="center"/>
    </xf>
    <xf numFmtId="0" fontId="21" fillId="0" borderId="7" xfId="47" applyFont="1" applyBorder="1" applyAlignment="1">
      <alignment horizontal="left" vertical="center"/>
      <protection/>
    </xf>
    <xf numFmtId="38" fontId="1" fillId="0" borderId="21" xfId="17" applyFont="1" applyBorder="1" applyAlignment="1">
      <alignment horizontal="distributed" vertical="center"/>
    </xf>
    <xf numFmtId="0" fontId="0" fillId="0" borderId="19" xfId="47" applyBorder="1" applyAlignment="1">
      <alignment horizontal="distributed" vertical="center"/>
      <protection/>
    </xf>
    <xf numFmtId="0" fontId="8" fillId="0" borderId="7" xfId="47" applyFont="1" applyBorder="1" applyAlignment="1">
      <alignment horizontal="distributed" vertical="center"/>
      <protection/>
    </xf>
    <xf numFmtId="38" fontId="1" fillId="0" borderId="17" xfId="17" applyFont="1" applyBorder="1" applyAlignment="1">
      <alignment horizontal="distributed" vertical="center" wrapText="1"/>
    </xf>
    <xf numFmtId="0" fontId="0" fillId="0" borderId="25" xfId="47" applyBorder="1" applyAlignment="1">
      <alignment horizontal="distributed" vertical="center"/>
      <protection/>
    </xf>
    <xf numFmtId="0" fontId="0" fillId="0" borderId="11" xfId="47" applyBorder="1" applyAlignment="1">
      <alignment horizontal="distributed" vertical="center"/>
      <protection/>
    </xf>
    <xf numFmtId="0" fontId="0" fillId="0" borderId="10" xfId="47" applyBorder="1" applyAlignment="1">
      <alignment horizontal="distributed" vertical="center"/>
      <protection/>
    </xf>
    <xf numFmtId="38" fontId="1" fillId="0" borderId="16" xfId="17" applyFont="1" applyBorder="1" applyAlignment="1">
      <alignment horizontal="left" vertical="center"/>
    </xf>
    <xf numFmtId="38" fontId="1" fillId="0" borderId="6" xfId="17" applyFont="1" applyBorder="1" applyAlignment="1">
      <alignment horizontal="left" vertical="center"/>
    </xf>
    <xf numFmtId="0" fontId="0" fillId="0" borderId="26" xfId="47" applyBorder="1" applyAlignment="1">
      <alignment horizontal="distributed" vertical="center"/>
      <protection/>
    </xf>
    <xf numFmtId="38" fontId="1" fillId="0" borderId="8" xfId="17" applyFont="1" applyFill="1" applyBorder="1" applyAlignment="1">
      <alignment horizontal="distributed" vertical="center"/>
    </xf>
    <xf numFmtId="38" fontId="1" fillId="0" borderId="0" xfId="17" applyFont="1" applyFill="1" applyBorder="1" applyAlignment="1">
      <alignment horizontal="distributed" vertical="center"/>
    </xf>
    <xf numFmtId="38" fontId="15" fillId="0" borderId="0" xfId="17" applyFont="1" applyFill="1" applyBorder="1" applyAlignment="1">
      <alignment horizontal="distributed" vertical="center"/>
    </xf>
    <xf numFmtId="38" fontId="15" fillId="0" borderId="7" xfId="17" applyFont="1" applyFill="1" applyBorder="1" applyAlignment="1">
      <alignment horizontal="distributed" vertical="center"/>
    </xf>
    <xf numFmtId="38" fontId="15" fillId="0" borderId="8" xfId="17" applyFont="1" applyFill="1" applyBorder="1" applyAlignment="1">
      <alignment horizontal="distributed" vertical="center"/>
    </xf>
    <xf numFmtId="0" fontId="25" fillId="0" borderId="0" xfId="48" applyFont="1" applyFill="1" applyBorder="1" applyAlignment="1">
      <alignment horizontal="distributed" vertical="center"/>
      <protection/>
    </xf>
    <xf numFmtId="0" fontId="25" fillId="0" borderId="7" xfId="48" applyFont="1" applyFill="1" applyBorder="1" applyAlignment="1">
      <alignment horizontal="distributed" vertical="center"/>
      <protection/>
    </xf>
    <xf numFmtId="38" fontId="8" fillId="0" borderId="8" xfId="17" applyFont="1" applyFill="1" applyBorder="1" applyAlignment="1">
      <alignment horizontal="distributed" vertical="center"/>
    </xf>
    <xf numFmtId="38" fontId="8" fillId="0" borderId="7" xfId="17" applyFont="1" applyFill="1" applyBorder="1" applyAlignment="1">
      <alignment horizontal="distributed" vertical="center"/>
    </xf>
    <xf numFmtId="38" fontId="1" fillId="0" borderId="20" xfId="17" applyFont="1" applyFill="1" applyBorder="1" applyAlignment="1">
      <alignment horizontal="center" wrapText="1"/>
    </xf>
    <xf numFmtId="38" fontId="1" fillId="0" borderId="19" xfId="17" applyFont="1" applyFill="1" applyBorder="1" applyAlignment="1">
      <alignment horizontal="center" wrapText="1"/>
    </xf>
    <xf numFmtId="38" fontId="1" fillId="0" borderId="14" xfId="17" applyFont="1" applyFill="1" applyBorder="1" applyAlignment="1">
      <alignment horizontal="center" vertical="center" wrapText="1"/>
    </xf>
    <xf numFmtId="38" fontId="1" fillId="0" borderId="15" xfId="17" applyFont="1" applyFill="1" applyBorder="1" applyAlignment="1">
      <alignment horizontal="center" vertical="center" wrapText="1"/>
    </xf>
    <xf numFmtId="38" fontId="1" fillId="0" borderId="14" xfId="17" applyFont="1" applyFill="1" applyBorder="1" applyAlignment="1">
      <alignment horizontal="center"/>
    </xf>
    <xf numFmtId="38" fontId="1" fillId="0" borderId="26" xfId="17" applyFont="1" applyFill="1" applyBorder="1" applyAlignment="1">
      <alignment horizontal="center"/>
    </xf>
    <xf numFmtId="38" fontId="1" fillId="0" borderId="15" xfId="17" applyFont="1" applyFill="1" applyBorder="1" applyAlignment="1">
      <alignment horizontal="center"/>
    </xf>
    <xf numFmtId="38" fontId="1" fillId="0" borderId="14" xfId="17" applyFont="1" applyFill="1" applyBorder="1" applyAlignment="1">
      <alignment horizontal="center" vertical="center"/>
    </xf>
    <xf numFmtId="38" fontId="1" fillId="0" borderId="26" xfId="17" applyFont="1" applyFill="1" applyBorder="1" applyAlignment="1">
      <alignment horizontal="center" vertical="center"/>
    </xf>
    <xf numFmtId="38" fontId="1" fillId="0" borderId="15" xfId="17" applyFont="1" applyFill="1" applyBorder="1" applyAlignment="1">
      <alignment horizontal="center" vertical="center"/>
    </xf>
    <xf numFmtId="38" fontId="1" fillId="0" borderId="7" xfId="17" applyFont="1" applyFill="1" applyBorder="1" applyAlignment="1">
      <alignment horizontal="center" vertical="center"/>
    </xf>
    <xf numFmtId="38" fontId="1" fillId="0" borderId="10" xfId="17" applyFont="1" applyFill="1" applyBorder="1" applyAlignment="1">
      <alignment horizontal="center" vertical="center"/>
    </xf>
    <xf numFmtId="0" fontId="14" fillId="0" borderId="7" xfId="49" applyFont="1" applyBorder="1" applyAlignment="1">
      <alignment/>
      <protection/>
    </xf>
    <xf numFmtId="38" fontId="1" fillId="0" borderId="23" xfId="17" applyFont="1" applyBorder="1" applyAlignment="1">
      <alignment horizontal="center" vertical="center"/>
    </xf>
    <xf numFmtId="0" fontId="0" fillId="0" borderId="42" xfId="49" applyBorder="1" applyAlignment="1">
      <alignment horizontal="center" vertical="center"/>
      <protection/>
    </xf>
    <xf numFmtId="0" fontId="14" fillId="0" borderId="7" xfId="49" applyFont="1" applyBorder="1" applyAlignment="1">
      <alignment horizontal="distributed" vertical="center"/>
      <protection/>
    </xf>
    <xf numFmtId="38" fontId="1" fillId="0" borderId="8" xfId="17" applyFont="1" applyBorder="1" applyAlignment="1">
      <alignment horizontal="distributed" vertical="center"/>
    </xf>
    <xf numFmtId="0" fontId="0" fillId="0" borderId="3" xfId="49" applyBorder="1" applyAlignment="1">
      <alignment horizontal="center" vertical="center"/>
      <protection/>
    </xf>
    <xf numFmtId="0" fontId="0" fillId="0" borderId="19" xfId="49" applyBorder="1" applyAlignment="1">
      <alignment horizontal="center" vertical="center"/>
      <protection/>
    </xf>
    <xf numFmtId="0" fontId="0" fillId="0" borderId="43" xfId="49" applyBorder="1" applyAlignment="1">
      <alignment horizontal="center" vertical="center"/>
      <protection/>
    </xf>
    <xf numFmtId="0" fontId="0" fillId="0" borderId="42" xfId="49" applyBorder="1" applyAlignment="1">
      <alignment vertical="center"/>
      <protection/>
    </xf>
    <xf numFmtId="0" fontId="1" fillId="0" borderId="21" xfId="49" applyFont="1" applyBorder="1" applyAlignment="1">
      <alignment horizontal="center" vertical="center" wrapText="1"/>
      <protection/>
    </xf>
    <xf numFmtId="0" fontId="0" fillId="0" borderId="3" xfId="49" applyBorder="1" applyAlignment="1">
      <alignment horizontal="center" vertical="center" wrapText="1"/>
      <protection/>
    </xf>
    <xf numFmtId="0" fontId="0" fillId="0" borderId="19" xfId="49" applyBorder="1" applyAlignment="1">
      <alignment horizontal="center" vertical="center" wrapText="1"/>
      <protection/>
    </xf>
    <xf numFmtId="38" fontId="8" fillId="0" borderId="17" xfId="17" applyFont="1" applyBorder="1" applyAlignment="1">
      <alignment horizontal="distributed" vertical="center"/>
    </xf>
    <xf numFmtId="38" fontId="8" fillId="0" borderId="25" xfId="17" applyFont="1" applyBorder="1" applyAlignment="1">
      <alignment horizontal="distributed" vertical="center"/>
    </xf>
    <xf numFmtId="38" fontId="8" fillId="0" borderId="8" xfId="17" applyFont="1" applyBorder="1" applyAlignment="1">
      <alignment horizontal="distributed" vertical="center"/>
    </xf>
    <xf numFmtId="38" fontId="8" fillId="0" borderId="7" xfId="17" applyFont="1" applyBorder="1" applyAlignment="1">
      <alignment horizontal="distributed" vertical="center"/>
    </xf>
    <xf numFmtId="38" fontId="8" fillId="0" borderId="11" xfId="17" applyFont="1" applyBorder="1" applyAlignment="1">
      <alignment horizontal="distributed" vertical="center"/>
    </xf>
    <xf numFmtId="38" fontId="8" fillId="0" borderId="10" xfId="17" applyFont="1" applyBorder="1" applyAlignment="1">
      <alignment horizontal="distributed" vertical="center"/>
    </xf>
    <xf numFmtId="0" fontId="0" fillId="0" borderId="42" xfId="49" applyBorder="1" applyAlignment="1">
      <alignment horizontal="distributed" vertical="center"/>
      <protection/>
    </xf>
    <xf numFmtId="0" fontId="0" fillId="0" borderId="26" xfId="49" applyBorder="1" applyAlignment="1">
      <alignment horizontal="distributed" vertical="center"/>
      <protection/>
    </xf>
    <xf numFmtId="0" fontId="0" fillId="0" borderId="15" xfId="49" applyBorder="1" applyAlignment="1">
      <alignment horizontal="distributed" vertical="center"/>
      <protection/>
    </xf>
    <xf numFmtId="38" fontId="1" fillId="0" borderId="25" xfId="17" applyFont="1" applyBorder="1" applyAlignment="1">
      <alignment horizontal="center" vertical="center"/>
    </xf>
    <xf numFmtId="38" fontId="1" fillId="0" borderId="10" xfId="17" applyFont="1" applyBorder="1" applyAlignment="1">
      <alignment horizontal="center" vertical="center"/>
    </xf>
    <xf numFmtId="0" fontId="13" fillId="0" borderId="42" xfId="50" applyFont="1" applyBorder="1" applyAlignment="1">
      <alignment horizontal="distributed" vertical="center"/>
      <protection/>
    </xf>
    <xf numFmtId="38" fontId="8" fillId="0" borderId="21" xfId="17" applyFont="1" applyBorder="1" applyAlignment="1">
      <alignment horizontal="center" vertical="center" shrinkToFit="1"/>
    </xf>
    <xf numFmtId="38" fontId="8" fillId="0" borderId="3" xfId="17" applyFont="1" applyBorder="1" applyAlignment="1">
      <alignment horizontal="center" vertical="center" shrinkToFit="1"/>
    </xf>
    <xf numFmtId="38" fontId="8" fillId="0" borderId="19" xfId="17" applyFont="1" applyBorder="1" applyAlignment="1">
      <alignment horizontal="center" vertical="center" shrinkToFit="1"/>
    </xf>
    <xf numFmtId="38" fontId="1" fillId="0" borderId="1" xfId="17" applyFont="1" applyBorder="1" applyAlignment="1">
      <alignment horizontal="center" vertical="center"/>
    </xf>
    <xf numFmtId="0" fontId="1" fillId="0" borderId="1" xfId="50" applyFont="1" applyBorder="1" applyAlignment="1">
      <alignment horizontal="center" vertical="center"/>
      <protection/>
    </xf>
    <xf numFmtId="38" fontId="1" fillId="0" borderId="20" xfId="17" applyFont="1" applyBorder="1" applyAlignment="1">
      <alignment horizontal="center" vertical="center"/>
    </xf>
    <xf numFmtId="0" fontId="13" fillId="0" borderId="19" xfId="50" applyFont="1" applyBorder="1" applyAlignment="1">
      <alignment horizontal="center" vertical="center"/>
      <protection/>
    </xf>
    <xf numFmtId="38" fontId="1" fillId="0" borderId="43" xfId="17" applyFont="1" applyBorder="1" applyAlignment="1">
      <alignment horizontal="center" vertical="center"/>
    </xf>
    <xf numFmtId="38" fontId="1" fillId="0" borderId="42" xfId="17" applyFont="1" applyBorder="1" applyAlignment="1">
      <alignment horizontal="center" vertical="center"/>
    </xf>
    <xf numFmtId="0" fontId="13" fillId="0" borderId="26" xfId="50" applyFont="1" applyBorder="1" applyAlignment="1">
      <alignment horizontal="distributed" vertical="center"/>
      <protection/>
    </xf>
    <xf numFmtId="0" fontId="13" fillId="0" borderId="15" xfId="50" applyFont="1" applyBorder="1" applyAlignment="1">
      <alignment horizontal="distributed" vertical="center"/>
      <protection/>
    </xf>
    <xf numFmtId="0" fontId="13" fillId="0" borderId="42" xfId="50" applyFont="1" applyBorder="1" applyAlignment="1">
      <alignment horizontal="center" vertical="center"/>
      <protection/>
    </xf>
    <xf numFmtId="38" fontId="1" fillId="0" borderId="19" xfId="17" applyFont="1" applyBorder="1" applyAlignment="1">
      <alignment horizontal="distributed" vertical="center"/>
    </xf>
    <xf numFmtId="38" fontId="1" fillId="0" borderId="1" xfId="17" applyFont="1" applyBorder="1" applyAlignment="1">
      <alignment horizontal="distributed" vertical="center"/>
    </xf>
    <xf numFmtId="38" fontId="8" fillId="0" borderId="0" xfId="17" applyFont="1" applyBorder="1" applyAlignment="1">
      <alignment horizontal="left" vertical="center"/>
    </xf>
    <xf numFmtId="38" fontId="8" fillId="0" borderId="0" xfId="17" applyFont="1" applyBorder="1" applyAlignment="1">
      <alignment horizontal="center" vertical="center"/>
    </xf>
    <xf numFmtId="38" fontId="8" fillId="0" borderId="0" xfId="17" applyFont="1" applyAlignment="1">
      <alignment horizontal="right" vertical="center"/>
    </xf>
    <xf numFmtId="38" fontId="8" fillId="0" borderId="0" xfId="17" applyFont="1" applyBorder="1" applyAlignment="1">
      <alignment horizontal="right" vertical="center"/>
    </xf>
    <xf numFmtId="38" fontId="1" fillId="0" borderId="55" xfId="17" applyFont="1" applyBorder="1" applyAlignment="1">
      <alignment horizontal="center" vertical="center" wrapText="1"/>
    </xf>
    <xf numFmtId="38" fontId="1" fillId="0" borderId="45" xfId="17" applyFont="1" applyBorder="1" applyAlignment="1">
      <alignment horizontal="center" vertical="center" wrapText="1"/>
    </xf>
    <xf numFmtId="38" fontId="1" fillId="0" borderId="47" xfId="17" applyFont="1" applyBorder="1" applyAlignment="1">
      <alignment horizontal="center" vertical="center" wrapText="1"/>
    </xf>
    <xf numFmtId="0" fontId="1" fillId="0" borderId="56" xfId="51" applyFont="1" applyBorder="1" applyAlignment="1">
      <alignment horizontal="center"/>
      <protection/>
    </xf>
    <xf numFmtId="0" fontId="1" fillId="0" borderId="52" xfId="51" applyFont="1" applyBorder="1" applyAlignment="1">
      <alignment horizontal="center"/>
      <protection/>
    </xf>
    <xf numFmtId="0" fontId="1" fillId="0" borderId="3" xfId="51" applyFont="1" applyBorder="1" applyAlignment="1">
      <alignment horizontal="center" vertical="center" wrapText="1"/>
      <protection/>
    </xf>
    <xf numFmtId="0" fontId="1" fillId="0" borderId="19" xfId="51" applyFont="1" applyBorder="1" applyAlignment="1">
      <alignment horizontal="center" vertical="center" wrapText="1"/>
      <protection/>
    </xf>
    <xf numFmtId="38" fontId="1" fillId="0" borderId="50" xfId="17" applyFont="1" applyBorder="1" applyAlignment="1">
      <alignment horizontal="center" vertical="center"/>
    </xf>
    <xf numFmtId="38" fontId="1" fillId="0" borderId="51" xfId="17" applyFont="1" applyBorder="1" applyAlignment="1">
      <alignment horizontal="center" vertical="center"/>
    </xf>
    <xf numFmtId="38" fontId="1" fillId="0" borderId="57" xfId="17" applyFont="1" applyBorder="1" applyAlignment="1">
      <alignment horizontal="center" vertical="center"/>
    </xf>
    <xf numFmtId="38" fontId="1" fillId="0" borderId="56" xfId="17" applyFont="1" applyBorder="1" applyAlignment="1">
      <alignment horizontal="center" vertical="center"/>
    </xf>
    <xf numFmtId="38" fontId="1" fillId="0" borderId="1" xfId="17" applyFont="1" applyBorder="1" applyAlignment="1">
      <alignment horizontal="center" vertical="center" wrapText="1"/>
    </xf>
    <xf numFmtId="38" fontId="1" fillId="0" borderId="18" xfId="17" applyFont="1" applyBorder="1" applyAlignment="1">
      <alignment horizontal="center" vertical="center" wrapText="1"/>
    </xf>
    <xf numFmtId="0" fontId="0" fillId="0" borderId="1" xfId="51" applyBorder="1" applyAlignment="1">
      <alignment vertical="center"/>
      <protection/>
    </xf>
    <xf numFmtId="38" fontId="1" fillId="0" borderId="20" xfId="17" applyFont="1" applyBorder="1" applyAlignment="1">
      <alignment horizontal="distributed" vertical="center"/>
    </xf>
    <xf numFmtId="0" fontId="0" fillId="0" borderId="19" xfId="51" applyBorder="1" applyAlignment="1">
      <alignment horizontal="distributed" vertical="center"/>
      <protection/>
    </xf>
    <xf numFmtId="0" fontId="1" fillId="0" borderId="18" xfId="51" applyFont="1" applyBorder="1" applyAlignment="1">
      <alignment horizontal="distributed"/>
      <protection/>
    </xf>
    <xf numFmtId="0" fontId="1" fillId="0" borderId="18" xfId="17" applyNumberFormat="1" applyFont="1" applyBorder="1" applyAlignment="1">
      <alignment horizontal="distributed" vertical="center"/>
    </xf>
    <xf numFmtId="0" fontId="0" fillId="0" borderId="18" xfId="51" applyBorder="1" applyAlignment="1">
      <alignment horizontal="center" vertical="center" wrapText="1"/>
      <protection/>
    </xf>
    <xf numFmtId="38" fontId="1" fillId="0" borderId="4" xfId="17" applyFont="1" applyBorder="1" applyAlignment="1">
      <alignment vertical="center"/>
    </xf>
    <xf numFmtId="38" fontId="1" fillId="0" borderId="4" xfId="17" applyFont="1" applyBorder="1" applyAlignment="1">
      <alignment horizontal="center" vertical="center"/>
    </xf>
    <xf numFmtId="38" fontId="1" fillId="0" borderId="0" xfId="17" applyFont="1" applyBorder="1" applyAlignment="1">
      <alignment horizontal="right" vertical="center"/>
    </xf>
    <xf numFmtId="41" fontId="1" fillId="0" borderId="0" xfId="17" applyNumberFormat="1" applyFont="1" applyBorder="1" applyAlignment="1">
      <alignment horizontal="center" vertical="center"/>
    </xf>
    <xf numFmtId="41" fontId="1" fillId="0" borderId="0" xfId="17" applyNumberFormat="1" applyFont="1" applyBorder="1" applyAlignment="1">
      <alignment horizontal="right" vertical="center"/>
    </xf>
    <xf numFmtId="38" fontId="1" fillId="0" borderId="0" xfId="17" applyFont="1" applyBorder="1" applyAlignment="1">
      <alignment vertical="center"/>
    </xf>
    <xf numFmtId="38" fontId="9" fillId="0" borderId="0" xfId="17" applyFont="1" applyBorder="1" applyAlignment="1">
      <alignment horizontal="right" vertical="center"/>
    </xf>
    <xf numFmtId="41" fontId="9" fillId="0" borderId="0" xfId="17" applyNumberFormat="1" applyFont="1" applyBorder="1" applyAlignment="1">
      <alignment horizontal="center" vertical="center"/>
    </xf>
    <xf numFmtId="38" fontId="1" fillId="0" borderId="12" xfId="17" applyFont="1" applyBorder="1" applyAlignment="1">
      <alignment horizontal="right" vertical="center"/>
    </xf>
    <xf numFmtId="41" fontId="1" fillId="0" borderId="12" xfId="17" applyNumberFormat="1" applyFont="1" applyBorder="1" applyAlignment="1">
      <alignment horizontal="center" vertical="center"/>
    </xf>
  </cellXfs>
  <cellStyles count="41">
    <cellStyle name="Normal" xfId="0"/>
    <cellStyle name="Percent" xfId="15"/>
    <cellStyle name="Hyperlink" xfId="16"/>
    <cellStyle name="Comma [0]" xfId="17"/>
    <cellStyle name="Comma" xfId="18"/>
    <cellStyle name="Currency [0]" xfId="19"/>
    <cellStyle name="Currency" xfId="20"/>
    <cellStyle name="標準_02-05-s62" xfId="21"/>
    <cellStyle name="標準_02-20-s62" xfId="22"/>
    <cellStyle name="標準_03-01-s62" xfId="23"/>
    <cellStyle name="標準_04-01-s62" xfId="24"/>
    <cellStyle name="標準_04-02-s62" xfId="25"/>
    <cellStyle name="標準_04-10-s62" xfId="26"/>
    <cellStyle name="標準_04-20-s62" xfId="27"/>
    <cellStyle name="標準_05-01-s62" xfId="28"/>
    <cellStyle name="標準_06-01-s62" xfId="29"/>
    <cellStyle name="標準_06-05-s62" xfId="30"/>
    <cellStyle name="標準_07-05-s62" xfId="31"/>
    <cellStyle name="標準_07-07-s62" xfId="32"/>
    <cellStyle name="標準_08-16-s62" xfId="33"/>
    <cellStyle name="標準_09-03-s62" xfId="34"/>
    <cellStyle name="標準_09-09-s62" xfId="35"/>
    <cellStyle name="標準_10-05-s62" xfId="36"/>
    <cellStyle name="標準_11-01-s62" xfId="37"/>
    <cellStyle name="標準_11-05-s62" xfId="38"/>
    <cellStyle name="標準_12-01-s62" xfId="39"/>
    <cellStyle name="標準_12-13-s62" xfId="40"/>
    <cellStyle name="標準_12-14-s62" xfId="41"/>
    <cellStyle name="標準_13-01-s62" xfId="42"/>
    <cellStyle name="標準_13-02-s62" xfId="43"/>
    <cellStyle name="標準_14-11-s62" xfId="44"/>
    <cellStyle name="標準_15-13-s62" xfId="45"/>
    <cellStyle name="標準_15-14-s62" xfId="46"/>
    <cellStyle name="標準_16-06-s62" xfId="47"/>
    <cellStyle name="標準_17-04-s62" xfId="48"/>
    <cellStyle name="標準_18-02-s62" xfId="49"/>
    <cellStyle name="標準_18-03-s62" xfId="50"/>
    <cellStyle name="標準_20-01-s62" xfId="51"/>
    <cellStyle name="標準_20-06-s62" xfId="52"/>
    <cellStyle name="標準_nenkan-S23-000" xfId="53"/>
    <cellStyle name="Followed Hyperlink" xfId="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xdr:row>
      <xdr:rowOff>200025</xdr:rowOff>
    </xdr:from>
    <xdr:to>
      <xdr:col>7</xdr:col>
      <xdr:colOff>895350</xdr:colOff>
      <xdr:row>4</xdr:row>
      <xdr:rowOff>647700</xdr:rowOff>
    </xdr:to>
    <xdr:sp>
      <xdr:nvSpPr>
        <xdr:cNvPr id="1" name="AutoShape 1"/>
        <xdr:cNvSpPr>
          <a:spLocks/>
        </xdr:cNvSpPr>
      </xdr:nvSpPr>
      <xdr:spPr>
        <a:xfrm>
          <a:off x="6248400"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4</xdr:row>
      <xdr:rowOff>200025</xdr:rowOff>
    </xdr:from>
    <xdr:to>
      <xdr:col>8</xdr:col>
      <xdr:colOff>895350</xdr:colOff>
      <xdr:row>4</xdr:row>
      <xdr:rowOff>647700</xdr:rowOff>
    </xdr:to>
    <xdr:sp>
      <xdr:nvSpPr>
        <xdr:cNvPr id="2" name="AutoShape 2"/>
        <xdr:cNvSpPr>
          <a:spLocks/>
        </xdr:cNvSpPr>
      </xdr:nvSpPr>
      <xdr:spPr>
        <a:xfrm>
          <a:off x="7172325" y="904875"/>
          <a:ext cx="8858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13</xdr:row>
      <xdr:rowOff>28575</xdr:rowOff>
    </xdr:from>
    <xdr:to>
      <xdr:col>2</xdr:col>
      <xdr:colOff>19050</xdr:colOff>
      <xdr:row>38</xdr:row>
      <xdr:rowOff>123825</xdr:rowOff>
    </xdr:to>
    <xdr:sp>
      <xdr:nvSpPr>
        <xdr:cNvPr id="1" name="AutoShape 1"/>
        <xdr:cNvSpPr>
          <a:spLocks/>
        </xdr:cNvSpPr>
      </xdr:nvSpPr>
      <xdr:spPr>
        <a:xfrm>
          <a:off x="590550" y="2343150"/>
          <a:ext cx="161925" cy="423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31</xdr:row>
      <xdr:rowOff>28575</xdr:rowOff>
    </xdr:from>
    <xdr:to>
      <xdr:col>4</xdr:col>
      <xdr:colOff>142875</xdr:colOff>
      <xdr:row>34</xdr:row>
      <xdr:rowOff>219075</xdr:rowOff>
    </xdr:to>
    <xdr:sp>
      <xdr:nvSpPr>
        <xdr:cNvPr id="2" name="AutoShape 2"/>
        <xdr:cNvSpPr>
          <a:spLocks/>
        </xdr:cNvSpPr>
      </xdr:nvSpPr>
      <xdr:spPr>
        <a:xfrm>
          <a:off x="1076325" y="5095875"/>
          <a:ext cx="161925" cy="933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47</xdr:row>
      <xdr:rowOff>57150</xdr:rowOff>
    </xdr:from>
    <xdr:to>
      <xdr:col>7</xdr:col>
      <xdr:colOff>0</xdr:colOff>
      <xdr:row>48</xdr:row>
      <xdr:rowOff>114300</xdr:rowOff>
    </xdr:to>
    <xdr:sp>
      <xdr:nvSpPr>
        <xdr:cNvPr id="1" name="AutoShape 1"/>
        <xdr:cNvSpPr>
          <a:spLocks/>
        </xdr:cNvSpPr>
      </xdr:nvSpPr>
      <xdr:spPr>
        <a:xfrm>
          <a:off x="4248150" y="7267575"/>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47</xdr:row>
      <xdr:rowOff>57150</xdr:rowOff>
    </xdr:from>
    <xdr:to>
      <xdr:col>10</xdr:col>
      <xdr:colOff>0</xdr:colOff>
      <xdr:row>48</xdr:row>
      <xdr:rowOff>114300</xdr:rowOff>
    </xdr:to>
    <xdr:sp>
      <xdr:nvSpPr>
        <xdr:cNvPr id="2" name="AutoShape 2"/>
        <xdr:cNvSpPr>
          <a:spLocks/>
        </xdr:cNvSpPr>
      </xdr:nvSpPr>
      <xdr:spPr>
        <a:xfrm>
          <a:off x="6600825" y="7267575"/>
          <a:ext cx="0"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628650</xdr:colOff>
      <xdr:row>22</xdr:row>
      <xdr:rowOff>19050</xdr:rowOff>
    </xdr:from>
    <xdr:to>
      <xdr:col>9</xdr:col>
      <xdr:colOff>1543050</xdr:colOff>
      <xdr:row>23</xdr:row>
      <xdr:rowOff>171450</xdr:rowOff>
    </xdr:to>
    <xdr:sp>
      <xdr:nvSpPr>
        <xdr:cNvPr id="1" name="AutoShape 1"/>
        <xdr:cNvSpPr>
          <a:spLocks/>
        </xdr:cNvSpPr>
      </xdr:nvSpPr>
      <xdr:spPr>
        <a:xfrm>
          <a:off x="5724525" y="4314825"/>
          <a:ext cx="91440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22</xdr:row>
      <xdr:rowOff>19050</xdr:rowOff>
    </xdr:from>
    <xdr:to>
      <xdr:col>9</xdr:col>
      <xdr:colOff>1457325</xdr:colOff>
      <xdr:row>23</xdr:row>
      <xdr:rowOff>171450</xdr:rowOff>
    </xdr:to>
    <xdr:sp>
      <xdr:nvSpPr>
        <xdr:cNvPr id="1" name="AutoShape 1"/>
        <xdr:cNvSpPr>
          <a:spLocks/>
        </xdr:cNvSpPr>
      </xdr:nvSpPr>
      <xdr:spPr>
        <a:xfrm>
          <a:off x="5362575" y="4314825"/>
          <a:ext cx="857250"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xdr:row>
      <xdr:rowOff>66675</xdr:rowOff>
    </xdr:from>
    <xdr:to>
      <xdr:col>3</xdr:col>
      <xdr:colOff>152400</xdr:colOff>
      <xdr:row>5</xdr:row>
      <xdr:rowOff>123825</xdr:rowOff>
    </xdr:to>
    <xdr:sp>
      <xdr:nvSpPr>
        <xdr:cNvPr id="1" name="AutoShape 1"/>
        <xdr:cNvSpPr>
          <a:spLocks/>
        </xdr:cNvSpPr>
      </xdr:nvSpPr>
      <xdr:spPr>
        <a:xfrm>
          <a:off x="1885950" y="828675"/>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xdr:row>
      <xdr:rowOff>76200</xdr:rowOff>
    </xdr:from>
    <xdr:to>
      <xdr:col>3</xdr:col>
      <xdr:colOff>752475</xdr:colOff>
      <xdr:row>5</xdr:row>
      <xdr:rowOff>133350</xdr:rowOff>
    </xdr:to>
    <xdr:sp>
      <xdr:nvSpPr>
        <xdr:cNvPr id="2" name="AutoShape 2"/>
        <xdr:cNvSpPr>
          <a:spLocks/>
        </xdr:cNvSpPr>
      </xdr:nvSpPr>
      <xdr:spPr>
        <a:xfrm rot="10800000">
          <a:off x="2486025" y="838200"/>
          <a:ext cx="7620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xdr:row>
      <xdr:rowOff>0</xdr:rowOff>
    </xdr:from>
    <xdr:to>
      <xdr:col>5</xdr:col>
      <xdr:colOff>533400</xdr:colOff>
      <xdr:row>5</xdr:row>
      <xdr:rowOff>0</xdr:rowOff>
    </xdr:to>
    <xdr:sp>
      <xdr:nvSpPr>
        <xdr:cNvPr id="3" name="Line 3"/>
        <xdr:cNvSpPr>
          <a:spLocks/>
        </xdr:cNvSpPr>
      </xdr:nvSpPr>
      <xdr:spPr>
        <a:xfrm>
          <a:off x="3400425" y="952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447675</xdr:colOff>
      <xdr:row>4</xdr:row>
      <xdr:rowOff>76200</xdr:rowOff>
    </xdr:from>
    <xdr:to>
      <xdr:col>5</xdr:col>
      <xdr:colOff>619125</xdr:colOff>
      <xdr:row>5</xdr:row>
      <xdr:rowOff>123825</xdr:rowOff>
    </xdr:to>
    <xdr:sp>
      <xdr:nvSpPr>
        <xdr:cNvPr id="4" name="Arc 4"/>
        <xdr:cNvSpPr>
          <a:spLocks/>
        </xdr:cNvSpPr>
      </xdr:nvSpPr>
      <xdr:spPr>
        <a:xfrm>
          <a:off x="3724275" y="83820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xdr:row>
      <xdr:rowOff>57150</xdr:rowOff>
    </xdr:from>
    <xdr:to>
      <xdr:col>5</xdr:col>
      <xdr:colOff>200025</xdr:colOff>
      <xdr:row>5</xdr:row>
      <xdr:rowOff>104775</xdr:rowOff>
    </xdr:to>
    <xdr:sp>
      <xdr:nvSpPr>
        <xdr:cNvPr id="5" name="Arc 5"/>
        <xdr:cNvSpPr>
          <a:spLocks/>
        </xdr:cNvSpPr>
      </xdr:nvSpPr>
      <xdr:spPr>
        <a:xfrm rot="10800000">
          <a:off x="3305175" y="819150"/>
          <a:ext cx="171450" cy="238125"/>
        </a:xfrm>
        <a:prstGeom prst="arc">
          <a:avLst>
            <a:gd name="adj1" fmla="val -15125504"/>
            <a:gd name="adj2" fmla="val 16408217"/>
            <a:gd name="adj3" fmla="val 262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409575</xdr:colOff>
      <xdr:row>18</xdr:row>
      <xdr:rowOff>161925</xdr:rowOff>
    </xdr:from>
    <xdr:ext cx="76200" cy="228600"/>
    <xdr:sp>
      <xdr:nvSpPr>
        <xdr:cNvPr id="1" name="TextBox 1"/>
        <xdr:cNvSpPr txBox="1">
          <a:spLocks noChangeArrowheads="1"/>
        </xdr:cNvSpPr>
      </xdr:nvSpPr>
      <xdr:spPr>
        <a:xfrm>
          <a:off x="2228850" y="4171950"/>
          <a:ext cx="76200" cy="22860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0</xdr:rowOff>
    </xdr:from>
    <xdr:to>
      <xdr:col>2</xdr:col>
      <xdr:colOff>0</xdr:colOff>
      <xdr:row>6</xdr:row>
      <xdr:rowOff>0</xdr:rowOff>
    </xdr:to>
    <xdr:sp>
      <xdr:nvSpPr>
        <xdr:cNvPr id="1" name="Line 1"/>
        <xdr:cNvSpPr>
          <a:spLocks/>
        </xdr:cNvSpPr>
      </xdr:nvSpPr>
      <xdr:spPr>
        <a:xfrm>
          <a:off x="200025" y="676275"/>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4</xdr:row>
      <xdr:rowOff>0</xdr:rowOff>
    </xdr:from>
    <xdr:to>
      <xdr:col>2</xdr:col>
      <xdr:colOff>0</xdr:colOff>
      <xdr:row>6</xdr:row>
      <xdr:rowOff>0</xdr:rowOff>
    </xdr:to>
    <xdr:sp>
      <xdr:nvSpPr>
        <xdr:cNvPr id="2" name="Line 2"/>
        <xdr:cNvSpPr>
          <a:spLocks/>
        </xdr:cNvSpPr>
      </xdr:nvSpPr>
      <xdr:spPr>
        <a:xfrm>
          <a:off x="200025" y="676275"/>
          <a:ext cx="1038225"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04"/>
  <sheetViews>
    <sheetView tabSelected="1"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1490</v>
      </c>
      <c r="B1" s="1"/>
      <c r="C1" s="1"/>
      <c r="D1" s="1"/>
      <c r="E1" s="1"/>
      <c r="F1" s="1"/>
    </row>
    <row r="2" spans="1:6" ht="12" customHeight="1">
      <c r="A2" s="1"/>
      <c r="B2" s="1"/>
      <c r="C2" s="1"/>
      <c r="D2" s="1"/>
      <c r="E2" s="1"/>
      <c r="F2" s="1"/>
    </row>
    <row r="3" spans="2:6" ht="12" customHeight="1">
      <c r="B3" s="1" t="s">
        <v>1216</v>
      </c>
      <c r="C3" s="1"/>
      <c r="E3" s="1"/>
      <c r="F3" s="1"/>
    </row>
    <row r="4" spans="2:6" ht="12" customHeight="1">
      <c r="B4" s="3" t="s">
        <v>1219</v>
      </c>
      <c r="C4" s="1" t="s">
        <v>1223</v>
      </c>
      <c r="E4" s="1"/>
      <c r="F4" s="1"/>
    </row>
    <row r="5" spans="2:3" ht="26.25" customHeight="1">
      <c r="B5" s="3" t="s">
        <v>1220</v>
      </c>
      <c r="C5" s="5" t="s">
        <v>1491</v>
      </c>
    </row>
    <row r="6" spans="2:6" ht="12" customHeight="1">
      <c r="B6" s="3" t="s">
        <v>1224</v>
      </c>
      <c r="C6" s="5" t="s">
        <v>1342</v>
      </c>
      <c r="E6" s="1"/>
      <c r="F6" s="1"/>
    </row>
    <row r="7" spans="2:6" ht="12" customHeight="1">
      <c r="B7" s="3"/>
      <c r="C7" s="5" t="s">
        <v>1237</v>
      </c>
      <c r="E7" s="1"/>
      <c r="F7" s="1"/>
    </row>
    <row r="8" spans="2:6" ht="12" customHeight="1">
      <c r="B8" s="3"/>
      <c r="C8" s="5" t="s">
        <v>1238</v>
      </c>
      <c r="E8" s="1"/>
      <c r="F8" s="1"/>
    </row>
    <row r="9" spans="2:6" ht="12" customHeight="1">
      <c r="B9" s="3"/>
      <c r="C9" s="5" t="s">
        <v>1239</v>
      </c>
      <c r="E9" s="1"/>
      <c r="F9" s="1"/>
    </row>
    <row r="10" spans="2:6" ht="12" customHeight="1">
      <c r="B10" s="3"/>
      <c r="C10" s="5" t="s">
        <v>1240</v>
      </c>
      <c r="E10" s="1"/>
      <c r="F10" s="1"/>
    </row>
    <row r="11" spans="2:6" ht="12" customHeight="1">
      <c r="B11" s="3"/>
      <c r="C11" s="5" t="s">
        <v>1241</v>
      </c>
      <c r="E11" s="1"/>
      <c r="F11" s="1"/>
    </row>
    <row r="12" spans="2:6" ht="12" customHeight="1">
      <c r="B12" s="3" t="s">
        <v>1225</v>
      </c>
      <c r="C12" s="4" t="s">
        <v>1492</v>
      </c>
      <c r="E12" s="1"/>
      <c r="F12" s="1"/>
    </row>
    <row r="13" spans="2:3" ht="12" customHeight="1">
      <c r="B13" s="3" t="s">
        <v>1226</v>
      </c>
      <c r="C13" s="5" t="s">
        <v>1493</v>
      </c>
    </row>
    <row r="14" spans="2:3" ht="12" customHeight="1">
      <c r="B14" s="3"/>
      <c r="C14" s="5" t="s">
        <v>1281</v>
      </c>
    </row>
    <row r="15" spans="2:3" ht="12" customHeight="1">
      <c r="B15" s="3"/>
      <c r="C15" s="5" t="s">
        <v>1280</v>
      </c>
    </row>
    <row r="16" spans="2:3" ht="24.75" customHeight="1">
      <c r="B16" s="3" t="s">
        <v>1283</v>
      </c>
      <c r="C16" s="5" t="s">
        <v>1282</v>
      </c>
    </row>
    <row r="17" spans="2:3" ht="24" customHeight="1">
      <c r="B17" s="3" t="s">
        <v>1227</v>
      </c>
      <c r="C17" s="5" t="s">
        <v>1284</v>
      </c>
    </row>
    <row r="18" spans="2:3" ht="12" customHeight="1">
      <c r="B18" s="1"/>
      <c r="C18" s="5"/>
    </row>
    <row r="19" spans="2:6" ht="12" customHeight="1">
      <c r="B19" s="1"/>
      <c r="C19" s="1" t="s">
        <v>1494</v>
      </c>
      <c r="F19" s="1"/>
    </row>
    <row r="20" spans="2:6" ht="12">
      <c r="B20" s="1"/>
      <c r="C20" s="1" t="s">
        <v>1343</v>
      </c>
      <c r="E20" s="1"/>
      <c r="F20" s="1"/>
    </row>
    <row r="21" spans="1:6" ht="12">
      <c r="A21" s="1"/>
      <c r="B21" s="1"/>
      <c r="C21" s="1"/>
      <c r="D21" s="1"/>
      <c r="E21" s="1"/>
      <c r="F21" s="1"/>
    </row>
    <row r="22" spans="1:4" ht="12">
      <c r="A22" s="1"/>
      <c r="B22" s="1"/>
      <c r="C22" s="1"/>
      <c r="D22" s="1"/>
    </row>
    <row r="23" spans="2:4" ht="12">
      <c r="B23" s="1" t="s">
        <v>1217</v>
      </c>
      <c r="C23" s="1" t="s">
        <v>668</v>
      </c>
      <c r="D23" s="1"/>
    </row>
    <row r="24" ht="12">
      <c r="C24" s="6"/>
    </row>
    <row r="25" ht="12">
      <c r="B25" s="2" t="s">
        <v>1228</v>
      </c>
    </row>
    <row r="26" spans="2:3" ht="12">
      <c r="B26" s="2">
        <v>1</v>
      </c>
      <c r="C26" s="6" t="s">
        <v>1503</v>
      </c>
    </row>
    <row r="27" spans="2:3" ht="12">
      <c r="B27" s="2">
        <v>2</v>
      </c>
      <c r="C27" s="2" t="s">
        <v>1502</v>
      </c>
    </row>
    <row r="28" spans="2:3" ht="12">
      <c r="B28" s="2">
        <v>3</v>
      </c>
      <c r="C28" s="2" t="s">
        <v>1515</v>
      </c>
    </row>
    <row r="30" ht="12">
      <c r="B30" s="2" t="s">
        <v>1229</v>
      </c>
    </row>
    <row r="31" spans="2:3" ht="12">
      <c r="B31" s="2">
        <v>4</v>
      </c>
      <c r="C31" s="2" t="s">
        <v>1274</v>
      </c>
    </row>
    <row r="33" ht="12">
      <c r="B33" s="2" t="s">
        <v>1230</v>
      </c>
    </row>
    <row r="34" spans="2:3" ht="12">
      <c r="B34" s="2">
        <v>5</v>
      </c>
      <c r="C34" s="2" t="s">
        <v>1516</v>
      </c>
    </row>
    <row r="35" spans="2:3" ht="12">
      <c r="B35" s="2">
        <v>6</v>
      </c>
      <c r="C35" s="8" t="s">
        <v>1517</v>
      </c>
    </row>
    <row r="36" spans="2:3" ht="12">
      <c r="B36" s="2">
        <v>7</v>
      </c>
      <c r="C36" s="2" t="s">
        <v>1524</v>
      </c>
    </row>
    <row r="37" spans="2:3" ht="12">
      <c r="B37" s="2">
        <v>8</v>
      </c>
      <c r="C37" s="2" t="s">
        <v>1488</v>
      </c>
    </row>
    <row r="38" ht="12">
      <c r="C38" s="8"/>
    </row>
    <row r="39" ht="12">
      <c r="B39" s="2" t="s">
        <v>1231</v>
      </c>
    </row>
    <row r="40" spans="2:3" ht="12">
      <c r="B40" s="2">
        <v>9</v>
      </c>
      <c r="C40" s="6" t="s">
        <v>1242</v>
      </c>
    </row>
    <row r="41" ht="12">
      <c r="C41" s="6"/>
    </row>
    <row r="42" ht="12">
      <c r="B42" s="2" t="s">
        <v>1232</v>
      </c>
    </row>
    <row r="43" spans="2:3" ht="12">
      <c r="B43" s="2">
        <v>10</v>
      </c>
      <c r="C43" s="7" t="s">
        <v>1543</v>
      </c>
    </row>
    <row r="44" spans="2:3" ht="12">
      <c r="B44" s="2">
        <v>11</v>
      </c>
      <c r="C44" s="2" t="s">
        <v>1549</v>
      </c>
    </row>
    <row r="45" ht="12">
      <c r="C45" s="6"/>
    </row>
    <row r="46" ht="12">
      <c r="B46" s="2" t="s">
        <v>1215</v>
      </c>
    </row>
    <row r="47" spans="2:3" ht="24" customHeight="1">
      <c r="B47" s="2">
        <v>12</v>
      </c>
      <c r="C47" s="7" t="s">
        <v>1556</v>
      </c>
    </row>
    <row r="48" spans="2:3" ht="24">
      <c r="B48" s="2">
        <v>13</v>
      </c>
      <c r="C48" s="9" t="s">
        <v>1558</v>
      </c>
    </row>
    <row r="50" ht="12">
      <c r="B50" s="2" t="s">
        <v>1233</v>
      </c>
    </row>
    <row r="51" spans="2:3" ht="12">
      <c r="B51" s="2">
        <v>14</v>
      </c>
      <c r="C51" s="2" t="s">
        <v>1578</v>
      </c>
    </row>
    <row r="53" ht="12">
      <c r="B53" s="2" t="s">
        <v>1596</v>
      </c>
    </row>
    <row r="54" spans="2:3" ht="12">
      <c r="B54" s="2">
        <v>15</v>
      </c>
      <c r="C54" s="2" t="s">
        <v>1365</v>
      </c>
    </row>
    <row r="55" ht="12">
      <c r="C55" s="2" t="s">
        <v>1368</v>
      </c>
    </row>
    <row r="56" spans="2:3" ht="12">
      <c r="B56" s="2">
        <v>16</v>
      </c>
      <c r="C56" s="2" t="s">
        <v>1593</v>
      </c>
    </row>
    <row r="58" ht="12">
      <c r="B58" s="2" t="s">
        <v>1595</v>
      </c>
    </row>
    <row r="59" ht="12">
      <c r="C59" s="2" t="s">
        <v>1487</v>
      </c>
    </row>
    <row r="60" spans="2:3" ht="12">
      <c r="B60" s="2">
        <v>17</v>
      </c>
      <c r="C60" s="2" t="s">
        <v>1379</v>
      </c>
    </row>
    <row r="62" ht="12">
      <c r="B62" s="2" t="s">
        <v>1603</v>
      </c>
    </row>
    <row r="63" spans="2:3" ht="12">
      <c r="B63" s="2">
        <v>18</v>
      </c>
      <c r="C63" s="2" t="s">
        <v>1253</v>
      </c>
    </row>
    <row r="64" spans="2:3" ht="12">
      <c r="B64" s="2">
        <v>19</v>
      </c>
      <c r="C64" s="2" t="s">
        <v>1382</v>
      </c>
    </row>
    <row r="66" ht="12">
      <c r="B66" s="2" t="s">
        <v>1235</v>
      </c>
    </row>
    <row r="67" spans="2:3" ht="12">
      <c r="B67" s="2">
        <v>20</v>
      </c>
      <c r="C67" s="2" t="s">
        <v>1205</v>
      </c>
    </row>
    <row r="68" spans="2:3" ht="12">
      <c r="B68" s="2">
        <v>21</v>
      </c>
      <c r="C68" s="2" t="s">
        <v>1395</v>
      </c>
    </row>
    <row r="69" spans="2:3" ht="12">
      <c r="B69" s="2">
        <v>22</v>
      </c>
      <c r="C69" s="2" t="s">
        <v>1396</v>
      </c>
    </row>
    <row r="71" ht="12">
      <c r="B71" s="2" t="s">
        <v>1213</v>
      </c>
    </row>
    <row r="72" ht="12">
      <c r="C72" s="2" t="s">
        <v>1410</v>
      </c>
    </row>
    <row r="73" spans="2:3" ht="12">
      <c r="B73" s="2">
        <v>23</v>
      </c>
      <c r="C73" s="2" t="s">
        <v>1207</v>
      </c>
    </row>
    <row r="74" spans="2:3" ht="12">
      <c r="B74" s="2">
        <v>24</v>
      </c>
      <c r="C74" s="2" t="s">
        <v>1411</v>
      </c>
    </row>
    <row r="76" ht="12">
      <c r="B76" s="2" t="s">
        <v>635</v>
      </c>
    </row>
    <row r="77" spans="2:3" ht="11.25" customHeight="1">
      <c r="B77" s="2">
        <v>25</v>
      </c>
      <c r="C77" s="2" t="s">
        <v>1427</v>
      </c>
    </row>
    <row r="79" ht="12">
      <c r="B79" s="2" t="s">
        <v>658</v>
      </c>
    </row>
    <row r="80" spans="2:3" ht="12">
      <c r="B80" s="2">
        <v>26</v>
      </c>
      <c r="C80" s="2" t="s">
        <v>1443</v>
      </c>
    </row>
    <row r="81" spans="2:3" ht="12">
      <c r="B81" s="2">
        <v>27</v>
      </c>
      <c r="C81" s="2" t="s">
        <v>1439</v>
      </c>
    </row>
    <row r="83" ht="12">
      <c r="B83" s="2" t="s">
        <v>1214</v>
      </c>
    </row>
    <row r="84" ht="12">
      <c r="C84" s="2" t="s">
        <v>1444</v>
      </c>
    </row>
    <row r="85" spans="2:3" ht="12">
      <c r="B85" s="2">
        <v>28</v>
      </c>
      <c r="C85" s="2" t="s">
        <v>667</v>
      </c>
    </row>
    <row r="86" spans="2:3" ht="12">
      <c r="B86" s="2">
        <v>29</v>
      </c>
      <c r="C86" s="10" t="s">
        <v>1445</v>
      </c>
    </row>
    <row r="88" ht="12">
      <c r="B88" s="2" t="s">
        <v>1203</v>
      </c>
    </row>
    <row r="89" spans="2:3" ht="12">
      <c r="B89" s="2">
        <v>30</v>
      </c>
      <c r="C89" s="2" t="s">
        <v>1481</v>
      </c>
    </row>
    <row r="90" spans="2:3" ht="12">
      <c r="B90" s="2">
        <v>31</v>
      </c>
      <c r="C90" s="2" t="s">
        <v>1461</v>
      </c>
    </row>
    <row r="92" ht="12">
      <c r="B92" s="2" t="s">
        <v>1577</v>
      </c>
    </row>
    <row r="93" spans="2:3" ht="12">
      <c r="B93" s="2">
        <v>32</v>
      </c>
      <c r="C93" s="2" t="s">
        <v>1294</v>
      </c>
    </row>
    <row r="94" spans="2:3" ht="12">
      <c r="B94" s="2">
        <v>33</v>
      </c>
      <c r="C94" s="2" t="s">
        <v>1295</v>
      </c>
    </row>
    <row r="96" ht="12">
      <c r="B96" s="2" t="s">
        <v>1236</v>
      </c>
    </row>
    <row r="97" ht="12">
      <c r="C97" s="2" t="s">
        <v>1304</v>
      </c>
    </row>
    <row r="98" spans="2:3" ht="12">
      <c r="B98" s="2">
        <v>34</v>
      </c>
      <c r="C98" s="2" t="s">
        <v>1305</v>
      </c>
    </row>
    <row r="100" ht="12">
      <c r="B100" s="2" t="s">
        <v>1328</v>
      </c>
    </row>
    <row r="101" ht="12">
      <c r="C101" s="2" t="s">
        <v>1329</v>
      </c>
    </row>
    <row r="102" spans="2:3" ht="12">
      <c r="B102" s="2">
        <v>35</v>
      </c>
      <c r="C102" s="2" t="s">
        <v>1316</v>
      </c>
    </row>
    <row r="103" ht="12">
      <c r="C103" s="2" t="s">
        <v>1318</v>
      </c>
    </row>
    <row r="104" spans="2:3" ht="12">
      <c r="B104" s="2">
        <v>36</v>
      </c>
      <c r="C104" s="2" t="s">
        <v>1333</v>
      </c>
    </row>
  </sheetData>
  <printOptions/>
  <pageMargins left="0.75" right="0.75" top="1" bottom="1" header="0.512" footer="0.512"/>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T68"/>
  <sheetViews>
    <sheetView workbookViewId="0" topLeftCell="A1">
      <selection activeCell="A1" sqref="A1"/>
    </sheetView>
  </sheetViews>
  <sheetFormatPr defaultColWidth="9.00390625" defaultRowHeight="13.5"/>
  <cols>
    <col min="1" max="1" width="12.125" style="20" customWidth="1"/>
    <col min="2" max="3" width="10.125" style="20" customWidth="1"/>
    <col min="4" max="5" width="8.625" style="20" customWidth="1"/>
    <col min="6" max="7" width="10.125" style="20" customWidth="1"/>
    <col min="8" max="8" width="12.125" style="20" customWidth="1"/>
    <col min="9" max="13" width="10.125" style="20" customWidth="1"/>
    <col min="14" max="14" width="9.125" style="20" customWidth="1"/>
    <col min="15" max="15" width="10.125" style="20" customWidth="1"/>
    <col min="16" max="16" width="9.125" style="20" customWidth="1"/>
    <col min="17" max="17" width="10.125" style="20" customWidth="1"/>
    <col min="18" max="18" width="10.00390625" style="20" customWidth="1"/>
    <col min="19" max="19" width="11.25390625" style="20" customWidth="1"/>
    <col min="20" max="20" width="9.50390625" style="20" customWidth="1"/>
    <col min="21" max="16384" width="9.00390625" style="20" customWidth="1"/>
  </cols>
  <sheetData>
    <row r="1" ht="14.25">
      <c r="A1" s="347" t="s">
        <v>890</v>
      </c>
    </row>
    <row r="2" spans="1:20" ht="12.75" thickBot="1">
      <c r="A2" s="348"/>
      <c r="B2" s="348"/>
      <c r="C2" s="348"/>
      <c r="D2" s="348"/>
      <c r="E2" s="348"/>
      <c r="F2" s="348"/>
      <c r="G2" s="348"/>
      <c r="H2" s="348"/>
      <c r="I2" s="348"/>
      <c r="J2" s="348"/>
      <c r="K2" s="348"/>
      <c r="L2" s="348"/>
      <c r="M2" s="348"/>
      <c r="N2" s="348"/>
      <c r="O2" s="348"/>
      <c r="P2" s="348"/>
      <c r="Q2" s="348"/>
      <c r="R2" s="350"/>
      <c r="S2" s="348"/>
      <c r="T2" s="351" t="s">
        <v>871</v>
      </c>
    </row>
    <row r="3" spans="1:20" ht="15" customHeight="1" thickTop="1">
      <c r="A3" s="1338" t="s">
        <v>721</v>
      </c>
      <c r="B3" s="1351" t="s">
        <v>872</v>
      </c>
      <c r="C3" s="1352"/>
      <c r="D3" s="1352"/>
      <c r="E3" s="1352"/>
      <c r="F3" s="1353"/>
      <c r="G3" s="1343" t="s">
        <v>873</v>
      </c>
      <c r="H3" s="1344"/>
      <c r="I3" s="1344"/>
      <c r="J3" s="1344"/>
      <c r="K3" s="1344"/>
      <c r="L3" s="1345"/>
      <c r="M3" s="1345"/>
      <c r="N3" s="1345"/>
      <c r="O3" s="1345"/>
      <c r="P3" s="1345"/>
      <c r="Q3" s="1345"/>
      <c r="R3" s="1345"/>
      <c r="S3" s="1346"/>
      <c r="T3" s="1332" t="s">
        <v>874</v>
      </c>
    </row>
    <row r="4" spans="1:20" ht="15" customHeight="1">
      <c r="A4" s="1338"/>
      <c r="B4" s="1354"/>
      <c r="C4" s="1355"/>
      <c r="D4" s="1355"/>
      <c r="E4" s="1355"/>
      <c r="F4" s="1356"/>
      <c r="G4" s="1337" t="s">
        <v>748</v>
      </c>
      <c r="H4" s="1340" t="s">
        <v>875</v>
      </c>
      <c r="I4" s="1347"/>
      <c r="J4" s="1347"/>
      <c r="K4" s="1347"/>
      <c r="L4" s="1341"/>
      <c r="M4" s="1341"/>
      <c r="N4" s="1341"/>
      <c r="O4" s="1341"/>
      <c r="P4" s="1341"/>
      <c r="Q4" s="1342"/>
      <c r="R4" s="1337" t="s">
        <v>876</v>
      </c>
      <c r="S4" s="1334" t="s">
        <v>877</v>
      </c>
      <c r="T4" s="1332"/>
    </row>
    <row r="5" spans="1:20" ht="15" customHeight="1">
      <c r="A5" s="1338"/>
      <c r="B5" s="1337" t="s">
        <v>748</v>
      </c>
      <c r="C5" s="1337" t="s">
        <v>878</v>
      </c>
      <c r="D5" s="352" t="s">
        <v>879</v>
      </c>
      <c r="E5" s="1337" t="s">
        <v>880</v>
      </c>
      <c r="F5" s="1337" t="s">
        <v>881</v>
      </c>
      <c r="G5" s="1338"/>
      <c r="H5" s="1337" t="s">
        <v>748</v>
      </c>
      <c r="I5" s="353" t="s">
        <v>882</v>
      </c>
      <c r="J5" s="1349" t="s">
        <v>883</v>
      </c>
      <c r="K5" s="1350"/>
      <c r="L5" s="1340" t="s">
        <v>884</v>
      </c>
      <c r="M5" s="1347"/>
      <c r="N5" s="1348"/>
      <c r="O5" s="1340" t="s">
        <v>885</v>
      </c>
      <c r="P5" s="1341"/>
      <c r="Q5" s="1342"/>
      <c r="R5" s="1338"/>
      <c r="S5" s="1335"/>
      <c r="T5" s="1332"/>
    </row>
    <row r="6" spans="1:20" ht="15" customHeight="1">
      <c r="A6" s="1339"/>
      <c r="B6" s="1339"/>
      <c r="C6" s="1339"/>
      <c r="D6" s="354" t="s">
        <v>886</v>
      </c>
      <c r="E6" s="1339"/>
      <c r="F6" s="1339"/>
      <c r="G6" s="1339"/>
      <c r="H6" s="1339"/>
      <c r="I6" s="137" t="s">
        <v>748</v>
      </c>
      <c r="J6" s="137" t="s">
        <v>887</v>
      </c>
      <c r="K6" s="137" t="s">
        <v>888</v>
      </c>
      <c r="L6" s="137" t="s">
        <v>748</v>
      </c>
      <c r="M6" s="137" t="s">
        <v>887</v>
      </c>
      <c r="N6" s="137" t="s">
        <v>888</v>
      </c>
      <c r="O6" s="137" t="s">
        <v>748</v>
      </c>
      <c r="P6" s="137" t="s">
        <v>887</v>
      </c>
      <c r="Q6" s="137" t="s">
        <v>888</v>
      </c>
      <c r="R6" s="1339"/>
      <c r="S6" s="1336"/>
      <c r="T6" s="1333"/>
    </row>
    <row r="7" spans="1:20" ht="8.25" customHeight="1">
      <c r="A7" s="355"/>
      <c r="B7" s="356"/>
      <c r="C7" s="357"/>
      <c r="D7" s="357"/>
      <c r="E7" s="357"/>
      <c r="F7" s="357"/>
      <c r="G7" s="357"/>
      <c r="H7" s="357"/>
      <c r="I7" s="357"/>
      <c r="J7" s="357"/>
      <c r="K7" s="357"/>
      <c r="L7" s="357"/>
      <c r="M7" s="357"/>
      <c r="N7" s="357"/>
      <c r="O7" s="357"/>
      <c r="P7" s="357"/>
      <c r="Q7" s="358"/>
      <c r="R7" s="357"/>
      <c r="S7" s="359"/>
      <c r="T7" s="27"/>
    </row>
    <row r="8" spans="1:20" s="32" customFormat="1" ht="19.5" customHeight="1">
      <c r="A8" s="24" t="s">
        <v>669</v>
      </c>
      <c r="B8" s="360">
        <f aca="true" t="shared" si="0" ref="B8:T8">SUM(B18:B67)</f>
        <v>646279</v>
      </c>
      <c r="C8" s="77">
        <f t="shared" si="0"/>
        <v>337905</v>
      </c>
      <c r="D8" s="77">
        <f t="shared" si="0"/>
        <v>5172</v>
      </c>
      <c r="E8" s="77">
        <f t="shared" si="0"/>
        <v>39861</v>
      </c>
      <c r="F8" s="77">
        <f t="shared" si="0"/>
        <v>263341</v>
      </c>
      <c r="G8" s="78">
        <f t="shared" si="0"/>
        <v>643608</v>
      </c>
      <c r="H8" s="78">
        <f t="shared" si="0"/>
        <v>643544</v>
      </c>
      <c r="I8" s="78">
        <f t="shared" si="0"/>
        <v>625190</v>
      </c>
      <c r="J8" s="77">
        <f t="shared" si="0"/>
        <v>191919</v>
      </c>
      <c r="K8" s="77">
        <f t="shared" si="0"/>
        <v>433271</v>
      </c>
      <c r="L8" s="77">
        <f t="shared" si="0"/>
        <v>174401</v>
      </c>
      <c r="M8" s="77">
        <f t="shared" si="0"/>
        <v>173669</v>
      </c>
      <c r="N8" s="77">
        <f t="shared" si="0"/>
        <v>732</v>
      </c>
      <c r="O8" s="77">
        <f t="shared" si="0"/>
        <v>450789</v>
      </c>
      <c r="P8" s="77">
        <f t="shared" si="0"/>
        <v>18250</v>
      </c>
      <c r="Q8" s="77">
        <f t="shared" si="0"/>
        <v>432539</v>
      </c>
      <c r="R8" s="77">
        <f t="shared" si="0"/>
        <v>18354</v>
      </c>
      <c r="S8" s="77">
        <f t="shared" si="0"/>
        <v>434</v>
      </c>
      <c r="T8" s="79">
        <f t="shared" si="0"/>
        <v>2671</v>
      </c>
    </row>
    <row r="9" spans="1:20" s="32" customFormat="1" ht="8.25" customHeight="1">
      <c r="A9" s="24"/>
      <c r="B9" s="360"/>
      <c r="C9" s="77"/>
      <c r="D9" s="77"/>
      <c r="E9" s="77"/>
      <c r="F9" s="77"/>
      <c r="G9" s="78"/>
      <c r="H9" s="78"/>
      <c r="I9" s="78"/>
      <c r="J9" s="77"/>
      <c r="K9" s="77"/>
      <c r="L9" s="77"/>
      <c r="M9" s="77"/>
      <c r="N9" s="77"/>
      <c r="O9" s="77"/>
      <c r="P9" s="77"/>
      <c r="Q9" s="77"/>
      <c r="R9" s="77"/>
      <c r="S9" s="77"/>
      <c r="T9" s="79"/>
    </row>
    <row r="10" spans="1:20" s="32" customFormat="1" ht="15" customHeight="1">
      <c r="A10" s="24" t="s">
        <v>749</v>
      </c>
      <c r="B10" s="77">
        <f aca="true" t="shared" si="1" ref="B10:Q10">SUM(B18:B32)</f>
        <v>189386</v>
      </c>
      <c r="C10" s="77">
        <f t="shared" si="1"/>
        <v>66720</v>
      </c>
      <c r="D10" s="77">
        <f t="shared" si="1"/>
        <v>1949</v>
      </c>
      <c r="E10" s="77">
        <f t="shared" si="1"/>
        <v>12694</v>
      </c>
      <c r="F10" s="77">
        <f t="shared" si="1"/>
        <v>108023</v>
      </c>
      <c r="G10" s="77">
        <f t="shared" si="1"/>
        <v>188257</v>
      </c>
      <c r="H10" s="77">
        <f t="shared" si="1"/>
        <v>188086</v>
      </c>
      <c r="I10" s="77">
        <f t="shared" si="1"/>
        <v>183478</v>
      </c>
      <c r="J10" s="77">
        <f t="shared" si="1"/>
        <v>59267</v>
      </c>
      <c r="K10" s="77">
        <f t="shared" si="1"/>
        <v>124211</v>
      </c>
      <c r="L10" s="77">
        <f t="shared" si="1"/>
        <v>50677</v>
      </c>
      <c r="M10" s="77">
        <f t="shared" si="1"/>
        <v>50339</v>
      </c>
      <c r="N10" s="77">
        <f t="shared" si="1"/>
        <v>338</v>
      </c>
      <c r="O10" s="77">
        <f t="shared" si="1"/>
        <v>132801</v>
      </c>
      <c r="P10" s="77">
        <f t="shared" si="1"/>
        <v>8928</v>
      </c>
      <c r="Q10" s="77">
        <f t="shared" si="1"/>
        <v>123873</v>
      </c>
      <c r="R10" s="77">
        <v>4252</v>
      </c>
      <c r="S10" s="77">
        <f>SUM(S18:S32)</f>
        <v>244</v>
      </c>
      <c r="T10" s="79">
        <f>SUM(T18:T32)</f>
        <v>1129</v>
      </c>
    </row>
    <row r="11" spans="1:20" s="32" customFormat="1" ht="15" customHeight="1">
      <c r="A11" s="24" t="s">
        <v>808</v>
      </c>
      <c r="B11" s="77">
        <f aca="true" t="shared" si="2" ref="B11:Q11">SUM(B34:B67)</f>
        <v>456893</v>
      </c>
      <c r="C11" s="77">
        <f t="shared" si="2"/>
        <v>271185</v>
      </c>
      <c r="D11" s="77">
        <f t="shared" si="2"/>
        <v>3223</v>
      </c>
      <c r="E11" s="77">
        <f t="shared" si="2"/>
        <v>27167</v>
      </c>
      <c r="F11" s="77">
        <f t="shared" si="2"/>
        <v>155318</v>
      </c>
      <c r="G11" s="77">
        <f t="shared" si="2"/>
        <v>455351</v>
      </c>
      <c r="H11" s="77">
        <f t="shared" si="2"/>
        <v>455458</v>
      </c>
      <c r="I11" s="77">
        <f t="shared" si="2"/>
        <v>441712</v>
      </c>
      <c r="J11" s="77">
        <f t="shared" si="2"/>
        <v>132652</v>
      </c>
      <c r="K11" s="77">
        <f t="shared" si="2"/>
        <v>309060</v>
      </c>
      <c r="L11" s="77">
        <f t="shared" si="2"/>
        <v>123724</v>
      </c>
      <c r="M11" s="77">
        <f t="shared" si="2"/>
        <v>123330</v>
      </c>
      <c r="N11" s="77">
        <f t="shared" si="2"/>
        <v>394</v>
      </c>
      <c r="O11" s="77">
        <f t="shared" si="2"/>
        <v>317988</v>
      </c>
      <c r="P11" s="77">
        <f t="shared" si="2"/>
        <v>9322</v>
      </c>
      <c r="Q11" s="77">
        <f t="shared" si="2"/>
        <v>308666</v>
      </c>
      <c r="R11" s="77">
        <v>14102</v>
      </c>
      <c r="S11" s="77">
        <f>SUM(S34:S67)</f>
        <v>190</v>
      </c>
      <c r="T11" s="79">
        <f>SUM(T34:T67)</f>
        <v>1542</v>
      </c>
    </row>
    <row r="12" spans="1:20" s="32" customFormat="1" ht="6.75" customHeight="1">
      <c r="A12" s="24"/>
      <c r="B12" s="360"/>
      <c r="C12" s="77"/>
      <c r="D12" s="77"/>
      <c r="E12" s="77"/>
      <c r="F12" s="77"/>
      <c r="G12" s="78"/>
      <c r="H12" s="78"/>
      <c r="I12" s="78"/>
      <c r="J12" s="77"/>
      <c r="K12" s="77"/>
      <c r="L12" s="77"/>
      <c r="M12" s="77"/>
      <c r="N12" s="77"/>
      <c r="O12" s="77"/>
      <c r="P12" s="77"/>
      <c r="Q12" s="77"/>
      <c r="R12" s="77"/>
      <c r="S12" s="77"/>
      <c r="T12" s="79"/>
    </row>
    <row r="13" spans="1:20" s="32" customFormat="1" ht="13.5" customHeight="1">
      <c r="A13" s="24" t="s">
        <v>678</v>
      </c>
      <c r="B13" s="360">
        <f aca="true" t="shared" si="3" ref="B13:T13">B18+B24+B25+B26+B29+B30+B31+B34+B35+B36+B37+B38+B39+B40</f>
        <v>168110</v>
      </c>
      <c r="C13" s="77">
        <f t="shared" si="3"/>
        <v>73096</v>
      </c>
      <c r="D13" s="77">
        <f t="shared" si="3"/>
        <v>1142</v>
      </c>
      <c r="E13" s="77">
        <f t="shared" si="3"/>
        <v>9800</v>
      </c>
      <c r="F13" s="77">
        <f t="shared" si="3"/>
        <v>84072</v>
      </c>
      <c r="G13" s="78">
        <f t="shared" si="3"/>
        <v>167400</v>
      </c>
      <c r="H13" s="78">
        <f t="shared" si="3"/>
        <v>167551</v>
      </c>
      <c r="I13" s="78">
        <f t="shared" si="3"/>
        <v>163527</v>
      </c>
      <c r="J13" s="77">
        <f t="shared" si="3"/>
        <v>48914</v>
      </c>
      <c r="K13" s="77">
        <f t="shared" si="3"/>
        <v>114613</v>
      </c>
      <c r="L13" s="77">
        <f t="shared" si="3"/>
        <v>43871</v>
      </c>
      <c r="M13" s="77">
        <f t="shared" si="3"/>
        <v>43581</v>
      </c>
      <c r="N13" s="77">
        <f t="shared" si="3"/>
        <v>290</v>
      </c>
      <c r="O13" s="77">
        <f t="shared" si="3"/>
        <v>119656</v>
      </c>
      <c r="P13" s="77">
        <f t="shared" si="3"/>
        <v>5333</v>
      </c>
      <c r="Q13" s="77">
        <f t="shared" si="3"/>
        <v>114323</v>
      </c>
      <c r="R13" s="77">
        <f t="shared" si="3"/>
        <v>4024</v>
      </c>
      <c r="S13" s="77">
        <f t="shared" si="3"/>
        <v>172</v>
      </c>
      <c r="T13" s="79">
        <f t="shared" si="3"/>
        <v>710</v>
      </c>
    </row>
    <row r="14" spans="1:20" s="32" customFormat="1" ht="13.5" customHeight="1">
      <c r="A14" s="24" t="s">
        <v>680</v>
      </c>
      <c r="B14" s="360">
        <f aca="true" t="shared" si="4" ref="B14:T14">B23+B42+B43+B44+B45+B46+B47+B48</f>
        <v>139624</v>
      </c>
      <c r="C14" s="77">
        <f t="shared" si="4"/>
        <v>105341</v>
      </c>
      <c r="D14" s="77">
        <f t="shared" si="4"/>
        <v>0</v>
      </c>
      <c r="E14" s="77">
        <f t="shared" si="4"/>
        <v>2865</v>
      </c>
      <c r="F14" s="77">
        <f t="shared" si="4"/>
        <v>31418</v>
      </c>
      <c r="G14" s="78">
        <f t="shared" si="4"/>
        <v>138954</v>
      </c>
      <c r="H14" s="78">
        <f t="shared" si="4"/>
        <v>138803</v>
      </c>
      <c r="I14" s="78">
        <f t="shared" si="4"/>
        <v>136183</v>
      </c>
      <c r="J14" s="77">
        <f t="shared" si="4"/>
        <v>47964</v>
      </c>
      <c r="K14" s="77">
        <f t="shared" si="4"/>
        <v>88219</v>
      </c>
      <c r="L14" s="77">
        <f t="shared" si="4"/>
        <v>45609</v>
      </c>
      <c r="M14" s="77">
        <f t="shared" si="4"/>
        <v>45506</v>
      </c>
      <c r="N14" s="77">
        <f t="shared" si="4"/>
        <v>103</v>
      </c>
      <c r="O14" s="77">
        <f t="shared" si="4"/>
        <v>90574</v>
      </c>
      <c r="P14" s="77">
        <f t="shared" si="4"/>
        <v>2458</v>
      </c>
      <c r="Q14" s="77">
        <f t="shared" si="4"/>
        <v>88116</v>
      </c>
      <c r="R14" s="77">
        <f t="shared" si="4"/>
        <v>2620</v>
      </c>
      <c r="S14" s="77">
        <f t="shared" si="4"/>
        <v>11</v>
      </c>
      <c r="T14" s="79">
        <f t="shared" si="4"/>
        <v>670</v>
      </c>
    </row>
    <row r="15" spans="1:20" s="32" customFormat="1" ht="13.5" customHeight="1">
      <c r="A15" s="24" t="s">
        <v>682</v>
      </c>
      <c r="B15" s="360">
        <f aca="true" t="shared" si="5" ref="B15:T15">B19+B28+B32+B50+B51+B52+B53+B54</f>
        <v>186297</v>
      </c>
      <c r="C15" s="77">
        <f t="shared" si="5"/>
        <v>75038</v>
      </c>
      <c r="D15" s="77">
        <f t="shared" si="5"/>
        <v>3401</v>
      </c>
      <c r="E15" s="77">
        <f t="shared" si="5"/>
        <v>20590</v>
      </c>
      <c r="F15" s="77">
        <f t="shared" si="5"/>
        <v>87268</v>
      </c>
      <c r="G15" s="78">
        <f t="shared" si="5"/>
        <v>185240</v>
      </c>
      <c r="H15" s="78">
        <f t="shared" si="5"/>
        <v>185132</v>
      </c>
      <c r="I15" s="78">
        <f t="shared" si="5"/>
        <v>180522</v>
      </c>
      <c r="J15" s="77">
        <f t="shared" si="5"/>
        <v>45748</v>
      </c>
      <c r="K15" s="77">
        <f t="shared" si="5"/>
        <v>134774</v>
      </c>
      <c r="L15" s="77">
        <f t="shared" si="5"/>
        <v>36638</v>
      </c>
      <c r="M15" s="77">
        <f t="shared" si="5"/>
        <v>36507</v>
      </c>
      <c r="N15" s="77">
        <f t="shared" si="5"/>
        <v>131</v>
      </c>
      <c r="O15" s="77">
        <f t="shared" si="5"/>
        <v>143884</v>
      </c>
      <c r="P15" s="77">
        <f t="shared" si="5"/>
        <v>9241</v>
      </c>
      <c r="Q15" s="77">
        <f t="shared" si="5"/>
        <v>134643</v>
      </c>
      <c r="R15" s="77">
        <f t="shared" si="5"/>
        <v>4610</v>
      </c>
      <c r="S15" s="77">
        <f t="shared" si="5"/>
        <v>173</v>
      </c>
      <c r="T15" s="79">
        <f t="shared" si="5"/>
        <v>1057</v>
      </c>
    </row>
    <row r="16" spans="1:20" s="32" customFormat="1" ht="13.5" customHeight="1">
      <c r="A16" s="24" t="s">
        <v>684</v>
      </c>
      <c r="B16" s="360">
        <f aca="true" t="shared" si="6" ref="B16:T16">B20+B21+B56+B57+B58+B59+B60+B61+B62+B63+B64+B65+B66+B67</f>
        <v>152248</v>
      </c>
      <c r="C16" s="77">
        <f t="shared" si="6"/>
        <v>84430</v>
      </c>
      <c r="D16" s="77">
        <f t="shared" si="6"/>
        <v>629</v>
      </c>
      <c r="E16" s="77">
        <f t="shared" si="6"/>
        <v>6606</v>
      </c>
      <c r="F16" s="77">
        <f t="shared" si="6"/>
        <v>60583</v>
      </c>
      <c r="G16" s="78">
        <f t="shared" si="6"/>
        <v>152014</v>
      </c>
      <c r="H16" s="78">
        <f t="shared" si="6"/>
        <v>152058</v>
      </c>
      <c r="I16" s="78">
        <f t="shared" si="6"/>
        <v>144958</v>
      </c>
      <c r="J16" s="77">
        <f t="shared" si="6"/>
        <v>49293</v>
      </c>
      <c r="K16" s="77">
        <f t="shared" si="6"/>
        <v>95665</v>
      </c>
      <c r="L16" s="77">
        <f t="shared" si="6"/>
        <v>48283</v>
      </c>
      <c r="M16" s="77">
        <f t="shared" si="6"/>
        <v>48075</v>
      </c>
      <c r="N16" s="77">
        <f t="shared" si="6"/>
        <v>208</v>
      </c>
      <c r="O16" s="77">
        <f t="shared" si="6"/>
        <v>96675</v>
      </c>
      <c r="P16" s="77">
        <f t="shared" si="6"/>
        <v>1218</v>
      </c>
      <c r="Q16" s="77">
        <f t="shared" si="6"/>
        <v>95457</v>
      </c>
      <c r="R16" s="77">
        <f t="shared" si="6"/>
        <v>7100</v>
      </c>
      <c r="S16" s="77">
        <f t="shared" si="6"/>
        <v>78</v>
      </c>
      <c r="T16" s="79">
        <f t="shared" si="6"/>
        <v>234</v>
      </c>
    </row>
    <row r="17" spans="1:20" ht="6" customHeight="1">
      <c r="A17" s="40"/>
      <c r="B17" s="341"/>
      <c r="C17" s="342"/>
      <c r="D17" s="342"/>
      <c r="E17" s="342"/>
      <c r="F17" s="342"/>
      <c r="G17" s="342"/>
      <c r="H17" s="342"/>
      <c r="I17" s="342"/>
      <c r="J17" s="342"/>
      <c r="K17" s="342"/>
      <c r="L17" s="342"/>
      <c r="M17" s="342"/>
      <c r="N17" s="342"/>
      <c r="O17" s="342"/>
      <c r="P17" s="342"/>
      <c r="Q17" s="342"/>
      <c r="R17" s="342"/>
      <c r="S17" s="342"/>
      <c r="T17" s="285"/>
    </row>
    <row r="18" spans="1:20" ht="13.5" customHeight="1">
      <c r="A18" s="40" t="s">
        <v>686</v>
      </c>
      <c r="B18" s="341">
        <f>SUM(C18:F18)</f>
        <v>21022</v>
      </c>
      <c r="C18" s="342">
        <v>8123</v>
      </c>
      <c r="D18" s="342">
        <v>97</v>
      </c>
      <c r="E18" s="342">
        <v>1367</v>
      </c>
      <c r="F18" s="342">
        <v>11435</v>
      </c>
      <c r="G18" s="342">
        <v>20937</v>
      </c>
      <c r="H18" s="342">
        <v>20837</v>
      </c>
      <c r="I18" s="342">
        <f>J18+K18</f>
        <v>20463</v>
      </c>
      <c r="J18" s="342">
        <v>6035</v>
      </c>
      <c r="K18" s="342">
        <v>14428</v>
      </c>
      <c r="L18" s="342">
        <f>M18+N18</f>
        <v>4978</v>
      </c>
      <c r="M18" s="342">
        <v>4940</v>
      </c>
      <c r="N18" s="342">
        <v>38</v>
      </c>
      <c r="O18" s="342">
        <f>P18+Q18</f>
        <v>15485</v>
      </c>
      <c r="P18" s="342">
        <v>1095</v>
      </c>
      <c r="Q18" s="342">
        <v>14390</v>
      </c>
      <c r="R18" s="342">
        <v>374</v>
      </c>
      <c r="S18" s="342">
        <v>86</v>
      </c>
      <c r="T18" s="285">
        <v>85</v>
      </c>
    </row>
    <row r="19" spans="1:20" ht="13.5" customHeight="1">
      <c r="A19" s="40" t="s">
        <v>688</v>
      </c>
      <c r="B19" s="341">
        <f>SUM(C19:F19)</f>
        <v>41689</v>
      </c>
      <c r="C19" s="342">
        <v>9776</v>
      </c>
      <c r="D19" s="342">
        <v>280</v>
      </c>
      <c r="E19" s="342">
        <v>2299</v>
      </c>
      <c r="F19" s="342">
        <v>29334</v>
      </c>
      <c r="G19" s="342">
        <v>41501</v>
      </c>
      <c r="H19" s="342">
        <v>41493</v>
      </c>
      <c r="I19" s="342">
        <f>J19+K19</f>
        <v>40502</v>
      </c>
      <c r="J19" s="342">
        <v>11483</v>
      </c>
      <c r="K19" s="342">
        <v>29019</v>
      </c>
      <c r="L19" s="342">
        <f>M19+N19</f>
        <v>7888</v>
      </c>
      <c r="M19" s="342">
        <v>7806</v>
      </c>
      <c r="N19" s="342">
        <v>82</v>
      </c>
      <c r="O19" s="342">
        <f>P19+Q19</f>
        <v>32614</v>
      </c>
      <c r="P19" s="342">
        <v>3677</v>
      </c>
      <c r="Q19" s="342">
        <v>28937</v>
      </c>
      <c r="R19" s="342">
        <v>991</v>
      </c>
      <c r="S19" s="342">
        <v>45</v>
      </c>
      <c r="T19" s="285">
        <v>188</v>
      </c>
    </row>
    <row r="20" spans="1:20" ht="13.5" customHeight="1">
      <c r="A20" s="40" t="s">
        <v>689</v>
      </c>
      <c r="B20" s="341">
        <f>SUM(C20:F20)</f>
        <v>10309</v>
      </c>
      <c r="C20" s="342">
        <v>576</v>
      </c>
      <c r="D20" s="342">
        <v>263</v>
      </c>
      <c r="E20" s="342">
        <v>905</v>
      </c>
      <c r="F20" s="342">
        <v>8565</v>
      </c>
      <c r="G20" s="342">
        <v>10308</v>
      </c>
      <c r="H20" s="342">
        <v>10328</v>
      </c>
      <c r="I20" s="342">
        <f>J20+K20</f>
        <v>9680</v>
      </c>
      <c r="J20" s="342">
        <v>5940</v>
      </c>
      <c r="K20" s="342">
        <v>3740</v>
      </c>
      <c r="L20" s="342">
        <f>M20+N20</f>
        <v>5932</v>
      </c>
      <c r="M20" s="342">
        <v>5894</v>
      </c>
      <c r="N20" s="342">
        <v>38</v>
      </c>
      <c r="O20" s="342">
        <f>P20+Q20</f>
        <v>3748</v>
      </c>
      <c r="P20" s="342">
        <v>46</v>
      </c>
      <c r="Q20" s="342">
        <v>3702</v>
      </c>
      <c r="R20" s="342">
        <v>648</v>
      </c>
      <c r="S20" s="342">
        <v>0</v>
      </c>
      <c r="T20" s="285">
        <v>1</v>
      </c>
    </row>
    <row r="21" spans="1:20" ht="13.5" customHeight="1">
      <c r="A21" s="40" t="s">
        <v>691</v>
      </c>
      <c r="B21" s="341">
        <f>SUM(C21:F21)</f>
        <v>2462</v>
      </c>
      <c r="C21" s="342">
        <v>516</v>
      </c>
      <c r="D21" s="342">
        <v>0</v>
      </c>
      <c r="E21" s="342">
        <v>236</v>
      </c>
      <c r="F21" s="342">
        <v>1710</v>
      </c>
      <c r="G21" s="342">
        <v>2460</v>
      </c>
      <c r="H21" s="342">
        <v>2460</v>
      </c>
      <c r="I21" s="342">
        <f>J21+K21</f>
        <v>2159</v>
      </c>
      <c r="J21" s="342">
        <v>1948</v>
      </c>
      <c r="K21" s="342">
        <v>211</v>
      </c>
      <c r="L21" s="342">
        <f>M21+N21</f>
        <v>1711</v>
      </c>
      <c r="M21" s="342">
        <v>1711</v>
      </c>
      <c r="N21" s="342">
        <v>0</v>
      </c>
      <c r="O21" s="342">
        <f>P21+Q21</f>
        <v>448</v>
      </c>
      <c r="P21" s="342">
        <v>237</v>
      </c>
      <c r="Q21" s="342">
        <v>211</v>
      </c>
      <c r="R21" s="342">
        <v>301</v>
      </c>
      <c r="S21" s="342">
        <v>0</v>
      </c>
      <c r="T21" s="285">
        <v>2</v>
      </c>
    </row>
    <row r="22" spans="1:20" ht="6" customHeight="1">
      <c r="A22" s="40"/>
      <c r="B22" s="341"/>
      <c r="C22" s="342"/>
      <c r="D22" s="342"/>
      <c r="E22" s="342"/>
      <c r="F22" s="342"/>
      <c r="G22" s="342"/>
      <c r="H22" s="342"/>
      <c r="I22" s="342"/>
      <c r="J22" s="342"/>
      <c r="K22" s="342"/>
      <c r="L22" s="342"/>
      <c r="M22" s="342"/>
      <c r="N22" s="342"/>
      <c r="O22" s="342"/>
      <c r="P22" s="342"/>
      <c r="Q22" s="342"/>
      <c r="R22" s="342"/>
      <c r="S22" s="342"/>
      <c r="T22" s="285"/>
    </row>
    <row r="23" spans="1:20" ht="13.5" customHeight="1">
      <c r="A23" s="40" t="s">
        <v>694</v>
      </c>
      <c r="B23" s="341">
        <f>SUM(C23:F23)</f>
        <v>12370</v>
      </c>
      <c r="C23" s="342">
        <v>8180</v>
      </c>
      <c r="D23" s="342">
        <v>0</v>
      </c>
      <c r="E23" s="342">
        <v>160</v>
      </c>
      <c r="F23" s="342">
        <v>4030</v>
      </c>
      <c r="G23" s="342">
        <v>12085</v>
      </c>
      <c r="H23" s="342">
        <v>12085</v>
      </c>
      <c r="I23" s="342">
        <f>J23+K23</f>
        <v>11729</v>
      </c>
      <c r="J23" s="342">
        <v>3392</v>
      </c>
      <c r="K23" s="342">
        <v>8337</v>
      </c>
      <c r="L23" s="342">
        <f>M23+N23</f>
        <v>3190</v>
      </c>
      <c r="M23" s="342">
        <v>3185</v>
      </c>
      <c r="N23" s="342">
        <v>5</v>
      </c>
      <c r="O23" s="342">
        <f>P23+Q23</f>
        <v>8539</v>
      </c>
      <c r="P23" s="342">
        <v>207</v>
      </c>
      <c r="Q23" s="342">
        <v>8332</v>
      </c>
      <c r="R23" s="342">
        <v>356</v>
      </c>
      <c r="S23" s="342">
        <v>0</v>
      </c>
      <c r="T23" s="285">
        <v>285</v>
      </c>
    </row>
    <row r="24" spans="1:20" ht="13.5" customHeight="1">
      <c r="A24" s="40" t="s">
        <v>695</v>
      </c>
      <c r="B24" s="341">
        <f>SUM(C24:F24)</f>
        <v>6908</v>
      </c>
      <c r="C24" s="342">
        <v>2250</v>
      </c>
      <c r="D24" s="342">
        <v>0</v>
      </c>
      <c r="E24" s="342">
        <v>1745</v>
      </c>
      <c r="F24" s="342">
        <v>2913</v>
      </c>
      <c r="G24" s="342">
        <v>6908</v>
      </c>
      <c r="H24" s="342">
        <v>6980</v>
      </c>
      <c r="I24" s="342">
        <f>J24+K24</f>
        <v>6794</v>
      </c>
      <c r="J24" s="342">
        <v>2135</v>
      </c>
      <c r="K24" s="342">
        <v>4659</v>
      </c>
      <c r="L24" s="342">
        <f>M24+N24</f>
        <v>1746</v>
      </c>
      <c r="M24" s="342">
        <v>1734</v>
      </c>
      <c r="N24" s="342">
        <v>12</v>
      </c>
      <c r="O24" s="342">
        <f>P24+Q24</f>
        <v>5048</v>
      </c>
      <c r="P24" s="342">
        <v>401</v>
      </c>
      <c r="Q24" s="342">
        <v>4647</v>
      </c>
      <c r="R24" s="342">
        <v>186</v>
      </c>
      <c r="S24" s="342">
        <v>0</v>
      </c>
      <c r="T24" s="285">
        <v>0</v>
      </c>
    </row>
    <row r="25" spans="1:20" ht="13.5" customHeight="1">
      <c r="A25" s="40" t="s">
        <v>697</v>
      </c>
      <c r="B25" s="341">
        <f>SUM(C25:F25)</f>
        <v>16819</v>
      </c>
      <c r="C25" s="342">
        <v>4633</v>
      </c>
      <c r="D25" s="342">
        <v>472</v>
      </c>
      <c r="E25" s="342">
        <v>770</v>
      </c>
      <c r="F25" s="342">
        <v>10944</v>
      </c>
      <c r="G25" s="342">
        <v>16526</v>
      </c>
      <c r="H25" s="342">
        <v>16429</v>
      </c>
      <c r="I25" s="342">
        <f>J25+K25</f>
        <v>16072</v>
      </c>
      <c r="J25" s="342">
        <v>6246</v>
      </c>
      <c r="K25" s="342">
        <v>9826</v>
      </c>
      <c r="L25" s="342">
        <f>M25+N25</f>
        <v>5395</v>
      </c>
      <c r="M25" s="342">
        <v>5380</v>
      </c>
      <c r="N25" s="342">
        <v>15</v>
      </c>
      <c r="O25" s="342">
        <f>P25+Q25</f>
        <v>10677</v>
      </c>
      <c r="P25" s="342">
        <v>866</v>
      </c>
      <c r="Q25" s="342">
        <v>9811</v>
      </c>
      <c r="R25" s="342">
        <v>357</v>
      </c>
      <c r="S25" s="342">
        <v>61</v>
      </c>
      <c r="T25" s="285">
        <v>293</v>
      </c>
    </row>
    <row r="26" spans="1:20" ht="13.5" customHeight="1">
      <c r="A26" s="40" t="s">
        <v>699</v>
      </c>
      <c r="B26" s="341">
        <f>SUM(C26:F26)</f>
        <v>11229</v>
      </c>
      <c r="C26" s="342">
        <v>4766</v>
      </c>
      <c r="D26" s="342">
        <v>51</v>
      </c>
      <c r="E26" s="342">
        <v>653</v>
      </c>
      <c r="F26" s="342">
        <v>5759</v>
      </c>
      <c r="G26" s="342">
        <v>11148</v>
      </c>
      <c r="H26" s="342">
        <v>11125</v>
      </c>
      <c r="I26" s="342">
        <f>J26+K26</f>
        <v>10858</v>
      </c>
      <c r="J26" s="342">
        <v>3484</v>
      </c>
      <c r="K26" s="342">
        <v>7374</v>
      </c>
      <c r="L26" s="342">
        <f>M26+N26</f>
        <v>3259</v>
      </c>
      <c r="M26" s="342">
        <v>3210</v>
      </c>
      <c r="N26" s="342">
        <v>49</v>
      </c>
      <c r="O26" s="342">
        <f>P26+Q26</f>
        <v>7599</v>
      </c>
      <c r="P26" s="342">
        <v>274</v>
      </c>
      <c r="Q26" s="342">
        <v>7325</v>
      </c>
      <c r="R26" s="342">
        <v>267</v>
      </c>
      <c r="S26" s="342">
        <v>4</v>
      </c>
      <c r="T26" s="285">
        <v>81</v>
      </c>
    </row>
    <row r="27" spans="1:20" ht="6" customHeight="1">
      <c r="A27" s="40"/>
      <c r="B27" s="341"/>
      <c r="C27" s="342"/>
      <c r="D27" s="342"/>
      <c r="E27" s="342"/>
      <c r="F27" s="342"/>
      <c r="G27" s="342"/>
      <c r="H27" s="342"/>
      <c r="I27" s="342"/>
      <c r="J27" s="342"/>
      <c r="K27" s="342"/>
      <c r="L27" s="342"/>
      <c r="M27" s="342"/>
      <c r="N27" s="342"/>
      <c r="O27" s="342"/>
      <c r="P27" s="342"/>
      <c r="Q27" s="342"/>
      <c r="R27" s="342"/>
      <c r="S27" s="342"/>
      <c r="T27" s="285"/>
    </row>
    <row r="28" spans="1:20" ht="13.5" customHeight="1">
      <c r="A28" s="40" t="s">
        <v>702</v>
      </c>
      <c r="B28" s="341">
        <f>SUM(C28:F28)</f>
        <v>13857</v>
      </c>
      <c r="C28" s="342">
        <v>8249</v>
      </c>
      <c r="D28" s="342">
        <v>96</v>
      </c>
      <c r="E28" s="342">
        <v>163</v>
      </c>
      <c r="F28" s="342">
        <v>5349</v>
      </c>
      <c r="G28" s="342">
        <v>13738</v>
      </c>
      <c r="H28" s="342">
        <v>13785</v>
      </c>
      <c r="I28" s="342">
        <f>J28+K28</f>
        <v>13628</v>
      </c>
      <c r="J28" s="342">
        <v>2136</v>
      </c>
      <c r="K28" s="342">
        <v>11492</v>
      </c>
      <c r="L28" s="342">
        <f>M28+N28</f>
        <v>1665</v>
      </c>
      <c r="M28" s="342">
        <v>1657</v>
      </c>
      <c r="N28" s="342">
        <v>8</v>
      </c>
      <c r="O28" s="342">
        <f>P28+Q28</f>
        <v>11963</v>
      </c>
      <c r="P28" s="342">
        <v>479</v>
      </c>
      <c r="Q28" s="342">
        <v>11484</v>
      </c>
      <c r="R28" s="342">
        <v>157</v>
      </c>
      <c r="S28" s="342">
        <v>0</v>
      </c>
      <c r="T28" s="285">
        <v>119</v>
      </c>
    </row>
    <row r="29" spans="1:20" ht="13.5" customHeight="1">
      <c r="A29" s="40" t="s">
        <v>704</v>
      </c>
      <c r="B29" s="341">
        <f>SUM(C29:F29)</f>
        <v>3839</v>
      </c>
      <c r="C29" s="342">
        <v>243</v>
      </c>
      <c r="D29" s="342">
        <v>118</v>
      </c>
      <c r="E29" s="342">
        <v>607</v>
      </c>
      <c r="F29" s="342">
        <v>2871</v>
      </c>
      <c r="G29" s="342">
        <v>3774</v>
      </c>
      <c r="H29" s="342">
        <v>3774</v>
      </c>
      <c r="I29" s="342">
        <f>J29+K29</f>
        <v>3674</v>
      </c>
      <c r="J29" s="342">
        <v>1453</v>
      </c>
      <c r="K29" s="342">
        <v>2221</v>
      </c>
      <c r="L29" s="342">
        <f>M29+N29</f>
        <v>1300</v>
      </c>
      <c r="M29" s="342">
        <v>1258</v>
      </c>
      <c r="N29" s="342">
        <v>42</v>
      </c>
      <c r="O29" s="342">
        <f>P29+Q29</f>
        <v>2374</v>
      </c>
      <c r="P29" s="342">
        <v>195</v>
      </c>
      <c r="Q29" s="342">
        <v>2179</v>
      </c>
      <c r="R29" s="342">
        <v>100</v>
      </c>
      <c r="S29" s="342">
        <v>0</v>
      </c>
      <c r="T29" s="285">
        <v>65</v>
      </c>
    </row>
    <row r="30" spans="1:20" ht="13.5" customHeight="1">
      <c r="A30" s="40" t="s">
        <v>706</v>
      </c>
      <c r="B30" s="341">
        <f>SUM(C30:F30)</f>
        <v>13324</v>
      </c>
      <c r="C30" s="342">
        <v>3036</v>
      </c>
      <c r="D30" s="342">
        <v>235</v>
      </c>
      <c r="E30" s="342">
        <v>1361</v>
      </c>
      <c r="F30" s="342">
        <v>8692</v>
      </c>
      <c r="G30" s="342">
        <v>13320</v>
      </c>
      <c r="H30" s="342">
        <v>13295</v>
      </c>
      <c r="I30" s="342">
        <f>J30+K30</f>
        <v>13049</v>
      </c>
      <c r="J30" s="342">
        <v>3152</v>
      </c>
      <c r="K30" s="342">
        <v>9897</v>
      </c>
      <c r="L30" s="342">
        <f>M30+N30</f>
        <v>2651</v>
      </c>
      <c r="M30" s="342">
        <v>2626</v>
      </c>
      <c r="N30" s="342">
        <v>25</v>
      </c>
      <c r="O30" s="342">
        <f>P30+Q30</f>
        <v>10398</v>
      </c>
      <c r="P30" s="342">
        <v>526</v>
      </c>
      <c r="Q30" s="342">
        <v>9872</v>
      </c>
      <c r="R30" s="342">
        <v>246</v>
      </c>
      <c r="S30" s="342">
        <v>15</v>
      </c>
      <c r="T30" s="285">
        <v>4</v>
      </c>
    </row>
    <row r="31" spans="1:20" ht="13.5" customHeight="1">
      <c r="A31" s="40" t="s">
        <v>708</v>
      </c>
      <c r="B31" s="341">
        <f>SUM(C31:F31)</f>
        <v>25984</v>
      </c>
      <c r="C31" s="342">
        <v>15960</v>
      </c>
      <c r="D31" s="342">
        <v>132</v>
      </c>
      <c r="E31" s="342">
        <v>912</v>
      </c>
      <c r="F31" s="342">
        <v>8980</v>
      </c>
      <c r="G31" s="342">
        <v>25983</v>
      </c>
      <c r="H31" s="342">
        <v>25956</v>
      </c>
      <c r="I31" s="342">
        <f>J31+K31</f>
        <v>25595</v>
      </c>
      <c r="J31" s="342">
        <v>7412</v>
      </c>
      <c r="K31" s="342">
        <v>18183</v>
      </c>
      <c r="L31" s="342">
        <f>M31+N31</f>
        <v>7148</v>
      </c>
      <c r="M31" s="342">
        <v>7137</v>
      </c>
      <c r="N31" s="342">
        <v>11</v>
      </c>
      <c r="O31" s="342">
        <f>P31+Q31</f>
        <v>18447</v>
      </c>
      <c r="P31" s="342">
        <v>275</v>
      </c>
      <c r="Q31" s="342">
        <v>18172</v>
      </c>
      <c r="R31" s="342">
        <v>361</v>
      </c>
      <c r="S31" s="342">
        <v>0</v>
      </c>
      <c r="T31" s="285">
        <v>1</v>
      </c>
    </row>
    <row r="32" spans="1:20" ht="13.5" customHeight="1">
      <c r="A32" s="40" t="s">
        <v>709</v>
      </c>
      <c r="B32" s="341">
        <f>SUM(C32:F32)</f>
        <v>9574</v>
      </c>
      <c r="C32" s="342">
        <v>412</v>
      </c>
      <c r="D32" s="342">
        <v>205</v>
      </c>
      <c r="E32" s="342">
        <v>1516</v>
      </c>
      <c r="F32" s="342">
        <v>7441</v>
      </c>
      <c r="G32" s="342">
        <v>9569</v>
      </c>
      <c r="H32" s="342">
        <v>9539</v>
      </c>
      <c r="I32" s="342">
        <f>J32+K32</f>
        <v>9275</v>
      </c>
      <c r="J32" s="342">
        <v>4451</v>
      </c>
      <c r="K32" s="342">
        <v>4824</v>
      </c>
      <c r="L32" s="342">
        <f>M32+N32</f>
        <v>3814</v>
      </c>
      <c r="M32" s="342">
        <v>3801</v>
      </c>
      <c r="N32" s="342">
        <v>13</v>
      </c>
      <c r="O32" s="342">
        <f>P32+Q32</f>
        <v>5461</v>
      </c>
      <c r="P32" s="342">
        <v>650</v>
      </c>
      <c r="Q32" s="342">
        <v>4811</v>
      </c>
      <c r="R32" s="342">
        <v>264</v>
      </c>
      <c r="S32" s="342">
        <v>33</v>
      </c>
      <c r="T32" s="285">
        <v>5</v>
      </c>
    </row>
    <row r="33" spans="1:20" ht="6" customHeight="1">
      <c r="A33" s="40"/>
      <c r="B33" s="341"/>
      <c r="C33" s="342"/>
      <c r="D33" s="342"/>
      <c r="E33" s="342"/>
      <c r="F33" s="342"/>
      <c r="G33" s="342"/>
      <c r="H33" s="342"/>
      <c r="I33" s="342"/>
      <c r="J33" s="342"/>
      <c r="K33" s="342"/>
      <c r="L33" s="342"/>
      <c r="M33" s="342"/>
      <c r="N33" s="342"/>
      <c r="O33" s="342"/>
      <c r="P33" s="342"/>
      <c r="Q33" s="342"/>
      <c r="R33" s="342"/>
      <c r="S33" s="342"/>
      <c r="T33" s="285"/>
    </row>
    <row r="34" spans="1:20" ht="13.5" customHeight="1">
      <c r="A34" s="40" t="s">
        <v>711</v>
      </c>
      <c r="B34" s="341">
        <f aca="true" t="shared" si="7" ref="B34:B40">SUM(C34:F34)</f>
        <v>3406</v>
      </c>
      <c r="C34" s="342">
        <v>286</v>
      </c>
      <c r="D34" s="342">
        <v>0</v>
      </c>
      <c r="E34" s="342">
        <v>324</v>
      </c>
      <c r="F34" s="342">
        <v>2796</v>
      </c>
      <c r="G34" s="342">
        <v>3336</v>
      </c>
      <c r="H34" s="342">
        <v>3334</v>
      </c>
      <c r="I34" s="342">
        <f aca="true" t="shared" si="8" ref="I34:I40">J34+K34</f>
        <v>3194</v>
      </c>
      <c r="J34" s="342">
        <v>1599</v>
      </c>
      <c r="K34" s="342">
        <v>1595</v>
      </c>
      <c r="L34" s="342">
        <f aca="true" t="shared" si="9" ref="L34:L40">M34+N34</f>
        <v>1520</v>
      </c>
      <c r="M34" s="342">
        <v>1494</v>
      </c>
      <c r="N34" s="342">
        <v>26</v>
      </c>
      <c r="O34" s="342">
        <f aca="true" t="shared" si="10" ref="O34:O40">P34+Q34</f>
        <v>1674</v>
      </c>
      <c r="P34" s="342">
        <v>105</v>
      </c>
      <c r="Q34" s="342">
        <v>1569</v>
      </c>
      <c r="R34" s="342">
        <v>140</v>
      </c>
      <c r="S34" s="342">
        <v>2</v>
      </c>
      <c r="T34" s="285">
        <v>70</v>
      </c>
    </row>
    <row r="35" spans="1:20" ht="13.5" customHeight="1">
      <c r="A35" s="40" t="s">
        <v>713</v>
      </c>
      <c r="B35" s="341">
        <f t="shared" si="7"/>
        <v>1029</v>
      </c>
      <c r="C35" s="342">
        <v>0</v>
      </c>
      <c r="D35" s="342">
        <v>0</v>
      </c>
      <c r="E35" s="342">
        <v>6</v>
      </c>
      <c r="F35" s="342">
        <v>1023</v>
      </c>
      <c r="G35" s="342">
        <v>1029</v>
      </c>
      <c r="H35" s="342">
        <v>1029</v>
      </c>
      <c r="I35" s="342">
        <f t="shared" si="8"/>
        <v>965</v>
      </c>
      <c r="J35" s="342">
        <v>402</v>
      </c>
      <c r="K35" s="342">
        <v>563</v>
      </c>
      <c r="L35" s="342">
        <f t="shared" si="9"/>
        <v>294</v>
      </c>
      <c r="M35" s="342">
        <v>291</v>
      </c>
      <c r="N35" s="342">
        <v>3</v>
      </c>
      <c r="O35" s="342">
        <f t="shared" si="10"/>
        <v>671</v>
      </c>
      <c r="P35" s="342">
        <v>111</v>
      </c>
      <c r="Q35" s="342">
        <v>560</v>
      </c>
      <c r="R35" s="342">
        <v>64</v>
      </c>
      <c r="S35" s="342">
        <v>0</v>
      </c>
      <c r="T35" s="285">
        <v>0</v>
      </c>
    </row>
    <row r="36" spans="1:20" ht="13.5" customHeight="1">
      <c r="A36" s="40" t="s">
        <v>716</v>
      </c>
      <c r="B36" s="341">
        <f t="shared" si="7"/>
        <v>1362</v>
      </c>
      <c r="C36" s="342">
        <v>0</v>
      </c>
      <c r="D36" s="342">
        <v>0</v>
      </c>
      <c r="E36" s="342">
        <v>112</v>
      </c>
      <c r="F36" s="342">
        <v>1250</v>
      </c>
      <c r="G36" s="342">
        <v>1362</v>
      </c>
      <c r="H36" s="342">
        <v>1362</v>
      </c>
      <c r="I36" s="342">
        <f t="shared" si="8"/>
        <v>1324</v>
      </c>
      <c r="J36" s="342">
        <v>706</v>
      </c>
      <c r="K36" s="342">
        <v>618</v>
      </c>
      <c r="L36" s="342">
        <f t="shared" si="9"/>
        <v>469</v>
      </c>
      <c r="M36" s="342">
        <v>466</v>
      </c>
      <c r="N36" s="342">
        <v>3</v>
      </c>
      <c r="O36" s="342">
        <f t="shared" si="10"/>
        <v>855</v>
      </c>
      <c r="P36" s="342">
        <v>240</v>
      </c>
      <c r="Q36" s="342">
        <v>615</v>
      </c>
      <c r="R36" s="342">
        <v>38</v>
      </c>
      <c r="S36" s="342">
        <v>0</v>
      </c>
      <c r="T36" s="285">
        <v>0</v>
      </c>
    </row>
    <row r="37" spans="1:20" ht="13.5" customHeight="1">
      <c r="A37" s="40" t="s">
        <v>718</v>
      </c>
      <c r="B37" s="341">
        <f t="shared" si="7"/>
        <v>32707</v>
      </c>
      <c r="C37" s="342">
        <v>19642</v>
      </c>
      <c r="D37" s="342">
        <v>0</v>
      </c>
      <c r="E37" s="342">
        <v>1238</v>
      </c>
      <c r="F37" s="342">
        <v>11827</v>
      </c>
      <c r="G37" s="342">
        <v>32598</v>
      </c>
      <c r="H37" s="342">
        <v>32800</v>
      </c>
      <c r="I37" s="342">
        <f t="shared" si="8"/>
        <v>31759</v>
      </c>
      <c r="J37" s="342">
        <v>7484</v>
      </c>
      <c r="K37" s="342">
        <v>24275</v>
      </c>
      <c r="L37" s="342">
        <f t="shared" si="9"/>
        <v>7151</v>
      </c>
      <c r="M37" s="342">
        <v>7140</v>
      </c>
      <c r="N37" s="342">
        <v>11</v>
      </c>
      <c r="O37" s="342">
        <f t="shared" si="10"/>
        <v>24608</v>
      </c>
      <c r="P37" s="342">
        <v>344</v>
      </c>
      <c r="Q37" s="342">
        <v>24264</v>
      </c>
      <c r="R37" s="342">
        <v>1041</v>
      </c>
      <c r="S37" s="342">
        <v>0</v>
      </c>
      <c r="T37" s="285">
        <v>109</v>
      </c>
    </row>
    <row r="38" spans="1:20" ht="13.5" customHeight="1">
      <c r="A38" s="40" t="s">
        <v>719</v>
      </c>
      <c r="B38" s="341">
        <f t="shared" si="7"/>
        <v>14313</v>
      </c>
      <c r="C38" s="342">
        <v>8484</v>
      </c>
      <c r="D38" s="342">
        <v>33</v>
      </c>
      <c r="E38" s="342">
        <v>331</v>
      </c>
      <c r="F38" s="342">
        <v>5465</v>
      </c>
      <c r="G38" s="342">
        <v>14311</v>
      </c>
      <c r="H38" s="342">
        <v>14387</v>
      </c>
      <c r="I38" s="342">
        <f t="shared" si="8"/>
        <v>14170</v>
      </c>
      <c r="J38" s="342">
        <v>3534</v>
      </c>
      <c r="K38" s="342">
        <v>10636</v>
      </c>
      <c r="L38" s="342">
        <f t="shared" si="9"/>
        <v>2942</v>
      </c>
      <c r="M38" s="342">
        <v>2915</v>
      </c>
      <c r="N38" s="342">
        <v>27</v>
      </c>
      <c r="O38" s="342">
        <f t="shared" si="10"/>
        <v>11228</v>
      </c>
      <c r="P38" s="342">
        <v>619</v>
      </c>
      <c r="Q38" s="342">
        <v>10609</v>
      </c>
      <c r="R38" s="342">
        <v>217</v>
      </c>
      <c r="S38" s="342">
        <v>0</v>
      </c>
      <c r="T38" s="285">
        <v>2</v>
      </c>
    </row>
    <row r="39" spans="1:20" ht="13.5" customHeight="1">
      <c r="A39" s="40" t="s">
        <v>670</v>
      </c>
      <c r="B39" s="341">
        <f t="shared" si="7"/>
        <v>12008</v>
      </c>
      <c r="C39" s="342">
        <v>4318</v>
      </c>
      <c r="D39" s="342">
        <v>4</v>
      </c>
      <c r="E39" s="342">
        <v>191</v>
      </c>
      <c r="F39" s="342">
        <v>7495</v>
      </c>
      <c r="G39" s="342">
        <v>12008</v>
      </c>
      <c r="H39" s="342">
        <v>12094</v>
      </c>
      <c r="I39" s="342">
        <f t="shared" si="8"/>
        <v>11631</v>
      </c>
      <c r="J39" s="342">
        <v>4061</v>
      </c>
      <c r="K39" s="342">
        <v>7570</v>
      </c>
      <c r="L39" s="342">
        <f t="shared" si="9"/>
        <v>3834</v>
      </c>
      <c r="M39" s="342">
        <v>3809</v>
      </c>
      <c r="N39" s="342">
        <v>25</v>
      </c>
      <c r="O39" s="342">
        <f t="shared" si="10"/>
        <v>7797</v>
      </c>
      <c r="P39" s="342">
        <v>252</v>
      </c>
      <c r="Q39" s="342">
        <v>7545</v>
      </c>
      <c r="R39" s="342">
        <v>463</v>
      </c>
      <c r="S39" s="342">
        <v>0</v>
      </c>
      <c r="T39" s="285">
        <v>0</v>
      </c>
    </row>
    <row r="40" spans="1:20" ht="13.5" customHeight="1">
      <c r="A40" s="40" t="s">
        <v>671</v>
      </c>
      <c r="B40" s="341">
        <f t="shared" si="7"/>
        <v>4160</v>
      </c>
      <c r="C40" s="342">
        <v>1355</v>
      </c>
      <c r="D40" s="342">
        <v>0</v>
      </c>
      <c r="E40" s="342">
        <v>183</v>
      </c>
      <c r="F40" s="342">
        <v>2622</v>
      </c>
      <c r="G40" s="342">
        <v>4160</v>
      </c>
      <c r="H40" s="342">
        <v>4149</v>
      </c>
      <c r="I40" s="342">
        <f t="shared" si="8"/>
        <v>3979</v>
      </c>
      <c r="J40" s="342">
        <v>1211</v>
      </c>
      <c r="K40" s="342">
        <v>2768</v>
      </c>
      <c r="L40" s="342">
        <f t="shared" si="9"/>
        <v>1184</v>
      </c>
      <c r="M40" s="342">
        <v>1181</v>
      </c>
      <c r="N40" s="342">
        <v>3</v>
      </c>
      <c r="O40" s="342">
        <f t="shared" si="10"/>
        <v>2795</v>
      </c>
      <c r="P40" s="342">
        <v>30</v>
      </c>
      <c r="Q40" s="342">
        <v>2765</v>
      </c>
      <c r="R40" s="342">
        <v>170</v>
      </c>
      <c r="S40" s="342">
        <v>4</v>
      </c>
      <c r="T40" s="285">
        <v>0</v>
      </c>
    </row>
    <row r="41" spans="1:20" ht="6" customHeight="1">
      <c r="A41" s="40"/>
      <c r="B41" s="341"/>
      <c r="C41" s="342"/>
      <c r="D41" s="342"/>
      <c r="E41" s="342"/>
      <c r="F41" s="342"/>
      <c r="G41" s="342"/>
      <c r="H41" s="342"/>
      <c r="I41" s="342"/>
      <c r="J41" s="342"/>
      <c r="K41" s="342"/>
      <c r="L41" s="342"/>
      <c r="M41" s="342"/>
      <c r="N41" s="342"/>
      <c r="O41" s="342"/>
      <c r="P41" s="342"/>
      <c r="Q41" s="342"/>
      <c r="R41" s="342"/>
      <c r="S41" s="342"/>
      <c r="T41" s="285"/>
    </row>
    <row r="42" spans="1:20" ht="13.5" customHeight="1">
      <c r="A42" s="40" t="s">
        <v>673</v>
      </c>
      <c r="B42" s="341">
        <f aca="true" t="shared" si="11" ref="B42:B48">SUM(C42:F42)</f>
        <v>12567</v>
      </c>
      <c r="C42" s="342">
        <v>6859</v>
      </c>
      <c r="D42" s="342">
        <v>0</v>
      </c>
      <c r="E42" s="342">
        <v>45</v>
      </c>
      <c r="F42" s="342">
        <v>5663</v>
      </c>
      <c r="G42" s="342">
        <v>12556</v>
      </c>
      <c r="H42" s="342">
        <v>12556</v>
      </c>
      <c r="I42" s="342">
        <f aca="true" t="shared" si="12" ref="I42:I48">J42+K42</f>
        <v>12361</v>
      </c>
      <c r="J42" s="342">
        <v>5074</v>
      </c>
      <c r="K42" s="342">
        <v>7287</v>
      </c>
      <c r="L42" s="342">
        <f aca="true" t="shared" si="13" ref="L42:L48">M42+N42</f>
        <v>4808</v>
      </c>
      <c r="M42" s="342">
        <v>4798</v>
      </c>
      <c r="N42" s="342">
        <v>10</v>
      </c>
      <c r="O42" s="342">
        <f aca="true" t="shared" si="14" ref="O42:O48">P42+Q42</f>
        <v>7553</v>
      </c>
      <c r="P42" s="342">
        <v>276</v>
      </c>
      <c r="Q42" s="342">
        <v>7277</v>
      </c>
      <c r="R42" s="342">
        <v>195</v>
      </c>
      <c r="S42" s="342">
        <v>0</v>
      </c>
      <c r="T42" s="285">
        <v>11</v>
      </c>
    </row>
    <row r="43" spans="1:20" ht="13.5" customHeight="1">
      <c r="A43" s="40" t="s">
        <v>675</v>
      </c>
      <c r="B43" s="341">
        <f t="shared" si="11"/>
        <v>27145</v>
      </c>
      <c r="C43" s="342">
        <v>21951</v>
      </c>
      <c r="D43" s="342">
        <v>0</v>
      </c>
      <c r="E43" s="342">
        <v>163</v>
      </c>
      <c r="F43" s="342">
        <v>5031</v>
      </c>
      <c r="G43" s="342">
        <v>27081</v>
      </c>
      <c r="H43" s="342">
        <v>27081</v>
      </c>
      <c r="I43" s="342">
        <f t="shared" si="12"/>
        <v>26791</v>
      </c>
      <c r="J43" s="342">
        <v>9762</v>
      </c>
      <c r="K43" s="342">
        <v>17029</v>
      </c>
      <c r="L43" s="342">
        <f t="shared" si="13"/>
        <v>9596</v>
      </c>
      <c r="M43" s="342">
        <v>9570</v>
      </c>
      <c r="N43" s="342">
        <v>26</v>
      </c>
      <c r="O43" s="342">
        <f t="shared" si="14"/>
        <v>17195</v>
      </c>
      <c r="P43" s="342">
        <v>192</v>
      </c>
      <c r="Q43" s="342">
        <v>17003</v>
      </c>
      <c r="R43" s="342">
        <v>290</v>
      </c>
      <c r="S43" s="342">
        <v>0</v>
      </c>
      <c r="T43" s="285">
        <v>64</v>
      </c>
    </row>
    <row r="44" spans="1:20" ht="13.5" customHeight="1">
      <c r="A44" s="40" t="s">
        <v>676</v>
      </c>
      <c r="B44" s="341">
        <f t="shared" si="11"/>
        <v>8321</v>
      </c>
      <c r="C44" s="342">
        <v>5028</v>
      </c>
      <c r="D44" s="342">
        <v>0</v>
      </c>
      <c r="E44" s="342">
        <v>338</v>
      </c>
      <c r="F44" s="342">
        <v>2955</v>
      </c>
      <c r="G44" s="342">
        <v>8295</v>
      </c>
      <c r="H44" s="342">
        <v>8206</v>
      </c>
      <c r="I44" s="342">
        <f t="shared" si="12"/>
        <v>7946</v>
      </c>
      <c r="J44" s="342">
        <v>2935</v>
      </c>
      <c r="K44" s="342">
        <v>5011</v>
      </c>
      <c r="L44" s="342">
        <f t="shared" si="13"/>
        <v>2762</v>
      </c>
      <c r="M44" s="342">
        <v>2744</v>
      </c>
      <c r="N44" s="342">
        <v>18</v>
      </c>
      <c r="O44" s="342">
        <f t="shared" si="14"/>
        <v>5184</v>
      </c>
      <c r="P44" s="342">
        <v>191</v>
      </c>
      <c r="Q44" s="342">
        <v>4993</v>
      </c>
      <c r="R44" s="342">
        <v>260</v>
      </c>
      <c r="S44" s="342">
        <v>0</v>
      </c>
      <c r="T44" s="285">
        <v>26</v>
      </c>
    </row>
    <row r="45" spans="1:20" ht="13.5" customHeight="1">
      <c r="A45" s="40" t="s">
        <v>677</v>
      </c>
      <c r="B45" s="341">
        <f t="shared" si="11"/>
        <v>32417</v>
      </c>
      <c r="C45" s="342">
        <v>25923</v>
      </c>
      <c r="D45" s="342">
        <v>0</v>
      </c>
      <c r="E45" s="342">
        <v>757</v>
      </c>
      <c r="F45" s="342">
        <v>5737</v>
      </c>
      <c r="G45" s="342">
        <v>32359</v>
      </c>
      <c r="H45" s="342">
        <v>32339</v>
      </c>
      <c r="I45" s="342">
        <f t="shared" si="12"/>
        <v>31808</v>
      </c>
      <c r="J45" s="342">
        <v>12954</v>
      </c>
      <c r="K45" s="342">
        <v>18854</v>
      </c>
      <c r="L45" s="342">
        <f t="shared" si="13"/>
        <v>11818</v>
      </c>
      <c r="M45" s="342">
        <v>11795</v>
      </c>
      <c r="N45" s="342">
        <v>23</v>
      </c>
      <c r="O45" s="342">
        <f t="shared" si="14"/>
        <v>19990</v>
      </c>
      <c r="P45" s="342">
        <v>1159</v>
      </c>
      <c r="Q45" s="342">
        <v>18831</v>
      </c>
      <c r="R45" s="342">
        <v>531</v>
      </c>
      <c r="S45" s="342">
        <v>0</v>
      </c>
      <c r="T45" s="285">
        <v>58</v>
      </c>
    </row>
    <row r="46" spans="1:20" ht="13.5" customHeight="1">
      <c r="A46" s="40" t="s">
        <v>679</v>
      </c>
      <c r="B46" s="341">
        <f t="shared" si="11"/>
        <v>17470</v>
      </c>
      <c r="C46" s="342">
        <v>14792</v>
      </c>
      <c r="D46" s="342">
        <v>0</v>
      </c>
      <c r="E46" s="342">
        <v>850</v>
      </c>
      <c r="F46" s="342">
        <v>1828</v>
      </c>
      <c r="G46" s="342">
        <v>17430</v>
      </c>
      <c r="H46" s="342">
        <v>17419</v>
      </c>
      <c r="I46" s="342">
        <f t="shared" si="12"/>
        <v>16906</v>
      </c>
      <c r="J46" s="342">
        <v>2674</v>
      </c>
      <c r="K46" s="342">
        <v>14232</v>
      </c>
      <c r="L46" s="342">
        <f t="shared" si="13"/>
        <v>2579</v>
      </c>
      <c r="M46" s="342">
        <v>2573</v>
      </c>
      <c r="N46" s="342">
        <v>6</v>
      </c>
      <c r="O46" s="342">
        <f t="shared" si="14"/>
        <v>14327</v>
      </c>
      <c r="P46" s="342">
        <v>101</v>
      </c>
      <c r="Q46" s="342">
        <v>14226</v>
      </c>
      <c r="R46" s="342">
        <v>513</v>
      </c>
      <c r="S46" s="342">
        <v>0</v>
      </c>
      <c r="T46" s="285">
        <v>40</v>
      </c>
    </row>
    <row r="47" spans="1:20" ht="13.5" customHeight="1">
      <c r="A47" s="40" t="s">
        <v>681</v>
      </c>
      <c r="B47" s="341">
        <f t="shared" si="11"/>
        <v>8118</v>
      </c>
      <c r="C47" s="342">
        <v>5053</v>
      </c>
      <c r="D47" s="342">
        <v>0</v>
      </c>
      <c r="E47" s="342">
        <v>112</v>
      </c>
      <c r="F47" s="342">
        <v>2953</v>
      </c>
      <c r="G47" s="342">
        <v>7946</v>
      </c>
      <c r="H47" s="342">
        <v>7941</v>
      </c>
      <c r="I47" s="342">
        <f t="shared" si="12"/>
        <v>7780</v>
      </c>
      <c r="J47" s="342">
        <v>3885</v>
      </c>
      <c r="K47" s="342">
        <v>3895</v>
      </c>
      <c r="L47" s="342">
        <f t="shared" si="13"/>
        <v>3852</v>
      </c>
      <c r="M47" s="342">
        <v>3846</v>
      </c>
      <c r="N47" s="342">
        <v>6</v>
      </c>
      <c r="O47" s="342">
        <f t="shared" si="14"/>
        <v>3928</v>
      </c>
      <c r="P47" s="342">
        <v>39</v>
      </c>
      <c r="Q47" s="342">
        <v>3889</v>
      </c>
      <c r="R47" s="342">
        <v>161</v>
      </c>
      <c r="S47" s="342">
        <v>0</v>
      </c>
      <c r="T47" s="285">
        <v>172</v>
      </c>
    </row>
    <row r="48" spans="1:20" ht="13.5" customHeight="1">
      <c r="A48" s="40" t="s">
        <v>683</v>
      </c>
      <c r="B48" s="341">
        <f t="shared" si="11"/>
        <v>21216</v>
      </c>
      <c r="C48" s="342">
        <v>17555</v>
      </c>
      <c r="D48" s="342">
        <v>0</v>
      </c>
      <c r="E48" s="342">
        <v>440</v>
      </c>
      <c r="F48" s="342">
        <v>3221</v>
      </c>
      <c r="G48" s="342">
        <v>21202</v>
      </c>
      <c r="H48" s="342">
        <v>21176</v>
      </c>
      <c r="I48" s="342">
        <f t="shared" si="12"/>
        <v>20862</v>
      </c>
      <c r="J48" s="342">
        <v>7288</v>
      </c>
      <c r="K48" s="342">
        <v>13574</v>
      </c>
      <c r="L48" s="342">
        <f t="shared" si="13"/>
        <v>7004</v>
      </c>
      <c r="M48" s="342">
        <v>6995</v>
      </c>
      <c r="N48" s="342">
        <v>9</v>
      </c>
      <c r="O48" s="342">
        <f t="shared" si="14"/>
        <v>13858</v>
      </c>
      <c r="P48" s="342">
        <v>293</v>
      </c>
      <c r="Q48" s="342">
        <v>13565</v>
      </c>
      <c r="R48" s="342">
        <v>314</v>
      </c>
      <c r="S48" s="342">
        <v>11</v>
      </c>
      <c r="T48" s="285">
        <v>14</v>
      </c>
    </row>
    <row r="49" spans="1:20" ht="6" customHeight="1">
      <c r="A49" s="40"/>
      <c r="B49" s="341"/>
      <c r="C49" s="342"/>
      <c r="D49" s="342"/>
      <c r="E49" s="342"/>
      <c r="F49" s="342"/>
      <c r="G49" s="342"/>
      <c r="H49" s="342"/>
      <c r="I49" s="342"/>
      <c r="J49" s="342"/>
      <c r="K49" s="342"/>
      <c r="L49" s="342"/>
      <c r="M49" s="342"/>
      <c r="N49" s="342"/>
      <c r="O49" s="342"/>
      <c r="P49" s="342"/>
      <c r="Q49" s="342"/>
      <c r="R49" s="342"/>
      <c r="S49" s="342"/>
      <c r="T49" s="285"/>
    </row>
    <row r="50" spans="1:20" ht="13.5" customHeight="1">
      <c r="A50" s="40" t="s">
        <v>685</v>
      </c>
      <c r="B50" s="341">
        <f>SUM(C50:F50)</f>
        <v>10247</v>
      </c>
      <c r="C50" s="342">
        <v>1870</v>
      </c>
      <c r="D50" s="342">
        <v>173</v>
      </c>
      <c r="E50" s="342">
        <v>2298</v>
      </c>
      <c r="F50" s="342">
        <v>5906</v>
      </c>
      <c r="G50" s="342">
        <v>10244</v>
      </c>
      <c r="H50" s="342">
        <v>10231</v>
      </c>
      <c r="I50" s="342">
        <f>J50+K50</f>
        <v>10061</v>
      </c>
      <c r="J50" s="342">
        <v>4003</v>
      </c>
      <c r="K50" s="342">
        <v>6058</v>
      </c>
      <c r="L50" s="342">
        <f>M50+N50</f>
        <v>3077</v>
      </c>
      <c r="M50" s="342">
        <v>3074</v>
      </c>
      <c r="N50" s="342">
        <v>3</v>
      </c>
      <c r="O50" s="342">
        <f>P50+Q50</f>
        <v>6984</v>
      </c>
      <c r="P50" s="342">
        <v>929</v>
      </c>
      <c r="Q50" s="342">
        <v>6055</v>
      </c>
      <c r="R50" s="342">
        <v>170</v>
      </c>
      <c r="S50" s="342">
        <v>8</v>
      </c>
      <c r="T50" s="285">
        <v>3</v>
      </c>
    </row>
    <row r="51" spans="1:20" ht="13.5" customHeight="1">
      <c r="A51" s="40" t="s">
        <v>687</v>
      </c>
      <c r="B51" s="341">
        <f>SUM(C51:F51)</f>
        <v>7830</v>
      </c>
      <c r="C51" s="342">
        <v>294</v>
      </c>
      <c r="D51" s="342">
        <v>213</v>
      </c>
      <c r="E51" s="342">
        <v>581</v>
      </c>
      <c r="F51" s="342">
        <v>6742</v>
      </c>
      <c r="G51" s="342">
        <v>7778</v>
      </c>
      <c r="H51" s="342">
        <v>7726</v>
      </c>
      <c r="I51" s="342">
        <f>J51+K51</f>
        <v>7515</v>
      </c>
      <c r="J51" s="342">
        <v>2553</v>
      </c>
      <c r="K51" s="342">
        <v>4962</v>
      </c>
      <c r="L51" s="342">
        <f>M51+N51</f>
        <v>1380</v>
      </c>
      <c r="M51" s="342">
        <v>1379</v>
      </c>
      <c r="N51" s="342">
        <v>1</v>
      </c>
      <c r="O51" s="342">
        <f>P51+Q51</f>
        <v>6135</v>
      </c>
      <c r="P51" s="342">
        <v>1174</v>
      </c>
      <c r="Q51" s="342">
        <v>4961</v>
      </c>
      <c r="R51" s="342">
        <v>211</v>
      </c>
      <c r="S51" s="342">
        <v>67</v>
      </c>
      <c r="T51" s="285">
        <v>52</v>
      </c>
    </row>
    <row r="52" spans="1:20" ht="13.5" customHeight="1">
      <c r="A52" s="40" t="s">
        <v>690</v>
      </c>
      <c r="B52" s="341">
        <f>SUM(C52:F52)</f>
        <v>66183</v>
      </c>
      <c r="C52" s="342">
        <v>47417</v>
      </c>
      <c r="D52" s="342">
        <v>196</v>
      </c>
      <c r="E52" s="342">
        <v>2785</v>
      </c>
      <c r="F52" s="342">
        <v>15785</v>
      </c>
      <c r="G52" s="342">
        <v>65687</v>
      </c>
      <c r="H52" s="342">
        <v>65751</v>
      </c>
      <c r="I52" s="342">
        <f>J52+K52</f>
        <v>64012</v>
      </c>
      <c r="J52" s="342">
        <v>10899</v>
      </c>
      <c r="K52" s="342">
        <v>53113</v>
      </c>
      <c r="L52" s="342">
        <f>M52+N52</f>
        <v>9216</v>
      </c>
      <c r="M52" s="342">
        <v>9200</v>
      </c>
      <c r="N52" s="342">
        <v>16</v>
      </c>
      <c r="O52" s="342">
        <f>P52+Q52</f>
        <v>54796</v>
      </c>
      <c r="P52" s="342">
        <v>1699</v>
      </c>
      <c r="Q52" s="342">
        <v>53097</v>
      </c>
      <c r="R52" s="342">
        <v>1739</v>
      </c>
      <c r="S52" s="342">
        <v>20</v>
      </c>
      <c r="T52" s="285">
        <v>496</v>
      </c>
    </row>
    <row r="53" spans="1:20" ht="13.5" customHeight="1">
      <c r="A53" s="40" t="s">
        <v>692</v>
      </c>
      <c r="B53" s="341">
        <f>SUM(C53:F53)</f>
        <v>10081</v>
      </c>
      <c r="C53" s="342">
        <v>747</v>
      </c>
      <c r="D53" s="342">
        <v>968</v>
      </c>
      <c r="E53" s="342">
        <v>1675</v>
      </c>
      <c r="F53" s="342">
        <v>6691</v>
      </c>
      <c r="G53" s="342">
        <v>10009</v>
      </c>
      <c r="H53" s="342">
        <v>9992</v>
      </c>
      <c r="I53" s="342">
        <f>J53+K53</f>
        <v>9831</v>
      </c>
      <c r="J53" s="342">
        <v>5418</v>
      </c>
      <c r="K53" s="342">
        <v>4413</v>
      </c>
      <c r="L53" s="342">
        <f>M53+N53</f>
        <v>5239</v>
      </c>
      <c r="M53" s="342">
        <v>5234</v>
      </c>
      <c r="N53" s="342">
        <v>5</v>
      </c>
      <c r="O53" s="342">
        <f>P53+Q53</f>
        <v>4592</v>
      </c>
      <c r="P53" s="342">
        <v>184</v>
      </c>
      <c r="Q53" s="342">
        <v>4408</v>
      </c>
      <c r="R53" s="342">
        <v>161</v>
      </c>
      <c r="S53" s="342">
        <v>0</v>
      </c>
      <c r="T53" s="285">
        <v>72</v>
      </c>
    </row>
    <row r="54" spans="1:20" ht="13.5" customHeight="1">
      <c r="A54" s="40" t="s">
        <v>693</v>
      </c>
      <c r="B54" s="341">
        <f>SUM(C54:F54)</f>
        <v>26836</v>
      </c>
      <c r="C54" s="342">
        <v>6273</v>
      </c>
      <c r="D54" s="342">
        <v>1270</v>
      </c>
      <c r="E54" s="342">
        <v>9273</v>
      </c>
      <c r="F54" s="342">
        <v>10020</v>
      </c>
      <c r="G54" s="342">
        <v>26714</v>
      </c>
      <c r="H54" s="342">
        <v>26615</v>
      </c>
      <c r="I54" s="342">
        <f>J54+K54</f>
        <v>25698</v>
      </c>
      <c r="J54" s="342">
        <v>4805</v>
      </c>
      <c r="K54" s="342">
        <v>20893</v>
      </c>
      <c r="L54" s="342">
        <f>M54+N54</f>
        <v>4359</v>
      </c>
      <c r="M54" s="342">
        <v>4356</v>
      </c>
      <c r="N54" s="342">
        <v>3</v>
      </c>
      <c r="O54" s="342">
        <f>P54+Q54</f>
        <v>21339</v>
      </c>
      <c r="P54" s="342">
        <v>449</v>
      </c>
      <c r="Q54" s="342">
        <v>20890</v>
      </c>
      <c r="R54" s="342">
        <v>917</v>
      </c>
      <c r="S54" s="342">
        <v>0</v>
      </c>
      <c r="T54" s="285">
        <v>122</v>
      </c>
    </row>
    <row r="55" spans="1:20" ht="6" customHeight="1">
      <c r="A55" s="40"/>
      <c r="B55" s="341"/>
      <c r="C55" s="342"/>
      <c r="D55" s="342"/>
      <c r="E55" s="342"/>
      <c r="F55" s="342"/>
      <c r="G55" s="342"/>
      <c r="H55" s="342"/>
      <c r="I55" s="342"/>
      <c r="J55" s="342"/>
      <c r="K55" s="342"/>
      <c r="L55" s="342"/>
      <c r="M55" s="342"/>
      <c r="N55" s="342"/>
      <c r="O55" s="342"/>
      <c r="P55" s="342"/>
      <c r="Q55" s="342"/>
      <c r="R55" s="342"/>
      <c r="S55" s="342"/>
      <c r="T55" s="285"/>
    </row>
    <row r="56" spans="1:20" ht="13.5" customHeight="1">
      <c r="A56" s="40" t="s">
        <v>696</v>
      </c>
      <c r="B56" s="341">
        <f aca="true" t="shared" si="15" ref="B56:B67">SUM(C56:F56)</f>
        <v>14285</v>
      </c>
      <c r="C56" s="342">
        <v>9871</v>
      </c>
      <c r="D56" s="342">
        <v>35</v>
      </c>
      <c r="E56" s="342">
        <v>512</v>
      </c>
      <c r="F56" s="342">
        <v>3867</v>
      </c>
      <c r="G56" s="342">
        <v>14285</v>
      </c>
      <c r="H56" s="342">
        <v>14285</v>
      </c>
      <c r="I56" s="342">
        <f aca="true" t="shared" si="16" ref="I56:I67">J56+K56</f>
        <v>13649</v>
      </c>
      <c r="J56" s="342">
        <v>3802</v>
      </c>
      <c r="K56" s="342">
        <v>9847</v>
      </c>
      <c r="L56" s="342">
        <f aca="true" t="shared" si="17" ref="L56:L67">M56+N56</f>
        <v>3737</v>
      </c>
      <c r="M56" s="342">
        <v>3735</v>
      </c>
      <c r="N56" s="342">
        <v>2</v>
      </c>
      <c r="O56" s="342">
        <f aca="true" t="shared" si="18" ref="O56:O67">P56+Q56</f>
        <v>9912</v>
      </c>
      <c r="P56" s="342">
        <v>67</v>
      </c>
      <c r="Q56" s="342">
        <v>9845</v>
      </c>
      <c r="R56" s="342">
        <v>636</v>
      </c>
      <c r="S56" s="342">
        <v>0</v>
      </c>
      <c r="T56" s="285">
        <v>0</v>
      </c>
    </row>
    <row r="57" spans="1:20" ht="13.5" customHeight="1">
      <c r="A57" s="40" t="s">
        <v>698</v>
      </c>
      <c r="B57" s="341">
        <f t="shared" si="15"/>
        <v>0</v>
      </c>
      <c r="C57" s="342">
        <v>0</v>
      </c>
      <c r="D57" s="342">
        <v>0</v>
      </c>
      <c r="E57" s="342">
        <v>0</v>
      </c>
      <c r="F57" s="342">
        <v>0</v>
      </c>
      <c r="G57" s="342">
        <v>0</v>
      </c>
      <c r="H57" s="342">
        <v>0</v>
      </c>
      <c r="I57" s="342">
        <f t="shared" si="16"/>
        <v>0</v>
      </c>
      <c r="J57" s="342">
        <f>K57+L57</f>
        <v>0</v>
      </c>
      <c r="K57" s="342">
        <f>L57+M57</f>
        <v>0</v>
      </c>
      <c r="L57" s="342">
        <f t="shared" si="17"/>
        <v>0</v>
      </c>
      <c r="M57" s="342">
        <v>0</v>
      </c>
      <c r="N57" s="342">
        <v>0</v>
      </c>
      <c r="O57" s="342">
        <f t="shared" si="18"/>
        <v>0</v>
      </c>
      <c r="P57" s="342">
        <v>0</v>
      </c>
      <c r="Q57" s="342">
        <v>0</v>
      </c>
      <c r="R57" s="342">
        <v>0</v>
      </c>
      <c r="S57" s="342">
        <v>0</v>
      </c>
      <c r="T57" s="285">
        <v>0</v>
      </c>
    </row>
    <row r="58" spans="1:20" ht="13.5" customHeight="1">
      <c r="A58" s="40" t="s">
        <v>700</v>
      </c>
      <c r="B58" s="341">
        <f t="shared" si="15"/>
        <v>1086</v>
      </c>
      <c r="C58" s="342">
        <v>380</v>
      </c>
      <c r="D58" s="342">
        <v>0</v>
      </c>
      <c r="E58" s="342">
        <v>139</v>
      </c>
      <c r="F58" s="342">
        <v>567</v>
      </c>
      <c r="G58" s="342">
        <v>1086</v>
      </c>
      <c r="H58" s="342">
        <v>1086</v>
      </c>
      <c r="I58" s="342">
        <f t="shared" si="16"/>
        <v>1069</v>
      </c>
      <c r="J58" s="342">
        <v>646</v>
      </c>
      <c r="K58" s="342">
        <v>423</v>
      </c>
      <c r="L58" s="342">
        <f t="shared" si="17"/>
        <v>638</v>
      </c>
      <c r="M58" s="342">
        <v>637</v>
      </c>
      <c r="N58" s="342">
        <v>1</v>
      </c>
      <c r="O58" s="342">
        <f t="shared" si="18"/>
        <v>431</v>
      </c>
      <c r="P58" s="342">
        <v>9</v>
      </c>
      <c r="Q58" s="342">
        <v>422</v>
      </c>
      <c r="R58" s="342">
        <v>17</v>
      </c>
      <c r="S58" s="342">
        <v>0</v>
      </c>
      <c r="T58" s="285">
        <v>0</v>
      </c>
    </row>
    <row r="59" spans="1:20" ht="13.5" customHeight="1">
      <c r="A59" s="40" t="s">
        <v>701</v>
      </c>
      <c r="B59" s="341">
        <f t="shared" si="15"/>
        <v>4385</v>
      </c>
      <c r="C59" s="342">
        <v>1981</v>
      </c>
      <c r="D59" s="342">
        <v>0</v>
      </c>
      <c r="E59" s="342">
        <v>162</v>
      </c>
      <c r="F59" s="342">
        <v>2242</v>
      </c>
      <c r="G59" s="342">
        <v>4228</v>
      </c>
      <c r="H59" s="342">
        <v>4149</v>
      </c>
      <c r="I59" s="342">
        <f t="shared" si="16"/>
        <v>3525</v>
      </c>
      <c r="J59" s="342">
        <v>1732</v>
      </c>
      <c r="K59" s="342">
        <v>1793</v>
      </c>
      <c r="L59" s="342">
        <f t="shared" si="17"/>
        <v>1709</v>
      </c>
      <c r="M59" s="342">
        <v>1703</v>
      </c>
      <c r="N59" s="342">
        <v>6</v>
      </c>
      <c r="O59" s="342">
        <f t="shared" si="18"/>
        <v>1816</v>
      </c>
      <c r="P59" s="342">
        <v>29</v>
      </c>
      <c r="Q59" s="342">
        <v>1787</v>
      </c>
      <c r="R59" s="342">
        <v>624</v>
      </c>
      <c r="S59" s="342">
        <v>78</v>
      </c>
      <c r="T59" s="285">
        <v>157</v>
      </c>
    </row>
    <row r="60" spans="1:20" ht="13.5" customHeight="1">
      <c r="A60" s="40" t="s">
        <v>703</v>
      </c>
      <c r="B60" s="341">
        <f t="shared" si="15"/>
        <v>3716</v>
      </c>
      <c r="C60" s="342">
        <v>1643</v>
      </c>
      <c r="D60" s="342">
        <v>0</v>
      </c>
      <c r="E60" s="342">
        <v>196</v>
      </c>
      <c r="F60" s="342">
        <v>1877</v>
      </c>
      <c r="G60" s="342">
        <v>3699</v>
      </c>
      <c r="H60" s="342">
        <v>3718</v>
      </c>
      <c r="I60" s="342">
        <f t="shared" si="16"/>
        <v>3650</v>
      </c>
      <c r="J60" s="342">
        <v>1616</v>
      </c>
      <c r="K60" s="342">
        <v>2034</v>
      </c>
      <c r="L60" s="342">
        <f t="shared" si="17"/>
        <v>1605</v>
      </c>
      <c r="M60" s="342">
        <v>1601</v>
      </c>
      <c r="N60" s="342">
        <v>4</v>
      </c>
      <c r="O60" s="342">
        <f t="shared" si="18"/>
        <v>2045</v>
      </c>
      <c r="P60" s="342">
        <v>15</v>
      </c>
      <c r="Q60" s="342">
        <v>2030</v>
      </c>
      <c r="R60" s="342">
        <v>68</v>
      </c>
      <c r="S60" s="342">
        <v>0</v>
      </c>
      <c r="T60" s="285">
        <v>17</v>
      </c>
    </row>
    <row r="61" spans="1:20" ht="13.5" customHeight="1">
      <c r="A61" s="40" t="s">
        <v>705</v>
      </c>
      <c r="B61" s="341">
        <f t="shared" si="15"/>
        <v>0</v>
      </c>
      <c r="C61" s="342">
        <v>0</v>
      </c>
      <c r="D61" s="342">
        <v>0</v>
      </c>
      <c r="E61" s="342">
        <v>0</v>
      </c>
      <c r="F61" s="342">
        <v>0</v>
      </c>
      <c r="G61" s="342">
        <v>0</v>
      </c>
      <c r="H61" s="342">
        <v>0</v>
      </c>
      <c r="I61" s="342">
        <f t="shared" si="16"/>
        <v>0</v>
      </c>
      <c r="J61" s="342">
        <f>K61+L61</f>
        <v>0</v>
      </c>
      <c r="K61" s="342">
        <f>L61+M61</f>
        <v>0</v>
      </c>
      <c r="L61" s="342">
        <f t="shared" si="17"/>
        <v>0</v>
      </c>
      <c r="M61" s="342">
        <v>0</v>
      </c>
      <c r="N61" s="342">
        <v>0</v>
      </c>
      <c r="O61" s="342">
        <f t="shared" si="18"/>
        <v>0</v>
      </c>
      <c r="P61" s="342">
        <v>0</v>
      </c>
      <c r="Q61" s="342">
        <v>0</v>
      </c>
      <c r="R61" s="342">
        <v>0</v>
      </c>
      <c r="S61" s="342">
        <v>0</v>
      </c>
      <c r="T61" s="285">
        <v>0</v>
      </c>
    </row>
    <row r="62" spans="1:20" ht="13.5" customHeight="1">
      <c r="A62" s="40" t="s">
        <v>707</v>
      </c>
      <c r="B62" s="341">
        <f t="shared" si="15"/>
        <v>49128</v>
      </c>
      <c r="C62" s="342">
        <v>35195</v>
      </c>
      <c r="D62" s="342">
        <v>71</v>
      </c>
      <c r="E62" s="342">
        <v>2695</v>
      </c>
      <c r="F62" s="342">
        <v>11167</v>
      </c>
      <c r="G62" s="342">
        <v>49125</v>
      </c>
      <c r="H62" s="342">
        <v>49195</v>
      </c>
      <c r="I62" s="342">
        <f t="shared" si="16"/>
        <v>47508</v>
      </c>
      <c r="J62" s="342">
        <v>5974</v>
      </c>
      <c r="K62" s="342">
        <v>41534</v>
      </c>
      <c r="L62" s="342">
        <f t="shared" si="17"/>
        <v>5439</v>
      </c>
      <c r="M62" s="342">
        <v>5379</v>
      </c>
      <c r="N62" s="342">
        <v>60</v>
      </c>
      <c r="O62" s="342">
        <f t="shared" si="18"/>
        <v>42069</v>
      </c>
      <c r="P62" s="342">
        <v>595</v>
      </c>
      <c r="Q62" s="342">
        <v>41474</v>
      </c>
      <c r="R62" s="342">
        <v>1687</v>
      </c>
      <c r="S62" s="342">
        <v>0</v>
      </c>
      <c r="T62" s="285">
        <v>3</v>
      </c>
    </row>
    <row r="63" spans="1:20" ht="13.5" customHeight="1">
      <c r="A63" s="40" t="s">
        <v>710</v>
      </c>
      <c r="B63" s="341">
        <f t="shared" si="15"/>
        <v>22550</v>
      </c>
      <c r="C63" s="342">
        <v>6670</v>
      </c>
      <c r="D63" s="342">
        <v>260</v>
      </c>
      <c r="E63" s="342">
        <v>726</v>
      </c>
      <c r="F63" s="342">
        <v>14894</v>
      </c>
      <c r="G63" s="342">
        <v>22550</v>
      </c>
      <c r="H63" s="342">
        <v>22573</v>
      </c>
      <c r="I63" s="342">
        <f t="shared" si="16"/>
        <v>21652</v>
      </c>
      <c r="J63" s="342">
        <v>9091</v>
      </c>
      <c r="K63" s="342">
        <v>12561</v>
      </c>
      <c r="L63" s="342">
        <f t="shared" si="17"/>
        <v>9118</v>
      </c>
      <c r="M63" s="342">
        <v>9055</v>
      </c>
      <c r="N63" s="342">
        <v>63</v>
      </c>
      <c r="O63" s="342">
        <f t="shared" si="18"/>
        <v>12534</v>
      </c>
      <c r="P63" s="342">
        <v>36</v>
      </c>
      <c r="Q63" s="342">
        <v>12498</v>
      </c>
      <c r="R63" s="342">
        <v>921</v>
      </c>
      <c r="S63" s="342">
        <v>0</v>
      </c>
      <c r="T63" s="285">
        <v>0</v>
      </c>
    </row>
    <row r="64" spans="1:20" ht="13.5" customHeight="1">
      <c r="A64" s="40" t="s">
        <v>712</v>
      </c>
      <c r="B64" s="341">
        <f t="shared" si="15"/>
        <v>10815</v>
      </c>
      <c r="C64" s="342">
        <v>5552</v>
      </c>
      <c r="D64" s="342">
        <v>0</v>
      </c>
      <c r="E64" s="342">
        <v>392</v>
      </c>
      <c r="F64" s="342">
        <v>4871</v>
      </c>
      <c r="G64" s="342">
        <v>10761</v>
      </c>
      <c r="H64" s="342">
        <v>10754</v>
      </c>
      <c r="I64" s="342">
        <f t="shared" si="16"/>
        <v>9791</v>
      </c>
      <c r="J64" s="342">
        <v>4998</v>
      </c>
      <c r="K64" s="342">
        <v>4793</v>
      </c>
      <c r="L64" s="342">
        <f t="shared" si="17"/>
        <v>4965</v>
      </c>
      <c r="M64" s="342">
        <v>4953</v>
      </c>
      <c r="N64" s="342">
        <v>12</v>
      </c>
      <c r="O64" s="342">
        <f t="shared" si="18"/>
        <v>4826</v>
      </c>
      <c r="P64" s="342">
        <v>45</v>
      </c>
      <c r="Q64" s="342">
        <v>4781</v>
      </c>
      <c r="R64" s="342">
        <v>963</v>
      </c>
      <c r="S64" s="342">
        <v>0</v>
      </c>
      <c r="T64" s="285">
        <v>54</v>
      </c>
    </row>
    <row r="65" spans="1:20" ht="13.5" customHeight="1">
      <c r="A65" s="40" t="s">
        <v>714</v>
      </c>
      <c r="B65" s="341">
        <f t="shared" si="15"/>
        <v>16901</v>
      </c>
      <c r="C65" s="342">
        <v>12013</v>
      </c>
      <c r="D65" s="342">
        <v>0</v>
      </c>
      <c r="E65" s="342">
        <v>184</v>
      </c>
      <c r="F65" s="342">
        <v>4704</v>
      </c>
      <c r="G65" s="342">
        <v>16901</v>
      </c>
      <c r="H65" s="342">
        <v>16886</v>
      </c>
      <c r="I65" s="342">
        <f t="shared" si="16"/>
        <v>16248</v>
      </c>
      <c r="J65" s="342">
        <v>6590</v>
      </c>
      <c r="K65" s="342">
        <v>9658</v>
      </c>
      <c r="L65" s="342">
        <f t="shared" si="17"/>
        <v>6576</v>
      </c>
      <c r="M65" s="342">
        <v>6557</v>
      </c>
      <c r="N65" s="342">
        <v>19</v>
      </c>
      <c r="O65" s="342">
        <f t="shared" si="18"/>
        <v>9672</v>
      </c>
      <c r="P65" s="342">
        <v>33</v>
      </c>
      <c r="Q65" s="342">
        <v>9639</v>
      </c>
      <c r="R65" s="342">
        <v>638</v>
      </c>
      <c r="S65" s="342">
        <v>0</v>
      </c>
      <c r="T65" s="285">
        <v>0</v>
      </c>
    </row>
    <row r="66" spans="1:20" ht="13.5" customHeight="1">
      <c r="A66" s="40" t="s">
        <v>715</v>
      </c>
      <c r="B66" s="341">
        <f t="shared" si="15"/>
        <v>2121</v>
      </c>
      <c r="C66" s="342">
        <v>229</v>
      </c>
      <c r="D66" s="342">
        <v>0</v>
      </c>
      <c r="E66" s="342">
        <v>207</v>
      </c>
      <c r="F66" s="342">
        <v>1685</v>
      </c>
      <c r="G66" s="342">
        <v>2121</v>
      </c>
      <c r="H66" s="342">
        <v>2125</v>
      </c>
      <c r="I66" s="342">
        <f t="shared" si="16"/>
        <v>2004</v>
      </c>
      <c r="J66" s="342">
        <v>1555</v>
      </c>
      <c r="K66" s="342">
        <v>449</v>
      </c>
      <c r="L66" s="342">
        <f t="shared" si="17"/>
        <v>1510</v>
      </c>
      <c r="M66" s="342">
        <v>1510</v>
      </c>
      <c r="N66" s="342">
        <v>0</v>
      </c>
      <c r="O66" s="342">
        <f t="shared" si="18"/>
        <v>494</v>
      </c>
      <c r="P66" s="342">
        <v>45</v>
      </c>
      <c r="Q66" s="342">
        <v>449</v>
      </c>
      <c r="R66" s="342">
        <v>121</v>
      </c>
      <c r="S66" s="342">
        <v>0</v>
      </c>
      <c r="T66" s="285">
        <v>0</v>
      </c>
    </row>
    <row r="67" spans="1:20" ht="13.5" customHeight="1">
      <c r="A67" s="139" t="s">
        <v>717</v>
      </c>
      <c r="B67" s="344">
        <f t="shared" si="15"/>
        <v>14490</v>
      </c>
      <c r="C67" s="345">
        <v>9804</v>
      </c>
      <c r="D67" s="345">
        <v>0</v>
      </c>
      <c r="E67" s="345">
        <v>252</v>
      </c>
      <c r="F67" s="345">
        <v>4434</v>
      </c>
      <c r="G67" s="345">
        <v>14490</v>
      </c>
      <c r="H67" s="345">
        <v>14499</v>
      </c>
      <c r="I67" s="345">
        <f t="shared" si="16"/>
        <v>14023</v>
      </c>
      <c r="J67" s="345">
        <v>5401</v>
      </c>
      <c r="K67" s="345">
        <v>8622</v>
      </c>
      <c r="L67" s="345">
        <f t="shared" si="17"/>
        <v>5343</v>
      </c>
      <c r="M67" s="345">
        <v>5340</v>
      </c>
      <c r="N67" s="345">
        <v>3</v>
      </c>
      <c r="O67" s="345">
        <f t="shared" si="18"/>
        <v>8680</v>
      </c>
      <c r="P67" s="345">
        <v>61</v>
      </c>
      <c r="Q67" s="345">
        <v>8619</v>
      </c>
      <c r="R67" s="345">
        <v>476</v>
      </c>
      <c r="S67" s="345">
        <v>0</v>
      </c>
      <c r="T67" s="361">
        <v>0</v>
      </c>
    </row>
    <row r="68" ht="12">
      <c r="A68" s="32" t="s">
        <v>889</v>
      </c>
    </row>
  </sheetData>
  <mergeCells count="16">
    <mergeCell ref="A3:A6"/>
    <mergeCell ref="G4:G6"/>
    <mergeCell ref="H5:H6"/>
    <mergeCell ref="J5:K5"/>
    <mergeCell ref="B3:F4"/>
    <mergeCell ref="B5:B6"/>
    <mergeCell ref="C5:C6"/>
    <mergeCell ref="E5:E6"/>
    <mergeCell ref="F5:F6"/>
    <mergeCell ref="T3:T6"/>
    <mergeCell ref="S4:S6"/>
    <mergeCell ref="R4:R6"/>
    <mergeCell ref="O5:Q5"/>
    <mergeCell ref="G3:S3"/>
    <mergeCell ref="H4:Q4"/>
    <mergeCell ref="L5:N5"/>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9.00390625" defaultRowHeight="13.5"/>
  <cols>
    <col min="1" max="1" width="2.625" style="363" customWidth="1"/>
    <col min="2" max="2" width="14.25390625" style="363" customWidth="1"/>
    <col min="3" max="9" width="8.125" style="363" customWidth="1"/>
    <col min="10" max="15" width="6.125" style="363" customWidth="1"/>
    <col min="16" max="16384" width="9.00390625" style="363" customWidth="1"/>
  </cols>
  <sheetData>
    <row r="2" ht="18" customHeight="1">
      <c r="A2" s="362" t="s">
        <v>947</v>
      </c>
    </row>
    <row r="3" ht="18" customHeight="1">
      <c r="A3" s="362" t="s">
        <v>922</v>
      </c>
    </row>
    <row r="4" ht="12.75" thickBot="1"/>
    <row r="5" spans="2:15" ht="18" customHeight="1" thickTop="1">
      <c r="B5" s="364"/>
      <c r="C5" s="1357" t="s">
        <v>891</v>
      </c>
      <c r="D5" s="1361" t="s">
        <v>892</v>
      </c>
      <c r="E5" s="1362"/>
      <c r="F5" s="1362"/>
      <c r="G5" s="1362"/>
      <c r="H5" s="1362"/>
      <c r="I5" s="1363"/>
      <c r="J5" s="1361" t="s">
        <v>893</v>
      </c>
      <c r="K5" s="1362"/>
      <c r="L5" s="1362"/>
      <c r="M5" s="1362"/>
      <c r="N5" s="1362"/>
      <c r="O5" s="1363"/>
    </row>
    <row r="6" spans="2:15" ht="18" customHeight="1">
      <c r="B6" s="365" t="s">
        <v>783</v>
      </c>
      <c r="C6" s="1358"/>
      <c r="D6" s="366" t="s">
        <v>894</v>
      </c>
      <c r="E6" s="366" t="s">
        <v>895</v>
      </c>
      <c r="F6" s="366" t="s">
        <v>896</v>
      </c>
      <c r="G6" s="366" t="s">
        <v>896</v>
      </c>
      <c r="H6" s="366" t="s">
        <v>897</v>
      </c>
      <c r="I6" s="366" t="s">
        <v>898</v>
      </c>
      <c r="J6" s="367" t="s">
        <v>923</v>
      </c>
      <c r="K6" s="368">
        <v>30</v>
      </c>
      <c r="L6" s="368">
        <v>90</v>
      </c>
      <c r="M6" s="368">
        <v>150</v>
      </c>
      <c r="N6" s="368">
        <v>200</v>
      </c>
      <c r="O6" s="368">
        <v>250</v>
      </c>
    </row>
    <row r="7" spans="2:15" ht="18" customHeight="1">
      <c r="B7" s="365" t="s">
        <v>899</v>
      </c>
      <c r="C7" s="1359" t="s">
        <v>924</v>
      </c>
      <c r="D7" s="370"/>
      <c r="E7" s="370"/>
      <c r="F7" s="370" t="s">
        <v>900</v>
      </c>
      <c r="G7" s="370" t="s">
        <v>901</v>
      </c>
      <c r="H7" s="370"/>
      <c r="I7" s="370" t="s">
        <v>902</v>
      </c>
      <c r="J7" s="370"/>
      <c r="K7" s="371" t="s">
        <v>925</v>
      </c>
      <c r="L7" s="372" t="s">
        <v>903</v>
      </c>
      <c r="M7" s="372" t="s">
        <v>903</v>
      </c>
      <c r="N7" s="372" t="s">
        <v>903</v>
      </c>
      <c r="O7" s="370"/>
    </row>
    <row r="8" spans="2:15" ht="18" customHeight="1">
      <c r="B8" s="373" t="s">
        <v>904</v>
      </c>
      <c r="C8" s="1360"/>
      <c r="D8" s="374" t="s">
        <v>905</v>
      </c>
      <c r="E8" s="374" t="s">
        <v>906</v>
      </c>
      <c r="F8" s="374" t="s">
        <v>907</v>
      </c>
      <c r="G8" s="374" t="s">
        <v>907</v>
      </c>
      <c r="H8" s="374" t="s">
        <v>905</v>
      </c>
      <c r="I8" s="374" t="s">
        <v>908</v>
      </c>
      <c r="J8" s="374" t="s">
        <v>926</v>
      </c>
      <c r="K8" s="375">
        <v>89</v>
      </c>
      <c r="L8" s="376">
        <v>149</v>
      </c>
      <c r="M8" s="376">
        <v>199</v>
      </c>
      <c r="N8" s="376">
        <v>249</v>
      </c>
      <c r="O8" s="374" t="s">
        <v>909</v>
      </c>
    </row>
    <row r="9" spans="2:15" ht="15" customHeight="1">
      <c r="B9" s="369" t="s">
        <v>927</v>
      </c>
      <c r="C9" s="377">
        <f>SUM(D9:I9)</f>
        <v>743</v>
      </c>
      <c r="D9" s="378">
        <v>720</v>
      </c>
      <c r="E9" s="378">
        <v>8</v>
      </c>
      <c r="F9" s="378">
        <v>0</v>
      </c>
      <c r="G9" s="378">
        <v>3</v>
      </c>
      <c r="H9" s="378">
        <v>10</v>
      </c>
      <c r="I9" s="378">
        <v>2</v>
      </c>
      <c r="J9" s="378">
        <v>0</v>
      </c>
      <c r="K9" s="378">
        <v>160</v>
      </c>
      <c r="L9" s="378">
        <v>150</v>
      </c>
      <c r="M9" s="378">
        <v>280</v>
      </c>
      <c r="N9" s="378">
        <v>122</v>
      </c>
      <c r="O9" s="379">
        <v>31</v>
      </c>
    </row>
    <row r="10" spans="2:15" ht="15" customHeight="1">
      <c r="B10" s="380" t="s">
        <v>928</v>
      </c>
      <c r="C10" s="381">
        <v>730</v>
      </c>
      <c r="D10" s="382">
        <v>705</v>
      </c>
      <c r="E10" s="382">
        <v>9</v>
      </c>
      <c r="F10" s="382">
        <v>0</v>
      </c>
      <c r="G10" s="382">
        <v>2</v>
      </c>
      <c r="H10" s="382">
        <v>11</v>
      </c>
      <c r="I10" s="382">
        <v>2</v>
      </c>
      <c r="J10" s="382">
        <v>2</v>
      </c>
      <c r="K10" s="382">
        <v>151</v>
      </c>
      <c r="L10" s="382">
        <v>206</v>
      </c>
      <c r="M10" s="382">
        <v>167</v>
      </c>
      <c r="N10" s="382">
        <v>84</v>
      </c>
      <c r="O10" s="383">
        <v>120</v>
      </c>
    </row>
    <row r="11" spans="2:15" ht="15" customHeight="1">
      <c r="B11" s="380" t="s">
        <v>929</v>
      </c>
      <c r="C11" s="381">
        <f>SUM(D11:I11)</f>
        <v>702</v>
      </c>
      <c r="D11" s="382">
        <v>677</v>
      </c>
      <c r="E11" s="382">
        <v>9</v>
      </c>
      <c r="F11" s="382">
        <v>0</v>
      </c>
      <c r="G11" s="382">
        <v>2</v>
      </c>
      <c r="H11" s="382">
        <v>11</v>
      </c>
      <c r="I11" s="382">
        <v>3</v>
      </c>
      <c r="J11" s="382">
        <v>2</v>
      </c>
      <c r="K11" s="382">
        <v>211</v>
      </c>
      <c r="L11" s="382">
        <v>208</v>
      </c>
      <c r="M11" s="382">
        <v>135</v>
      </c>
      <c r="N11" s="382">
        <v>42</v>
      </c>
      <c r="O11" s="383">
        <v>104</v>
      </c>
    </row>
    <row r="12" spans="2:15" ht="15" customHeight="1">
      <c r="B12" s="380" t="s">
        <v>930</v>
      </c>
      <c r="C12" s="381">
        <f>SUM(D12:I12)</f>
        <v>688</v>
      </c>
      <c r="D12" s="382">
        <v>666</v>
      </c>
      <c r="E12" s="382">
        <v>9</v>
      </c>
      <c r="F12" s="382">
        <v>0</v>
      </c>
      <c r="G12" s="382">
        <v>2</v>
      </c>
      <c r="H12" s="382">
        <v>8</v>
      </c>
      <c r="I12" s="382">
        <v>3</v>
      </c>
      <c r="J12" s="382">
        <v>2</v>
      </c>
      <c r="K12" s="382">
        <v>232</v>
      </c>
      <c r="L12" s="382">
        <v>284</v>
      </c>
      <c r="M12" s="382">
        <v>128</v>
      </c>
      <c r="N12" s="382">
        <v>29</v>
      </c>
      <c r="O12" s="383">
        <v>13</v>
      </c>
    </row>
    <row r="13" spans="1:15" s="390" customFormat="1" ht="15" customHeight="1">
      <c r="A13" s="384"/>
      <c r="B13" s="385">
        <v>61</v>
      </c>
      <c r="C13" s="386">
        <f>SUM(D13:I13)</f>
        <v>677</v>
      </c>
      <c r="D13" s="387">
        <f aca="true" t="shared" si="0" ref="D13:O13">SUM(D16:D31)</f>
        <v>657</v>
      </c>
      <c r="E13" s="387">
        <f t="shared" si="0"/>
        <v>7</v>
      </c>
      <c r="F13" s="387">
        <f t="shared" si="0"/>
        <v>0</v>
      </c>
      <c r="G13" s="387">
        <f t="shared" si="0"/>
        <v>2</v>
      </c>
      <c r="H13" s="387">
        <f t="shared" si="0"/>
        <v>8</v>
      </c>
      <c r="I13" s="387">
        <f t="shared" si="0"/>
        <v>3</v>
      </c>
      <c r="J13" s="387">
        <f t="shared" si="0"/>
        <v>2</v>
      </c>
      <c r="K13" s="388">
        <f t="shared" si="0"/>
        <v>259</v>
      </c>
      <c r="L13" s="387">
        <f t="shared" si="0"/>
        <v>262</v>
      </c>
      <c r="M13" s="387">
        <f t="shared" si="0"/>
        <v>114</v>
      </c>
      <c r="N13" s="387">
        <f t="shared" si="0"/>
        <v>28</v>
      </c>
      <c r="O13" s="389">
        <f t="shared" si="0"/>
        <v>12</v>
      </c>
    </row>
    <row r="14" spans="1:15" ht="9.75" customHeight="1">
      <c r="A14" s="391"/>
      <c r="B14" s="392"/>
      <c r="C14" s="393"/>
      <c r="D14" s="394"/>
      <c r="E14" s="394"/>
      <c r="F14" s="394"/>
      <c r="G14" s="394"/>
      <c r="H14" s="394"/>
      <c r="I14" s="394"/>
      <c r="J14" s="394"/>
      <c r="K14" s="394"/>
      <c r="L14" s="394"/>
      <c r="M14" s="394"/>
      <c r="N14" s="394"/>
      <c r="O14" s="395"/>
    </row>
    <row r="15" spans="2:15" ht="24" customHeight="1">
      <c r="B15" s="371" t="s">
        <v>910</v>
      </c>
      <c r="C15" s="381"/>
      <c r="D15" s="382"/>
      <c r="E15" s="382"/>
      <c r="F15" s="382"/>
      <c r="G15" s="382"/>
      <c r="H15" s="382"/>
      <c r="I15" s="382"/>
      <c r="J15" s="382"/>
      <c r="K15" s="382"/>
      <c r="L15" s="382"/>
      <c r="M15" s="382"/>
      <c r="N15" s="382"/>
      <c r="O15" s="383"/>
    </row>
    <row r="16" spans="2:15" ht="13.5" customHeight="1">
      <c r="B16" s="370" t="s">
        <v>911</v>
      </c>
      <c r="C16" s="381">
        <f aca="true" t="shared" si="1" ref="C16:C31">SUM(D16:I16)</f>
        <v>36</v>
      </c>
      <c r="D16" s="382">
        <v>36</v>
      </c>
      <c r="E16" s="382">
        <v>0</v>
      </c>
      <c r="F16" s="382">
        <v>0</v>
      </c>
      <c r="G16" s="382">
        <v>0</v>
      </c>
      <c r="H16" s="382">
        <v>0</v>
      </c>
      <c r="I16" s="382">
        <v>0</v>
      </c>
      <c r="J16" s="382">
        <v>0</v>
      </c>
      <c r="K16" s="396">
        <v>36</v>
      </c>
      <c r="L16" s="382">
        <v>0</v>
      </c>
      <c r="M16" s="382">
        <v>0</v>
      </c>
      <c r="N16" s="382">
        <v>0</v>
      </c>
      <c r="O16" s="383">
        <v>0</v>
      </c>
    </row>
    <row r="17" spans="2:15" ht="13.5" customHeight="1">
      <c r="B17" s="370" t="s">
        <v>931</v>
      </c>
      <c r="C17" s="381">
        <f t="shared" si="1"/>
        <v>1</v>
      </c>
      <c r="D17" s="382">
        <v>1</v>
      </c>
      <c r="E17" s="382">
        <v>0</v>
      </c>
      <c r="F17" s="382">
        <v>0</v>
      </c>
      <c r="G17" s="382">
        <v>0</v>
      </c>
      <c r="H17" s="382">
        <v>0</v>
      </c>
      <c r="I17" s="382">
        <v>0</v>
      </c>
      <c r="J17" s="382">
        <v>0</v>
      </c>
      <c r="K17" s="382">
        <v>0</v>
      </c>
      <c r="L17" s="382">
        <v>1</v>
      </c>
      <c r="M17" s="382">
        <v>0</v>
      </c>
      <c r="N17" s="382">
        <v>0</v>
      </c>
      <c r="O17" s="383">
        <v>0</v>
      </c>
    </row>
    <row r="18" spans="2:15" ht="13.5" customHeight="1">
      <c r="B18" s="370" t="s">
        <v>932</v>
      </c>
      <c r="C18" s="381">
        <f t="shared" si="1"/>
        <v>120</v>
      </c>
      <c r="D18" s="382">
        <v>120</v>
      </c>
      <c r="E18" s="382">
        <v>0</v>
      </c>
      <c r="F18" s="382">
        <v>0</v>
      </c>
      <c r="G18" s="382">
        <v>0</v>
      </c>
      <c r="H18" s="382">
        <v>0</v>
      </c>
      <c r="I18" s="382">
        <v>0</v>
      </c>
      <c r="J18" s="382">
        <v>0</v>
      </c>
      <c r="K18" s="382">
        <v>101</v>
      </c>
      <c r="L18" s="382">
        <v>18</v>
      </c>
      <c r="M18" s="382">
        <v>1</v>
      </c>
      <c r="N18" s="382">
        <v>0</v>
      </c>
      <c r="O18" s="383">
        <v>0</v>
      </c>
    </row>
    <row r="19" spans="2:15" ht="13.5" customHeight="1">
      <c r="B19" s="397" t="s">
        <v>933</v>
      </c>
      <c r="C19" s="381">
        <f t="shared" si="1"/>
        <v>297</v>
      </c>
      <c r="D19" s="382">
        <v>297</v>
      </c>
      <c r="E19" s="382">
        <v>0</v>
      </c>
      <c r="F19" s="382">
        <v>0</v>
      </c>
      <c r="G19" s="382">
        <v>0</v>
      </c>
      <c r="H19" s="382">
        <v>0</v>
      </c>
      <c r="I19" s="382">
        <v>0</v>
      </c>
      <c r="J19" s="382">
        <v>0</v>
      </c>
      <c r="K19" s="382">
        <v>105</v>
      </c>
      <c r="L19" s="382">
        <v>146</v>
      </c>
      <c r="M19" s="382">
        <v>40</v>
      </c>
      <c r="N19" s="382">
        <v>6</v>
      </c>
      <c r="O19" s="383">
        <v>0</v>
      </c>
    </row>
    <row r="20" spans="2:15" ht="13.5" customHeight="1">
      <c r="B20" s="397" t="s">
        <v>934</v>
      </c>
      <c r="C20" s="381">
        <f t="shared" si="1"/>
        <v>94</v>
      </c>
      <c r="D20" s="382">
        <v>94</v>
      </c>
      <c r="E20" s="382">
        <v>0</v>
      </c>
      <c r="F20" s="382">
        <v>0</v>
      </c>
      <c r="G20" s="382">
        <v>0</v>
      </c>
      <c r="H20" s="382">
        <v>0</v>
      </c>
      <c r="I20" s="382">
        <v>0</v>
      </c>
      <c r="J20" s="382">
        <v>0</v>
      </c>
      <c r="K20" s="382">
        <v>8</v>
      </c>
      <c r="L20" s="382">
        <v>51</v>
      </c>
      <c r="M20" s="382">
        <v>26</v>
      </c>
      <c r="N20" s="382">
        <v>8</v>
      </c>
      <c r="O20" s="383">
        <v>1</v>
      </c>
    </row>
    <row r="21" spans="2:15" ht="13.5" customHeight="1">
      <c r="B21" s="397" t="s">
        <v>935</v>
      </c>
      <c r="C21" s="381">
        <f t="shared" si="1"/>
        <v>60</v>
      </c>
      <c r="D21" s="382">
        <v>60</v>
      </c>
      <c r="E21" s="382">
        <v>0</v>
      </c>
      <c r="F21" s="382">
        <v>0</v>
      </c>
      <c r="G21" s="382">
        <v>0</v>
      </c>
      <c r="H21" s="382">
        <v>0</v>
      </c>
      <c r="I21" s="382">
        <v>0</v>
      </c>
      <c r="J21" s="382">
        <v>0</v>
      </c>
      <c r="K21" s="382">
        <v>1</v>
      </c>
      <c r="L21" s="382">
        <v>22</v>
      </c>
      <c r="M21" s="382">
        <v>32</v>
      </c>
      <c r="N21" s="382">
        <v>5</v>
      </c>
      <c r="O21" s="383">
        <v>0</v>
      </c>
    </row>
    <row r="22" spans="2:15" ht="13.5" customHeight="1">
      <c r="B22" s="397" t="s">
        <v>936</v>
      </c>
      <c r="C22" s="381">
        <f t="shared" si="1"/>
        <v>27</v>
      </c>
      <c r="D22" s="382">
        <v>26</v>
      </c>
      <c r="E22" s="382">
        <v>0</v>
      </c>
      <c r="F22" s="382">
        <v>0</v>
      </c>
      <c r="G22" s="382">
        <v>0</v>
      </c>
      <c r="H22" s="382">
        <v>1</v>
      </c>
      <c r="I22" s="382">
        <v>0</v>
      </c>
      <c r="J22" s="382">
        <v>0</v>
      </c>
      <c r="K22" s="382">
        <v>1</v>
      </c>
      <c r="L22" s="382">
        <v>15</v>
      </c>
      <c r="M22" s="382">
        <v>9</v>
      </c>
      <c r="N22" s="382">
        <v>2</v>
      </c>
      <c r="O22" s="383">
        <v>0</v>
      </c>
    </row>
    <row r="23" spans="2:15" ht="13.5" customHeight="1">
      <c r="B23" s="397" t="s">
        <v>937</v>
      </c>
      <c r="C23" s="381">
        <f t="shared" si="1"/>
        <v>3</v>
      </c>
      <c r="D23" s="382">
        <v>3</v>
      </c>
      <c r="E23" s="382">
        <v>0</v>
      </c>
      <c r="F23" s="382">
        <v>0</v>
      </c>
      <c r="G23" s="382">
        <v>0</v>
      </c>
      <c r="H23" s="382">
        <v>0</v>
      </c>
      <c r="I23" s="382">
        <v>0</v>
      </c>
      <c r="J23" s="382">
        <v>0</v>
      </c>
      <c r="K23" s="382">
        <v>0</v>
      </c>
      <c r="L23" s="382">
        <v>0</v>
      </c>
      <c r="M23" s="382">
        <v>2</v>
      </c>
      <c r="N23" s="382">
        <v>0</v>
      </c>
      <c r="O23" s="383">
        <v>1</v>
      </c>
    </row>
    <row r="24" spans="2:15" ht="13.5" customHeight="1">
      <c r="B24" s="397" t="s">
        <v>938</v>
      </c>
      <c r="C24" s="381">
        <f t="shared" si="1"/>
        <v>9</v>
      </c>
      <c r="D24" s="382">
        <v>7</v>
      </c>
      <c r="E24" s="382">
        <v>2</v>
      </c>
      <c r="F24" s="382">
        <v>0</v>
      </c>
      <c r="G24" s="382">
        <v>0</v>
      </c>
      <c r="H24" s="382">
        <v>0</v>
      </c>
      <c r="I24" s="382">
        <v>0</v>
      </c>
      <c r="J24" s="382">
        <v>0</v>
      </c>
      <c r="K24" s="382">
        <v>0</v>
      </c>
      <c r="L24" s="382">
        <v>0</v>
      </c>
      <c r="M24" s="382">
        <v>1</v>
      </c>
      <c r="N24" s="382">
        <v>4</v>
      </c>
      <c r="O24" s="383">
        <v>4</v>
      </c>
    </row>
    <row r="25" spans="2:15" ht="13.5" customHeight="1">
      <c r="B25" s="397" t="s">
        <v>939</v>
      </c>
      <c r="C25" s="381">
        <f t="shared" si="1"/>
        <v>8</v>
      </c>
      <c r="D25" s="382">
        <v>7</v>
      </c>
      <c r="E25" s="382">
        <v>1</v>
      </c>
      <c r="F25" s="382">
        <v>0</v>
      </c>
      <c r="G25" s="382">
        <v>0</v>
      </c>
      <c r="H25" s="382">
        <v>0</v>
      </c>
      <c r="I25" s="382">
        <v>0</v>
      </c>
      <c r="J25" s="382">
        <v>0</v>
      </c>
      <c r="K25" s="382">
        <v>0</v>
      </c>
      <c r="L25" s="382">
        <v>1</v>
      </c>
      <c r="M25" s="382">
        <v>2</v>
      </c>
      <c r="N25" s="382">
        <v>2</v>
      </c>
      <c r="O25" s="383">
        <v>3</v>
      </c>
    </row>
    <row r="26" spans="2:15" ht="13.5" customHeight="1">
      <c r="B26" s="397" t="s">
        <v>940</v>
      </c>
      <c r="C26" s="381">
        <f t="shared" si="1"/>
        <v>3</v>
      </c>
      <c r="D26" s="382">
        <v>1</v>
      </c>
      <c r="E26" s="382">
        <v>1</v>
      </c>
      <c r="F26" s="382">
        <v>0</v>
      </c>
      <c r="G26" s="382">
        <v>0</v>
      </c>
      <c r="H26" s="382">
        <v>0</v>
      </c>
      <c r="I26" s="382">
        <v>1</v>
      </c>
      <c r="J26" s="382">
        <v>0</v>
      </c>
      <c r="K26" s="382">
        <v>1</v>
      </c>
      <c r="L26" s="382">
        <v>0</v>
      </c>
      <c r="M26" s="382">
        <v>0</v>
      </c>
      <c r="N26" s="382">
        <v>0</v>
      </c>
      <c r="O26" s="383">
        <v>2</v>
      </c>
    </row>
    <row r="27" spans="2:15" ht="13.5" customHeight="1">
      <c r="B27" s="397" t="s">
        <v>940</v>
      </c>
      <c r="C27" s="381">
        <f t="shared" si="1"/>
        <v>2</v>
      </c>
      <c r="D27" s="382">
        <v>0</v>
      </c>
      <c r="E27" s="382">
        <v>1</v>
      </c>
      <c r="F27" s="382">
        <v>0</v>
      </c>
      <c r="G27" s="382">
        <v>0</v>
      </c>
      <c r="H27" s="382">
        <v>0</v>
      </c>
      <c r="I27" s="382">
        <v>1</v>
      </c>
      <c r="J27" s="382">
        <v>0</v>
      </c>
      <c r="K27" s="382">
        <v>0</v>
      </c>
      <c r="L27" s="382">
        <v>0</v>
      </c>
      <c r="M27" s="382">
        <v>0</v>
      </c>
      <c r="N27" s="382">
        <v>1</v>
      </c>
      <c r="O27" s="383">
        <v>1</v>
      </c>
    </row>
    <row r="28" spans="2:15" ht="13.5" customHeight="1">
      <c r="B28" s="397" t="s">
        <v>941</v>
      </c>
      <c r="C28" s="381">
        <f t="shared" si="1"/>
        <v>0</v>
      </c>
      <c r="D28" s="382">
        <v>0</v>
      </c>
      <c r="E28" s="382">
        <v>0</v>
      </c>
      <c r="F28" s="382">
        <v>0</v>
      </c>
      <c r="G28" s="382">
        <v>0</v>
      </c>
      <c r="H28" s="382">
        <v>0</v>
      </c>
      <c r="I28" s="382">
        <v>0</v>
      </c>
      <c r="J28" s="382">
        <v>0</v>
      </c>
      <c r="K28" s="382">
        <v>0</v>
      </c>
      <c r="L28" s="382">
        <v>0</v>
      </c>
      <c r="M28" s="382">
        <v>0</v>
      </c>
      <c r="N28" s="382">
        <v>0</v>
      </c>
      <c r="O28" s="383">
        <v>0</v>
      </c>
    </row>
    <row r="29" spans="2:15" ht="13.5" customHeight="1">
      <c r="B29" s="370" t="s">
        <v>912</v>
      </c>
      <c r="C29" s="381">
        <f t="shared" si="1"/>
        <v>16</v>
      </c>
      <c r="D29" s="382">
        <v>5</v>
      </c>
      <c r="E29" s="382">
        <v>2</v>
      </c>
      <c r="F29" s="382">
        <v>0</v>
      </c>
      <c r="G29" s="382">
        <v>2</v>
      </c>
      <c r="H29" s="382">
        <v>7</v>
      </c>
      <c r="I29" s="382">
        <v>0</v>
      </c>
      <c r="J29" s="382">
        <v>1</v>
      </c>
      <c r="K29" s="382">
        <v>6</v>
      </c>
      <c r="L29" s="382">
        <v>8</v>
      </c>
      <c r="M29" s="382">
        <v>1</v>
      </c>
      <c r="N29" s="382">
        <v>0</v>
      </c>
      <c r="O29" s="383">
        <v>0</v>
      </c>
    </row>
    <row r="30" spans="2:15" ht="13.5" customHeight="1">
      <c r="B30" s="370" t="s">
        <v>942</v>
      </c>
      <c r="C30" s="381">
        <f t="shared" si="1"/>
        <v>0</v>
      </c>
      <c r="D30" s="382">
        <v>0</v>
      </c>
      <c r="E30" s="382">
        <v>0</v>
      </c>
      <c r="F30" s="382">
        <v>0</v>
      </c>
      <c r="G30" s="382">
        <v>0</v>
      </c>
      <c r="H30" s="382">
        <v>0</v>
      </c>
      <c r="I30" s="382">
        <v>0</v>
      </c>
      <c r="J30" s="382">
        <v>0</v>
      </c>
      <c r="K30" s="382">
        <v>0</v>
      </c>
      <c r="L30" s="382">
        <v>0</v>
      </c>
      <c r="M30" s="382">
        <v>0</v>
      </c>
      <c r="N30" s="382">
        <v>0</v>
      </c>
      <c r="O30" s="383">
        <v>0</v>
      </c>
    </row>
    <row r="31" spans="2:15" ht="13.5" customHeight="1">
      <c r="B31" s="370" t="s">
        <v>913</v>
      </c>
      <c r="C31" s="381">
        <f t="shared" si="1"/>
        <v>1</v>
      </c>
      <c r="D31" s="382">
        <v>0</v>
      </c>
      <c r="E31" s="382">
        <v>0</v>
      </c>
      <c r="F31" s="382">
        <v>0</v>
      </c>
      <c r="G31" s="382">
        <v>0</v>
      </c>
      <c r="H31" s="382">
        <v>0</v>
      </c>
      <c r="I31" s="382">
        <v>1</v>
      </c>
      <c r="J31" s="382">
        <v>1</v>
      </c>
      <c r="K31" s="382">
        <v>0</v>
      </c>
      <c r="L31" s="382">
        <v>0</v>
      </c>
      <c r="M31" s="382">
        <v>0</v>
      </c>
      <c r="N31" s="382">
        <v>0</v>
      </c>
      <c r="O31" s="383">
        <v>0</v>
      </c>
    </row>
    <row r="32" spans="2:15" ht="9.75" customHeight="1">
      <c r="B32" s="370"/>
      <c r="C32" s="381"/>
      <c r="D32" s="382"/>
      <c r="E32" s="382"/>
      <c r="F32" s="382"/>
      <c r="G32" s="382"/>
      <c r="H32" s="382"/>
      <c r="I32" s="382"/>
      <c r="J32" s="382"/>
      <c r="K32" s="382"/>
      <c r="L32" s="382"/>
      <c r="M32" s="382"/>
      <c r="N32" s="382"/>
      <c r="O32" s="383"/>
    </row>
    <row r="33" spans="2:15" ht="19.5" customHeight="1">
      <c r="B33" s="371" t="s">
        <v>914</v>
      </c>
      <c r="C33" s="381"/>
      <c r="D33" s="382"/>
      <c r="E33" s="382"/>
      <c r="F33" s="382"/>
      <c r="G33" s="382"/>
      <c r="H33" s="382"/>
      <c r="I33" s="382"/>
      <c r="J33" s="382"/>
      <c r="K33" s="382"/>
      <c r="L33" s="382"/>
      <c r="M33" s="382"/>
      <c r="N33" s="382"/>
      <c r="O33" s="383"/>
    </row>
    <row r="34" spans="2:15" ht="13.5" customHeight="1">
      <c r="B34" s="370" t="s">
        <v>943</v>
      </c>
      <c r="C34" s="381">
        <f aca="true" t="shared" si="2" ref="C34:C42">SUM(D34:I34)</f>
        <v>76</v>
      </c>
      <c r="D34" s="382">
        <v>74</v>
      </c>
      <c r="E34" s="382">
        <v>1</v>
      </c>
      <c r="F34" s="382">
        <v>0</v>
      </c>
      <c r="G34" s="382">
        <v>0</v>
      </c>
      <c r="H34" s="382">
        <v>1</v>
      </c>
      <c r="I34" s="382">
        <v>0</v>
      </c>
      <c r="J34" s="382">
        <v>0</v>
      </c>
      <c r="K34" s="382">
        <v>49</v>
      </c>
      <c r="L34" s="382">
        <v>10</v>
      </c>
      <c r="M34" s="382">
        <v>17</v>
      </c>
      <c r="N34" s="382">
        <v>0</v>
      </c>
      <c r="O34" s="383">
        <v>0</v>
      </c>
    </row>
    <row r="35" spans="2:15" ht="13.5" customHeight="1">
      <c r="B35" s="370" t="s">
        <v>944</v>
      </c>
      <c r="C35" s="381">
        <f t="shared" si="2"/>
        <v>12</v>
      </c>
      <c r="D35" s="382">
        <v>11</v>
      </c>
      <c r="E35" s="382">
        <v>0</v>
      </c>
      <c r="F35" s="382">
        <v>0</v>
      </c>
      <c r="G35" s="382">
        <v>0</v>
      </c>
      <c r="H35" s="382">
        <v>1</v>
      </c>
      <c r="I35" s="382">
        <v>0</v>
      </c>
      <c r="J35" s="382">
        <v>0</v>
      </c>
      <c r="K35" s="382">
        <v>9</v>
      </c>
      <c r="L35" s="382">
        <v>2</v>
      </c>
      <c r="M35" s="382">
        <v>0</v>
      </c>
      <c r="N35" s="382">
        <v>1</v>
      </c>
      <c r="O35" s="383">
        <v>0</v>
      </c>
    </row>
    <row r="36" spans="2:15" ht="13.5" customHeight="1">
      <c r="B36" s="370" t="s">
        <v>915</v>
      </c>
      <c r="C36" s="381">
        <f t="shared" si="2"/>
        <v>123</v>
      </c>
      <c r="D36" s="382">
        <v>120</v>
      </c>
      <c r="E36" s="382">
        <v>2</v>
      </c>
      <c r="F36" s="382">
        <v>0</v>
      </c>
      <c r="G36" s="382">
        <v>0</v>
      </c>
      <c r="H36" s="382">
        <v>1</v>
      </c>
      <c r="I36" s="382">
        <v>0</v>
      </c>
      <c r="J36" s="382">
        <v>1</v>
      </c>
      <c r="K36" s="382">
        <v>30</v>
      </c>
      <c r="L36" s="382">
        <v>41</v>
      </c>
      <c r="M36" s="382">
        <v>36</v>
      </c>
      <c r="N36" s="382">
        <v>9</v>
      </c>
      <c r="O36" s="383">
        <v>6</v>
      </c>
    </row>
    <row r="37" spans="2:15" ht="13.5" customHeight="1">
      <c r="B37" s="370" t="s">
        <v>916</v>
      </c>
      <c r="C37" s="381">
        <f t="shared" si="2"/>
        <v>143</v>
      </c>
      <c r="D37" s="382">
        <v>142</v>
      </c>
      <c r="E37" s="382">
        <v>0</v>
      </c>
      <c r="F37" s="382">
        <v>0</v>
      </c>
      <c r="G37" s="382">
        <v>0</v>
      </c>
      <c r="H37" s="382">
        <v>1</v>
      </c>
      <c r="I37" s="382">
        <v>0</v>
      </c>
      <c r="J37" s="382">
        <v>0</v>
      </c>
      <c r="K37" s="382">
        <v>18</v>
      </c>
      <c r="L37" s="382">
        <v>66</v>
      </c>
      <c r="M37" s="382">
        <v>48</v>
      </c>
      <c r="N37" s="382">
        <v>11</v>
      </c>
      <c r="O37" s="383">
        <v>0</v>
      </c>
    </row>
    <row r="38" spans="2:15" ht="13.5" customHeight="1">
      <c r="B38" s="370" t="s">
        <v>917</v>
      </c>
      <c r="C38" s="381">
        <f t="shared" si="2"/>
        <v>59</v>
      </c>
      <c r="D38" s="382">
        <v>53</v>
      </c>
      <c r="E38" s="382">
        <v>3</v>
      </c>
      <c r="F38" s="382">
        <v>0</v>
      </c>
      <c r="G38" s="382">
        <v>0</v>
      </c>
      <c r="H38" s="382">
        <v>1</v>
      </c>
      <c r="I38" s="382">
        <v>2</v>
      </c>
      <c r="J38" s="382">
        <v>0</v>
      </c>
      <c r="K38" s="382">
        <v>35</v>
      </c>
      <c r="L38" s="382">
        <v>20</v>
      </c>
      <c r="M38" s="382">
        <v>1</v>
      </c>
      <c r="N38" s="382">
        <v>1</v>
      </c>
      <c r="O38" s="383">
        <v>2</v>
      </c>
    </row>
    <row r="39" spans="2:15" ht="13.5" customHeight="1">
      <c r="B39" s="370" t="s">
        <v>918</v>
      </c>
      <c r="C39" s="381">
        <f t="shared" si="2"/>
        <v>47</v>
      </c>
      <c r="D39" s="382">
        <v>46</v>
      </c>
      <c r="E39" s="382">
        <v>0</v>
      </c>
      <c r="F39" s="382">
        <v>0</v>
      </c>
      <c r="G39" s="382">
        <v>0</v>
      </c>
      <c r="H39" s="382">
        <v>1</v>
      </c>
      <c r="I39" s="382">
        <v>0</v>
      </c>
      <c r="J39" s="382">
        <v>0</v>
      </c>
      <c r="K39" s="382">
        <v>27</v>
      </c>
      <c r="L39" s="382">
        <v>16</v>
      </c>
      <c r="M39" s="382">
        <v>3</v>
      </c>
      <c r="N39" s="382">
        <v>1</v>
      </c>
      <c r="O39" s="383">
        <v>0</v>
      </c>
    </row>
    <row r="40" spans="2:15" ht="13.5" customHeight="1">
      <c r="B40" s="370" t="s">
        <v>919</v>
      </c>
      <c r="C40" s="381">
        <f t="shared" si="2"/>
        <v>60</v>
      </c>
      <c r="D40" s="382">
        <v>56</v>
      </c>
      <c r="E40" s="382">
        <v>1</v>
      </c>
      <c r="F40" s="382">
        <v>0</v>
      </c>
      <c r="G40" s="382">
        <v>0</v>
      </c>
      <c r="H40" s="382">
        <v>2</v>
      </c>
      <c r="I40" s="382">
        <v>1</v>
      </c>
      <c r="J40" s="382">
        <v>1</v>
      </c>
      <c r="K40" s="382">
        <v>18</v>
      </c>
      <c r="L40" s="382">
        <v>30</v>
      </c>
      <c r="M40" s="382">
        <v>5</v>
      </c>
      <c r="N40" s="382">
        <v>3</v>
      </c>
      <c r="O40" s="383">
        <v>3</v>
      </c>
    </row>
    <row r="41" spans="2:15" ht="13.5" customHeight="1">
      <c r="B41" s="370" t="s">
        <v>920</v>
      </c>
      <c r="C41" s="381">
        <f t="shared" si="2"/>
        <v>47</v>
      </c>
      <c r="D41" s="382">
        <v>46</v>
      </c>
      <c r="E41" s="382">
        <v>0</v>
      </c>
      <c r="F41" s="382">
        <v>0</v>
      </c>
      <c r="G41" s="382">
        <v>1</v>
      </c>
      <c r="H41" s="382">
        <v>0</v>
      </c>
      <c r="I41" s="382">
        <v>0</v>
      </c>
      <c r="J41" s="382">
        <v>0</v>
      </c>
      <c r="K41" s="382">
        <v>26</v>
      </c>
      <c r="L41" s="382">
        <v>20</v>
      </c>
      <c r="M41" s="382">
        <v>0</v>
      </c>
      <c r="N41" s="382">
        <v>1</v>
      </c>
      <c r="O41" s="383">
        <v>0</v>
      </c>
    </row>
    <row r="42" spans="2:15" ht="13.5" customHeight="1">
      <c r="B42" s="374" t="s">
        <v>921</v>
      </c>
      <c r="C42" s="398">
        <f t="shared" si="2"/>
        <v>110</v>
      </c>
      <c r="D42" s="399">
        <v>109</v>
      </c>
      <c r="E42" s="399">
        <v>0</v>
      </c>
      <c r="F42" s="399">
        <v>0</v>
      </c>
      <c r="G42" s="399">
        <v>1</v>
      </c>
      <c r="H42" s="399">
        <v>0</v>
      </c>
      <c r="I42" s="399">
        <v>0</v>
      </c>
      <c r="J42" s="399">
        <v>0</v>
      </c>
      <c r="K42" s="399">
        <v>47</v>
      </c>
      <c r="L42" s="399">
        <v>57</v>
      </c>
      <c r="M42" s="399">
        <v>4</v>
      </c>
      <c r="N42" s="399">
        <v>1</v>
      </c>
      <c r="O42" s="400">
        <v>1</v>
      </c>
    </row>
    <row r="43" spans="2:15" ht="13.5" customHeight="1">
      <c r="B43" s="401" t="s">
        <v>945</v>
      </c>
      <c r="C43" s="401"/>
      <c r="D43" s="401"/>
      <c r="E43" s="401"/>
      <c r="F43" s="401"/>
      <c r="G43" s="401"/>
      <c r="H43" s="401"/>
      <c r="I43" s="401"/>
      <c r="J43" s="401"/>
      <c r="K43" s="402"/>
      <c r="L43" s="402"/>
      <c r="M43" s="402"/>
      <c r="N43" s="402"/>
      <c r="O43" s="402"/>
    </row>
    <row r="44" ht="12">
      <c r="B44" s="363" t="s">
        <v>946</v>
      </c>
    </row>
  </sheetData>
  <mergeCells count="4">
    <mergeCell ref="C5:C6"/>
    <mergeCell ref="C7:C8"/>
    <mergeCell ref="D5:I5"/>
    <mergeCell ref="J5:O5"/>
  </mergeCells>
  <printOptions/>
  <pageMargins left="0.2755905511811024" right="0.2755905511811024" top="0.3937007874015748" bottom="0.3937007874015748" header="0.1968503937007874" footer="0.1968503937007874"/>
  <pageSetup horizontalDpi="400" verticalDpi="400" orientation="portrait" paperSize="9" r:id="rId1"/>
  <headerFooter alignWithMargins="0">
    <oddFooter>&amp;C&amp;F&amp;A</oddFooter>
  </headerFooter>
</worksheet>
</file>

<file path=xl/worksheets/sheet1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00390625" defaultRowHeight="15" customHeight="1"/>
  <cols>
    <col min="1" max="2" width="3.125" style="404" customWidth="1"/>
    <col min="3" max="3" width="14.625" style="404" customWidth="1"/>
    <col min="4" max="9" width="9.625" style="404" customWidth="1"/>
    <col min="10" max="16384" width="9.00390625" style="404" customWidth="1"/>
  </cols>
  <sheetData>
    <row r="1" ht="21.75" customHeight="1">
      <c r="A1" s="403" t="s">
        <v>971</v>
      </c>
    </row>
    <row r="2" ht="15" customHeight="1">
      <c r="A2" s="403"/>
    </row>
    <row r="3" spans="1:9" ht="15" customHeight="1" thickBot="1">
      <c r="A3" s="403"/>
      <c r="I3" s="405" t="s">
        <v>948</v>
      </c>
    </row>
    <row r="4" spans="1:9" ht="21" customHeight="1" thickTop="1">
      <c r="A4" s="403"/>
      <c r="B4" s="1367" t="s">
        <v>949</v>
      </c>
      <c r="C4" s="1367"/>
      <c r="D4" s="406" t="s">
        <v>950</v>
      </c>
      <c r="E4" s="406">
        <v>58</v>
      </c>
      <c r="F4" s="406">
        <v>59</v>
      </c>
      <c r="G4" s="406">
        <v>60</v>
      </c>
      <c r="H4" s="406">
        <v>61</v>
      </c>
      <c r="I4" s="406">
        <v>62</v>
      </c>
    </row>
    <row r="5" spans="2:9" s="407" customFormat="1" ht="15" customHeight="1">
      <c r="B5" s="1366" t="s">
        <v>748</v>
      </c>
      <c r="C5" s="1366"/>
      <c r="D5" s="408">
        <f aca="true" t="shared" si="0" ref="D5:I5">D6+D17+D21+D25</f>
        <v>12930.300000000001</v>
      </c>
      <c r="E5" s="409">
        <f t="shared" si="0"/>
        <v>12046.7</v>
      </c>
      <c r="F5" s="409">
        <f t="shared" si="0"/>
        <v>10121.1</v>
      </c>
      <c r="G5" s="409">
        <f t="shared" si="0"/>
        <v>9661.800000000001</v>
      </c>
      <c r="H5" s="409">
        <f t="shared" si="0"/>
        <v>7667.1</v>
      </c>
      <c r="I5" s="410">
        <f t="shared" si="0"/>
        <v>9705.7</v>
      </c>
    </row>
    <row r="6" spans="2:9" ht="15" customHeight="1">
      <c r="B6" s="1368" t="s">
        <v>951</v>
      </c>
      <c r="C6" s="1368"/>
      <c r="D6" s="411">
        <f>SUM(D7:D16)</f>
        <v>6382.1</v>
      </c>
      <c r="E6" s="412">
        <f>SUM(E7:E16)</f>
        <v>4562.5</v>
      </c>
      <c r="F6" s="412">
        <f>SUM(F7:F16)</f>
        <v>4657.299999999999</v>
      </c>
      <c r="G6" s="412">
        <v>4679.1</v>
      </c>
      <c r="H6" s="412">
        <f>SUM(H7:H16)</f>
        <v>4477</v>
      </c>
      <c r="I6" s="413">
        <f>SUM(I7:I16)</f>
        <v>3541.8</v>
      </c>
    </row>
    <row r="7" spans="2:9" ht="15" customHeight="1">
      <c r="B7" s="414"/>
      <c r="C7" s="415" t="s">
        <v>952</v>
      </c>
      <c r="D7" s="411">
        <v>635.4</v>
      </c>
      <c r="E7" s="412">
        <v>530.3</v>
      </c>
      <c r="F7" s="412">
        <v>668.8</v>
      </c>
      <c r="G7" s="412">
        <v>656.4</v>
      </c>
      <c r="H7" s="412">
        <v>235.7</v>
      </c>
      <c r="I7" s="413">
        <v>614.1</v>
      </c>
    </row>
    <row r="8" spans="2:9" ht="15" customHeight="1">
      <c r="B8" s="416"/>
      <c r="C8" s="417" t="s">
        <v>953</v>
      </c>
      <c r="D8" s="411">
        <v>220.5</v>
      </c>
      <c r="E8" s="412">
        <v>211.8</v>
      </c>
      <c r="F8" s="412">
        <v>173.7</v>
      </c>
      <c r="G8" s="412">
        <v>179</v>
      </c>
      <c r="H8" s="412">
        <v>112.9</v>
      </c>
      <c r="I8" s="413">
        <v>90.5</v>
      </c>
    </row>
    <row r="9" spans="2:9" ht="15" customHeight="1">
      <c r="B9" s="416"/>
      <c r="C9" s="417" t="s">
        <v>954</v>
      </c>
      <c r="D9" s="411">
        <v>400.9</v>
      </c>
      <c r="E9" s="412">
        <v>341.5</v>
      </c>
      <c r="F9" s="412">
        <v>360.5</v>
      </c>
      <c r="G9" s="412">
        <v>316.5</v>
      </c>
      <c r="H9" s="412">
        <v>518</v>
      </c>
      <c r="I9" s="413">
        <v>316.7</v>
      </c>
    </row>
    <row r="10" spans="2:9" ht="15" customHeight="1">
      <c r="B10" s="416"/>
      <c r="C10" s="417" t="s">
        <v>955</v>
      </c>
      <c r="D10" s="411">
        <v>183</v>
      </c>
      <c r="E10" s="412">
        <v>151.5</v>
      </c>
      <c r="F10" s="412">
        <v>267.4</v>
      </c>
      <c r="G10" s="412">
        <v>240.6</v>
      </c>
      <c r="H10" s="412">
        <v>134.5</v>
      </c>
      <c r="I10" s="413">
        <v>140.2</v>
      </c>
    </row>
    <row r="11" spans="2:9" ht="15" customHeight="1">
      <c r="B11" s="416"/>
      <c r="C11" s="417" t="s">
        <v>956</v>
      </c>
      <c r="D11" s="411">
        <v>1118.2</v>
      </c>
      <c r="E11" s="412">
        <v>639.7</v>
      </c>
      <c r="F11" s="412">
        <v>500</v>
      </c>
      <c r="G11" s="412">
        <v>704.2</v>
      </c>
      <c r="H11" s="412">
        <v>528.8</v>
      </c>
      <c r="I11" s="413">
        <v>411.7</v>
      </c>
    </row>
    <row r="12" spans="2:9" ht="15" customHeight="1">
      <c r="B12" s="416"/>
      <c r="C12" s="417" t="s">
        <v>957</v>
      </c>
      <c r="D12" s="411">
        <v>531.6</v>
      </c>
      <c r="E12" s="412">
        <v>250.7</v>
      </c>
      <c r="F12" s="412">
        <v>400.2</v>
      </c>
      <c r="G12" s="412">
        <v>422.6</v>
      </c>
      <c r="H12" s="412">
        <v>1096.1</v>
      </c>
      <c r="I12" s="413">
        <v>316.5</v>
      </c>
    </row>
    <row r="13" spans="2:9" ht="15" customHeight="1">
      <c r="B13" s="416"/>
      <c r="C13" s="417" t="s">
        <v>958</v>
      </c>
      <c r="D13" s="411">
        <v>539.2</v>
      </c>
      <c r="E13" s="412">
        <v>145.8</v>
      </c>
      <c r="F13" s="412">
        <v>41.6</v>
      </c>
      <c r="G13" s="412">
        <v>70.5</v>
      </c>
      <c r="H13" s="412">
        <v>329.2</v>
      </c>
      <c r="I13" s="413">
        <v>97.4</v>
      </c>
    </row>
    <row r="14" spans="2:9" ht="15" customHeight="1">
      <c r="B14" s="416"/>
      <c r="C14" s="417" t="s">
        <v>959</v>
      </c>
      <c r="D14" s="411">
        <v>122.1</v>
      </c>
      <c r="E14" s="412">
        <v>86.9</v>
      </c>
      <c r="F14" s="412">
        <v>57.2</v>
      </c>
      <c r="G14" s="412">
        <v>44</v>
      </c>
      <c r="H14" s="412">
        <v>87.9</v>
      </c>
      <c r="I14" s="413">
        <v>75.4</v>
      </c>
    </row>
    <row r="15" spans="2:9" ht="15" customHeight="1">
      <c r="B15" s="416"/>
      <c r="C15" s="417" t="s">
        <v>960</v>
      </c>
      <c r="D15" s="411">
        <v>173.8</v>
      </c>
      <c r="E15" s="412">
        <v>197.3</v>
      </c>
      <c r="F15" s="412">
        <v>201.5</v>
      </c>
      <c r="G15" s="412">
        <v>137.8</v>
      </c>
      <c r="H15" s="412">
        <v>180</v>
      </c>
      <c r="I15" s="413">
        <v>139.4</v>
      </c>
    </row>
    <row r="16" spans="2:9" ht="15" customHeight="1">
      <c r="B16" s="416"/>
      <c r="C16" s="417" t="s">
        <v>876</v>
      </c>
      <c r="D16" s="411">
        <v>2457.4</v>
      </c>
      <c r="E16" s="412">
        <v>2007</v>
      </c>
      <c r="F16" s="412">
        <v>1986.4</v>
      </c>
      <c r="G16" s="412">
        <v>1907.6</v>
      </c>
      <c r="H16" s="412">
        <v>1253.9</v>
      </c>
      <c r="I16" s="413">
        <v>1339.9</v>
      </c>
    </row>
    <row r="17" spans="2:9" ht="15" customHeight="1">
      <c r="B17" s="1364" t="s">
        <v>961</v>
      </c>
      <c r="C17" s="1365"/>
      <c r="D17" s="411">
        <f aca="true" t="shared" si="1" ref="D17:I17">SUM(D18:D20)</f>
        <v>135.10000000000002</v>
      </c>
      <c r="E17" s="412">
        <f t="shared" si="1"/>
        <v>183.60000000000002</v>
      </c>
      <c r="F17" s="412">
        <f t="shared" si="1"/>
        <v>402.90000000000003</v>
      </c>
      <c r="G17" s="412">
        <f t="shared" si="1"/>
        <v>260.5</v>
      </c>
      <c r="H17" s="412">
        <f t="shared" si="1"/>
        <v>196</v>
      </c>
      <c r="I17" s="413">
        <f t="shared" si="1"/>
        <v>200.20000000000002</v>
      </c>
    </row>
    <row r="18" spans="2:9" ht="15" customHeight="1">
      <c r="B18" s="416"/>
      <c r="C18" s="417" t="s">
        <v>962</v>
      </c>
      <c r="D18" s="411">
        <v>11.3</v>
      </c>
      <c r="E18" s="412">
        <v>10.1</v>
      </c>
      <c r="F18" s="412">
        <v>25.5</v>
      </c>
      <c r="G18" s="412">
        <v>11.1</v>
      </c>
      <c r="H18" s="412">
        <v>14.4</v>
      </c>
      <c r="I18" s="413">
        <v>16.6</v>
      </c>
    </row>
    <row r="19" spans="2:9" ht="15" customHeight="1">
      <c r="B19" s="416"/>
      <c r="C19" s="417" t="s">
        <v>963</v>
      </c>
      <c r="D19" s="411">
        <v>38.4</v>
      </c>
      <c r="E19" s="412">
        <v>35.6</v>
      </c>
      <c r="F19" s="412">
        <v>17.8</v>
      </c>
      <c r="G19" s="412">
        <v>40.5</v>
      </c>
      <c r="H19" s="412">
        <v>63</v>
      </c>
      <c r="I19" s="413">
        <v>39.3</v>
      </c>
    </row>
    <row r="20" spans="2:9" ht="15" customHeight="1">
      <c r="B20" s="416"/>
      <c r="C20" s="417" t="s">
        <v>876</v>
      </c>
      <c r="D20" s="411">
        <v>85.4</v>
      </c>
      <c r="E20" s="412">
        <v>137.9</v>
      </c>
      <c r="F20" s="412">
        <v>359.6</v>
      </c>
      <c r="G20" s="412">
        <v>208.9</v>
      </c>
      <c r="H20" s="412">
        <v>118.6</v>
      </c>
      <c r="I20" s="413">
        <v>144.3</v>
      </c>
    </row>
    <row r="21" spans="2:9" ht="15" customHeight="1">
      <c r="B21" s="1364" t="s">
        <v>964</v>
      </c>
      <c r="C21" s="1365"/>
      <c r="D21" s="411">
        <f aca="true" t="shared" si="2" ref="D21:I21">SUM(D22:D24)</f>
        <v>6351.2</v>
      </c>
      <c r="E21" s="412">
        <f t="shared" si="2"/>
        <v>7234.4</v>
      </c>
      <c r="F21" s="412">
        <f t="shared" si="2"/>
        <v>5033.8</v>
      </c>
      <c r="G21" s="412">
        <f t="shared" si="2"/>
        <v>4685.8</v>
      </c>
      <c r="H21" s="412">
        <f t="shared" si="2"/>
        <v>2961.3</v>
      </c>
      <c r="I21" s="413">
        <f t="shared" si="2"/>
        <v>5942.6</v>
      </c>
    </row>
    <row r="22" spans="2:9" ht="15" customHeight="1">
      <c r="B22" s="416"/>
      <c r="C22" s="417" t="s">
        <v>965</v>
      </c>
      <c r="D22" s="411">
        <v>5345.4</v>
      </c>
      <c r="E22" s="412">
        <v>5579.2</v>
      </c>
      <c r="F22" s="412">
        <v>3277.5</v>
      </c>
      <c r="G22" s="412">
        <v>3596.9</v>
      </c>
      <c r="H22" s="412">
        <v>2008.7</v>
      </c>
      <c r="I22" s="413">
        <v>5002.1</v>
      </c>
    </row>
    <row r="23" spans="2:9" ht="15" customHeight="1">
      <c r="B23" s="416"/>
      <c r="C23" s="417" t="s">
        <v>966</v>
      </c>
      <c r="D23" s="411">
        <v>802.3</v>
      </c>
      <c r="E23" s="412">
        <v>1504.6</v>
      </c>
      <c r="F23" s="412">
        <v>1617.5</v>
      </c>
      <c r="G23" s="412">
        <v>821.8</v>
      </c>
      <c r="H23" s="412">
        <v>671.6</v>
      </c>
      <c r="I23" s="413">
        <v>731.9</v>
      </c>
    </row>
    <row r="24" spans="2:9" ht="15" customHeight="1">
      <c r="B24" s="416"/>
      <c r="C24" s="417" t="s">
        <v>876</v>
      </c>
      <c r="D24" s="411">
        <v>203.5</v>
      </c>
      <c r="E24" s="412">
        <v>150.6</v>
      </c>
      <c r="F24" s="412">
        <v>138.8</v>
      </c>
      <c r="G24" s="412">
        <v>267.1</v>
      </c>
      <c r="H24" s="412">
        <v>281</v>
      </c>
      <c r="I24" s="413">
        <v>208.6</v>
      </c>
    </row>
    <row r="25" spans="2:9" ht="15" customHeight="1">
      <c r="B25" s="1364" t="s">
        <v>967</v>
      </c>
      <c r="C25" s="1365"/>
      <c r="D25" s="411">
        <f aca="true" t="shared" si="3" ref="D25:I25">SUM(D26:D28)</f>
        <v>61.9</v>
      </c>
      <c r="E25" s="412">
        <f t="shared" si="3"/>
        <v>66.2</v>
      </c>
      <c r="F25" s="412">
        <f t="shared" si="3"/>
        <v>27.1</v>
      </c>
      <c r="G25" s="412">
        <f t="shared" si="3"/>
        <v>36.4</v>
      </c>
      <c r="H25" s="412">
        <f t="shared" si="3"/>
        <v>32.8</v>
      </c>
      <c r="I25" s="413">
        <f t="shared" si="3"/>
        <v>21.1</v>
      </c>
    </row>
    <row r="26" spans="2:9" ht="15" customHeight="1">
      <c r="B26" s="414"/>
      <c r="C26" s="415" t="s">
        <v>968</v>
      </c>
      <c r="D26" s="411">
        <v>3.9</v>
      </c>
      <c r="E26" s="412">
        <v>4</v>
      </c>
      <c r="F26" s="412">
        <v>5</v>
      </c>
      <c r="G26" s="412">
        <v>0.6</v>
      </c>
      <c r="H26" s="412">
        <v>6.1</v>
      </c>
      <c r="I26" s="413">
        <v>2.3</v>
      </c>
    </row>
    <row r="27" spans="2:9" ht="15" customHeight="1">
      <c r="B27" s="414"/>
      <c r="C27" s="415" t="s">
        <v>969</v>
      </c>
      <c r="D27" s="411">
        <v>1</v>
      </c>
      <c r="E27" s="412">
        <v>2.8</v>
      </c>
      <c r="F27" s="412">
        <v>4.3</v>
      </c>
      <c r="G27" s="412">
        <v>1.7</v>
      </c>
      <c r="H27" s="412">
        <v>0.8</v>
      </c>
      <c r="I27" s="413">
        <v>1</v>
      </c>
    </row>
    <row r="28" spans="2:9" ht="15" customHeight="1">
      <c r="B28" s="418"/>
      <c r="C28" s="419" t="s">
        <v>876</v>
      </c>
      <c r="D28" s="420">
        <v>57</v>
      </c>
      <c r="E28" s="421">
        <v>59.4</v>
      </c>
      <c r="F28" s="421">
        <v>17.8</v>
      </c>
      <c r="G28" s="421">
        <v>34.1</v>
      </c>
      <c r="H28" s="421">
        <v>25.9</v>
      </c>
      <c r="I28" s="422">
        <v>17.8</v>
      </c>
    </row>
    <row r="29" spans="2:3" ht="15" customHeight="1">
      <c r="B29" s="404" t="s">
        <v>970</v>
      </c>
      <c r="C29" s="423"/>
    </row>
  </sheetData>
  <mergeCells count="6">
    <mergeCell ref="B21:C21"/>
    <mergeCell ref="B25:C25"/>
    <mergeCell ref="B5:C5"/>
    <mergeCell ref="B4:C4"/>
    <mergeCell ref="B6:C6"/>
    <mergeCell ref="B17:C1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00390625" defaultRowHeight="13.5"/>
  <cols>
    <col min="1" max="2" width="3.625" style="424" customWidth="1"/>
    <col min="3" max="3" width="26.125" style="424" customWidth="1"/>
    <col min="4" max="6" width="12.125" style="424" customWidth="1"/>
    <col min="7" max="7" width="12.125" style="426" customWidth="1"/>
    <col min="8" max="9" width="12.125" style="424" customWidth="1"/>
    <col min="10" max="16384" width="9.00390625" style="424" customWidth="1"/>
  </cols>
  <sheetData>
    <row r="1" spans="2:3" ht="14.25">
      <c r="B1" s="425" t="s">
        <v>1025</v>
      </c>
      <c r="C1" s="425"/>
    </row>
    <row r="2" spans="2:3" ht="14.25">
      <c r="B2" s="425" t="s">
        <v>995</v>
      </c>
      <c r="C2" s="425"/>
    </row>
    <row r="3" spans="2:3" ht="14.25">
      <c r="B3" s="425"/>
      <c r="C3" s="425"/>
    </row>
    <row r="4" ht="12.75" thickBot="1">
      <c r="I4" s="427" t="s">
        <v>996</v>
      </c>
    </row>
    <row r="5" spans="1:9" ht="54" customHeight="1" thickTop="1">
      <c r="A5" s="428"/>
      <c r="B5" s="1369" t="s">
        <v>997</v>
      </c>
      <c r="C5" s="1370"/>
      <c r="D5" s="429" t="s">
        <v>972</v>
      </c>
      <c r="E5" s="429" t="s">
        <v>973</v>
      </c>
      <c r="F5" s="430" t="s">
        <v>998</v>
      </c>
      <c r="G5" s="431" t="s">
        <v>999</v>
      </c>
      <c r="H5" s="432" t="s">
        <v>1000</v>
      </c>
      <c r="I5" s="432" t="s">
        <v>1001</v>
      </c>
    </row>
    <row r="6" spans="1:9" ht="6" customHeight="1">
      <c r="A6" s="428"/>
      <c r="B6" s="433"/>
      <c r="C6" s="434"/>
      <c r="D6" s="435"/>
      <c r="E6" s="436"/>
      <c r="F6" s="436"/>
      <c r="G6" s="436"/>
      <c r="H6" s="436"/>
      <c r="I6" s="437"/>
    </row>
    <row r="7" spans="1:9" ht="13.5" customHeight="1">
      <c r="A7" s="428"/>
      <c r="B7" s="1371" t="s">
        <v>1002</v>
      </c>
      <c r="C7" s="1372"/>
      <c r="D7" s="440">
        <v>4715</v>
      </c>
      <c r="E7" s="441">
        <v>138150</v>
      </c>
      <c r="F7" s="441">
        <v>1055338</v>
      </c>
      <c r="G7" s="441">
        <v>1738875</v>
      </c>
      <c r="H7" s="441">
        <v>1412915</v>
      </c>
      <c r="I7" s="442">
        <v>483563</v>
      </c>
    </row>
    <row r="8" spans="1:9" ht="13.5" customHeight="1">
      <c r="A8" s="428"/>
      <c r="B8" s="438"/>
      <c r="C8" s="439"/>
      <c r="D8" s="443"/>
      <c r="E8" s="444"/>
      <c r="F8" s="444"/>
      <c r="G8" s="444"/>
      <c r="H8" s="441"/>
      <c r="I8" s="442"/>
    </row>
    <row r="9" spans="1:9" ht="13.5" customHeight="1">
      <c r="A9" s="428"/>
      <c r="B9" s="1371" t="s">
        <v>1003</v>
      </c>
      <c r="C9" s="1372"/>
      <c r="D9" s="440">
        <v>4843</v>
      </c>
      <c r="E9" s="441">
        <v>143217</v>
      </c>
      <c r="F9" s="441">
        <v>1119942</v>
      </c>
      <c r="G9" s="441">
        <v>1864115</v>
      </c>
      <c r="H9" s="441">
        <v>1519107</v>
      </c>
      <c r="I9" s="442">
        <v>509362</v>
      </c>
    </row>
    <row r="10" spans="1:9" ht="13.5" customHeight="1">
      <c r="A10" s="428"/>
      <c r="B10" s="445"/>
      <c r="C10" s="446"/>
      <c r="D10" s="443">
        <v>7960</v>
      </c>
      <c r="E10" s="444">
        <v>149338</v>
      </c>
      <c r="F10" s="444">
        <v>1129077</v>
      </c>
      <c r="G10" s="444">
        <v>1885258</v>
      </c>
      <c r="H10" s="441"/>
      <c r="I10" s="442"/>
    </row>
    <row r="11" spans="1:9" s="451" customFormat="1" ht="13.5" customHeight="1">
      <c r="A11" s="447"/>
      <c r="B11" s="1371" t="s">
        <v>1004</v>
      </c>
      <c r="C11" s="1372"/>
      <c r="D11" s="448">
        <f>SUM(D13:D14)</f>
        <v>4999</v>
      </c>
      <c r="E11" s="449">
        <f>SUM(E13:E14)</f>
        <v>144498</v>
      </c>
      <c r="F11" s="449">
        <v>1091362</v>
      </c>
      <c r="G11" s="449">
        <v>1875107</v>
      </c>
      <c r="H11" s="449">
        <v>1524981</v>
      </c>
      <c r="I11" s="450">
        <v>540979</v>
      </c>
    </row>
    <row r="12" spans="1:9" s="459" customFormat="1" ht="9" customHeight="1">
      <c r="A12" s="452"/>
      <c r="B12" s="453"/>
      <c r="C12" s="454"/>
      <c r="D12" s="455"/>
      <c r="E12" s="456"/>
      <c r="F12" s="456"/>
      <c r="G12" s="457"/>
      <c r="H12" s="456"/>
      <c r="I12" s="458"/>
    </row>
    <row r="13" spans="1:9" s="451" customFormat="1" ht="12" customHeight="1">
      <c r="A13" s="447"/>
      <c r="B13" s="460"/>
      <c r="C13" s="461" t="s">
        <v>1005</v>
      </c>
      <c r="D13" s="448">
        <f>SUM(D16:D23,D26:D29,D37)</f>
        <v>3107</v>
      </c>
      <c r="E13" s="449">
        <f>SUM(E16:E23,E26:E29,E37)</f>
        <v>68715</v>
      </c>
      <c r="F13" s="449">
        <v>413270</v>
      </c>
      <c r="G13" s="449">
        <f>SUM(G16:G23,G26:G29,G37)</f>
        <v>744378</v>
      </c>
      <c r="H13" s="449">
        <v>509938</v>
      </c>
      <c r="I13" s="450">
        <v>190971</v>
      </c>
    </row>
    <row r="14" spans="1:9" s="451" customFormat="1" ht="12" customHeight="1">
      <c r="A14" s="447"/>
      <c r="B14" s="460"/>
      <c r="C14" s="461" t="s">
        <v>1006</v>
      </c>
      <c r="D14" s="448">
        <f>SUM(D24:D25,D30:D36)</f>
        <v>1892</v>
      </c>
      <c r="E14" s="449">
        <f>SUM(E24:E25,E30:E36)</f>
        <v>75783</v>
      </c>
      <c r="F14" s="449">
        <v>678092</v>
      </c>
      <c r="G14" s="449">
        <v>1130729</v>
      </c>
      <c r="H14" s="449">
        <v>1015042</v>
      </c>
      <c r="I14" s="450">
        <v>350009</v>
      </c>
    </row>
    <row r="15" spans="1:9" s="451" customFormat="1" ht="6" customHeight="1">
      <c r="A15" s="447"/>
      <c r="B15" s="460"/>
      <c r="C15" s="461"/>
      <c r="D15" s="448"/>
      <c r="E15" s="449"/>
      <c r="F15" s="449"/>
      <c r="G15" s="462"/>
      <c r="H15" s="449"/>
      <c r="I15" s="450"/>
    </row>
    <row r="16" spans="1:9" ht="12">
      <c r="A16" s="428"/>
      <c r="B16" s="463" t="s">
        <v>974</v>
      </c>
      <c r="C16" s="464" t="s">
        <v>975</v>
      </c>
      <c r="D16" s="465">
        <v>655</v>
      </c>
      <c r="E16" s="301">
        <v>13972</v>
      </c>
      <c r="F16" s="301">
        <v>130120</v>
      </c>
      <c r="G16" s="466">
        <v>197913</v>
      </c>
      <c r="H16" s="301">
        <v>140254</v>
      </c>
      <c r="I16" s="91">
        <v>43968</v>
      </c>
    </row>
    <row r="17" spans="1:9" ht="12">
      <c r="A17" s="428"/>
      <c r="B17" s="463" t="s">
        <v>974</v>
      </c>
      <c r="C17" s="464" t="s">
        <v>976</v>
      </c>
      <c r="D17" s="465">
        <v>93</v>
      </c>
      <c r="E17" s="301">
        <v>1991</v>
      </c>
      <c r="F17" s="301">
        <v>28364</v>
      </c>
      <c r="G17" s="466">
        <v>62072</v>
      </c>
      <c r="H17" s="301">
        <v>44968</v>
      </c>
      <c r="I17" s="91">
        <v>8257</v>
      </c>
    </row>
    <row r="18" spans="1:9" ht="12">
      <c r="A18" s="428"/>
      <c r="B18" s="463" t="s">
        <v>974</v>
      </c>
      <c r="C18" s="464" t="s">
        <v>977</v>
      </c>
      <c r="D18" s="465">
        <v>605</v>
      </c>
      <c r="E18" s="301">
        <v>12574</v>
      </c>
      <c r="F18" s="301">
        <v>64843</v>
      </c>
      <c r="G18" s="466">
        <v>115597</v>
      </c>
      <c r="H18" s="301">
        <v>80180</v>
      </c>
      <c r="I18" s="91">
        <v>31232</v>
      </c>
    </row>
    <row r="19" spans="1:9" ht="12">
      <c r="A19" s="428"/>
      <c r="B19" s="463" t="s">
        <v>974</v>
      </c>
      <c r="C19" s="464" t="s">
        <v>978</v>
      </c>
      <c r="D19" s="465">
        <v>369</v>
      </c>
      <c r="E19" s="301">
        <v>12347</v>
      </c>
      <c r="F19" s="301">
        <v>18310</v>
      </c>
      <c r="G19" s="466">
        <v>48757</v>
      </c>
      <c r="H19" s="301">
        <v>36933</v>
      </c>
      <c r="I19" s="91">
        <v>22015</v>
      </c>
    </row>
    <row r="20" spans="1:9" ht="12">
      <c r="A20" s="428"/>
      <c r="B20" s="463" t="s">
        <v>974</v>
      </c>
      <c r="C20" s="464" t="s">
        <v>979</v>
      </c>
      <c r="D20" s="465">
        <v>330</v>
      </c>
      <c r="E20" s="301">
        <v>3713</v>
      </c>
      <c r="F20" s="301">
        <v>26085</v>
      </c>
      <c r="G20" s="466">
        <v>43031</v>
      </c>
      <c r="H20" s="301">
        <v>13543</v>
      </c>
      <c r="I20" s="91">
        <v>5559</v>
      </c>
    </row>
    <row r="21" spans="1:9" ht="12">
      <c r="A21" s="428"/>
      <c r="B21" s="463" t="s">
        <v>974</v>
      </c>
      <c r="C21" s="464" t="s">
        <v>980</v>
      </c>
      <c r="D21" s="465">
        <v>203</v>
      </c>
      <c r="E21" s="301">
        <v>4442</v>
      </c>
      <c r="F21" s="301">
        <v>25853</v>
      </c>
      <c r="G21" s="466">
        <v>49371</v>
      </c>
      <c r="H21" s="301">
        <v>39322</v>
      </c>
      <c r="I21" s="91">
        <v>17077</v>
      </c>
    </row>
    <row r="22" spans="1:9" ht="12">
      <c r="A22" s="428"/>
      <c r="B22" s="463" t="s">
        <v>974</v>
      </c>
      <c r="C22" s="464" t="s">
        <v>981</v>
      </c>
      <c r="D22" s="465">
        <v>85</v>
      </c>
      <c r="E22" s="301">
        <v>1987</v>
      </c>
      <c r="F22" s="301">
        <v>16295</v>
      </c>
      <c r="G22" s="466">
        <v>26096</v>
      </c>
      <c r="H22" s="301">
        <v>17842</v>
      </c>
      <c r="I22" s="91">
        <v>5718</v>
      </c>
    </row>
    <row r="23" spans="1:9" ht="12">
      <c r="A23" s="428"/>
      <c r="B23" s="463" t="s">
        <v>974</v>
      </c>
      <c r="C23" s="464" t="s">
        <v>1007</v>
      </c>
      <c r="D23" s="465">
        <v>224</v>
      </c>
      <c r="E23" s="301">
        <v>3870</v>
      </c>
      <c r="F23" s="301">
        <v>15055</v>
      </c>
      <c r="G23" s="466">
        <v>35493</v>
      </c>
      <c r="H23" s="301">
        <v>22464</v>
      </c>
      <c r="I23" s="91">
        <v>11801</v>
      </c>
    </row>
    <row r="24" spans="1:9" ht="12">
      <c r="A24" s="428"/>
      <c r="B24" s="463"/>
      <c r="C24" s="464" t="s">
        <v>982</v>
      </c>
      <c r="D24" s="465">
        <v>34</v>
      </c>
      <c r="E24" s="301">
        <v>2326</v>
      </c>
      <c r="F24" s="301">
        <v>37600</v>
      </c>
      <c r="G24" s="466">
        <v>82757</v>
      </c>
      <c r="H24" s="301">
        <v>79651</v>
      </c>
      <c r="I24" s="91">
        <v>40265</v>
      </c>
    </row>
    <row r="25" spans="1:9" ht="12">
      <c r="A25" s="428"/>
      <c r="B25" s="463"/>
      <c r="C25" s="464" t="s">
        <v>983</v>
      </c>
      <c r="D25" s="465">
        <v>14</v>
      </c>
      <c r="E25" s="301">
        <v>105</v>
      </c>
      <c r="F25" s="301">
        <v>4095</v>
      </c>
      <c r="G25" s="466">
        <v>5524</v>
      </c>
      <c r="H25" s="301">
        <v>0</v>
      </c>
      <c r="I25" s="91">
        <v>0</v>
      </c>
    </row>
    <row r="26" spans="1:9" ht="12">
      <c r="A26" s="428"/>
      <c r="B26" s="463" t="s">
        <v>974</v>
      </c>
      <c r="C26" s="464" t="s">
        <v>984</v>
      </c>
      <c r="D26" s="465">
        <v>92</v>
      </c>
      <c r="E26" s="301">
        <v>3352</v>
      </c>
      <c r="F26" s="301">
        <v>25940</v>
      </c>
      <c r="G26" s="466">
        <v>43230</v>
      </c>
      <c r="H26" s="301">
        <v>32547</v>
      </c>
      <c r="I26" s="91">
        <v>11149</v>
      </c>
    </row>
    <row r="27" spans="1:9" ht="12">
      <c r="A27" s="428"/>
      <c r="B27" s="463" t="s">
        <v>974</v>
      </c>
      <c r="C27" s="464" t="s">
        <v>985</v>
      </c>
      <c r="D27" s="465">
        <v>13</v>
      </c>
      <c r="E27" s="301">
        <v>235</v>
      </c>
      <c r="F27" s="301">
        <v>1110</v>
      </c>
      <c r="G27" s="466">
        <v>2186</v>
      </c>
      <c r="H27" s="301" t="s">
        <v>1008</v>
      </c>
      <c r="I27" s="91" t="s">
        <v>1008</v>
      </c>
    </row>
    <row r="28" spans="1:9" ht="12">
      <c r="A28" s="428"/>
      <c r="B28" s="463" t="s">
        <v>974</v>
      </c>
      <c r="C28" s="467" t="s">
        <v>1009</v>
      </c>
      <c r="D28" s="465">
        <v>76</v>
      </c>
      <c r="E28" s="301">
        <v>1860</v>
      </c>
      <c r="F28" s="301">
        <v>10309</v>
      </c>
      <c r="G28" s="466">
        <v>17530</v>
      </c>
      <c r="H28" s="301">
        <v>15894</v>
      </c>
      <c r="I28" s="91">
        <v>5877</v>
      </c>
    </row>
    <row r="29" spans="1:9" ht="12">
      <c r="A29" s="428"/>
      <c r="B29" s="463" t="s">
        <v>974</v>
      </c>
      <c r="C29" s="464" t="s">
        <v>986</v>
      </c>
      <c r="D29" s="465">
        <v>201</v>
      </c>
      <c r="E29" s="301">
        <v>5124</v>
      </c>
      <c r="F29" s="301">
        <v>39376</v>
      </c>
      <c r="G29" s="466">
        <v>73395</v>
      </c>
      <c r="H29" s="301">
        <v>43158</v>
      </c>
      <c r="I29" s="91">
        <v>16729</v>
      </c>
    </row>
    <row r="30" spans="1:9" ht="12">
      <c r="A30" s="428"/>
      <c r="B30" s="463"/>
      <c r="C30" s="464" t="s">
        <v>987</v>
      </c>
      <c r="D30" s="465">
        <v>84</v>
      </c>
      <c r="E30" s="301">
        <v>2118</v>
      </c>
      <c r="F30" s="301">
        <v>18996</v>
      </c>
      <c r="G30" s="466">
        <v>33184</v>
      </c>
      <c r="H30" s="301">
        <v>23217</v>
      </c>
      <c r="I30" s="91">
        <v>8411</v>
      </c>
    </row>
    <row r="31" spans="1:9" ht="12">
      <c r="A31" s="428"/>
      <c r="B31" s="463"/>
      <c r="C31" s="464" t="s">
        <v>988</v>
      </c>
      <c r="D31" s="465">
        <v>52</v>
      </c>
      <c r="E31" s="301">
        <v>1233</v>
      </c>
      <c r="F31" s="301">
        <v>32134</v>
      </c>
      <c r="G31" s="466">
        <v>42200</v>
      </c>
      <c r="H31" s="301">
        <v>36851</v>
      </c>
      <c r="I31" s="91">
        <v>7408</v>
      </c>
    </row>
    <row r="32" spans="1:9" ht="12">
      <c r="A32" s="428"/>
      <c r="B32" s="463"/>
      <c r="C32" s="464" t="s">
        <v>989</v>
      </c>
      <c r="D32" s="465">
        <v>339</v>
      </c>
      <c r="E32" s="301">
        <v>5732</v>
      </c>
      <c r="F32" s="301">
        <v>40642</v>
      </c>
      <c r="G32" s="466">
        <v>73130</v>
      </c>
      <c r="H32" s="301">
        <v>46073</v>
      </c>
      <c r="I32" s="91">
        <v>15725</v>
      </c>
    </row>
    <row r="33" spans="1:9" ht="12">
      <c r="A33" s="428"/>
      <c r="B33" s="463"/>
      <c r="C33" s="464" t="s">
        <v>990</v>
      </c>
      <c r="D33" s="465">
        <v>360</v>
      </c>
      <c r="E33" s="301">
        <v>9456</v>
      </c>
      <c r="F33" s="301">
        <v>62850</v>
      </c>
      <c r="G33" s="466">
        <v>123868</v>
      </c>
      <c r="H33" s="301">
        <v>100731</v>
      </c>
      <c r="I33" s="91">
        <v>42902</v>
      </c>
    </row>
    <row r="34" spans="1:9" ht="12">
      <c r="A34" s="428"/>
      <c r="B34" s="463"/>
      <c r="C34" s="464" t="s">
        <v>991</v>
      </c>
      <c r="D34" s="465">
        <v>847</v>
      </c>
      <c r="E34" s="301">
        <v>47362</v>
      </c>
      <c r="F34" s="301">
        <v>436488</v>
      </c>
      <c r="G34" s="466">
        <v>687837</v>
      </c>
      <c r="H34" s="301">
        <v>653054</v>
      </c>
      <c r="I34" s="91">
        <v>206382</v>
      </c>
    </row>
    <row r="35" spans="1:9" ht="12">
      <c r="A35" s="428"/>
      <c r="B35" s="463"/>
      <c r="C35" s="464" t="s">
        <v>992</v>
      </c>
      <c r="D35" s="465">
        <v>99</v>
      </c>
      <c r="E35" s="301">
        <v>4212</v>
      </c>
      <c r="F35" s="301">
        <v>31009</v>
      </c>
      <c r="G35" s="466">
        <v>56095</v>
      </c>
      <c r="H35" s="301">
        <v>51139</v>
      </c>
      <c r="I35" s="91">
        <v>19117</v>
      </c>
    </row>
    <row r="36" spans="1:9" ht="12">
      <c r="A36" s="428"/>
      <c r="B36" s="463"/>
      <c r="C36" s="464" t="s">
        <v>993</v>
      </c>
      <c r="D36" s="465">
        <v>63</v>
      </c>
      <c r="E36" s="301">
        <v>3239</v>
      </c>
      <c r="F36" s="301">
        <v>14279</v>
      </c>
      <c r="G36" s="466">
        <v>26133</v>
      </c>
      <c r="H36" s="301">
        <v>24328</v>
      </c>
      <c r="I36" s="91">
        <v>9798</v>
      </c>
    </row>
    <row r="37" spans="1:9" ht="12">
      <c r="A37" s="428"/>
      <c r="B37" s="463" t="s">
        <v>974</v>
      </c>
      <c r="C37" s="464" t="s">
        <v>994</v>
      </c>
      <c r="D37" s="465">
        <v>161</v>
      </c>
      <c r="E37" s="301">
        <v>3248</v>
      </c>
      <c r="F37" s="301">
        <v>11609</v>
      </c>
      <c r="G37" s="466">
        <v>29707</v>
      </c>
      <c r="H37" s="301" t="s">
        <v>1008</v>
      </c>
      <c r="I37" s="91" t="s">
        <v>1008</v>
      </c>
    </row>
    <row r="38" spans="1:9" ht="9" customHeight="1">
      <c r="A38" s="428"/>
      <c r="B38" s="463"/>
      <c r="C38" s="468"/>
      <c r="D38" s="440"/>
      <c r="E38" s="441"/>
      <c r="F38" s="441"/>
      <c r="H38" s="441"/>
      <c r="I38" s="442"/>
    </row>
    <row r="39" spans="1:9" s="451" customFormat="1" ht="11.25">
      <c r="A39" s="447"/>
      <c r="B39" s="460"/>
      <c r="C39" s="469" t="s">
        <v>1010</v>
      </c>
      <c r="D39" s="78">
        <v>3970</v>
      </c>
      <c r="E39" s="78">
        <v>43245</v>
      </c>
      <c r="F39" s="78">
        <v>180572</v>
      </c>
      <c r="G39" s="78">
        <v>351504</v>
      </c>
      <c r="H39" s="78">
        <v>0</v>
      </c>
      <c r="I39" s="470">
        <f>SUM(I40:I42)</f>
        <v>0</v>
      </c>
    </row>
    <row r="40" spans="1:9" ht="12">
      <c r="A40" s="428"/>
      <c r="B40" s="463"/>
      <c r="C40" s="467" t="s">
        <v>1011</v>
      </c>
      <c r="D40" s="465">
        <v>2296</v>
      </c>
      <c r="E40" s="301">
        <v>13882</v>
      </c>
      <c r="F40" s="301">
        <v>48993</v>
      </c>
      <c r="G40" s="466">
        <v>96121</v>
      </c>
      <c r="H40" s="301">
        <v>0</v>
      </c>
      <c r="I40" s="91">
        <v>0</v>
      </c>
    </row>
    <row r="41" spans="1:9" ht="12">
      <c r="A41" s="428"/>
      <c r="B41" s="463"/>
      <c r="C41" s="467" t="s">
        <v>1012</v>
      </c>
      <c r="D41" s="465">
        <v>1092</v>
      </c>
      <c r="E41" s="301">
        <v>15161</v>
      </c>
      <c r="F41" s="301">
        <v>62551</v>
      </c>
      <c r="G41" s="466">
        <v>121824</v>
      </c>
      <c r="H41" s="301">
        <v>0</v>
      </c>
      <c r="I41" s="91">
        <v>0</v>
      </c>
    </row>
    <row r="42" spans="1:9" ht="12">
      <c r="A42" s="428"/>
      <c r="B42" s="463"/>
      <c r="C42" s="467" t="s">
        <v>1013</v>
      </c>
      <c r="D42" s="465">
        <v>582</v>
      </c>
      <c r="E42" s="301">
        <v>14202</v>
      </c>
      <c r="F42" s="301">
        <v>69028</v>
      </c>
      <c r="G42" s="466">
        <v>133559</v>
      </c>
      <c r="H42" s="301">
        <v>0</v>
      </c>
      <c r="I42" s="91">
        <v>0</v>
      </c>
    </row>
    <row r="43" spans="1:9" s="451" customFormat="1" ht="11.25">
      <c r="A43" s="447"/>
      <c r="B43" s="460"/>
      <c r="C43" s="469" t="s">
        <v>1014</v>
      </c>
      <c r="D43" s="78">
        <v>1029</v>
      </c>
      <c r="E43" s="78">
        <v>101253</v>
      </c>
      <c r="F43" s="78">
        <v>910790</v>
      </c>
      <c r="G43" s="78">
        <v>1523602</v>
      </c>
      <c r="H43" s="78">
        <v>1524981</v>
      </c>
      <c r="I43" s="470">
        <v>540979</v>
      </c>
    </row>
    <row r="44" spans="1:9" ht="12">
      <c r="A44" s="428"/>
      <c r="B44" s="463"/>
      <c r="C44" s="467" t="s">
        <v>1015</v>
      </c>
      <c r="D44" s="465">
        <v>403</v>
      </c>
      <c r="E44" s="301">
        <v>15707</v>
      </c>
      <c r="F44" s="301">
        <v>85208</v>
      </c>
      <c r="G44" s="426">
        <v>154593</v>
      </c>
      <c r="H44" s="301">
        <v>154375</v>
      </c>
      <c r="I44" s="91">
        <v>63050</v>
      </c>
    </row>
    <row r="45" spans="1:9" ht="12">
      <c r="A45" s="428"/>
      <c r="B45" s="463"/>
      <c r="C45" s="467" t="s">
        <v>1016</v>
      </c>
      <c r="D45" s="465">
        <v>362</v>
      </c>
      <c r="E45" s="301">
        <v>25003</v>
      </c>
      <c r="F45" s="301">
        <v>176425</v>
      </c>
      <c r="G45" s="426">
        <v>290765</v>
      </c>
      <c r="H45" s="301">
        <v>290125</v>
      </c>
      <c r="I45" s="91">
        <v>105314</v>
      </c>
    </row>
    <row r="46" spans="1:9" ht="12">
      <c r="A46" s="428"/>
      <c r="B46" s="463"/>
      <c r="C46" s="467" t="s">
        <v>1017</v>
      </c>
      <c r="D46" s="465">
        <v>167</v>
      </c>
      <c r="E46" s="301">
        <v>22767</v>
      </c>
      <c r="F46" s="301">
        <v>174629</v>
      </c>
      <c r="G46" s="426">
        <v>291692</v>
      </c>
      <c r="H46" s="301">
        <v>290911</v>
      </c>
      <c r="I46" s="91">
        <v>106426</v>
      </c>
    </row>
    <row r="47" spans="1:9" ht="12">
      <c r="A47" s="428"/>
      <c r="B47" s="463"/>
      <c r="C47" s="467" t="s">
        <v>1018</v>
      </c>
      <c r="D47" s="465">
        <v>51</v>
      </c>
      <c r="E47" s="301">
        <v>12202</v>
      </c>
      <c r="F47" s="301">
        <v>126921</v>
      </c>
      <c r="G47" s="426">
        <v>219702</v>
      </c>
      <c r="H47" s="301">
        <v>221526</v>
      </c>
      <c r="I47" s="91">
        <v>74881</v>
      </c>
    </row>
    <row r="48" spans="1:9" ht="12">
      <c r="A48" s="428"/>
      <c r="B48" s="463"/>
      <c r="C48" s="467" t="s">
        <v>1019</v>
      </c>
      <c r="D48" s="465">
        <v>27</v>
      </c>
      <c r="E48" s="301">
        <v>10059</v>
      </c>
      <c r="F48" s="301">
        <v>162365</v>
      </c>
      <c r="G48" s="426">
        <v>245469</v>
      </c>
      <c r="H48" s="301">
        <v>245602</v>
      </c>
      <c r="I48" s="91">
        <v>74488</v>
      </c>
    </row>
    <row r="49" spans="1:9" ht="12">
      <c r="A49" s="428"/>
      <c r="B49" s="463"/>
      <c r="C49" s="467" t="s">
        <v>1020</v>
      </c>
      <c r="D49" s="465">
        <v>15</v>
      </c>
      <c r="E49" s="301">
        <v>10717</v>
      </c>
      <c r="F49" s="301">
        <v>129279</v>
      </c>
      <c r="G49" s="426">
        <v>219437</v>
      </c>
      <c r="H49" s="301">
        <v>218222</v>
      </c>
      <c r="I49" s="91">
        <v>74273</v>
      </c>
    </row>
    <row r="50" spans="1:9" ht="12">
      <c r="A50" s="468"/>
      <c r="B50" s="471"/>
      <c r="C50" s="472" t="s">
        <v>1021</v>
      </c>
      <c r="D50" s="473">
        <v>4</v>
      </c>
      <c r="E50" s="474">
        <v>4798</v>
      </c>
      <c r="F50" s="474">
        <v>55964</v>
      </c>
      <c r="G50" s="475">
        <v>101943</v>
      </c>
      <c r="H50" s="474">
        <v>104220</v>
      </c>
      <c r="I50" s="476">
        <v>42547</v>
      </c>
    </row>
    <row r="51" ht="12">
      <c r="B51" s="424" t="s">
        <v>1022</v>
      </c>
    </row>
    <row r="52" ht="12">
      <c r="B52" s="424" t="s">
        <v>1023</v>
      </c>
    </row>
    <row r="53" ht="12">
      <c r="B53" s="424" t="s">
        <v>1024</v>
      </c>
    </row>
  </sheetData>
  <mergeCells count="4">
    <mergeCell ref="B5:C5"/>
    <mergeCell ref="B11:C11"/>
    <mergeCell ref="B9:C9"/>
    <mergeCell ref="B7:C7"/>
  </mergeCells>
  <printOptions/>
  <pageMargins left="0.2755905511811024" right="0.31496062992125984" top="0.5905511811023623" bottom="0.3937007874015748" header="0.2755905511811024" footer="0.196850393700787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D128"/>
  <sheetViews>
    <sheetView workbookViewId="0" topLeftCell="A1">
      <selection activeCell="A1" sqref="A1"/>
    </sheetView>
  </sheetViews>
  <sheetFormatPr defaultColWidth="9.00390625" defaultRowHeight="13.5"/>
  <cols>
    <col min="1" max="1" width="3.125" style="477" customWidth="1"/>
    <col min="2" max="3" width="2.375" style="477" customWidth="1"/>
    <col min="4" max="4" width="10.625" style="477" customWidth="1"/>
    <col min="5" max="8" width="8.125" style="479" customWidth="1"/>
    <col min="9" max="9" width="7.75390625" style="479" customWidth="1"/>
    <col min="10" max="10" width="7.375" style="479" customWidth="1"/>
    <col min="11" max="18" width="7.125" style="479" customWidth="1"/>
    <col min="19" max="19" width="9.625" style="479" customWidth="1"/>
    <col min="20" max="23" width="8.625" style="479" customWidth="1"/>
    <col min="24" max="24" width="12.625" style="479" customWidth="1"/>
    <col min="25" max="28" width="13.625" style="479" customWidth="1"/>
    <col min="29" max="29" width="12.625" style="479" customWidth="1"/>
    <col min="30" max="30" width="9.625" style="479" customWidth="1"/>
    <col min="31" max="16384" width="9.00390625" style="479" customWidth="1"/>
  </cols>
  <sheetData>
    <row r="1" spans="2:4" ht="18" customHeight="1">
      <c r="B1" s="478" t="s">
        <v>1060</v>
      </c>
      <c r="C1" s="479"/>
      <c r="D1" s="479"/>
    </row>
    <row r="2" spans="29:30" ht="18" customHeight="1" thickBot="1">
      <c r="AC2" s="480"/>
      <c r="AD2" s="480" t="s">
        <v>1037</v>
      </c>
    </row>
    <row r="3" spans="2:30" ht="22.5" customHeight="1" thickTop="1">
      <c r="B3" s="1375" t="s">
        <v>721</v>
      </c>
      <c r="C3" s="1376"/>
      <c r="D3" s="1377"/>
      <c r="E3" s="1394" t="s">
        <v>1026</v>
      </c>
      <c r="F3" s="1395"/>
      <c r="G3" s="1395"/>
      <c r="H3" s="1395"/>
      <c r="I3" s="1395"/>
      <c r="J3" s="1395"/>
      <c r="K3" s="1395"/>
      <c r="L3" s="1395"/>
      <c r="M3" s="1395"/>
      <c r="N3" s="1395"/>
      <c r="O3" s="1395"/>
      <c r="P3" s="1395"/>
      <c r="Q3" s="1395"/>
      <c r="R3" s="1396"/>
      <c r="S3" s="1391" t="s">
        <v>1027</v>
      </c>
      <c r="T3" s="1391"/>
      <c r="U3" s="1391"/>
      <c r="V3" s="1391"/>
      <c r="W3" s="1391"/>
      <c r="X3" s="1402" t="s">
        <v>1038</v>
      </c>
      <c r="Y3" s="1402" t="s">
        <v>1039</v>
      </c>
      <c r="Z3" s="1402" t="s">
        <v>1040</v>
      </c>
      <c r="AA3" s="1394" t="s">
        <v>1028</v>
      </c>
      <c r="AB3" s="1399"/>
      <c r="AC3" s="1399"/>
      <c r="AD3" s="1400"/>
    </row>
    <row r="4" spans="2:30" ht="24" customHeight="1">
      <c r="B4" s="1378"/>
      <c r="C4" s="1379"/>
      <c r="D4" s="1380"/>
      <c r="E4" s="1397" t="s">
        <v>748</v>
      </c>
      <c r="F4" s="1390" t="s">
        <v>1029</v>
      </c>
      <c r="G4" s="1390"/>
      <c r="H4" s="1390"/>
      <c r="I4" s="1390" t="s">
        <v>1030</v>
      </c>
      <c r="J4" s="1390"/>
      <c r="K4" s="1390"/>
      <c r="L4" s="1390"/>
      <c r="M4" s="1390"/>
      <c r="N4" s="1390"/>
      <c r="O4" s="1390"/>
      <c r="P4" s="1390"/>
      <c r="Q4" s="1390"/>
      <c r="R4" s="1390"/>
      <c r="S4" s="1387" t="s">
        <v>1041</v>
      </c>
      <c r="T4" s="1388"/>
      <c r="U4" s="1389"/>
      <c r="V4" s="1392" t="s">
        <v>1042</v>
      </c>
      <c r="W4" s="1393"/>
      <c r="X4" s="1403"/>
      <c r="Y4" s="1403"/>
      <c r="Z4" s="1403"/>
      <c r="AA4" s="1397" t="s">
        <v>748</v>
      </c>
      <c r="AB4" s="482" t="s">
        <v>1031</v>
      </c>
      <c r="AC4" s="482" t="s">
        <v>1032</v>
      </c>
      <c r="AD4" s="482" t="s">
        <v>1033</v>
      </c>
    </row>
    <row r="5" spans="2:30" ht="40.5" customHeight="1">
      <c r="B5" s="1381"/>
      <c r="C5" s="1382"/>
      <c r="D5" s="1383"/>
      <c r="E5" s="1398"/>
      <c r="F5" s="483" t="s">
        <v>895</v>
      </c>
      <c r="G5" s="484" t="s">
        <v>1043</v>
      </c>
      <c r="H5" s="483" t="s">
        <v>894</v>
      </c>
      <c r="I5" s="484" t="s">
        <v>1044</v>
      </c>
      <c r="J5" s="484" t="s">
        <v>1045</v>
      </c>
      <c r="K5" s="484" t="s">
        <v>1046</v>
      </c>
      <c r="L5" s="484" t="s">
        <v>1047</v>
      </c>
      <c r="M5" s="484" t="s">
        <v>1048</v>
      </c>
      <c r="N5" s="484" t="s">
        <v>1049</v>
      </c>
      <c r="O5" s="484" t="s">
        <v>1050</v>
      </c>
      <c r="P5" s="484" t="s">
        <v>1051</v>
      </c>
      <c r="Q5" s="484" t="s">
        <v>1052</v>
      </c>
      <c r="R5" s="485" t="s">
        <v>1034</v>
      </c>
      <c r="S5" s="486" t="s">
        <v>748</v>
      </c>
      <c r="T5" s="486" t="s">
        <v>1053</v>
      </c>
      <c r="U5" s="486" t="s">
        <v>1054</v>
      </c>
      <c r="V5" s="481" t="s">
        <v>1055</v>
      </c>
      <c r="W5" s="481" t="s">
        <v>1056</v>
      </c>
      <c r="X5" s="1404"/>
      <c r="Y5" s="1404"/>
      <c r="Z5" s="1404"/>
      <c r="AA5" s="1401"/>
      <c r="AB5" s="483" t="s">
        <v>1035</v>
      </c>
      <c r="AC5" s="483" t="s">
        <v>1036</v>
      </c>
      <c r="AD5" s="483" t="s">
        <v>1036</v>
      </c>
    </row>
    <row r="6" spans="1:30" s="492" customFormat="1" ht="15" customHeight="1">
      <c r="A6" s="487"/>
      <c r="B6" s="1384" t="s">
        <v>669</v>
      </c>
      <c r="C6" s="1385"/>
      <c r="D6" s="1386"/>
      <c r="E6" s="489">
        <f aca="true" t="shared" si="0" ref="E6:AD6">SUM(E8:E9)</f>
        <v>4999</v>
      </c>
      <c r="F6" s="490">
        <f t="shared" si="0"/>
        <v>3250</v>
      </c>
      <c r="G6" s="490">
        <f t="shared" si="0"/>
        <v>66</v>
      </c>
      <c r="H6" s="490">
        <f t="shared" si="0"/>
        <v>1683</v>
      </c>
      <c r="I6" s="490">
        <f t="shared" si="0"/>
        <v>2296</v>
      </c>
      <c r="J6" s="490">
        <f t="shared" si="0"/>
        <v>1092</v>
      </c>
      <c r="K6" s="490">
        <f t="shared" si="0"/>
        <v>582</v>
      </c>
      <c r="L6" s="490">
        <f t="shared" si="0"/>
        <v>403</v>
      </c>
      <c r="M6" s="490">
        <f t="shared" si="0"/>
        <v>362</v>
      </c>
      <c r="N6" s="490">
        <f t="shared" si="0"/>
        <v>167</v>
      </c>
      <c r="O6" s="490">
        <f t="shared" si="0"/>
        <v>51</v>
      </c>
      <c r="P6" s="490">
        <f t="shared" si="0"/>
        <v>27</v>
      </c>
      <c r="Q6" s="490">
        <f t="shared" si="0"/>
        <v>15</v>
      </c>
      <c r="R6" s="490">
        <f t="shared" si="0"/>
        <v>4</v>
      </c>
      <c r="S6" s="490">
        <f t="shared" si="0"/>
        <v>144498</v>
      </c>
      <c r="T6" s="490">
        <f t="shared" si="0"/>
        <v>68188</v>
      </c>
      <c r="U6" s="490">
        <f t="shared" si="0"/>
        <v>76310</v>
      </c>
      <c r="V6" s="490">
        <f t="shared" si="0"/>
        <v>66345</v>
      </c>
      <c r="W6" s="490">
        <f t="shared" si="0"/>
        <v>75239</v>
      </c>
      <c r="X6" s="490">
        <f t="shared" si="0"/>
        <v>32067264</v>
      </c>
      <c r="Y6" s="490">
        <f t="shared" si="0"/>
        <v>109136228</v>
      </c>
      <c r="Z6" s="490">
        <f t="shared" si="0"/>
        <v>2156521</v>
      </c>
      <c r="AA6" s="490">
        <f t="shared" si="0"/>
        <v>187510709</v>
      </c>
      <c r="AB6" s="490">
        <f t="shared" si="0"/>
        <v>170713518</v>
      </c>
      <c r="AC6" s="490">
        <f t="shared" si="0"/>
        <v>16553834</v>
      </c>
      <c r="AD6" s="491">
        <f t="shared" si="0"/>
        <v>243357</v>
      </c>
    </row>
    <row r="7" spans="1:30" s="492" customFormat="1" ht="15" customHeight="1">
      <c r="A7" s="487"/>
      <c r="B7" s="493"/>
      <c r="C7" s="494"/>
      <c r="D7" s="488"/>
      <c r="E7" s="495"/>
      <c r="F7" s="496"/>
      <c r="G7" s="496"/>
      <c r="H7" s="496"/>
      <c r="I7" s="496"/>
      <c r="J7" s="496"/>
      <c r="K7" s="496"/>
      <c r="L7" s="496"/>
      <c r="M7" s="496"/>
      <c r="N7" s="496"/>
      <c r="O7" s="496"/>
      <c r="P7" s="496"/>
      <c r="Q7" s="496"/>
      <c r="R7" s="496"/>
      <c r="S7" s="496"/>
      <c r="T7" s="496"/>
      <c r="U7" s="496"/>
      <c r="V7" s="496"/>
      <c r="W7" s="496"/>
      <c r="X7" s="496"/>
      <c r="Y7" s="496"/>
      <c r="Z7" s="496"/>
      <c r="AA7" s="496"/>
      <c r="AB7" s="496"/>
      <c r="AC7" s="496"/>
      <c r="AD7" s="497"/>
    </row>
    <row r="8" spans="1:30" s="492" customFormat="1" ht="15" customHeight="1">
      <c r="A8" s="487"/>
      <c r="B8" s="493"/>
      <c r="C8" s="1385" t="s">
        <v>672</v>
      </c>
      <c r="D8" s="1386"/>
      <c r="E8" s="495">
        <f aca="true" t="shared" si="1" ref="E8:AD8">SUM(E16:E28)</f>
        <v>3628</v>
      </c>
      <c r="F8" s="496">
        <f t="shared" si="1"/>
        <v>2418</v>
      </c>
      <c r="G8" s="496">
        <f t="shared" si="1"/>
        <v>37</v>
      </c>
      <c r="H8" s="496">
        <f t="shared" si="1"/>
        <v>1173</v>
      </c>
      <c r="I8" s="496">
        <f t="shared" si="1"/>
        <v>1706</v>
      </c>
      <c r="J8" s="496">
        <f t="shared" si="1"/>
        <v>781</v>
      </c>
      <c r="K8" s="496">
        <f t="shared" si="1"/>
        <v>410</v>
      </c>
      <c r="L8" s="496">
        <f t="shared" si="1"/>
        <v>278</v>
      </c>
      <c r="M8" s="496">
        <f t="shared" si="1"/>
        <v>262</v>
      </c>
      <c r="N8" s="496">
        <f t="shared" si="1"/>
        <v>119</v>
      </c>
      <c r="O8" s="496">
        <f t="shared" si="1"/>
        <v>35</v>
      </c>
      <c r="P8" s="496">
        <f t="shared" si="1"/>
        <v>20</v>
      </c>
      <c r="Q8" s="496">
        <f t="shared" si="1"/>
        <v>15</v>
      </c>
      <c r="R8" s="496">
        <f t="shared" si="1"/>
        <v>2</v>
      </c>
      <c r="S8" s="496">
        <f t="shared" si="1"/>
        <v>104936</v>
      </c>
      <c r="T8" s="496">
        <f t="shared" si="1"/>
        <v>52692</v>
      </c>
      <c r="U8" s="496">
        <f t="shared" si="1"/>
        <v>52244</v>
      </c>
      <c r="V8" s="496">
        <f t="shared" si="1"/>
        <v>51382</v>
      </c>
      <c r="W8" s="496">
        <f t="shared" si="1"/>
        <v>51472</v>
      </c>
      <c r="X8" s="496">
        <f t="shared" si="1"/>
        <v>24283895</v>
      </c>
      <c r="Y8" s="496">
        <f t="shared" si="1"/>
        <v>87296566</v>
      </c>
      <c r="Z8" s="496">
        <f t="shared" si="1"/>
        <v>2033780</v>
      </c>
      <c r="AA8" s="496">
        <f t="shared" si="1"/>
        <v>149061584</v>
      </c>
      <c r="AB8" s="496">
        <f t="shared" si="1"/>
        <v>136832945</v>
      </c>
      <c r="AC8" s="496">
        <f t="shared" si="1"/>
        <v>12004959</v>
      </c>
      <c r="AD8" s="497">
        <f t="shared" si="1"/>
        <v>223680</v>
      </c>
    </row>
    <row r="9" spans="1:30" s="492" customFormat="1" ht="15" customHeight="1">
      <c r="A9" s="487"/>
      <c r="B9" s="493"/>
      <c r="C9" s="1385" t="s">
        <v>674</v>
      </c>
      <c r="D9" s="1386"/>
      <c r="E9" s="496">
        <f aca="true" t="shared" si="2" ref="E9:AD9">SUM(E29:E59)</f>
        <v>1371</v>
      </c>
      <c r="F9" s="496">
        <f t="shared" si="2"/>
        <v>832</v>
      </c>
      <c r="G9" s="496">
        <f t="shared" si="2"/>
        <v>29</v>
      </c>
      <c r="H9" s="496">
        <f t="shared" si="2"/>
        <v>510</v>
      </c>
      <c r="I9" s="496">
        <f t="shared" si="2"/>
        <v>590</v>
      </c>
      <c r="J9" s="496">
        <f t="shared" si="2"/>
        <v>311</v>
      </c>
      <c r="K9" s="496">
        <f t="shared" si="2"/>
        <v>172</v>
      </c>
      <c r="L9" s="496">
        <f t="shared" si="2"/>
        <v>125</v>
      </c>
      <c r="M9" s="496">
        <f t="shared" si="2"/>
        <v>100</v>
      </c>
      <c r="N9" s="496">
        <f t="shared" si="2"/>
        <v>48</v>
      </c>
      <c r="O9" s="496">
        <f t="shared" si="2"/>
        <v>16</v>
      </c>
      <c r="P9" s="496">
        <f t="shared" si="2"/>
        <v>7</v>
      </c>
      <c r="Q9" s="496">
        <f t="shared" si="2"/>
        <v>0</v>
      </c>
      <c r="R9" s="496">
        <f t="shared" si="2"/>
        <v>2</v>
      </c>
      <c r="S9" s="496">
        <f t="shared" si="2"/>
        <v>39562</v>
      </c>
      <c r="T9" s="496">
        <f t="shared" si="2"/>
        <v>15496</v>
      </c>
      <c r="U9" s="496">
        <f t="shared" si="2"/>
        <v>24066</v>
      </c>
      <c r="V9" s="496">
        <f t="shared" si="2"/>
        <v>14963</v>
      </c>
      <c r="W9" s="496">
        <f t="shared" si="2"/>
        <v>23767</v>
      </c>
      <c r="X9" s="496">
        <f t="shared" si="2"/>
        <v>7783369</v>
      </c>
      <c r="Y9" s="496">
        <f t="shared" si="2"/>
        <v>21839662</v>
      </c>
      <c r="Z9" s="496">
        <f t="shared" si="2"/>
        <v>122741</v>
      </c>
      <c r="AA9" s="496">
        <f t="shared" si="2"/>
        <v>38449125</v>
      </c>
      <c r="AB9" s="496">
        <f t="shared" si="2"/>
        <v>33880573</v>
      </c>
      <c r="AC9" s="496">
        <f t="shared" si="2"/>
        <v>4548875</v>
      </c>
      <c r="AD9" s="497">
        <f t="shared" si="2"/>
        <v>19677</v>
      </c>
    </row>
    <row r="10" spans="1:30" s="505" customFormat="1" ht="12" customHeight="1">
      <c r="A10" s="498"/>
      <c r="B10" s="499"/>
      <c r="C10" s="500"/>
      <c r="D10" s="501"/>
      <c r="E10" s="502"/>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4"/>
    </row>
    <row r="11" spans="1:30" s="505" customFormat="1" ht="12" customHeight="1">
      <c r="A11" s="498"/>
      <c r="B11" s="499"/>
      <c r="C11" s="1373" t="s">
        <v>1057</v>
      </c>
      <c r="D11" s="1374"/>
      <c r="E11" s="502">
        <f aca="true" t="shared" si="3" ref="E11:AD11">SUM(E16,E21:E23,E25:E27,E29:E35)</f>
        <v>2168</v>
      </c>
      <c r="F11" s="503">
        <f t="shared" si="3"/>
        <v>1421</v>
      </c>
      <c r="G11" s="503">
        <f t="shared" si="3"/>
        <v>24</v>
      </c>
      <c r="H11" s="503">
        <f t="shared" si="3"/>
        <v>723</v>
      </c>
      <c r="I11" s="503">
        <f t="shared" si="3"/>
        <v>1059</v>
      </c>
      <c r="J11" s="503">
        <f t="shared" si="3"/>
        <v>440</v>
      </c>
      <c r="K11" s="503">
        <f t="shared" si="3"/>
        <v>237</v>
      </c>
      <c r="L11" s="503">
        <f t="shared" si="3"/>
        <v>150</v>
      </c>
      <c r="M11" s="503">
        <f t="shared" si="3"/>
        <v>156</v>
      </c>
      <c r="N11" s="503">
        <f t="shared" si="3"/>
        <v>87</v>
      </c>
      <c r="O11" s="503">
        <f t="shared" si="3"/>
        <v>20</v>
      </c>
      <c r="P11" s="503">
        <f t="shared" si="3"/>
        <v>12</v>
      </c>
      <c r="Q11" s="503">
        <f t="shared" si="3"/>
        <v>6</v>
      </c>
      <c r="R11" s="503">
        <f t="shared" si="3"/>
        <v>1</v>
      </c>
      <c r="S11" s="503">
        <f t="shared" si="3"/>
        <v>60929</v>
      </c>
      <c r="T11" s="503">
        <f t="shared" si="3"/>
        <v>30374</v>
      </c>
      <c r="U11" s="503">
        <f t="shared" si="3"/>
        <v>30555</v>
      </c>
      <c r="V11" s="503">
        <f t="shared" si="3"/>
        <v>29542</v>
      </c>
      <c r="W11" s="503">
        <f t="shared" si="3"/>
        <v>30065</v>
      </c>
      <c r="X11" s="503">
        <f t="shared" si="3"/>
        <v>14220849</v>
      </c>
      <c r="Y11" s="503">
        <f t="shared" si="3"/>
        <v>48692013</v>
      </c>
      <c r="Z11" s="503">
        <f t="shared" si="3"/>
        <v>1603183</v>
      </c>
      <c r="AA11" s="503">
        <f t="shared" si="3"/>
        <v>85328181</v>
      </c>
      <c r="AB11" s="503">
        <f t="shared" si="3"/>
        <v>78630818</v>
      </c>
      <c r="AC11" s="503">
        <f t="shared" si="3"/>
        <v>6548275</v>
      </c>
      <c r="AD11" s="504">
        <f t="shared" si="3"/>
        <v>149088</v>
      </c>
    </row>
    <row r="12" spans="1:30" s="505" customFormat="1" ht="12" customHeight="1">
      <c r="A12" s="498"/>
      <c r="B12" s="499"/>
      <c r="C12" s="1373" t="s">
        <v>680</v>
      </c>
      <c r="D12" s="1374"/>
      <c r="E12" s="502">
        <f aca="true" t="shared" si="4" ref="E12:AD12">SUM(E20,E36:E42)</f>
        <v>332</v>
      </c>
      <c r="F12" s="503">
        <f t="shared" si="4"/>
        <v>199</v>
      </c>
      <c r="G12" s="503">
        <f t="shared" si="4"/>
        <v>7</v>
      </c>
      <c r="H12" s="503">
        <f t="shared" si="4"/>
        <v>126</v>
      </c>
      <c r="I12" s="503">
        <f t="shared" si="4"/>
        <v>126</v>
      </c>
      <c r="J12" s="503">
        <f t="shared" si="4"/>
        <v>77</v>
      </c>
      <c r="K12" s="503">
        <f t="shared" si="4"/>
        <v>47</v>
      </c>
      <c r="L12" s="503">
        <f t="shared" si="4"/>
        <v>40</v>
      </c>
      <c r="M12" s="503">
        <f t="shared" si="4"/>
        <v>23</v>
      </c>
      <c r="N12" s="503">
        <f t="shared" si="4"/>
        <v>9</v>
      </c>
      <c r="O12" s="503">
        <f t="shared" si="4"/>
        <v>7</v>
      </c>
      <c r="P12" s="503">
        <f t="shared" si="4"/>
        <v>1</v>
      </c>
      <c r="Q12" s="503">
        <f t="shared" si="4"/>
        <v>2</v>
      </c>
      <c r="R12" s="503">
        <f t="shared" si="4"/>
        <v>0</v>
      </c>
      <c r="S12" s="503">
        <f t="shared" si="4"/>
        <v>10501</v>
      </c>
      <c r="T12" s="503">
        <f t="shared" si="4"/>
        <v>3904</v>
      </c>
      <c r="U12" s="503">
        <f t="shared" si="4"/>
        <v>6597</v>
      </c>
      <c r="V12" s="503">
        <f t="shared" si="4"/>
        <v>3782</v>
      </c>
      <c r="W12" s="503">
        <f t="shared" si="4"/>
        <v>6530</v>
      </c>
      <c r="X12" s="503">
        <f t="shared" si="4"/>
        <v>1812160</v>
      </c>
      <c r="Y12" s="503">
        <f t="shared" si="4"/>
        <v>4811680</v>
      </c>
      <c r="Z12" s="503">
        <f t="shared" si="4"/>
        <v>17543</v>
      </c>
      <c r="AA12" s="503">
        <f t="shared" si="4"/>
        <v>8191466</v>
      </c>
      <c r="AB12" s="503">
        <f t="shared" si="4"/>
        <v>6945868</v>
      </c>
      <c r="AC12" s="503">
        <f t="shared" si="4"/>
        <v>1243883</v>
      </c>
      <c r="AD12" s="504">
        <f t="shared" si="4"/>
        <v>1715</v>
      </c>
    </row>
    <row r="13" spans="1:30" s="505" customFormat="1" ht="12" customHeight="1">
      <c r="A13" s="498"/>
      <c r="B13" s="499"/>
      <c r="C13" s="1373" t="s">
        <v>682</v>
      </c>
      <c r="D13" s="1374"/>
      <c r="E13" s="502">
        <f aca="true" t="shared" si="5" ref="E13:AD13">SUM(E17,E24,E28,E43:E47)</f>
        <v>1335</v>
      </c>
      <c r="F13" s="503">
        <f t="shared" si="5"/>
        <v>856</v>
      </c>
      <c r="G13" s="503">
        <f t="shared" si="5"/>
        <v>7</v>
      </c>
      <c r="H13" s="503">
        <f t="shared" si="5"/>
        <v>472</v>
      </c>
      <c r="I13" s="503">
        <f t="shared" si="5"/>
        <v>635</v>
      </c>
      <c r="J13" s="503">
        <f t="shared" si="5"/>
        <v>296</v>
      </c>
      <c r="K13" s="503">
        <f t="shared" si="5"/>
        <v>143</v>
      </c>
      <c r="L13" s="503">
        <f t="shared" si="5"/>
        <v>106</v>
      </c>
      <c r="M13" s="503">
        <f t="shared" si="5"/>
        <v>86</v>
      </c>
      <c r="N13" s="503">
        <f t="shared" si="5"/>
        <v>43</v>
      </c>
      <c r="O13" s="503">
        <f t="shared" si="5"/>
        <v>13</v>
      </c>
      <c r="P13" s="503">
        <f t="shared" si="5"/>
        <v>7</v>
      </c>
      <c r="Q13" s="503">
        <f t="shared" si="5"/>
        <v>3</v>
      </c>
      <c r="R13" s="503">
        <f t="shared" si="5"/>
        <v>3</v>
      </c>
      <c r="S13" s="503">
        <f t="shared" si="5"/>
        <v>39243</v>
      </c>
      <c r="T13" s="503">
        <f t="shared" si="5"/>
        <v>19607</v>
      </c>
      <c r="U13" s="503">
        <f t="shared" si="5"/>
        <v>19636</v>
      </c>
      <c r="V13" s="503">
        <f t="shared" si="5"/>
        <v>19093</v>
      </c>
      <c r="W13" s="503">
        <f t="shared" si="5"/>
        <v>19327</v>
      </c>
      <c r="X13" s="503">
        <f t="shared" si="5"/>
        <v>9244277</v>
      </c>
      <c r="Y13" s="503">
        <f t="shared" si="5"/>
        <v>34052884</v>
      </c>
      <c r="Z13" s="503">
        <f t="shared" si="5"/>
        <v>133321</v>
      </c>
      <c r="AA13" s="503">
        <f t="shared" si="5"/>
        <v>54677821</v>
      </c>
      <c r="AB13" s="503">
        <f t="shared" si="5"/>
        <v>49797117</v>
      </c>
      <c r="AC13" s="503">
        <f t="shared" si="5"/>
        <v>4840114</v>
      </c>
      <c r="AD13" s="504">
        <f t="shared" si="5"/>
        <v>40590</v>
      </c>
    </row>
    <row r="14" spans="1:30" s="505" customFormat="1" ht="12" customHeight="1">
      <c r="A14" s="498"/>
      <c r="B14" s="499"/>
      <c r="C14" s="1373" t="s">
        <v>684</v>
      </c>
      <c r="D14" s="1374"/>
      <c r="E14" s="502">
        <f aca="true" t="shared" si="6" ref="E14:AD14">SUM(E18:E19,E48:E59)</f>
        <v>1164</v>
      </c>
      <c r="F14" s="503">
        <f t="shared" si="6"/>
        <v>774</v>
      </c>
      <c r="G14" s="503">
        <f t="shared" si="6"/>
        <v>28</v>
      </c>
      <c r="H14" s="503">
        <f t="shared" si="6"/>
        <v>362</v>
      </c>
      <c r="I14" s="503">
        <f t="shared" si="6"/>
        <v>476</v>
      </c>
      <c r="J14" s="503">
        <f t="shared" si="6"/>
        <v>279</v>
      </c>
      <c r="K14" s="503">
        <f t="shared" si="6"/>
        <v>155</v>
      </c>
      <c r="L14" s="503">
        <f t="shared" si="6"/>
        <v>107</v>
      </c>
      <c r="M14" s="503">
        <f t="shared" si="6"/>
        <v>97</v>
      </c>
      <c r="N14" s="503">
        <f t="shared" si="6"/>
        <v>28</v>
      </c>
      <c r="O14" s="503">
        <f t="shared" si="6"/>
        <v>11</v>
      </c>
      <c r="P14" s="503">
        <f t="shared" si="6"/>
        <v>7</v>
      </c>
      <c r="Q14" s="503">
        <f t="shared" si="6"/>
        <v>4</v>
      </c>
      <c r="R14" s="503">
        <f t="shared" si="6"/>
        <v>0</v>
      </c>
      <c r="S14" s="503">
        <f t="shared" si="6"/>
        <v>33825</v>
      </c>
      <c r="T14" s="503">
        <f t="shared" si="6"/>
        <v>14303</v>
      </c>
      <c r="U14" s="503">
        <f t="shared" si="6"/>
        <v>19522</v>
      </c>
      <c r="V14" s="503">
        <f t="shared" si="6"/>
        <v>13928</v>
      </c>
      <c r="W14" s="503">
        <f t="shared" si="6"/>
        <v>19317</v>
      </c>
      <c r="X14" s="503">
        <f t="shared" si="6"/>
        <v>6789978</v>
      </c>
      <c r="Y14" s="503">
        <f t="shared" si="6"/>
        <v>21579651</v>
      </c>
      <c r="Z14" s="503">
        <f t="shared" si="6"/>
        <v>402474</v>
      </c>
      <c r="AA14" s="503">
        <f t="shared" si="6"/>
        <v>39313241</v>
      </c>
      <c r="AB14" s="503">
        <f t="shared" si="6"/>
        <v>35339715</v>
      </c>
      <c r="AC14" s="503">
        <f t="shared" si="6"/>
        <v>3921562</v>
      </c>
      <c r="AD14" s="504">
        <f t="shared" si="6"/>
        <v>51964</v>
      </c>
    </row>
    <row r="15" spans="2:30" ht="12" customHeight="1">
      <c r="B15" s="508"/>
      <c r="C15" s="509"/>
      <c r="D15" s="510"/>
      <c r="E15" s="511"/>
      <c r="F15" s="512"/>
      <c r="G15" s="512"/>
      <c r="H15" s="512"/>
      <c r="I15" s="512"/>
      <c r="J15" s="512"/>
      <c r="K15" s="512"/>
      <c r="L15" s="512"/>
      <c r="M15" s="512"/>
      <c r="N15" s="512"/>
      <c r="O15" s="512"/>
      <c r="P15" s="512"/>
      <c r="Q15" s="512"/>
      <c r="R15" s="512"/>
      <c r="S15" s="512"/>
      <c r="T15" s="512"/>
      <c r="U15" s="512"/>
      <c r="V15" s="512"/>
      <c r="W15" s="512"/>
      <c r="X15" s="512"/>
      <c r="Y15" s="512"/>
      <c r="Z15" s="512"/>
      <c r="AA15" s="512"/>
      <c r="AB15" s="512"/>
      <c r="AC15" s="512"/>
      <c r="AD15" s="513"/>
    </row>
    <row r="16" spans="2:30" ht="12" customHeight="1">
      <c r="B16" s="508"/>
      <c r="C16" s="509"/>
      <c r="D16" s="514" t="s">
        <v>1058</v>
      </c>
      <c r="E16" s="515">
        <f aca="true" t="shared" si="7" ref="E16:E59">SUM(F16:H16)</f>
        <v>817</v>
      </c>
      <c r="F16" s="516">
        <v>579</v>
      </c>
      <c r="G16" s="516">
        <v>10</v>
      </c>
      <c r="H16" s="516">
        <v>228</v>
      </c>
      <c r="I16" s="516">
        <v>421</v>
      </c>
      <c r="J16" s="516">
        <v>169</v>
      </c>
      <c r="K16" s="516">
        <v>77</v>
      </c>
      <c r="L16" s="516">
        <v>52</v>
      </c>
      <c r="M16" s="516">
        <v>54</v>
      </c>
      <c r="N16" s="516">
        <v>32</v>
      </c>
      <c r="O16" s="516">
        <v>7</v>
      </c>
      <c r="P16" s="516">
        <v>4</v>
      </c>
      <c r="Q16" s="516">
        <v>0</v>
      </c>
      <c r="R16" s="516">
        <v>1</v>
      </c>
      <c r="S16" s="516">
        <f aca="true" t="shared" si="8" ref="S16:S59">SUM(T16:U16)</f>
        <v>20998</v>
      </c>
      <c r="T16" s="516">
        <v>12185</v>
      </c>
      <c r="U16" s="516">
        <v>8813</v>
      </c>
      <c r="V16" s="516">
        <v>11917</v>
      </c>
      <c r="W16" s="516">
        <v>8662</v>
      </c>
      <c r="X16" s="516">
        <v>5470186</v>
      </c>
      <c r="Y16" s="516">
        <v>15820560</v>
      </c>
      <c r="Z16" s="516">
        <v>1483791</v>
      </c>
      <c r="AA16" s="516">
        <f aca="true" t="shared" si="9" ref="AA16:AA59">SUM(AB16:AD16)</f>
        <v>30056886</v>
      </c>
      <c r="AB16" s="516">
        <v>28516708</v>
      </c>
      <c r="AC16" s="516">
        <v>1434857</v>
      </c>
      <c r="AD16" s="517">
        <v>105321</v>
      </c>
    </row>
    <row r="17" spans="2:30" ht="12" customHeight="1">
      <c r="B17" s="508"/>
      <c r="C17" s="509"/>
      <c r="D17" s="514" t="s">
        <v>688</v>
      </c>
      <c r="E17" s="515">
        <f t="shared" si="7"/>
        <v>582</v>
      </c>
      <c r="F17" s="87">
        <v>389</v>
      </c>
      <c r="G17" s="87">
        <v>4</v>
      </c>
      <c r="H17" s="87">
        <v>189</v>
      </c>
      <c r="I17" s="87">
        <v>290</v>
      </c>
      <c r="J17" s="87">
        <v>118</v>
      </c>
      <c r="K17" s="87">
        <v>65</v>
      </c>
      <c r="L17" s="516">
        <v>44</v>
      </c>
      <c r="M17" s="87">
        <v>39</v>
      </c>
      <c r="N17" s="87">
        <v>15</v>
      </c>
      <c r="O17" s="87">
        <v>4</v>
      </c>
      <c r="P17" s="87">
        <v>4</v>
      </c>
      <c r="Q17" s="87">
        <v>2</v>
      </c>
      <c r="R17" s="87">
        <v>1</v>
      </c>
      <c r="S17" s="516">
        <f t="shared" si="8"/>
        <v>16305</v>
      </c>
      <c r="T17" s="87">
        <v>8760</v>
      </c>
      <c r="U17" s="87">
        <v>7545</v>
      </c>
      <c r="V17" s="87">
        <v>8552</v>
      </c>
      <c r="W17" s="87">
        <v>7425</v>
      </c>
      <c r="X17" s="87">
        <v>3879586</v>
      </c>
      <c r="Y17" s="87">
        <v>19976266</v>
      </c>
      <c r="Z17" s="87">
        <v>48801</v>
      </c>
      <c r="AA17" s="516">
        <f t="shared" si="9"/>
        <v>28260000</v>
      </c>
      <c r="AB17" s="87">
        <v>26156489</v>
      </c>
      <c r="AC17" s="87">
        <v>2064754</v>
      </c>
      <c r="AD17" s="88">
        <v>38757</v>
      </c>
    </row>
    <row r="18" spans="2:30" ht="12" customHeight="1">
      <c r="B18" s="508"/>
      <c r="C18" s="509"/>
      <c r="D18" s="514" t="s">
        <v>689</v>
      </c>
      <c r="E18" s="515">
        <f t="shared" si="7"/>
        <v>364</v>
      </c>
      <c r="F18" s="87">
        <v>242</v>
      </c>
      <c r="G18" s="87">
        <v>3</v>
      </c>
      <c r="H18" s="87">
        <v>119</v>
      </c>
      <c r="I18" s="87">
        <v>154</v>
      </c>
      <c r="J18" s="87">
        <v>92</v>
      </c>
      <c r="K18" s="87">
        <v>41</v>
      </c>
      <c r="L18" s="516">
        <v>32</v>
      </c>
      <c r="M18" s="87">
        <v>23</v>
      </c>
      <c r="N18" s="87">
        <v>11</v>
      </c>
      <c r="O18" s="87">
        <v>6</v>
      </c>
      <c r="P18" s="87">
        <v>3</v>
      </c>
      <c r="Q18" s="87">
        <v>2</v>
      </c>
      <c r="R18" s="87">
        <v>0</v>
      </c>
      <c r="S18" s="516">
        <f t="shared" si="8"/>
        <v>11706</v>
      </c>
      <c r="T18" s="87">
        <v>5368</v>
      </c>
      <c r="U18" s="87">
        <v>6338</v>
      </c>
      <c r="V18" s="87">
        <v>5237</v>
      </c>
      <c r="W18" s="87">
        <v>6254</v>
      </c>
      <c r="X18" s="87">
        <v>2551067</v>
      </c>
      <c r="Y18" s="87">
        <v>6062254</v>
      </c>
      <c r="Z18" s="87">
        <v>42600</v>
      </c>
      <c r="AA18" s="516">
        <f t="shared" si="9"/>
        <v>12070831</v>
      </c>
      <c r="AB18" s="87">
        <v>10537764</v>
      </c>
      <c r="AC18" s="87">
        <v>1528553</v>
      </c>
      <c r="AD18" s="88">
        <v>4514</v>
      </c>
    </row>
    <row r="19" spans="2:30" ht="12" customHeight="1">
      <c r="B19" s="508"/>
      <c r="C19" s="509"/>
      <c r="D19" s="514" t="s">
        <v>691</v>
      </c>
      <c r="E19" s="515">
        <f t="shared" si="7"/>
        <v>359</v>
      </c>
      <c r="F19" s="87">
        <v>258</v>
      </c>
      <c r="G19" s="87">
        <v>5</v>
      </c>
      <c r="H19" s="87">
        <v>96</v>
      </c>
      <c r="I19" s="87">
        <v>135</v>
      </c>
      <c r="J19" s="87">
        <v>98</v>
      </c>
      <c r="K19" s="87">
        <v>47</v>
      </c>
      <c r="L19" s="516">
        <v>32</v>
      </c>
      <c r="M19" s="87">
        <v>34</v>
      </c>
      <c r="N19" s="87">
        <v>8</v>
      </c>
      <c r="O19" s="87">
        <v>2</v>
      </c>
      <c r="P19" s="87">
        <v>1</v>
      </c>
      <c r="Q19" s="87">
        <v>2</v>
      </c>
      <c r="R19" s="87">
        <v>0</v>
      </c>
      <c r="S19" s="516">
        <f t="shared" si="8"/>
        <v>10356</v>
      </c>
      <c r="T19" s="87">
        <v>4956</v>
      </c>
      <c r="U19" s="87">
        <v>5400</v>
      </c>
      <c r="V19" s="87">
        <v>4862</v>
      </c>
      <c r="W19" s="87">
        <v>5354</v>
      </c>
      <c r="X19" s="87">
        <v>2240739</v>
      </c>
      <c r="Y19" s="87">
        <v>9555463</v>
      </c>
      <c r="Z19" s="87">
        <v>324490</v>
      </c>
      <c r="AA19" s="516">
        <f t="shared" si="9"/>
        <v>17076045</v>
      </c>
      <c r="AB19" s="87">
        <v>16003065</v>
      </c>
      <c r="AC19" s="87">
        <v>1030858</v>
      </c>
      <c r="AD19" s="88">
        <v>42122</v>
      </c>
    </row>
    <row r="20" spans="2:30" ht="12" customHeight="1">
      <c r="B20" s="508"/>
      <c r="C20" s="509"/>
      <c r="D20" s="514" t="s">
        <v>694</v>
      </c>
      <c r="E20" s="515">
        <f t="shared" si="7"/>
        <v>144</v>
      </c>
      <c r="F20" s="87">
        <v>96</v>
      </c>
      <c r="G20" s="87">
        <v>3</v>
      </c>
      <c r="H20" s="87">
        <v>45</v>
      </c>
      <c r="I20" s="87">
        <v>54</v>
      </c>
      <c r="J20" s="87">
        <v>30</v>
      </c>
      <c r="K20" s="87">
        <v>23</v>
      </c>
      <c r="L20" s="516">
        <v>15</v>
      </c>
      <c r="M20" s="87">
        <v>13</v>
      </c>
      <c r="N20" s="87">
        <v>5</v>
      </c>
      <c r="O20" s="87">
        <v>2</v>
      </c>
      <c r="P20" s="87">
        <v>0</v>
      </c>
      <c r="Q20" s="87">
        <v>2</v>
      </c>
      <c r="R20" s="87">
        <v>0</v>
      </c>
      <c r="S20" s="516">
        <f t="shared" si="8"/>
        <v>5115</v>
      </c>
      <c r="T20" s="87">
        <v>2204</v>
      </c>
      <c r="U20" s="87">
        <v>2911</v>
      </c>
      <c r="V20" s="87">
        <v>2160</v>
      </c>
      <c r="W20" s="87">
        <v>2886</v>
      </c>
      <c r="X20" s="87">
        <v>966894</v>
      </c>
      <c r="Y20" s="87">
        <v>3258573</v>
      </c>
      <c r="Z20" s="87">
        <v>12203</v>
      </c>
      <c r="AA20" s="516">
        <f t="shared" si="9"/>
        <v>5043646</v>
      </c>
      <c r="AB20" s="87">
        <v>4468610</v>
      </c>
      <c r="AC20" s="87">
        <v>574861</v>
      </c>
      <c r="AD20" s="88">
        <v>175</v>
      </c>
    </row>
    <row r="21" spans="2:30" ht="12" customHeight="1">
      <c r="B21" s="508"/>
      <c r="C21" s="509"/>
      <c r="D21" s="514" t="s">
        <v>695</v>
      </c>
      <c r="E21" s="515">
        <f t="shared" si="7"/>
        <v>196</v>
      </c>
      <c r="F21" s="87">
        <v>118</v>
      </c>
      <c r="G21" s="87">
        <v>2</v>
      </c>
      <c r="H21" s="87">
        <v>76</v>
      </c>
      <c r="I21" s="87">
        <v>92</v>
      </c>
      <c r="J21" s="87">
        <v>37</v>
      </c>
      <c r="K21" s="87">
        <v>24</v>
      </c>
      <c r="L21" s="516">
        <v>17</v>
      </c>
      <c r="M21" s="87">
        <v>15</v>
      </c>
      <c r="N21" s="87">
        <v>8</v>
      </c>
      <c r="O21" s="87">
        <v>0</v>
      </c>
      <c r="P21" s="87">
        <v>3</v>
      </c>
      <c r="Q21" s="87">
        <v>0</v>
      </c>
      <c r="R21" s="87">
        <v>0</v>
      </c>
      <c r="S21" s="516">
        <f t="shared" si="8"/>
        <v>5688</v>
      </c>
      <c r="T21" s="87">
        <v>2274</v>
      </c>
      <c r="U21" s="87">
        <v>3414</v>
      </c>
      <c r="V21" s="87">
        <v>2196</v>
      </c>
      <c r="W21" s="87">
        <v>3359</v>
      </c>
      <c r="X21" s="87">
        <v>1169315</v>
      </c>
      <c r="Y21" s="87">
        <v>4285104</v>
      </c>
      <c r="Z21" s="87">
        <v>28724</v>
      </c>
      <c r="AA21" s="516">
        <f t="shared" si="9"/>
        <v>6832576</v>
      </c>
      <c r="AB21" s="87">
        <v>6199894</v>
      </c>
      <c r="AC21" s="87">
        <v>632305</v>
      </c>
      <c r="AD21" s="88">
        <v>377</v>
      </c>
    </row>
    <row r="22" spans="2:30" ht="12" customHeight="1">
      <c r="B22" s="508"/>
      <c r="C22" s="509"/>
      <c r="D22" s="514" t="s">
        <v>697</v>
      </c>
      <c r="E22" s="515">
        <f t="shared" si="7"/>
        <v>158</v>
      </c>
      <c r="F22" s="87">
        <v>106</v>
      </c>
      <c r="G22" s="87">
        <v>4</v>
      </c>
      <c r="H22" s="87">
        <v>48</v>
      </c>
      <c r="I22" s="87">
        <v>74</v>
      </c>
      <c r="J22" s="87">
        <v>35</v>
      </c>
      <c r="K22" s="87">
        <v>23</v>
      </c>
      <c r="L22" s="516">
        <v>5</v>
      </c>
      <c r="M22" s="87">
        <v>15</v>
      </c>
      <c r="N22" s="87">
        <v>4</v>
      </c>
      <c r="O22" s="87">
        <v>2</v>
      </c>
      <c r="P22" s="87">
        <v>0</v>
      </c>
      <c r="Q22" s="87">
        <v>0</v>
      </c>
      <c r="R22" s="87">
        <v>0</v>
      </c>
      <c r="S22" s="516">
        <f t="shared" si="8"/>
        <v>3588</v>
      </c>
      <c r="T22" s="87">
        <v>1633</v>
      </c>
      <c r="U22" s="87">
        <v>1955</v>
      </c>
      <c r="V22" s="87">
        <v>1582</v>
      </c>
      <c r="W22" s="87">
        <v>1924</v>
      </c>
      <c r="X22" s="87">
        <v>805076</v>
      </c>
      <c r="Y22" s="87">
        <v>2791675</v>
      </c>
      <c r="Z22" s="87">
        <v>2516</v>
      </c>
      <c r="AA22" s="516">
        <f t="shared" si="9"/>
        <v>4688239</v>
      </c>
      <c r="AB22" s="87">
        <v>4385550</v>
      </c>
      <c r="AC22" s="87">
        <v>301554</v>
      </c>
      <c r="AD22" s="88">
        <v>1135</v>
      </c>
    </row>
    <row r="23" spans="2:30" ht="12" customHeight="1">
      <c r="B23" s="508"/>
      <c r="C23" s="509"/>
      <c r="D23" s="514" t="s">
        <v>699</v>
      </c>
      <c r="E23" s="515">
        <f t="shared" si="7"/>
        <v>150</v>
      </c>
      <c r="F23" s="87">
        <v>77</v>
      </c>
      <c r="G23" s="87">
        <v>0</v>
      </c>
      <c r="H23" s="87">
        <v>73</v>
      </c>
      <c r="I23" s="87">
        <v>76</v>
      </c>
      <c r="J23" s="87">
        <v>29</v>
      </c>
      <c r="K23" s="87">
        <v>19</v>
      </c>
      <c r="L23" s="87">
        <v>8</v>
      </c>
      <c r="M23" s="87">
        <v>11</v>
      </c>
      <c r="N23" s="87">
        <v>5</v>
      </c>
      <c r="O23" s="87">
        <v>2</v>
      </c>
      <c r="P23" s="87">
        <v>0</v>
      </c>
      <c r="Q23" s="87">
        <v>0</v>
      </c>
      <c r="R23" s="87">
        <v>0</v>
      </c>
      <c r="S23" s="516">
        <f t="shared" si="8"/>
        <v>3555</v>
      </c>
      <c r="T23" s="87">
        <v>1478</v>
      </c>
      <c r="U23" s="87">
        <v>2077</v>
      </c>
      <c r="V23" s="87">
        <v>1394</v>
      </c>
      <c r="W23" s="87">
        <v>2031</v>
      </c>
      <c r="X23" s="87">
        <v>716626</v>
      </c>
      <c r="Y23" s="87">
        <v>1796791</v>
      </c>
      <c r="Z23" s="87">
        <v>5717</v>
      </c>
      <c r="AA23" s="516">
        <f t="shared" si="9"/>
        <v>3401840</v>
      </c>
      <c r="AB23" s="87">
        <v>2796582</v>
      </c>
      <c r="AC23" s="87">
        <v>605258</v>
      </c>
      <c r="AD23" s="88">
        <v>0</v>
      </c>
    </row>
    <row r="24" spans="2:30" ht="12" customHeight="1">
      <c r="B24" s="508"/>
      <c r="C24" s="509"/>
      <c r="D24" s="514" t="s">
        <v>702</v>
      </c>
      <c r="E24" s="515">
        <f t="shared" si="7"/>
        <v>205</v>
      </c>
      <c r="F24" s="87">
        <v>121</v>
      </c>
      <c r="G24" s="87">
        <v>0</v>
      </c>
      <c r="H24" s="87">
        <v>84</v>
      </c>
      <c r="I24" s="87">
        <v>101</v>
      </c>
      <c r="J24" s="87">
        <v>38</v>
      </c>
      <c r="K24" s="87">
        <v>25</v>
      </c>
      <c r="L24" s="87">
        <v>18</v>
      </c>
      <c r="M24" s="87">
        <v>10</v>
      </c>
      <c r="N24" s="87">
        <v>7</v>
      </c>
      <c r="O24" s="87">
        <v>4</v>
      </c>
      <c r="P24" s="87">
        <v>1</v>
      </c>
      <c r="Q24" s="87">
        <v>1</v>
      </c>
      <c r="R24" s="87">
        <v>0</v>
      </c>
      <c r="S24" s="516">
        <f t="shared" si="8"/>
        <v>6516</v>
      </c>
      <c r="T24" s="87">
        <v>3102</v>
      </c>
      <c r="U24" s="87">
        <v>3414</v>
      </c>
      <c r="V24" s="87">
        <v>3007</v>
      </c>
      <c r="W24" s="87">
        <v>3347</v>
      </c>
      <c r="X24" s="87">
        <v>1580871</v>
      </c>
      <c r="Y24" s="87">
        <v>3785809</v>
      </c>
      <c r="Z24" s="87">
        <v>6341</v>
      </c>
      <c r="AA24" s="516">
        <f t="shared" si="9"/>
        <v>7480260</v>
      </c>
      <c r="AB24" s="87">
        <v>6729577</v>
      </c>
      <c r="AC24" s="87">
        <v>750431</v>
      </c>
      <c r="AD24" s="88">
        <v>252</v>
      </c>
    </row>
    <row r="25" spans="2:30" ht="12" customHeight="1">
      <c r="B25" s="508"/>
      <c r="C25" s="509"/>
      <c r="D25" s="514" t="s">
        <v>704</v>
      </c>
      <c r="E25" s="515">
        <f t="shared" si="7"/>
        <v>208</v>
      </c>
      <c r="F25" s="87">
        <v>151</v>
      </c>
      <c r="G25" s="87">
        <v>2</v>
      </c>
      <c r="H25" s="87">
        <v>55</v>
      </c>
      <c r="I25" s="87">
        <v>102</v>
      </c>
      <c r="J25" s="87">
        <v>46</v>
      </c>
      <c r="K25" s="87">
        <v>13</v>
      </c>
      <c r="L25" s="87">
        <v>15</v>
      </c>
      <c r="M25" s="87">
        <v>16</v>
      </c>
      <c r="N25" s="87">
        <v>9</v>
      </c>
      <c r="O25" s="87">
        <v>2</v>
      </c>
      <c r="P25" s="87">
        <v>1</v>
      </c>
      <c r="Q25" s="87">
        <v>4</v>
      </c>
      <c r="R25" s="87">
        <v>0</v>
      </c>
      <c r="S25" s="516">
        <f t="shared" si="8"/>
        <v>7831</v>
      </c>
      <c r="T25" s="87">
        <v>4270</v>
      </c>
      <c r="U25" s="87">
        <v>3561</v>
      </c>
      <c r="V25" s="87">
        <v>4198</v>
      </c>
      <c r="W25" s="87">
        <v>3516</v>
      </c>
      <c r="X25" s="87">
        <v>2017253</v>
      </c>
      <c r="Y25" s="87">
        <v>8761378</v>
      </c>
      <c r="Z25" s="87">
        <v>54800</v>
      </c>
      <c r="AA25" s="516">
        <f t="shared" si="9"/>
        <v>14515139</v>
      </c>
      <c r="AB25" s="87">
        <v>14102744</v>
      </c>
      <c r="AC25" s="87">
        <v>411960</v>
      </c>
      <c r="AD25" s="88">
        <v>435</v>
      </c>
    </row>
    <row r="26" spans="2:30" ht="12" customHeight="1">
      <c r="B26" s="508"/>
      <c r="C26" s="509"/>
      <c r="D26" s="514" t="s">
        <v>706</v>
      </c>
      <c r="E26" s="515">
        <f t="shared" si="7"/>
        <v>155</v>
      </c>
      <c r="F26" s="87">
        <v>103</v>
      </c>
      <c r="G26" s="87">
        <v>2</v>
      </c>
      <c r="H26" s="87">
        <v>50</v>
      </c>
      <c r="I26" s="87">
        <v>68</v>
      </c>
      <c r="J26" s="87">
        <v>24</v>
      </c>
      <c r="K26" s="87">
        <v>25</v>
      </c>
      <c r="L26" s="87">
        <v>11</v>
      </c>
      <c r="M26" s="87">
        <v>14</v>
      </c>
      <c r="N26" s="87">
        <v>6</v>
      </c>
      <c r="O26" s="87">
        <v>3</v>
      </c>
      <c r="P26" s="87">
        <v>2</v>
      </c>
      <c r="Q26" s="87">
        <v>2</v>
      </c>
      <c r="R26" s="87">
        <v>0</v>
      </c>
      <c r="S26" s="516">
        <f t="shared" si="8"/>
        <v>6457</v>
      </c>
      <c r="T26" s="87">
        <v>3537</v>
      </c>
      <c r="U26" s="87">
        <v>2920</v>
      </c>
      <c r="V26" s="87">
        <v>3479</v>
      </c>
      <c r="W26" s="87">
        <v>2885</v>
      </c>
      <c r="X26" s="87">
        <v>1553483</v>
      </c>
      <c r="Y26" s="87">
        <v>7345044</v>
      </c>
      <c r="Z26" s="87">
        <v>17254</v>
      </c>
      <c r="AA26" s="516">
        <f t="shared" si="9"/>
        <v>12618306</v>
      </c>
      <c r="AB26" s="87">
        <v>10872265</v>
      </c>
      <c r="AC26" s="87">
        <v>1715613</v>
      </c>
      <c r="AD26" s="88">
        <v>30428</v>
      </c>
    </row>
    <row r="27" spans="1:30" s="521" customFormat="1" ht="12" customHeight="1">
      <c r="A27" s="518"/>
      <c r="B27" s="519"/>
      <c r="C27" s="520"/>
      <c r="D27" s="514" t="s">
        <v>708</v>
      </c>
      <c r="E27" s="515">
        <f t="shared" si="7"/>
        <v>87</v>
      </c>
      <c r="F27" s="87">
        <v>52</v>
      </c>
      <c r="G27" s="87">
        <v>1</v>
      </c>
      <c r="H27" s="87">
        <v>34</v>
      </c>
      <c r="I27" s="87">
        <v>34</v>
      </c>
      <c r="J27" s="87">
        <v>15</v>
      </c>
      <c r="K27" s="87">
        <v>13</v>
      </c>
      <c r="L27" s="87">
        <v>11</v>
      </c>
      <c r="M27" s="87">
        <v>10</v>
      </c>
      <c r="N27" s="87">
        <v>3</v>
      </c>
      <c r="O27" s="87">
        <v>0</v>
      </c>
      <c r="P27" s="87">
        <v>1</v>
      </c>
      <c r="Q27" s="87">
        <v>0</v>
      </c>
      <c r="R27" s="87">
        <v>0</v>
      </c>
      <c r="S27" s="516">
        <f t="shared" si="8"/>
        <v>2685</v>
      </c>
      <c r="T27" s="87">
        <v>1082</v>
      </c>
      <c r="U27" s="87">
        <v>1603</v>
      </c>
      <c r="V27" s="87">
        <v>1043</v>
      </c>
      <c r="W27" s="87">
        <v>1581</v>
      </c>
      <c r="X27" s="87">
        <v>499225</v>
      </c>
      <c r="Y27" s="87">
        <v>1846459</v>
      </c>
      <c r="Z27" s="87">
        <v>0</v>
      </c>
      <c r="AA27" s="516">
        <f t="shared" si="9"/>
        <v>2974364</v>
      </c>
      <c r="AB27" s="87">
        <v>2567247</v>
      </c>
      <c r="AC27" s="87">
        <v>407117</v>
      </c>
      <c r="AD27" s="88">
        <v>0</v>
      </c>
    </row>
    <row r="28" spans="2:30" ht="12" customHeight="1">
      <c r="B28" s="508"/>
      <c r="C28" s="509"/>
      <c r="D28" s="514" t="s">
        <v>709</v>
      </c>
      <c r="E28" s="515">
        <f t="shared" si="7"/>
        <v>203</v>
      </c>
      <c r="F28" s="87">
        <v>126</v>
      </c>
      <c r="G28" s="87">
        <v>1</v>
      </c>
      <c r="H28" s="87">
        <v>76</v>
      </c>
      <c r="I28" s="87">
        <v>105</v>
      </c>
      <c r="J28" s="87">
        <v>50</v>
      </c>
      <c r="K28" s="87">
        <v>15</v>
      </c>
      <c r="L28" s="87">
        <v>18</v>
      </c>
      <c r="M28" s="87">
        <v>8</v>
      </c>
      <c r="N28" s="87">
        <v>6</v>
      </c>
      <c r="O28" s="87">
        <v>1</v>
      </c>
      <c r="P28" s="87">
        <v>0</v>
      </c>
      <c r="Q28" s="87">
        <v>0</v>
      </c>
      <c r="R28" s="87">
        <v>0</v>
      </c>
      <c r="S28" s="516">
        <f t="shared" si="8"/>
        <v>4136</v>
      </c>
      <c r="T28" s="87">
        <v>1843</v>
      </c>
      <c r="U28" s="87">
        <v>2293</v>
      </c>
      <c r="V28" s="87">
        <v>1755</v>
      </c>
      <c r="W28" s="87">
        <v>2248</v>
      </c>
      <c r="X28" s="87">
        <v>833574</v>
      </c>
      <c r="Y28" s="87">
        <v>2011190</v>
      </c>
      <c r="Z28" s="87">
        <v>6543</v>
      </c>
      <c r="AA28" s="516">
        <f t="shared" si="9"/>
        <v>4043452</v>
      </c>
      <c r="AB28" s="87">
        <v>3496450</v>
      </c>
      <c r="AC28" s="87">
        <v>546838</v>
      </c>
      <c r="AD28" s="88">
        <v>164</v>
      </c>
    </row>
    <row r="29" spans="2:30" ht="12" customHeight="1">
      <c r="B29" s="508"/>
      <c r="C29" s="509"/>
      <c r="D29" s="514" t="s">
        <v>711</v>
      </c>
      <c r="E29" s="515">
        <f t="shared" si="7"/>
        <v>84</v>
      </c>
      <c r="F29" s="87">
        <v>57</v>
      </c>
      <c r="G29" s="87">
        <v>0</v>
      </c>
      <c r="H29" s="87">
        <v>27</v>
      </c>
      <c r="I29" s="87">
        <v>37</v>
      </c>
      <c r="J29" s="87">
        <v>14</v>
      </c>
      <c r="K29" s="87">
        <v>15</v>
      </c>
      <c r="L29" s="87">
        <v>8</v>
      </c>
      <c r="M29" s="87">
        <v>5</v>
      </c>
      <c r="N29" s="87">
        <v>4</v>
      </c>
      <c r="O29" s="87">
        <v>1</v>
      </c>
      <c r="P29" s="87">
        <v>0</v>
      </c>
      <c r="Q29" s="87">
        <v>0</v>
      </c>
      <c r="R29" s="87">
        <v>0</v>
      </c>
      <c r="S29" s="516">
        <f t="shared" si="8"/>
        <v>2250</v>
      </c>
      <c r="T29" s="87">
        <v>874</v>
      </c>
      <c r="U29" s="87">
        <v>1376</v>
      </c>
      <c r="V29" s="87">
        <v>840</v>
      </c>
      <c r="W29" s="87">
        <v>1352</v>
      </c>
      <c r="X29" s="87">
        <v>502167</v>
      </c>
      <c r="Y29" s="87">
        <v>1355344</v>
      </c>
      <c r="Z29" s="87">
        <v>2103</v>
      </c>
      <c r="AA29" s="516">
        <f t="shared" si="9"/>
        <v>2478601</v>
      </c>
      <c r="AB29" s="87">
        <v>2189151</v>
      </c>
      <c r="AC29" s="87">
        <v>289362</v>
      </c>
      <c r="AD29" s="88">
        <v>88</v>
      </c>
    </row>
    <row r="30" spans="2:30" ht="12" customHeight="1">
      <c r="B30" s="508"/>
      <c r="C30" s="509"/>
      <c r="D30" s="514" t="s">
        <v>713</v>
      </c>
      <c r="E30" s="515">
        <f t="shared" si="7"/>
        <v>41</v>
      </c>
      <c r="F30" s="87">
        <v>16</v>
      </c>
      <c r="G30" s="87">
        <v>0</v>
      </c>
      <c r="H30" s="87">
        <v>25</v>
      </c>
      <c r="I30" s="87">
        <v>27</v>
      </c>
      <c r="J30" s="87">
        <v>9</v>
      </c>
      <c r="K30" s="87">
        <v>1</v>
      </c>
      <c r="L30" s="87">
        <v>2</v>
      </c>
      <c r="M30" s="87">
        <v>1</v>
      </c>
      <c r="N30" s="87">
        <v>0</v>
      </c>
      <c r="O30" s="87">
        <v>1</v>
      </c>
      <c r="P30" s="87">
        <v>0</v>
      </c>
      <c r="Q30" s="87">
        <v>0</v>
      </c>
      <c r="R30" s="87">
        <v>0</v>
      </c>
      <c r="S30" s="516">
        <f t="shared" si="8"/>
        <v>698</v>
      </c>
      <c r="T30" s="87">
        <v>253</v>
      </c>
      <c r="U30" s="87">
        <v>445</v>
      </c>
      <c r="V30" s="87">
        <v>225</v>
      </c>
      <c r="W30" s="87">
        <v>428</v>
      </c>
      <c r="X30" s="87">
        <v>113928</v>
      </c>
      <c r="Y30" s="87">
        <v>371730</v>
      </c>
      <c r="Z30" s="87">
        <v>27</v>
      </c>
      <c r="AA30" s="516">
        <f t="shared" si="9"/>
        <v>629987</v>
      </c>
      <c r="AB30" s="87">
        <v>576365</v>
      </c>
      <c r="AC30" s="87">
        <v>53317</v>
      </c>
      <c r="AD30" s="88">
        <v>305</v>
      </c>
    </row>
    <row r="31" spans="2:30" ht="12" customHeight="1">
      <c r="B31" s="508"/>
      <c r="C31" s="509"/>
      <c r="D31" s="514" t="s">
        <v>716</v>
      </c>
      <c r="E31" s="515">
        <f t="shared" si="7"/>
        <v>109</v>
      </c>
      <c r="F31" s="87">
        <v>64</v>
      </c>
      <c r="G31" s="87">
        <v>1</v>
      </c>
      <c r="H31" s="87">
        <v>44</v>
      </c>
      <c r="I31" s="87">
        <v>43</v>
      </c>
      <c r="J31" s="87">
        <v>36</v>
      </c>
      <c r="K31" s="87">
        <v>11</v>
      </c>
      <c r="L31" s="87">
        <v>7</v>
      </c>
      <c r="M31" s="87">
        <v>8</v>
      </c>
      <c r="N31" s="87">
        <v>2</v>
      </c>
      <c r="O31" s="87">
        <v>1</v>
      </c>
      <c r="P31" s="87">
        <v>1</v>
      </c>
      <c r="Q31" s="87">
        <v>0</v>
      </c>
      <c r="R31" s="87">
        <v>0</v>
      </c>
      <c r="S31" s="516">
        <f t="shared" si="8"/>
        <v>2805</v>
      </c>
      <c r="T31" s="87">
        <v>1125</v>
      </c>
      <c r="U31" s="87">
        <v>1680</v>
      </c>
      <c r="V31" s="87">
        <v>1076</v>
      </c>
      <c r="W31" s="87">
        <v>1659</v>
      </c>
      <c r="X31" s="87">
        <v>536785</v>
      </c>
      <c r="Y31" s="87">
        <v>1512135</v>
      </c>
      <c r="Z31" s="87">
        <v>6964</v>
      </c>
      <c r="AA31" s="516">
        <f t="shared" si="9"/>
        <v>2548366</v>
      </c>
      <c r="AB31" s="87">
        <v>2241346</v>
      </c>
      <c r="AC31" s="87">
        <v>298862</v>
      </c>
      <c r="AD31" s="88">
        <v>8158</v>
      </c>
    </row>
    <row r="32" spans="2:30" ht="12" customHeight="1">
      <c r="B32" s="508"/>
      <c r="C32" s="509"/>
      <c r="D32" s="514" t="s">
        <v>718</v>
      </c>
      <c r="E32" s="515">
        <f t="shared" si="7"/>
        <v>42</v>
      </c>
      <c r="F32" s="87">
        <v>29</v>
      </c>
      <c r="G32" s="87">
        <v>1</v>
      </c>
      <c r="H32" s="87">
        <v>12</v>
      </c>
      <c r="I32" s="87">
        <v>19</v>
      </c>
      <c r="J32" s="87">
        <v>9</v>
      </c>
      <c r="K32" s="87">
        <v>5</v>
      </c>
      <c r="L32" s="87">
        <v>3</v>
      </c>
      <c r="M32" s="87">
        <v>2</v>
      </c>
      <c r="N32" s="87">
        <v>4</v>
      </c>
      <c r="O32" s="87">
        <v>0</v>
      </c>
      <c r="P32" s="87">
        <v>0</v>
      </c>
      <c r="Q32" s="87">
        <v>0</v>
      </c>
      <c r="R32" s="87">
        <v>0</v>
      </c>
      <c r="S32" s="516">
        <f t="shared" si="8"/>
        <v>1104</v>
      </c>
      <c r="T32" s="87">
        <v>470</v>
      </c>
      <c r="U32" s="87">
        <v>634</v>
      </c>
      <c r="V32" s="87">
        <v>457</v>
      </c>
      <c r="W32" s="87">
        <v>624</v>
      </c>
      <c r="X32" s="87">
        <v>213234</v>
      </c>
      <c r="Y32" s="87">
        <v>875236</v>
      </c>
      <c r="Z32" s="87">
        <v>504</v>
      </c>
      <c r="AA32" s="516">
        <f t="shared" si="9"/>
        <v>1390947</v>
      </c>
      <c r="AB32" s="87">
        <v>1258609</v>
      </c>
      <c r="AC32" s="87">
        <v>132338</v>
      </c>
      <c r="AD32" s="88">
        <v>0</v>
      </c>
    </row>
    <row r="33" spans="2:30" ht="12" customHeight="1">
      <c r="B33" s="508"/>
      <c r="C33" s="509"/>
      <c r="D33" s="514" t="s">
        <v>719</v>
      </c>
      <c r="E33" s="515">
        <f t="shared" si="7"/>
        <v>37</v>
      </c>
      <c r="F33" s="87">
        <v>19</v>
      </c>
      <c r="G33" s="87">
        <v>1</v>
      </c>
      <c r="H33" s="87">
        <v>17</v>
      </c>
      <c r="I33" s="87">
        <v>22</v>
      </c>
      <c r="J33" s="87">
        <v>4</v>
      </c>
      <c r="K33" s="87">
        <v>1</v>
      </c>
      <c r="L33" s="87">
        <v>3</v>
      </c>
      <c r="M33" s="87">
        <v>1</v>
      </c>
      <c r="N33" s="87">
        <v>6</v>
      </c>
      <c r="O33" s="87">
        <v>0</v>
      </c>
      <c r="P33" s="87">
        <v>0</v>
      </c>
      <c r="Q33" s="87">
        <v>0</v>
      </c>
      <c r="R33" s="87">
        <v>0</v>
      </c>
      <c r="S33" s="516">
        <f t="shared" si="8"/>
        <v>1152</v>
      </c>
      <c r="T33" s="87">
        <v>419</v>
      </c>
      <c r="U33" s="87">
        <v>733</v>
      </c>
      <c r="V33" s="87">
        <v>399</v>
      </c>
      <c r="W33" s="87">
        <v>721</v>
      </c>
      <c r="X33" s="87">
        <v>215667</v>
      </c>
      <c r="Y33" s="87">
        <v>442951</v>
      </c>
      <c r="Z33" s="87">
        <v>783</v>
      </c>
      <c r="AA33" s="516">
        <f t="shared" si="9"/>
        <v>833118</v>
      </c>
      <c r="AB33" s="87">
        <v>680323</v>
      </c>
      <c r="AC33" s="87">
        <v>149985</v>
      </c>
      <c r="AD33" s="88">
        <v>2810</v>
      </c>
    </row>
    <row r="34" spans="2:30" ht="12" customHeight="1">
      <c r="B34" s="508"/>
      <c r="C34" s="509"/>
      <c r="D34" s="514" t="s">
        <v>670</v>
      </c>
      <c r="E34" s="515">
        <f t="shared" si="7"/>
        <v>53</v>
      </c>
      <c r="F34" s="87">
        <v>32</v>
      </c>
      <c r="G34" s="87">
        <v>0</v>
      </c>
      <c r="H34" s="87">
        <v>21</v>
      </c>
      <c r="I34" s="87">
        <v>28</v>
      </c>
      <c r="J34" s="87">
        <v>6</v>
      </c>
      <c r="K34" s="87">
        <v>8</v>
      </c>
      <c r="L34" s="87">
        <v>6</v>
      </c>
      <c r="M34" s="87">
        <v>2</v>
      </c>
      <c r="N34" s="87">
        <v>3</v>
      </c>
      <c r="O34" s="87">
        <v>0</v>
      </c>
      <c r="P34" s="87">
        <v>0</v>
      </c>
      <c r="Q34" s="87">
        <v>0</v>
      </c>
      <c r="R34" s="87">
        <v>0</v>
      </c>
      <c r="S34" s="516">
        <f t="shared" si="8"/>
        <v>1228</v>
      </c>
      <c r="T34" s="87">
        <v>456</v>
      </c>
      <c r="U34" s="87">
        <v>772</v>
      </c>
      <c r="V34" s="87">
        <v>430</v>
      </c>
      <c r="W34" s="87">
        <v>758</v>
      </c>
      <c r="X34" s="87">
        <v>249056</v>
      </c>
      <c r="Y34" s="87">
        <v>718083</v>
      </c>
      <c r="Z34" s="87">
        <v>0</v>
      </c>
      <c r="AA34" s="516">
        <f t="shared" si="9"/>
        <v>1230903</v>
      </c>
      <c r="AB34" s="87">
        <v>1155869</v>
      </c>
      <c r="AC34" s="87">
        <v>75003</v>
      </c>
      <c r="AD34" s="88">
        <v>31</v>
      </c>
    </row>
    <row r="35" spans="2:30" ht="12" customHeight="1">
      <c r="B35" s="508"/>
      <c r="C35" s="509"/>
      <c r="D35" s="514" t="s">
        <v>671</v>
      </c>
      <c r="E35" s="515">
        <f t="shared" si="7"/>
        <v>31</v>
      </c>
      <c r="F35" s="87">
        <v>18</v>
      </c>
      <c r="G35" s="87">
        <v>0</v>
      </c>
      <c r="H35" s="87">
        <v>13</v>
      </c>
      <c r="I35" s="87">
        <v>16</v>
      </c>
      <c r="J35" s="87">
        <v>7</v>
      </c>
      <c r="K35" s="87">
        <v>2</v>
      </c>
      <c r="L35" s="87">
        <v>2</v>
      </c>
      <c r="M35" s="87">
        <v>2</v>
      </c>
      <c r="N35" s="87">
        <v>1</v>
      </c>
      <c r="O35" s="87">
        <v>1</v>
      </c>
      <c r="P35" s="87">
        <v>0</v>
      </c>
      <c r="Q35" s="87">
        <v>0</v>
      </c>
      <c r="R35" s="87">
        <v>0</v>
      </c>
      <c r="S35" s="516">
        <f t="shared" si="8"/>
        <v>890</v>
      </c>
      <c r="T35" s="87">
        <v>318</v>
      </c>
      <c r="U35" s="87">
        <v>572</v>
      </c>
      <c r="V35" s="87">
        <v>306</v>
      </c>
      <c r="W35" s="87">
        <v>565</v>
      </c>
      <c r="X35" s="87">
        <v>158848</v>
      </c>
      <c r="Y35" s="87">
        <v>769523</v>
      </c>
      <c r="Z35" s="87">
        <v>0</v>
      </c>
      <c r="AA35" s="516">
        <f t="shared" si="9"/>
        <v>1128909</v>
      </c>
      <c r="AB35" s="87">
        <v>1088165</v>
      </c>
      <c r="AC35" s="87">
        <v>40744</v>
      </c>
      <c r="AD35" s="88">
        <v>0</v>
      </c>
    </row>
    <row r="36" spans="2:30" ht="12" customHeight="1">
      <c r="B36" s="508"/>
      <c r="C36" s="509"/>
      <c r="D36" s="514" t="s">
        <v>673</v>
      </c>
      <c r="E36" s="515">
        <f t="shared" si="7"/>
        <v>24</v>
      </c>
      <c r="F36" s="87">
        <v>15</v>
      </c>
      <c r="G36" s="87">
        <v>1</v>
      </c>
      <c r="H36" s="87">
        <v>8</v>
      </c>
      <c r="I36" s="87">
        <v>8</v>
      </c>
      <c r="J36" s="87">
        <v>5</v>
      </c>
      <c r="K36" s="87">
        <v>2</v>
      </c>
      <c r="L36" s="87">
        <v>6</v>
      </c>
      <c r="M36" s="87">
        <v>2</v>
      </c>
      <c r="N36" s="87">
        <v>0</v>
      </c>
      <c r="O36" s="87">
        <v>1</v>
      </c>
      <c r="P36" s="87">
        <v>0</v>
      </c>
      <c r="Q36" s="87">
        <v>0</v>
      </c>
      <c r="R36" s="87">
        <v>0</v>
      </c>
      <c r="S36" s="516">
        <f t="shared" si="8"/>
        <v>767</v>
      </c>
      <c r="T36" s="87">
        <v>210</v>
      </c>
      <c r="U36" s="87">
        <v>557</v>
      </c>
      <c r="V36" s="87">
        <v>205</v>
      </c>
      <c r="W36" s="87">
        <v>550</v>
      </c>
      <c r="X36" s="87">
        <v>120099</v>
      </c>
      <c r="Y36" s="87">
        <v>157430</v>
      </c>
      <c r="Z36" s="87">
        <v>0</v>
      </c>
      <c r="AA36" s="516">
        <f t="shared" si="9"/>
        <v>394964</v>
      </c>
      <c r="AB36" s="87">
        <v>295043</v>
      </c>
      <c r="AC36" s="87">
        <v>99921</v>
      </c>
      <c r="AD36" s="88">
        <v>0</v>
      </c>
    </row>
    <row r="37" spans="2:30" ht="12" customHeight="1">
      <c r="B37" s="508"/>
      <c r="C37" s="509"/>
      <c r="D37" s="514" t="s">
        <v>675</v>
      </c>
      <c r="E37" s="515">
        <f t="shared" si="7"/>
        <v>37</v>
      </c>
      <c r="F37" s="87">
        <v>18</v>
      </c>
      <c r="G37" s="87">
        <v>1</v>
      </c>
      <c r="H37" s="87">
        <v>18</v>
      </c>
      <c r="I37" s="87">
        <v>20</v>
      </c>
      <c r="J37" s="87">
        <v>10</v>
      </c>
      <c r="K37" s="87">
        <v>3</v>
      </c>
      <c r="L37" s="87">
        <v>1</v>
      </c>
      <c r="M37" s="87">
        <v>1</v>
      </c>
      <c r="N37" s="87">
        <v>0</v>
      </c>
      <c r="O37" s="87">
        <v>1</v>
      </c>
      <c r="P37" s="87">
        <v>1</v>
      </c>
      <c r="Q37" s="87">
        <v>0</v>
      </c>
      <c r="R37" s="87">
        <v>0</v>
      </c>
      <c r="S37" s="516">
        <f t="shared" si="8"/>
        <v>1028</v>
      </c>
      <c r="T37" s="87">
        <v>259</v>
      </c>
      <c r="U37" s="87">
        <v>769</v>
      </c>
      <c r="V37" s="87">
        <v>240</v>
      </c>
      <c r="W37" s="87">
        <v>759</v>
      </c>
      <c r="X37" s="87">
        <v>140253</v>
      </c>
      <c r="Y37" s="87">
        <v>294376</v>
      </c>
      <c r="Z37" s="87">
        <v>1562</v>
      </c>
      <c r="AA37" s="516">
        <f t="shared" si="9"/>
        <v>553094</v>
      </c>
      <c r="AB37" s="87">
        <v>499210</v>
      </c>
      <c r="AC37" s="87">
        <v>53695</v>
      </c>
      <c r="AD37" s="88">
        <v>189</v>
      </c>
    </row>
    <row r="38" spans="2:30" ht="12" customHeight="1">
      <c r="B38" s="508"/>
      <c r="C38" s="509"/>
      <c r="D38" s="514" t="s">
        <v>676</v>
      </c>
      <c r="E38" s="515">
        <f t="shared" si="7"/>
        <v>18</v>
      </c>
      <c r="F38" s="87">
        <v>10</v>
      </c>
      <c r="G38" s="87">
        <v>0</v>
      </c>
      <c r="H38" s="87">
        <v>8</v>
      </c>
      <c r="I38" s="87">
        <v>7</v>
      </c>
      <c r="J38" s="87">
        <v>4</v>
      </c>
      <c r="K38" s="87">
        <v>0</v>
      </c>
      <c r="L38" s="87">
        <v>5</v>
      </c>
      <c r="M38" s="87">
        <v>0</v>
      </c>
      <c r="N38" s="87">
        <v>2</v>
      </c>
      <c r="O38" s="87">
        <v>0</v>
      </c>
      <c r="P38" s="87">
        <v>0</v>
      </c>
      <c r="Q38" s="87">
        <v>0</v>
      </c>
      <c r="R38" s="87">
        <v>0</v>
      </c>
      <c r="S38" s="516">
        <f t="shared" si="8"/>
        <v>560</v>
      </c>
      <c r="T38" s="87">
        <v>197</v>
      </c>
      <c r="U38" s="87">
        <v>363</v>
      </c>
      <c r="V38" s="87">
        <v>188</v>
      </c>
      <c r="W38" s="87">
        <v>360</v>
      </c>
      <c r="X38" s="87">
        <v>102112</v>
      </c>
      <c r="Y38" s="87">
        <v>173033</v>
      </c>
      <c r="Z38" s="87">
        <v>0</v>
      </c>
      <c r="AA38" s="516">
        <f t="shared" si="9"/>
        <v>367223</v>
      </c>
      <c r="AB38" s="87">
        <v>331717</v>
      </c>
      <c r="AC38" s="87">
        <v>35156</v>
      </c>
      <c r="AD38" s="88">
        <v>350</v>
      </c>
    </row>
    <row r="39" spans="2:30" ht="12" customHeight="1">
      <c r="B39" s="508"/>
      <c r="C39" s="509"/>
      <c r="D39" s="514" t="s">
        <v>677</v>
      </c>
      <c r="E39" s="515">
        <f t="shared" si="7"/>
        <v>44</v>
      </c>
      <c r="F39" s="87">
        <v>25</v>
      </c>
      <c r="G39" s="87">
        <v>2</v>
      </c>
      <c r="H39" s="87">
        <v>17</v>
      </c>
      <c r="I39" s="87">
        <v>19</v>
      </c>
      <c r="J39" s="87">
        <v>11</v>
      </c>
      <c r="K39" s="87">
        <v>5</v>
      </c>
      <c r="L39" s="87">
        <v>3</v>
      </c>
      <c r="M39" s="87">
        <v>2</v>
      </c>
      <c r="N39" s="87">
        <v>2</v>
      </c>
      <c r="O39" s="87">
        <v>2</v>
      </c>
      <c r="P39" s="87">
        <v>0</v>
      </c>
      <c r="Q39" s="87">
        <v>0</v>
      </c>
      <c r="R39" s="87">
        <v>0</v>
      </c>
      <c r="S39" s="516">
        <f t="shared" si="8"/>
        <v>1407</v>
      </c>
      <c r="T39" s="87">
        <v>508</v>
      </c>
      <c r="U39" s="87">
        <v>899</v>
      </c>
      <c r="V39" s="87">
        <v>491</v>
      </c>
      <c r="W39" s="87">
        <v>890</v>
      </c>
      <c r="X39" s="87">
        <v>251243</v>
      </c>
      <c r="Y39" s="87">
        <v>372945</v>
      </c>
      <c r="Z39" s="87">
        <v>0</v>
      </c>
      <c r="AA39" s="516">
        <f t="shared" si="9"/>
        <v>800378</v>
      </c>
      <c r="AB39" s="87">
        <v>596526</v>
      </c>
      <c r="AC39" s="87">
        <v>202851</v>
      </c>
      <c r="AD39" s="88">
        <v>1001</v>
      </c>
    </row>
    <row r="40" spans="2:30" ht="12" customHeight="1">
      <c r="B40" s="508"/>
      <c r="C40" s="509"/>
      <c r="D40" s="514" t="s">
        <v>679</v>
      </c>
      <c r="E40" s="515">
        <f t="shared" si="7"/>
        <v>14</v>
      </c>
      <c r="F40" s="87">
        <v>7</v>
      </c>
      <c r="G40" s="87">
        <v>0</v>
      </c>
      <c r="H40" s="87">
        <v>7</v>
      </c>
      <c r="I40" s="87">
        <v>7</v>
      </c>
      <c r="J40" s="87">
        <v>3</v>
      </c>
      <c r="K40" s="87">
        <v>4</v>
      </c>
      <c r="L40" s="87">
        <v>0</v>
      </c>
      <c r="M40" s="87">
        <v>0</v>
      </c>
      <c r="N40" s="87">
        <v>0</v>
      </c>
      <c r="O40" s="87">
        <v>0</v>
      </c>
      <c r="P40" s="87">
        <v>0</v>
      </c>
      <c r="Q40" s="87">
        <v>0</v>
      </c>
      <c r="R40" s="87">
        <v>0</v>
      </c>
      <c r="S40" s="516">
        <f t="shared" si="8"/>
        <v>182</v>
      </c>
      <c r="T40" s="87">
        <v>66</v>
      </c>
      <c r="U40" s="87">
        <v>116</v>
      </c>
      <c r="V40" s="87">
        <v>58</v>
      </c>
      <c r="W40" s="87">
        <v>112</v>
      </c>
      <c r="X40" s="87">
        <v>23363</v>
      </c>
      <c r="Y40" s="87">
        <v>35599</v>
      </c>
      <c r="Z40" s="87">
        <v>3778</v>
      </c>
      <c r="AA40" s="516">
        <f t="shared" si="9"/>
        <v>99180</v>
      </c>
      <c r="AB40" s="87">
        <v>80792</v>
      </c>
      <c r="AC40" s="87">
        <v>18388</v>
      </c>
      <c r="AD40" s="88">
        <v>0</v>
      </c>
    </row>
    <row r="41" spans="2:30" ht="12" customHeight="1">
      <c r="B41" s="508"/>
      <c r="C41" s="509"/>
      <c r="D41" s="514" t="s">
        <v>681</v>
      </c>
      <c r="E41" s="515">
        <f t="shared" si="7"/>
        <v>22</v>
      </c>
      <c r="F41" s="87">
        <v>15</v>
      </c>
      <c r="G41" s="87">
        <v>0</v>
      </c>
      <c r="H41" s="87">
        <v>7</v>
      </c>
      <c r="I41" s="87">
        <v>4</v>
      </c>
      <c r="J41" s="87">
        <v>6</v>
      </c>
      <c r="K41" s="87">
        <v>3</v>
      </c>
      <c r="L41" s="87">
        <v>8</v>
      </c>
      <c r="M41" s="87">
        <v>1</v>
      </c>
      <c r="N41" s="87">
        <v>0</v>
      </c>
      <c r="O41" s="87">
        <v>0</v>
      </c>
      <c r="P41" s="87">
        <v>0</v>
      </c>
      <c r="Q41" s="87">
        <v>0</v>
      </c>
      <c r="R41" s="87">
        <v>0</v>
      </c>
      <c r="S41" s="516">
        <f t="shared" si="8"/>
        <v>576</v>
      </c>
      <c r="T41" s="87">
        <v>226</v>
      </c>
      <c r="U41" s="87">
        <v>350</v>
      </c>
      <c r="V41" s="87">
        <v>221</v>
      </c>
      <c r="W41" s="87">
        <v>347</v>
      </c>
      <c r="X41" s="87">
        <v>86513</v>
      </c>
      <c r="Y41" s="87">
        <v>265372</v>
      </c>
      <c r="Z41" s="87">
        <v>0</v>
      </c>
      <c r="AA41" s="516">
        <f t="shared" si="9"/>
        <v>439657</v>
      </c>
      <c r="AB41" s="87">
        <v>348097</v>
      </c>
      <c r="AC41" s="87">
        <v>91560</v>
      </c>
      <c r="AD41" s="88">
        <v>0</v>
      </c>
    </row>
    <row r="42" spans="2:30" ht="12" customHeight="1">
      <c r="B42" s="508"/>
      <c r="C42" s="509"/>
      <c r="D42" s="514" t="s">
        <v>683</v>
      </c>
      <c r="E42" s="515">
        <f t="shared" si="7"/>
        <v>29</v>
      </c>
      <c r="F42" s="87">
        <v>13</v>
      </c>
      <c r="G42" s="87">
        <v>0</v>
      </c>
      <c r="H42" s="87">
        <v>16</v>
      </c>
      <c r="I42" s="87">
        <v>7</v>
      </c>
      <c r="J42" s="87">
        <v>8</v>
      </c>
      <c r="K42" s="87">
        <v>7</v>
      </c>
      <c r="L42" s="87">
        <v>2</v>
      </c>
      <c r="M42" s="87">
        <v>4</v>
      </c>
      <c r="N42" s="87">
        <v>0</v>
      </c>
      <c r="O42" s="87">
        <v>1</v>
      </c>
      <c r="P42" s="87">
        <v>0</v>
      </c>
      <c r="Q42" s="87">
        <v>0</v>
      </c>
      <c r="R42" s="87">
        <v>0</v>
      </c>
      <c r="S42" s="516">
        <f t="shared" si="8"/>
        <v>866</v>
      </c>
      <c r="T42" s="87">
        <v>234</v>
      </c>
      <c r="U42" s="87">
        <v>632</v>
      </c>
      <c r="V42" s="87">
        <v>219</v>
      </c>
      <c r="W42" s="87">
        <v>626</v>
      </c>
      <c r="X42" s="87">
        <v>121683</v>
      </c>
      <c r="Y42" s="87">
        <v>254352</v>
      </c>
      <c r="Z42" s="87">
        <v>0</v>
      </c>
      <c r="AA42" s="516">
        <f t="shared" si="9"/>
        <v>493324</v>
      </c>
      <c r="AB42" s="87">
        <v>325873</v>
      </c>
      <c r="AC42" s="87">
        <v>167451</v>
      </c>
      <c r="AD42" s="88">
        <v>0</v>
      </c>
    </row>
    <row r="43" spans="2:30" ht="12" customHeight="1">
      <c r="B43" s="508"/>
      <c r="C43" s="509"/>
      <c r="D43" s="514" t="s">
        <v>685</v>
      </c>
      <c r="E43" s="515">
        <f t="shared" si="7"/>
        <v>109</v>
      </c>
      <c r="F43" s="87">
        <v>71</v>
      </c>
      <c r="G43" s="87">
        <v>0</v>
      </c>
      <c r="H43" s="87">
        <v>38</v>
      </c>
      <c r="I43" s="87">
        <v>47</v>
      </c>
      <c r="J43" s="87">
        <v>28</v>
      </c>
      <c r="K43" s="87">
        <v>9</v>
      </c>
      <c r="L43" s="87">
        <v>9</v>
      </c>
      <c r="M43" s="87">
        <v>8</v>
      </c>
      <c r="N43" s="87">
        <v>4</v>
      </c>
      <c r="O43" s="87">
        <v>1</v>
      </c>
      <c r="P43" s="87">
        <v>2</v>
      </c>
      <c r="Q43" s="87">
        <v>0</v>
      </c>
      <c r="R43" s="87">
        <v>1</v>
      </c>
      <c r="S43" s="516">
        <f t="shared" si="8"/>
        <v>4523</v>
      </c>
      <c r="T43" s="87">
        <v>2102</v>
      </c>
      <c r="U43" s="87">
        <v>2421</v>
      </c>
      <c r="V43" s="87">
        <v>2063</v>
      </c>
      <c r="W43" s="87">
        <v>2392</v>
      </c>
      <c r="X43" s="87">
        <v>1080967</v>
      </c>
      <c r="Y43" s="87">
        <v>3856981</v>
      </c>
      <c r="Z43" s="87">
        <v>35662</v>
      </c>
      <c r="AA43" s="516">
        <f t="shared" si="9"/>
        <v>7186542</v>
      </c>
      <c r="AB43" s="87">
        <v>6770083</v>
      </c>
      <c r="AC43" s="87">
        <v>416219</v>
      </c>
      <c r="AD43" s="88">
        <v>240</v>
      </c>
    </row>
    <row r="44" spans="2:30" ht="12" customHeight="1">
      <c r="B44" s="508"/>
      <c r="C44" s="509"/>
      <c r="D44" s="514" t="s">
        <v>687</v>
      </c>
      <c r="E44" s="515">
        <f t="shared" si="7"/>
        <v>76</v>
      </c>
      <c r="F44" s="87">
        <v>43</v>
      </c>
      <c r="G44" s="87">
        <v>0</v>
      </c>
      <c r="H44" s="87">
        <v>33</v>
      </c>
      <c r="I44" s="87">
        <v>35</v>
      </c>
      <c r="J44" s="87">
        <v>20</v>
      </c>
      <c r="K44" s="87">
        <v>9</v>
      </c>
      <c r="L44" s="87">
        <v>4</v>
      </c>
      <c r="M44" s="87">
        <v>5</v>
      </c>
      <c r="N44" s="87">
        <v>2</v>
      </c>
      <c r="O44" s="87">
        <v>1</v>
      </c>
      <c r="P44" s="87">
        <v>0</v>
      </c>
      <c r="Q44" s="87">
        <v>0</v>
      </c>
      <c r="R44" s="87">
        <v>0</v>
      </c>
      <c r="S44" s="516">
        <f t="shared" si="8"/>
        <v>1831</v>
      </c>
      <c r="T44" s="87">
        <v>747</v>
      </c>
      <c r="U44" s="87">
        <v>1084</v>
      </c>
      <c r="V44" s="87">
        <v>712</v>
      </c>
      <c r="W44" s="87">
        <v>1066</v>
      </c>
      <c r="X44" s="87">
        <v>352187</v>
      </c>
      <c r="Y44" s="87">
        <v>999180</v>
      </c>
      <c r="Z44" s="87">
        <v>23417</v>
      </c>
      <c r="AA44" s="516">
        <f t="shared" si="9"/>
        <v>1837221</v>
      </c>
      <c r="AB44" s="87">
        <v>1550500</v>
      </c>
      <c r="AC44" s="87">
        <v>286221</v>
      </c>
      <c r="AD44" s="88">
        <v>500</v>
      </c>
    </row>
    <row r="45" spans="2:30" ht="12" customHeight="1">
      <c r="B45" s="508"/>
      <c r="C45" s="509"/>
      <c r="D45" s="514" t="s">
        <v>690</v>
      </c>
      <c r="E45" s="515">
        <f t="shared" si="7"/>
        <v>35</v>
      </c>
      <c r="F45" s="87">
        <v>31</v>
      </c>
      <c r="G45" s="87">
        <v>0</v>
      </c>
      <c r="H45" s="87">
        <v>4</v>
      </c>
      <c r="I45" s="87">
        <v>9</v>
      </c>
      <c r="J45" s="87">
        <v>7</v>
      </c>
      <c r="K45" s="87">
        <v>6</v>
      </c>
      <c r="L45" s="87">
        <v>3</v>
      </c>
      <c r="M45" s="87">
        <v>5</v>
      </c>
      <c r="N45" s="87">
        <v>4</v>
      </c>
      <c r="O45" s="87">
        <v>0</v>
      </c>
      <c r="P45" s="87">
        <v>0</v>
      </c>
      <c r="Q45" s="87">
        <v>0</v>
      </c>
      <c r="R45" s="87">
        <v>1</v>
      </c>
      <c r="S45" s="516">
        <f t="shared" si="8"/>
        <v>2612</v>
      </c>
      <c r="T45" s="87">
        <v>1752</v>
      </c>
      <c r="U45" s="87">
        <v>860</v>
      </c>
      <c r="V45" s="87">
        <v>1749</v>
      </c>
      <c r="W45" s="87">
        <v>858</v>
      </c>
      <c r="X45" s="87">
        <v>883377</v>
      </c>
      <c r="Y45" s="87">
        <v>1804738</v>
      </c>
      <c r="Z45" s="87">
        <v>4555</v>
      </c>
      <c r="AA45" s="516">
        <f t="shared" si="9"/>
        <v>3037459</v>
      </c>
      <c r="AB45" s="87">
        <v>2710870</v>
      </c>
      <c r="AC45" s="87">
        <v>326162</v>
      </c>
      <c r="AD45" s="88">
        <v>427</v>
      </c>
    </row>
    <row r="46" spans="2:30" ht="12" customHeight="1">
      <c r="B46" s="508"/>
      <c r="C46" s="509"/>
      <c r="D46" s="514" t="s">
        <v>692</v>
      </c>
      <c r="E46" s="515">
        <f t="shared" si="7"/>
        <v>92</v>
      </c>
      <c r="F46" s="87">
        <v>54</v>
      </c>
      <c r="G46" s="87">
        <v>0</v>
      </c>
      <c r="H46" s="87">
        <v>38</v>
      </c>
      <c r="I46" s="87">
        <v>34</v>
      </c>
      <c r="J46" s="87">
        <v>25</v>
      </c>
      <c r="K46" s="87">
        <v>13</v>
      </c>
      <c r="L46" s="87">
        <v>8</v>
      </c>
      <c r="M46" s="87">
        <v>7</v>
      </c>
      <c r="N46" s="87">
        <v>4</v>
      </c>
      <c r="O46" s="87">
        <v>1</v>
      </c>
      <c r="P46" s="87">
        <v>0</v>
      </c>
      <c r="Q46" s="87">
        <v>0</v>
      </c>
      <c r="R46" s="87">
        <v>0</v>
      </c>
      <c r="S46" s="516">
        <f t="shared" si="8"/>
        <v>2339</v>
      </c>
      <c r="T46" s="87">
        <v>960</v>
      </c>
      <c r="U46" s="87">
        <v>1379</v>
      </c>
      <c r="V46" s="87">
        <v>923</v>
      </c>
      <c r="W46" s="87">
        <v>1359</v>
      </c>
      <c r="X46" s="87">
        <v>442218</v>
      </c>
      <c r="Y46" s="87">
        <v>820474</v>
      </c>
      <c r="Z46" s="87">
        <v>6128</v>
      </c>
      <c r="AA46" s="516">
        <f t="shared" si="9"/>
        <v>1690035</v>
      </c>
      <c r="AB46" s="87">
        <v>1326359</v>
      </c>
      <c r="AC46" s="87">
        <v>363676</v>
      </c>
      <c r="AD46" s="88">
        <v>0</v>
      </c>
    </row>
    <row r="47" spans="2:30" ht="12" customHeight="1">
      <c r="B47" s="508"/>
      <c r="C47" s="509"/>
      <c r="D47" s="514" t="s">
        <v>693</v>
      </c>
      <c r="E47" s="515">
        <f t="shared" si="7"/>
        <v>33</v>
      </c>
      <c r="F47" s="87">
        <v>21</v>
      </c>
      <c r="G47" s="87">
        <v>2</v>
      </c>
      <c r="H47" s="87">
        <v>10</v>
      </c>
      <c r="I47" s="87">
        <v>14</v>
      </c>
      <c r="J47" s="87">
        <v>10</v>
      </c>
      <c r="K47" s="87">
        <v>1</v>
      </c>
      <c r="L47" s="87">
        <v>2</v>
      </c>
      <c r="M47" s="87">
        <v>4</v>
      </c>
      <c r="N47" s="87">
        <v>1</v>
      </c>
      <c r="O47" s="87">
        <v>1</v>
      </c>
      <c r="P47" s="87">
        <v>0</v>
      </c>
      <c r="Q47" s="87">
        <v>0</v>
      </c>
      <c r="R47" s="87">
        <v>0</v>
      </c>
      <c r="S47" s="516">
        <f t="shared" si="8"/>
        <v>981</v>
      </c>
      <c r="T47" s="87">
        <v>341</v>
      </c>
      <c r="U47" s="87">
        <v>640</v>
      </c>
      <c r="V47" s="87">
        <v>332</v>
      </c>
      <c r="W47" s="87">
        <v>632</v>
      </c>
      <c r="X47" s="87">
        <v>191497</v>
      </c>
      <c r="Y47" s="87">
        <v>798246</v>
      </c>
      <c r="Z47" s="87">
        <v>1874</v>
      </c>
      <c r="AA47" s="516">
        <f t="shared" si="9"/>
        <v>1142852</v>
      </c>
      <c r="AB47" s="87">
        <v>1056789</v>
      </c>
      <c r="AC47" s="87">
        <v>85813</v>
      </c>
      <c r="AD47" s="88">
        <v>250</v>
      </c>
    </row>
    <row r="48" spans="2:30" ht="12" customHeight="1">
      <c r="B48" s="508"/>
      <c r="C48" s="509"/>
      <c r="D48" s="514" t="s">
        <v>696</v>
      </c>
      <c r="E48" s="515">
        <f t="shared" si="7"/>
        <v>30</v>
      </c>
      <c r="F48" s="87">
        <v>20</v>
      </c>
      <c r="G48" s="87">
        <v>0</v>
      </c>
      <c r="H48" s="87">
        <v>10</v>
      </c>
      <c r="I48" s="87">
        <v>10</v>
      </c>
      <c r="J48" s="87">
        <v>7</v>
      </c>
      <c r="K48" s="87">
        <v>7</v>
      </c>
      <c r="L48" s="87">
        <v>4</v>
      </c>
      <c r="M48" s="87">
        <v>2</v>
      </c>
      <c r="N48" s="87">
        <v>0</v>
      </c>
      <c r="O48" s="87">
        <v>0</v>
      </c>
      <c r="P48" s="87">
        <v>0</v>
      </c>
      <c r="Q48" s="87">
        <v>0</v>
      </c>
      <c r="R48" s="87">
        <v>0</v>
      </c>
      <c r="S48" s="516">
        <f t="shared" si="8"/>
        <v>646</v>
      </c>
      <c r="T48" s="87">
        <v>231</v>
      </c>
      <c r="U48" s="87">
        <v>415</v>
      </c>
      <c r="V48" s="87">
        <v>218</v>
      </c>
      <c r="W48" s="87">
        <v>407</v>
      </c>
      <c r="X48" s="87">
        <v>96920</v>
      </c>
      <c r="Y48" s="87">
        <v>242897</v>
      </c>
      <c r="Z48" s="87">
        <v>0</v>
      </c>
      <c r="AA48" s="516">
        <f t="shared" si="9"/>
        <v>430227</v>
      </c>
      <c r="AB48" s="87">
        <v>363051</v>
      </c>
      <c r="AC48" s="87">
        <v>67176</v>
      </c>
      <c r="AD48" s="88">
        <v>0</v>
      </c>
    </row>
    <row r="49" spans="2:30" ht="12" customHeight="1">
      <c r="B49" s="508"/>
      <c r="C49" s="509"/>
      <c r="D49" s="514" t="s">
        <v>698</v>
      </c>
      <c r="E49" s="515">
        <f t="shared" si="7"/>
        <v>82</v>
      </c>
      <c r="F49" s="87">
        <v>51</v>
      </c>
      <c r="G49" s="87">
        <v>1</v>
      </c>
      <c r="H49" s="87">
        <v>30</v>
      </c>
      <c r="I49" s="87">
        <v>39</v>
      </c>
      <c r="J49" s="87">
        <v>13</v>
      </c>
      <c r="K49" s="87">
        <v>5</v>
      </c>
      <c r="L49" s="87">
        <v>13</v>
      </c>
      <c r="M49" s="87">
        <v>10</v>
      </c>
      <c r="N49" s="87">
        <v>0</v>
      </c>
      <c r="O49" s="87">
        <v>2</v>
      </c>
      <c r="P49" s="87">
        <v>0</v>
      </c>
      <c r="Q49" s="87">
        <v>0</v>
      </c>
      <c r="R49" s="87">
        <v>0</v>
      </c>
      <c r="S49" s="516">
        <f t="shared" si="8"/>
        <v>2147</v>
      </c>
      <c r="T49" s="87">
        <v>777</v>
      </c>
      <c r="U49" s="87">
        <v>1370</v>
      </c>
      <c r="V49" s="87">
        <v>751</v>
      </c>
      <c r="W49" s="87">
        <v>1357</v>
      </c>
      <c r="X49" s="87">
        <v>406998</v>
      </c>
      <c r="Y49" s="87">
        <v>1058620</v>
      </c>
      <c r="Z49" s="87">
        <v>8088</v>
      </c>
      <c r="AA49" s="516">
        <f t="shared" si="9"/>
        <v>1889189</v>
      </c>
      <c r="AB49" s="87">
        <v>1719834</v>
      </c>
      <c r="AC49" s="87">
        <v>166545</v>
      </c>
      <c r="AD49" s="88">
        <v>2810</v>
      </c>
    </row>
    <row r="50" spans="2:30" ht="12" customHeight="1">
      <c r="B50" s="508"/>
      <c r="C50" s="509"/>
      <c r="D50" s="514" t="s">
        <v>700</v>
      </c>
      <c r="E50" s="515">
        <f t="shared" si="7"/>
        <v>36</v>
      </c>
      <c r="F50" s="87">
        <v>27</v>
      </c>
      <c r="G50" s="87">
        <v>3</v>
      </c>
      <c r="H50" s="87">
        <v>6</v>
      </c>
      <c r="I50" s="87">
        <v>13</v>
      </c>
      <c r="J50" s="87">
        <v>6</v>
      </c>
      <c r="K50" s="87">
        <v>9</v>
      </c>
      <c r="L50" s="87">
        <v>5</v>
      </c>
      <c r="M50" s="87">
        <v>2</v>
      </c>
      <c r="N50" s="87">
        <v>0</v>
      </c>
      <c r="O50" s="87">
        <v>0</v>
      </c>
      <c r="P50" s="87">
        <v>1</v>
      </c>
      <c r="Q50" s="87">
        <v>0</v>
      </c>
      <c r="R50" s="87">
        <v>0</v>
      </c>
      <c r="S50" s="516">
        <f t="shared" si="8"/>
        <v>1259</v>
      </c>
      <c r="T50" s="87">
        <v>462</v>
      </c>
      <c r="U50" s="87">
        <v>797</v>
      </c>
      <c r="V50" s="87">
        <v>453</v>
      </c>
      <c r="W50" s="87">
        <v>792</v>
      </c>
      <c r="X50" s="87">
        <v>223998</v>
      </c>
      <c r="Y50" s="87">
        <v>975881</v>
      </c>
      <c r="Z50" s="87">
        <v>512</v>
      </c>
      <c r="AA50" s="516">
        <f t="shared" si="9"/>
        <v>1400737</v>
      </c>
      <c r="AB50" s="87">
        <v>1217504</v>
      </c>
      <c r="AC50" s="87">
        <v>183233</v>
      </c>
      <c r="AD50" s="88">
        <v>0</v>
      </c>
    </row>
    <row r="51" spans="2:30" ht="12" customHeight="1">
      <c r="B51" s="508"/>
      <c r="C51" s="509"/>
      <c r="D51" s="514" t="s">
        <v>701</v>
      </c>
      <c r="E51" s="515">
        <f t="shared" si="7"/>
        <v>18</v>
      </c>
      <c r="F51" s="87">
        <v>9</v>
      </c>
      <c r="G51" s="87">
        <v>1</v>
      </c>
      <c r="H51" s="87">
        <v>8</v>
      </c>
      <c r="I51" s="87">
        <v>8</v>
      </c>
      <c r="J51" s="87">
        <v>4</v>
      </c>
      <c r="K51" s="87">
        <v>3</v>
      </c>
      <c r="L51" s="87">
        <v>0</v>
      </c>
      <c r="M51" s="87">
        <v>2</v>
      </c>
      <c r="N51" s="87">
        <v>1</v>
      </c>
      <c r="O51" s="87">
        <v>0</v>
      </c>
      <c r="P51" s="87">
        <v>0</v>
      </c>
      <c r="Q51" s="87">
        <v>0</v>
      </c>
      <c r="R51" s="87">
        <v>0</v>
      </c>
      <c r="S51" s="516">
        <f t="shared" si="8"/>
        <v>458</v>
      </c>
      <c r="T51" s="87">
        <v>145</v>
      </c>
      <c r="U51" s="87">
        <v>313</v>
      </c>
      <c r="V51" s="87">
        <v>137</v>
      </c>
      <c r="W51" s="87">
        <v>311</v>
      </c>
      <c r="X51" s="87">
        <v>74132</v>
      </c>
      <c r="Y51" s="87">
        <v>132426</v>
      </c>
      <c r="Z51" s="87">
        <v>11164</v>
      </c>
      <c r="AA51" s="516">
        <f t="shared" si="9"/>
        <v>291871</v>
      </c>
      <c r="AB51" s="87">
        <v>239073</v>
      </c>
      <c r="AC51" s="87">
        <v>52298</v>
      </c>
      <c r="AD51" s="88">
        <v>500</v>
      </c>
    </row>
    <row r="52" spans="2:30" ht="12" customHeight="1">
      <c r="B52" s="508"/>
      <c r="C52" s="509"/>
      <c r="D52" s="514" t="s">
        <v>703</v>
      </c>
      <c r="E52" s="515">
        <f t="shared" si="7"/>
        <v>29</v>
      </c>
      <c r="F52" s="87">
        <v>22</v>
      </c>
      <c r="G52" s="87">
        <v>2</v>
      </c>
      <c r="H52" s="87">
        <v>5</v>
      </c>
      <c r="I52" s="87">
        <v>5</v>
      </c>
      <c r="J52" s="87">
        <v>8</v>
      </c>
      <c r="K52" s="87">
        <v>7</v>
      </c>
      <c r="L52" s="87">
        <v>2</v>
      </c>
      <c r="M52" s="87">
        <v>5</v>
      </c>
      <c r="N52" s="87">
        <v>2</v>
      </c>
      <c r="O52" s="87">
        <v>0</v>
      </c>
      <c r="P52" s="87">
        <v>0</v>
      </c>
      <c r="Q52" s="87">
        <v>0</v>
      </c>
      <c r="R52" s="87">
        <v>0</v>
      </c>
      <c r="S52" s="516">
        <f t="shared" si="8"/>
        <v>1051</v>
      </c>
      <c r="T52" s="87">
        <v>442</v>
      </c>
      <c r="U52" s="87">
        <v>609</v>
      </c>
      <c r="V52" s="87">
        <v>436</v>
      </c>
      <c r="W52" s="87">
        <v>607</v>
      </c>
      <c r="X52" s="87">
        <v>203865</v>
      </c>
      <c r="Y52" s="87">
        <v>844166</v>
      </c>
      <c r="Z52" s="87">
        <v>3318</v>
      </c>
      <c r="AA52" s="516">
        <f t="shared" si="9"/>
        <v>1466856</v>
      </c>
      <c r="AB52" s="87">
        <v>1350796</v>
      </c>
      <c r="AC52" s="87">
        <v>115700</v>
      </c>
      <c r="AD52" s="88">
        <v>360</v>
      </c>
    </row>
    <row r="53" spans="2:30" ht="12" customHeight="1">
      <c r="B53" s="508"/>
      <c r="C53" s="509"/>
      <c r="D53" s="514" t="s">
        <v>705</v>
      </c>
      <c r="E53" s="515">
        <f t="shared" si="7"/>
        <v>26</v>
      </c>
      <c r="F53" s="87">
        <v>17</v>
      </c>
      <c r="G53" s="87">
        <v>0</v>
      </c>
      <c r="H53" s="87">
        <v>9</v>
      </c>
      <c r="I53" s="87">
        <v>10</v>
      </c>
      <c r="J53" s="87">
        <v>6</v>
      </c>
      <c r="K53" s="87">
        <v>4</v>
      </c>
      <c r="L53" s="87">
        <v>1</v>
      </c>
      <c r="M53" s="87">
        <v>4</v>
      </c>
      <c r="N53" s="87">
        <v>1</v>
      </c>
      <c r="O53" s="87">
        <v>0</v>
      </c>
      <c r="P53" s="87">
        <v>0</v>
      </c>
      <c r="Q53" s="87">
        <v>0</v>
      </c>
      <c r="R53" s="87">
        <v>0</v>
      </c>
      <c r="S53" s="516">
        <f t="shared" si="8"/>
        <v>700</v>
      </c>
      <c r="T53" s="87">
        <v>269</v>
      </c>
      <c r="U53" s="87">
        <v>431</v>
      </c>
      <c r="V53" s="87">
        <v>263</v>
      </c>
      <c r="W53" s="87">
        <v>427</v>
      </c>
      <c r="X53" s="87">
        <v>116313</v>
      </c>
      <c r="Y53" s="87">
        <v>536921</v>
      </c>
      <c r="Z53" s="87">
        <v>0</v>
      </c>
      <c r="AA53" s="516">
        <f t="shared" si="9"/>
        <v>801942</v>
      </c>
      <c r="AB53" s="87">
        <v>723557</v>
      </c>
      <c r="AC53" s="87">
        <v>78185</v>
      </c>
      <c r="AD53" s="88">
        <v>200</v>
      </c>
    </row>
    <row r="54" spans="2:30" ht="12" customHeight="1">
      <c r="B54" s="508"/>
      <c r="C54" s="509"/>
      <c r="D54" s="514" t="s">
        <v>707</v>
      </c>
      <c r="E54" s="515">
        <f t="shared" si="7"/>
        <v>28</v>
      </c>
      <c r="F54" s="87">
        <v>11</v>
      </c>
      <c r="G54" s="87">
        <v>5</v>
      </c>
      <c r="H54" s="87">
        <v>12</v>
      </c>
      <c r="I54" s="87">
        <v>13</v>
      </c>
      <c r="J54" s="87">
        <v>9</v>
      </c>
      <c r="K54" s="87">
        <v>3</v>
      </c>
      <c r="L54" s="87">
        <v>1</v>
      </c>
      <c r="M54" s="87">
        <v>2</v>
      </c>
      <c r="N54" s="87">
        <v>0</v>
      </c>
      <c r="O54" s="87">
        <v>0</v>
      </c>
      <c r="P54" s="87">
        <v>0</v>
      </c>
      <c r="Q54" s="87">
        <v>0</v>
      </c>
      <c r="R54" s="87">
        <v>0</v>
      </c>
      <c r="S54" s="516">
        <f t="shared" si="8"/>
        <v>525</v>
      </c>
      <c r="T54" s="87">
        <v>196</v>
      </c>
      <c r="U54" s="87">
        <v>329</v>
      </c>
      <c r="V54" s="87">
        <v>185</v>
      </c>
      <c r="W54" s="87">
        <v>324</v>
      </c>
      <c r="X54" s="87">
        <v>81622</v>
      </c>
      <c r="Y54" s="87">
        <v>179658</v>
      </c>
      <c r="Z54" s="87">
        <v>1234</v>
      </c>
      <c r="AA54" s="516">
        <f t="shared" si="9"/>
        <v>316141</v>
      </c>
      <c r="AB54" s="87">
        <v>267890</v>
      </c>
      <c r="AC54" s="87">
        <v>48251</v>
      </c>
      <c r="AD54" s="88">
        <v>0</v>
      </c>
    </row>
    <row r="55" spans="2:30" ht="12" customHeight="1">
      <c r="B55" s="508"/>
      <c r="C55" s="509"/>
      <c r="D55" s="514" t="s">
        <v>710</v>
      </c>
      <c r="E55" s="515">
        <f t="shared" si="7"/>
        <v>58</v>
      </c>
      <c r="F55" s="87">
        <v>29</v>
      </c>
      <c r="G55" s="87">
        <v>3</v>
      </c>
      <c r="H55" s="87">
        <v>26</v>
      </c>
      <c r="I55" s="87">
        <v>31</v>
      </c>
      <c r="J55" s="87">
        <v>11</v>
      </c>
      <c r="K55" s="87">
        <v>6</v>
      </c>
      <c r="L55" s="87">
        <v>6</v>
      </c>
      <c r="M55" s="87">
        <v>4</v>
      </c>
      <c r="N55" s="87">
        <v>0</v>
      </c>
      <c r="O55" s="87">
        <v>0</v>
      </c>
      <c r="P55" s="87">
        <v>0</v>
      </c>
      <c r="Q55" s="87">
        <v>0</v>
      </c>
      <c r="R55" s="87">
        <v>0</v>
      </c>
      <c r="S55" s="516">
        <f t="shared" si="8"/>
        <v>967</v>
      </c>
      <c r="T55" s="87">
        <v>263</v>
      </c>
      <c r="U55" s="87">
        <v>704</v>
      </c>
      <c r="V55" s="87">
        <v>233</v>
      </c>
      <c r="W55" s="87">
        <v>686</v>
      </c>
      <c r="X55" s="87">
        <v>125228</v>
      </c>
      <c r="Y55" s="87">
        <v>202817</v>
      </c>
      <c r="Z55" s="87">
        <v>2458</v>
      </c>
      <c r="AA55" s="516">
        <f t="shared" si="9"/>
        <v>444310</v>
      </c>
      <c r="AB55" s="87">
        <v>338405</v>
      </c>
      <c r="AC55" s="87">
        <v>105905</v>
      </c>
      <c r="AD55" s="88">
        <v>0</v>
      </c>
    </row>
    <row r="56" spans="2:30" ht="12" customHeight="1">
      <c r="B56" s="508"/>
      <c r="C56" s="509"/>
      <c r="D56" s="514" t="s">
        <v>712</v>
      </c>
      <c r="E56" s="515">
        <f t="shared" si="7"/>
        <v>67</v>
      </c>
      <c r="F56" s="87">
        <v>46</v>
      </c>
      <c r="G56" s="87">
        <v>0</v>
      </c>
      <c r="H56" s="87">
        <v>21</v>
      </c>
      <c r="I56" s="87">
        <v>32</v>
      </c>
      <c r="J56" s="87">
        <v>10</v>
      </c>
      <c r="K56" s="87">
        <v>13</v>
      </c>
      <c r="L56" s="87">
        <v>8</v>
      </c>
      <c r="M56" s="87">
        <v>3</v>
      </c>
      <c r="N56" s="87">
        <v>0</v>
      </c>
      <c r="O56" s="87">
        <v>0</v>
      </c>
      <c r="P56" s="87">
        <v>1</v>
      </c>
      <c r="Q56" s="87">
        <v>0</v>
      </c>
      <c r="R56" s="87">
        <v>0</v>
      </c>
      <c r="S56" s="516">
        <f t="shared" si="8"/>
        <v>1478</v>
      </c>
      <c r="T56" s="87">
        <v>556</v>
      </c>
      <c r="U56" s="87">
        <v>922</v>
      </c>
      <c r="V56" s="87">
        <v>531</v>
      </c>
      <c r="W56" s="87">
        <v>915</v>
      </c>
      <c r="X56" s="87">
        <v>248222</v>
      </c>
      <c r="Y56" s="87">
        <v>653232</v>
      </c>
      <c r="Z56" s="87">
        <v>5325</v>
      </c>
      <c r="AA56" s="516">
        <f t="shared" si="9"/>
        <v>1191435</v>
      </c>
      <c r="AB56" s="87">
        <v>1054858</v>
      </c>
      <c r="AC56" s="87">
        <v>136212</v>
      </c>
      <c r="AD56" s="88">
        <v>365</v>
      </c>
    </row>
    <row r="57" spans="2:30" ht="12" customHeight="1">
      <c r="B57" s="508"/>
      <c r="C57" s="509"/>
      <c r="D57" s="514" t="s">
        <v>714</v>
      </c>
      <c r="E57" s="515">
        <f t="shared" si="7"/>
        <v>21</v>
      </c>
      <c r="F57" s="87">
        <v>15</v>
      </c>
      <c r="G57" s="87">
        <v>2</v>
      </c>
      <c r="H57" s="87">
        <v>4</v>
      </c>
      <c r="I57" s="87">
        <v>9</v>
      </c>
      <c r="J57" s="87">
        <v>3</v>
      </c>
      <c r="K57" s="87">
        <v>4</v>
      </c>
      <c r="L57" s="87">
        <v>1</v>
      </c>
      <c r="M57" s="87">
        <v>3</v>
      </c>
      <c r="N57" s="87">
        <v>0</v>
      </c>
      <c r="O57" s="87">
        <v>0</v>
      </c>
      <c r="P57" s="87">
        <v>1</v>
      </c>
      <c r="Q57" s="87">
        <v>0</v>
      </c>
      <c r="R57" s="87">
        <v>0</v>
      </c>
      <c r="S57" s="516">
        <f t="shared" si="8"/>
        <v>935</v>
      </c>
      <c r="T57" s="87">
        <v>185</v>
      </c>
      <c r="U57" s="87">
        <v>750</v>
      </c>
      <c r="V57" s="87">
        <v>182</v>
      </c>
      <c r="W57" s="87">
        <v>748</v>
      </c>
      <c r="X57" s="87">
        <v>148702</v>
      </c>
      <c r="Y57" s="87">
        <v>321531</v>
      </c>
      <c r="Z57" s="87">
        <v>935</v>
      </c>
      <c r="AA57" s="516">
        <f t="shared" si="9"/>
        <v>553044</v>
      </c>
      <c r="AB57" s="87">
        <v>334205</v>
      </c>
      <c r="AC57" s="87">
        <v>217746</v>
      </c>
      <c r="AD57" s="88">
        <v>1093</v>
      </c>
    </row>
    <row r="58" spans="2:30" ht="12" customHeight="1">
      <c r="B58" s="508"/>
      <c r="C58" s="509"/>
      <c r="D58" s="514" t="s">
        <v>715</v>
      </c>
      <c r="E58" s="515">
        <f t="shared" si="7"/>
        <v>22</v>
      </c>
      <c r="F58" s="87">
        <v>10</v>
      </c>
      <c r="G58" s="87">
        <v>1</v>
      </c>
      <c r="H58" s="87">
        <v>11</v>
      </c>
      <c r="I58" s="87">
        <v>11</v>
      </c>
      <c r="J58" s="87">
        <v>4</v>
      </c>
      <c r="K58" s="87">
        <v>3</v>
      </c>
      <c r="L58" s="87">
        <v>1</v>
      </c>
      <c r="M58" s="87">
        <v>0</v>
      </c>
      <c r="N58" s="87">
        <v>2</v>
      </c>
      <c r="O58" s="87">
        <v>1</v>
      </c>
      <c r="P58" s="87">
        <v>0</v>
      </c>
      <c r="Q58" s="87">
        <v>0</v>
      </c>
      <c r="R58" s="87">
        <v>0</v>
      </c>
      <c r="S58" s="516">
        <f t="shared" si="8"/>
        <v>722</v>
      </c>
      <c r="T58" s="87">
        <v>151</v>
      </c>
      <c r="U58" s="87">
        <v>571</v>
      </c>
      <c r="V58" s="87">
        <v>142</v>
      </c>
      <c r="W58" s="87">
        <v>563</v>
      </c>
      <c r="X58" s="87">
        <v>113968</v>
      </c>
      <c r="Y58" s="87">
        <v>405511</v>
      </c>
      <c r="Z58" s="87">
        <v>791</v>
      </c>
      <c r="AA58" s="516">
        <f t="shared" si="9"/>
        <v>600109</v>
      </c>
      <c r="AB58" s="87">
        <v>518477</v>
      </c>
      <c r="AC58" s="87">
        <v>81632</v>
      </c>
      <c r="AD58" s="88">
        <v>0</v>
      </c>
    </row>
    <row r="59" spans="1:30" s="521" customFormat="1" ht="12" customHeight="1">
      <c r="A59" s="477"/>
      <c r="B59" s="522"/>
      <c r="C59" s="523"/>
      <c r="D59" s="524" t="s">
        <v>717</v>
      </c>
      <c r="E59" s="525">
        <f t="shared" si="7"/>
        <v>24</v>
      </c>
      <c r="F59" s="94">
        <v>17</v>
      </c>
      <c r="G59" s="94">
        <v>2</v>
      </c>
      <c r="H59" s="94">
        <v>5</v>
      </c>
      <c r="I59" s="94">
        <v>6</v>
      </c>
      <c r="J59" s="94">
        <v>8</v>
      </c>
      <c r="K59" s="94">
        <v>3</v>
      </c>
      <c r="L59" s="94">
        <v>1</v>
      </c>
      <c r="M59" s="94">
        <v>3</v>
      </c>
      <c r="N59" s="94">
        <v>3</v>
      </c>
      <c r="O59" s="94">
        <v>0</v>
      </c>
      <c r="P59" s="94">
        <v>0</v>
      </c>
      <c r="Q59" s="94">
        <v>0</v>
      </c>
      <c r="R59" s="94">
        <v>0</v>
      </c>
      <c r="S59" s="526">
        <f t="shared" si="8"/>
        <v>875</v>
      </c>
      <c r="T59" s="94">
        <v>302</v>
      </c>
      <c r="U59" s="94">
        <v>573</v>
      </c>
      <c r="V59" s="94">
        <v>298</v>
      </c>
      <c r="W59" s="94">
        <v>572</v>
      </c>
      <c r="X59" s="94">
        <v>158204</v>
      </c>
      <c r="Y59" s="94">
        <v>408274</v>
      </c>
      <c r="Z59" s="94">
        <v>1559</v>
      </c>
      <c r="AA59" s="526">
        <f t="shared" si="9"/>
        <v>780504</v>
      </c>
      <c r="AB59" s="94">
        <v>671236</v>
      </c>
      <c r="AC59" s="94">
        <v>109268</v>
      </c>
      <c r="AD59" s="527">
        <v>0</v>
      </c>
    </row>
    <row r="60" spans="4:21" ht="12" customHeight="1">
      <c r="D60" s="528" t="s">
        <v>1059</v>
      </c>
      <c r="E60" s="529"/>
      <c r="F60" s="529"/>
      <c r="G60" s="529"/>
      <c r="H60" s="529"/>
      <c r="I60" s="529"/>
      <c r="J60" s="529"/>
      <c r="K60" s="529"/>
      <c r="L60" s="529"/>
      <c r="M60" s="529"/>
      <c r="N60" s="529"/>
      <c r="O60" s="529"/>
      <c r="P60" s="529"/>
      <c r="Q60" s="529"/>
      <c r="R60" s="529"/>
      <c r="S60" s="529"/>
      <c r="T60" s="529"/>
      <c r="U60" s="529"/>
    </row>
    <row r="61" spans="4:21" ht="12" customHeight="1">
      <c r="D61" s="528"/>
      <c r="E61" s="529"/>
      <c r="F61" s="529"/>
      <c r="G61" s="529"/>
      <c r="H61" s="529"/>
      <c r="I61" s="529"/>
      <c r="J61" s="529"/>
      <c r="K61" s="529"/>
      <c r="L61" s="529"/>
      <c r="M61" s="529"/>
      <c r="N61" s="529"/>
      <c r="O61" s="529"/>
      <c r="P61" s="529"/>
      <c r="Q61" s="529"/>
      <c r="R61" s="529"/>
      <c r="S61" s="529"/>
      <c r="T61" s="529"/>
      <c r="U61" s="529"/>
    </row>
    <row r="62" spans="4:21" ht="12" customHeight="1">
      <c r="D62" s="528"/>
      <c r="E62" s="529"/>
      <c r="F62" s="529"/>
      <c r="G62" s="529"/>
      <c r="H62" s="529"/>
      <c r="I62" s="529"/>
      <c r="J62" s="529"/>
      <c r="K62" s="529"/>
      <c r="L62" s="529"/>
      <c r="M62" s="529"/>
      <c r="N62" s="529"/>
      <c r="O62" s="529"/>
      <c r="P62" s="529"/>
      <c r="Q62" s="529"/>
      <c r="R62" s="529"/>
      <c r="S62" s="529"/>
      <c r="T62" s="529"/>
      <c r="U62" s="529"/>
    </row>
    <row r="63" spans="4:21" ht="12">
      <c r="D63" s="528"/>
      <c r="E63" s="529"/>
      <c r="F63" s="529"/>
      <c r="G63" s="529"/>
      <c r="H63" s="529"/>
      <c r="I63" s="529"/>
      <c r="J63" s="529"/>
      <c r="K63" s="529"/>
      <c r="L63" s="529"/>
      <c r="M63" s="529"/>
      <c r="N63" s="529"/>
      <c r="O63" s="529"/>
      <c r="P63" s="529"/>
      <c r="Q63" s="529"/>
      <c r="R63" s="529"/>
      <c r="S63" s="529"/>
      <c r="T63" s="529"/>
      <c r="U63" s="529"/>
    </row>
    <row r="64" spans="5:21" ht="12">
      <c r="E64" s="529"/>
      <c r="F64" s="529"/>
      <c r="G64" s="529"/>
      <c r="H64" s="529"/>
      <c r="I64" s="529"/>
      <c r="J64" s="529"/>
      <c r="K64" s="529"/>
      <c r="L64" s="529"/>
      <c r="M64" s="529"/>
      <c r="N64" s="529"/>
      <c r="O64" s="529"/>
      <c r="P64" s="529"/>
      <c r="Q64" s="529"/>
      <c r="R64" s="529"/>
      <c r="S64" s="529"/>
      <c r="T64" s="529"/>
      <c r="U64" s="529"/>
    </row>
    <row r="65" spans="5:21" ht="12">
      <c r="E65" s="529"/>
      <c r="F65" s="529"/>
      <c r="G65" s="529"/>
      <c r="H65" s="529"/>
      <c r="I65" s="529"/>
      <c r="J65" s="529"/>
      <c r="K65" s="529"/>
      <c r="L65" s="529"/>
      <c r="M65" s="529"/>
      <c r="N65" s="529"/>
      <c r="O65" s="529"/>
      <c r="P65" s="529"/>
      <c r="Q65" s="529"/>
      <c r="R65" s="529"/>
      <c r="S65" s="529"/>
      <c r="T65" s="529"/>
      <c r="U65" s="529"/>
    </row>
    <row r="66" spans="4:21" ht="12">
      <c r="D66" s="530"/>
      <c r="E66" s="529"/>
      <c r="F66" s="529"/>
      <c r="G66" s="529"/>
      <c r="H66" s="529"/>
      <c r="I66" s="529"/>
      <c r="J66" s="529"/>
      <c r="K66" s="529"/>
      <c r="L66" s="529"/>
      <c r="M66" s="529"/>
      <c r="N66" s="529"/>
      <c r="O66" s="529"/>
      <c r="P66" s="529"/>
      <c r="Q66" s="529"/>
      <c r="R66" s="529"/>
      <c r="S66" s="529"/>
      <c r="T66" s="529"/>
      <c r="U66" s="529"/>
    </row>
    <row r="67" spans="4:21" ht="12">
      <c r="D67" s="530"/>
      <c r="E67" s="529"/>
      <c r="F67" s="529"/>
      <c r="G67" s="529"/>
      <c r="H67" s="529"/>
      <c r="I67" s="529"/>
      <c r="J67" s="529"/>
      <c r="K67" s="529"/>
      <c r="L67" s="529"/>
      <c r="M67" s="529"/>
      <c r="N67" s="529"/>
      <c r="O67" s="529"/>
      <c r="P67" s="529"/>
      <c r="Q67" s="529"/>
      <c r="R67" s="529"/>
      <c r="S67" s="529"/>
      <c r="T67" s="529"/>
      <c r="U67" s="529"/>
    </row>
    <row r="68" spans="4:21" ht="12">
      <c r="D68" s="531"/>
      <c r="E68" s="529"/>
      <c r="F68" s="529"/>
      <c r="G68" s="529"/>
      <c r="H68" s="529"/>
      <c r="I68" s="529"/>
      <c r="J68" s="529"/>
      <c r="K68" s="529"/>
      <c r="L68" s="529"/>
      <c r="M68" s="529"/>
      <c r="N68" s="529"/>
      <c r="O68" s="529"/>
      <c r="P68" s="529"/>
      <c r="Q68" s="529"/>
      <c r="R68" s="529"/>
      <c r="S68" s="529"/>
      <c r="T68" s="529"/>
      <c r="U68" s="529"/>
    </row>
    <row r="69" spans="5:21" ht="12">
      <c r="E69" s="529"/>
      <c r="F69" s="529"/>
      <c r="G69" s="529"/>
      <c r="H69" s="529"/>
      <c r="I69" s="529"/>
      <c r="J69" s="529"/>
      <c r="K69" s="529"/>
      <c r="L69" s="529"/>
      <c r="M69" s="529"/>
      <c r="N69" s="529"/>
      <c r="O69" s="529"/>
      <c r="P69" s="529"/>
      <c r="Q69" s="529"/>
      <c r="R69" s="529"/>
      <c r="S69" s="529"/>
      <c r="T69" s="529"/>
      <c r="U69" s="529"/>
    </row>
    <row r="70" spans="5:21" ht="12">
      <c r="E70" s="529"/>
      <c r="F70" s="529"/>
      <c r="G70" s="529"/>
      <c r="H70" s="529"/>
      <c r="I70" s="529"/>
      <c r="J70" s="529"/>
      <c r="K70" s="529"/>
      <c r="L70" s="529"/>
      <c r="M70" s="529"/>
      <c r="N70" s="529"/>
      <c r="O70" s="529"/>
      <c r="P70" s="529"/>
      <c r="Q70" s="529"/>
      <c r="R70" s="529"/>
      <c r="S70" s="529"/>
      <c r="T70" s="529"/>
      <c r="U70" s="529"/>
    </row>
    <row r="71" spans="5:21" ht="12">
      <c r="E71" s="529"/>
      <c r="F71" s="529"/>
      <c r="G71" s="529"/>
      <c r="H71" s="529"/>
      <c r="I71" s="529"/>
      <c r="J71" s="529"/>
      <c r="K71" s="529"/>
      <c r="L71" s="529"/>
      <c r="M71" s="529"/>
      <c r="N71" s="529"/>
      <c r="O71" s="529"/>
      <c r="P71" s="529"/>
      <c r="Q71" s="529"/>
      <c r="R71" s="529"/>
      <c r="S71" s="529"/>
      <c r="T71" s="529"/>
      <c r="U71" s="529"/>
    </row>
    <row r="72" spans="5:21" ht="12">
      <c r="E72" s="529"/>
      <c r="F72" s="529"/>
      <c r="G72" s="529"/>
      <c r="H72" s="529"/>
      <c r="I72" s="529"/>
      <c r="J72" s="529"/>
      <c r="K72" s="529"/>
      <c r="L72" s="529"/>
      <c r="M72" s="529"/>
      <c r="N72" s="529"/>
      <c r="O72" s="529"/>
      <c r="P72" s="529"/>
      <c r="Q72" s="529"/>
      <c r="R72" s="529"/>
      <c r="S72" s="529"/>
      <c r="T72" s="529"/>
      <c r="U72" s="529"/>
    </row>
    <row r="73" spans="5:21" ht="12">
      <c r="E73" s="529"/>
      <c r="F73" s="529"/>
      <c r="G73" s="529"/>
      <c r="H73" s="529"/>
      <c r="I73" s="529"/>
      <c r="J73" s="529"/>
      <c r="K73" s="529"/>
      <c r="L73" s="529"/>
      <c r="M73" s="529"/>
      <c r="N73" s="529"/>
      <c r="O73" s="529"/>
      <c r="P73" s="529"/>
      <c r="Q73" s="529"/>
      <c r="R73" s="529"/>
      <c r="S73" s="529"/>
      <c r="T73" s="529"/>
      <c r="U73" s="529"/>
    </row>
    <row r="74" spans="5:21" ht="12">
      <c r="E74" s="529"/>
      <c r="F74" s="529"/>
      <c r="G74" s="529"/>
      <c r="H74" s="529"/>
      <c r="I74" s="529"/>
      <c r="J74" s="529"/>
      <c r="K74" s="529"/>
      <c r="L74" s="529"/>
      <c r="M74" s="529"/>
      <c r="N74" s="529"/>
      <c r="O74" s="529"/>
      <c r="P74" s="529"/>
      <c r="Q74" s="529"/>
      <c r="R74" s="529"/>
      <c r="S74" s="529"/>
      <c r="T74" s="529"/>
      <c r="U74" s="529"/>
    </row>
    <row r="75" spans="5:21" ht="12">
      <c r="E75" s="529"/>
      <c r="F75" s="529"/>
      <c r="G75" s="529"/>
      <c r="H75" s="529"/>
      <c r="I75" s="529"/>
      <c r="J75" s="529"/>
      <c r="K75" s="529"/>
      <c r="L75" s="529"/>
      <c r="M75" s="529"/>
      <c r="N75" s="529"/>
      <c r="O75" s="529"/>
      <c r="P75" s="529"/>
      <c r="Q75" s="529"/>
      <c r="R75" s="529"/>
      <c r="S75" s="529"/>
      <c r="T75" s="529"/>
      <c r="U75" s="529"/>
    </row>
    <row r="76" spans="5:21" ht="12">
      <c r="E76" s="529"/>
      <c r="F76" s="529"/>
      <c r="G76" s="529"/>
      <c r="H76" s="529"/>
      <c r="I76" s="529"/>
      <c r="J76" s="529"/>
      <c r="K76" s="529"/>
      <c r="L76" s="529"/>
      <c r="M76" s="529"/>
      <c r="N76" s="529"/>
      <c r="O76" s="529"/>
      <c r="P76" s="529"/>
      <c r="Q76" s="529"/>
      <c r="R76" s="529"/>
      <c r="S76" s="529"/>
      <c r="T76" s="529"/>
      <c r="U76" s="529"/>
    </row>
    <row r="77" spans="5:21" ht="12">
      <c r="E77" s="529"/>
      <c r="F77" s="529"/>
      <c r="G77" s="529"/>
      <c r="H77" s="529"/>
      <c r="I77" s="529"/>
      <c r="J77" s="529"/>
      <c r="K77" s="529"/>
      <c r="L77" s="529"/>
      <c r="M77" s="529"/>
      <c r="N77" s="529"/>
      <c r="O77" s="529"/>
      <c r="P77" s="529"/>
      <c r="Q77" s="529"/>
      <c r="R77" s="529"/>
      <c r="S77" s="529"/>
      <c r="T77" s="529"/>
      <c r="U77" s="529"/>
    </row>
    <row r="78" spans="5:21" ht="12">
      <c r="E78" s="529"/>
      <c r="F78" s="529"/>
      <c r="G78" s="529"/>
      <c r="H78" s="529"/>
      <c r="I78" s="529"/>
      <c r="J78" s="529"/>
      <c r="K78" s="529"/>
      <c r="L78" s="529"/>
      <c r="M78" s="529"/>
      <c r="N78" s="529"/>
      <c r="O78" s="529"/>
      <c r="P78" s="529"/>
      <c r="Q78" s="529"/>
      <c r="R78" s="529"/>
      <c r="S78" s="529"/>
      <c r="T78" s="529"/>
      <c r="U78" s="529"/>
    </row>
    <row r="79" spans="5:21" ht="12">
      <c r="E79" s="529"/>
      <c r="F79" s="529"/>
      <c r="G79" s="529"/>
      <c r="H79" s="529"/>
      <c r="I79" s="529"/>
      <c r="J79" s="529"/>
      <c r="K79" s="529"/>
      <c r="L79" s="529"/>
      <c r="M79" s="529"/>
      <c r="N79" s="529"/>
      <c r="O79" s="529"/>
      <c r="P79" s="529"/>
      <c r="Q79" s="529"/>
      <c r="R79" s="529"/>
      <c r="S79" s="529"/>
      <c r="T79" s="529"/>
      <c r="U79" s="529"/>
    </row>
    <row r="80" spans="5:21" ht="12">
      <c r="E80" s="529"/>
      <c r="F80" s="529"/>
      <c r="G80" s="529"/>
      <c r="H80" s="529"/>
      <c r="I80" s="529"/>
      <c r="J80" s="529"/>
      <c r="K80" s="529"/>
      <c r="L80" s="529"/>
      <c r="M80" s="529"/>
      <c r="N80" s="529"/>
      <c r="O80" s="529"/>
      <c r="P80" s="529"/>
      <c r="Q80" s="529"/>
      <c r="R80" s="529"/>
      <c r="S80" s="529"/>
      <c r="T80" s="529"/>
      <c r="U80" s="529"/>
    </row>
    <row r="81" spans="5:21" ht="12">
      <c r="E81" s="529"/>
      <c r="F81" s="529"/>
      <c r="G81" s="529"/>
      <c r="H81" s="529"/>
      <c r="I81" s="529"/>
      <c r="J81" s="529"/>
      <c r="K81" s="529"/>
      <c r="L81" s="529"/>
      <c r="M81" s="529"/>
      <c r="N81" s="529"/>
      <c r="O81" s="529"/>
      <c r="P81" s="529"/>
      <c r="Q81" s="529"/>
      <c r="R81" s="529"/>
      <c r="S81" s="529"/>
      <c r="T81" s="529"/>
      <c r="U81" s="529"/>
    </row>
    <row r="82" spans="5:21" ht="12">
      <c r="E82" s="529"/>
      <c r="F82" s="529"/>
      <c r="G82" s="529"/>
      <c r="H82" s="529"/>
      <c r="I82" s="529"/>
      <c r="J82" s="529"/>
      <c r="K82" s="529"/>
      <c r="L82" s="529"/>
      <c r="M82" s="529"/>
      <c r="N82" s="529"/>
      <c r="O82" s="529"/>
      <c r="P82" s="529"/>
      <c r="Q82" s="529"/>
      <c r="R82" s="529"/>
      <c r="S82" s="529"/>
      <c r="T82" s="529"/>
      <c r="U82" s="529"/>
    </row>
    <row r="83" spans="5:21" ht="12">
      <c r="E83" s="529"/>
      <c r="F83" s="529"/>
      <c r="G83" s="529"/>
      <c r="H83" s="529"/>
      <c r="I83" s="529"/>
      <c r="J83" s="529"/>
      <c r="K83" s="529"/>
      <c r="L83" s="529"/>
      <c r="M83" s="529"/>
      <c r="N83" s="529"/>
      <c r="O83" s="529"/>
      <c r="P83" s="529"/>
      <c r="Q83" s="529"/>
      <c r="R83" s="529"/>
      <c r="S83" s="529"/>
      <c r="T83" s="529"/>
      <c r="U83" s="529"/>
    </row>
    <row r="84" spans="5:21" ht="12">
      <c r="E84" s="529"/>
      <c r="F84" s="529"/>
      <c r="G84" s="529"/>
      <c r="H84" s="529"/>
      <c r="I84" s="529"/>
      <c r="J84" s="529"/>
      <c r="K84" s="529"/>
      <c r="L84" s="529"/>
      <c r="M84" s="529"/>
      <c r="N84" s="529"/>
      <c r="O84" s="529"/>
      <c r="P84" s="529"/>
      <c r="Q84" s="529"/>
      <c r="R84" s="529"/>
      <c r="S84" s="529"/>
      <c r="T84" s="529"/>
      <c r="U84" s="529"/>
    </row>
    <row r="85" spans="5:21" ht="12">
      <c r="E85" s="529"/>
      <c r="F85" s="529"/>
      <c r="G85" s="529"/>
      <c r="H85" s="529"/>
      <c r="I85" s="529"/>
      <c r="J85" s="529"/>
      <c r="K85" s="529"/>
      <c r="L85" s="529"/>
      <c r="M85" s="529"/>
      <c r="N85" s="529"/>
      <c r="O85" s="529"/>
      <c r="P85" s="529"/>
      <c r="Q85" s="529"/>
      <c r="R85" s="529"/>
      <c r="S85" s="529"/>
      <c r="T85" s="529"/>
      <c r="U85" s="529"/>
    </row>
    <row r="86" spans="5:21" ht="12">
      <c r="E86" s="529"/>
      <c r="F86" s="529"/>
      <c r="G86" s="529"/>
      <c r="H86" s="529"/>
      <c r="I86" s="529"/>
      <c r="J86" s="529"/>
      <c r="K86" s="529"/>
      <c r="L86" s="529"/>
      <c r="M86" s="529"/>
      <c r="N86" s="529"/>
      <c r="O86" s="529"/>
      <c r="P86" s="529"/>
      <c r="Q86" s="529"/>
      <c r="R86" s="529"/>
      <c r="S86" s="529"/>
      <c r="T86" s="529"/>
      <c r="U86" s="529"/>
    </row>
    <row r="87" spans="5:21" ht="12">
      <c r="E87" s="529"/>
      <c r="F87" s="529"/>
      <c r="G87" s="529"/>
      <c r="H87" s="529"/>
      <c r="I87" s="529"/>
      <c r="J87" s="529"/>
      <c r="K87" s="529"/>
      <c r="L87" s="529"/>
      <c r="M87" s="529"/>
      <c r="N87" s="529"/>
      <c r="O87" s="529"/>
      <c r="P87" s="529"/>
      <c r="Q87" s="529"/>
      <c r="R87" s="529"/>
      <c r="S87" s="529"/>
      <c r="T87" s="529"/>
      <c r="U87" s="529"/>
    </row>
    <row r="88" spans="5:21" ht="12">
      <c r="E88" s="529"/>
      <c r="F88" s="529"/>
      <c r="G88" s="529"/>
      <c r="H88" s="529"/>
      <c r="I88" s="529"/>
      <c r="J88" s="529"/>
      <c r="K88" s="529"/>
      <c r="L88" s="529"/>
      <c r="M88" s="529"/>
      <c r="N88" s="529"/>
      <c r="O88" s="529"/>
      <c r="P88" s="529"/>
      <c r="Q88" s="529"/>
      <c r="R88" s="529"/>
      <c r="S88" s="529"/>
      <c r="T88" s="529"/>
      <c r="U88" s="529"/>
    </row>
    <row r="89" spans="5:21" ht="12">
      <c r="E89" s="529"/>
      <c r="F89" s="529"/>
      <c r="G89" s="529"/>
      <c r="H89" s="529"/>
      <c r="I89" s="529"/>
      <c r="J89" s="529"/>
      <c r="K89" s="529"/>
      <c r="L89" s="529"/>
      <c r="M89" s="529"/>
      <c r="N89" s="529"/>
      <c r="O89" s="529"/>
      <c r="P89" s="529"/>
      <c r="Q89" s="529"/>
      <c r="R89" s="529"/>
      <c r="S89" s="529"/>
      <c r="T89" s="529"/>
      <c r="U89" s="529"/>
    </row>
    <row r="90" spans="5:21" ht="12">
      <c r="E90" s="529"/>
      <c r="F90" s="529"/>
      <c r="G90" s="529"/>
      <c r="H90" s="529"/>
      <c r="I90" s="529"/>
      <c r="J90" s="529"/>
      <c r="K90" s="529"/>
      <c r="L90" s="529"/>
      <c r="M90" s="529"/>
      <c r="N90" s="529"/>
      <c r="O90" s="529"/>
      <c r="P90" s="529"/>
      <c r="Q90" s="529"/>
      <c r="R90" s="529"/>
      <c r="S90" s="529"/>
      <c r="T90" s="529"/>
      <c r="U90" s="529"/>
    </row>
    <row r="91" spans="5:21" ht="12">
      <c r="E91" s="529"/>
      <c r="F91" s="529"/>
      <c r="G91" s="529"/>
      <c r="H91" s="529"/>
      <c r="I91" s="529"/>
      <c r="J91" s="529"/>
      <c r="K91" s="529"/>
      <c r="L91" s="529"/>
      <c r="M91" s="529"/>
      <c r="N91" s="529"/>
      <c r="O91" s="529"/>
      <c r="P91" s="529"/>
      <c r="Q91" s="529"/>
      <c r="R91" s="529"/>
      <c r="S91" s="529"/>
      <c r="T91" s="529"/>
      <c r="U91" s="529"/>
    </row>
    <row r="92" spans="5:21" ht="12">
      <c r="E92" s="529"/>
      <c r="F92" s="529"/>
      <c r="G92" s="529"/>
      <c r="H92" s="529"/>
      <c r="I92" s="529"/>
      <c r="J92" s="529"/>
      <c r="K92" s="529"/>
      <c r="L92" s="529"/>
      <c r="M92" s="529"/>
      <c r="N92" s="529"/>
      <c r="O92" s="529"/>
      <c r="P92" s="529"/>
      <c r="Q92" s="529"/>
      <c r="R92" s="529"/>
      <c r="S92" s="529"/>
      <c r="T92" s="529"/>
      <c r="U92" s="529"/>
    </row>
    <row r="93" spans="5:21" ht="12">
      <c r="E93" s="529"/>
      <c r="F93" s="529"/>
      <c r="G93" s="529"/>
      <c r="H93" s="529"/>
      <c r="I93" s="529"/>
      <c r="J93" s="529"/>
      <c r="K93" s="529"/>
      <c r="L93" s="529"/>
      <c r="M93" s="529"/>
      <c r="N93" s="529"/>
      <c r="O93" s="529"/>
      <c r="P93" s="529"/>
      <c r="Q93" s="529"/>
      <c r="R93" s="529"/>
      <c r="S93" s="529"/>
      <c r="T93" s="529"/>
      <c r="U93" s="529"/>
    </row>
    <row r="94" spans="5:21" ht="12">
      <c r="E94" s="529"/>
      <c r="F94" s="529"/>
      <c r="G94" s="529"/>
      <c r="H94" s="529"/>
      <c r="I94" s="529"/>
      <c r="J94" s="529"/>
      <c r="K94" s="529"/>
      <c r="L94" s="529"/>
      <c r="M94" s="529"/>
      <c r="N94" s="529"/>
      <c r="O94" s="529"/>
      <c r="P94" s="529"/>
      <c r="Q94" s="529"/>
      <c r="R94" s="529"/>
      <c r="S94" s="529"/>
      <c r="T94" s="529"/>
      <c r="U94" s="529"/>
    </row>
    <row r="95" spans="5:21" ht="12">
      <c r="E95" s="529"/>
      <c r="F95" s="529"/>
      <c r="G95" s="529"/>
      <c r="H95" s="529"/>
      <c r="I95" s="529"/>
      <c r="J95" s="529"/>
      <c r="K95" s="529"/>
      <c r="L95" s="529"/>
      <c r="M95" s="529"/>
      <c r="N95" s="529"/>
      <c r="O95" s="529"/>
      <c r="P95" s="529"/>
      <c r="Q95" s="529"/>
      <c r="R95" s="529"/>
      <c r="S95" s="529"/>
      <c r="T95" s="529"/>
      <c r="U95" s="529"/>
    </row>
    <row r="96" spans="5:21" ht="12">
      <c r="E96" s="529"/>
      <c r="F96" s="529"/>
      <c r="G96" s="529"/>
      <c r="H96" s="529"/>
      <c r="I96" s="529"/>
      <c r="J96" s="529"/>
      <c r="K96" s="529"/>
      <c r="L96" s="529"/>
      <c r="M96" s="529"/>
      <c r="N96" s="529"/>
      <c r="O96" s="529"/>
      <c r="P96" s="529"/>
      <c r="Q96" s="529"/>
      <c r="R96" s="529"/>
      <c r="S96" s="529"/>
      <c r="T96" s="529"/>
      <c r="U96" s="529"/>
    </row>
    <row r="97" spans="5:21" ht="12">
      <c r="E97" s="529"/>
      <c r="F97" s="529"/>
      <c r="G97" s="529"/>
      <c r="H97" s="529"/>
      <c r="I97" s="529"/>
      <c r="J97" s="529"/>
      <c r="K97" s="529"/>
      <c r="L97" s="529"/>
      <c r="M97" s="529"/>
      <c r="N97" s="529"/>
      <c r="O97" s="529"/>
      <c r="P97" s="529"/>
      <c r="Q97" s="529"/>
      <c r="R97" s="529"/>
      <c r="S97" s="529"/>
      <c r="T97" s="529"/>
      <c r="U97" s="529"/>
    </row>
    <row r="98" spans="5:21" ht="12">
      <c r="E98" s="529"/>
      <c r="F98" s="529"/>
      <c r="G98" s="529"/>
      <c r="H98" s="529"/>
      <c r="I98" s="529"/>
      <c r="J98" s="529"/>
      <c r="K98" s="529"/>
      <c r="L98" s="529"/>
      <c r="M98" s="529"/>
      <c r="N98" s="529"/>
      <c r="O98" s="529"/>
      <c r="P98" s="529"/>
      <c r="Q98" s="529"/>
      <c r="R98" s="529"/>
      <c r="S98" s="529"/>
      <c r="T98" s="529"/>
      <c r="U98" s="529"/>
    </row>
    <row r="99" spans="5:21" ht="12">
      <c r="E99" s="529"/>
      <c r="F99" s="529"/>
      <c r="G99" s="529"/>
      <c r="H99" s="529"/>
      <c r="I99" s="529"/>
      <c r="J99" s="529"/>
      <c r="K99" s="529"/>
      <c r="L99" s="529"/>
      <c r="M99" s="529"/>
      <c r="N99" s="529"/>
      <c r="O99" s="529"/>
      <c r="P99" s="529"/>
      <c r="Q99" s="529"/>
      <c r="R99" s="529"/>
      <c r="S99" s="529"/>
      <c r="T99" s="529"/>
      <c r="U99" s="529"/>
    </row>
    <row r="100" spans="5:21" ht="12">
      <c r="E100" s="529"/>
      <c r="F100" s="529"/>
      <c r="G100" s="529"/>
      <c r="H100" s="529"/>
      <c r="I100" s="529"/>
      <c r="J100" s="529"/>
      <c r="K100" s="529"/>
      <c r="L100" s="529"/>
      <c r="M100" s="529"/>
      <c r="N100" s="529"/>
      <c r="O100" s="529"/>
      <c r="P100" s="529"/>
      <c r="Q100" s="529"/>
      <c r="R100" s="529"/>
      <c r="S100" s="529"/>
      <c r="T100" s="529"/>
      <c r="U100" s="529"/>
    </row>
    <row r="101" spans="5:21" ht="12">
      <c r="E101" s="529"/>
      <c r="F101" s="529"/>
      <c r="G101" s="529"/>
      <c r="H101" s="529"/>
      <c r="I101" s="529"/>
      <c r="J101" s="529"/>
      <c r="K101" s="529"/>
      <c r="L101" s="529"/>
      <c r="M101" s="529"/>
      <c r="N101" s="529"/>
      <c r="O101" s="529"/>
      <c r="P101" s="529"/>
      <c r="Q101" s="529"/>
      <c r="R101" s="529"/>
      <c r="S101" s="529"/>
      <c r="T101" s="529"/>
      <c r="U101" s="529"/>
    </row>
    <row r="102" spans="5:21" ht="12">
      <c r="E102" s="529"/>
      <c r="F102" s="529"/>
      <c r="G102" s="529"/>
      <c r="H102" s="529"/>
      <c r="I102" s="529"/>
      <c r="J102" s="529"/>
      <c r="K102" s="529"/>
      <c r="L102" s="529"/>
      <c r="M102" s="529"/>
      <c r="N102" s="529"/>
      <c r="O102" s="529"/>
      <c r="P102" s="529"/>
      <c r="Q102" s="529"/>
      <c r="R102" s="529"/>
      <c r="S102" s="529"/>
      <c r="T102" s="529"/>
      <c r="U102" s="529"/>
    </row>
    <row r="103" spans="5:21" ht="12">
      <c r="E103" s="529"/>
      <c r="F103" s="529"/>
      <c r="G103" s="529"/>
      <c r="H103" s="529"/>
      <c r="I103" s="529"/>
      <c r="J103" s="529"/>
      <c r="K103" s="529"/>
      <c r="L103" s="529"/>
      <c r="M103" s="529"/>
      <c r="N103" s="529"/>
      <c r="O103" s="529"/>
      <c r="P103" s="529"/>
      <c r="Q103" s="529"/>
      <c r="R103" s="529"/>
      <c r="S103" s="529"/>
      <c r="T103" s="529"/>
      <c r="U103" s="529"/>
    </row>
    <row r="104" spans="5:21" ht="12">
      <c r="E104" s="529"/>
      <c r="F104" s="529"/>
      <c r="G104" s="529"/>
      <c r="H104" s="529"/>
      <c r="I104" s="529"/>
      <c r="J104" s="529"/>
      <c r="K104" s="529"/>
      <c r="L104" s="529"/>
      <c r="M104" s="529"/>
      <c r="N104" s="529"/>
      <c r="O104" s="529"/>
      <c r="P104" s="529"/>
      <c r="Q104" s="529"/>
      <c r="R104" s="529"/>
      <c r="S104" s="529"/>
      <c r="T104" s="529"/>
      <c r="U104" s="529"/>
    </row>
    <row r="105" spans="5:21" ht="12">
      <c r="E105" s="529"/>
      <c r="F105" s="529"/>
      <c r="G105" s="529"/>
      <c r="H105" s="529"/>
      <c r="I105" s="529"/>
      <c r="J105" s="529"/>
      <c r="K105" s="529"/>
      <c r="L105" s="529"/>
      <c r="M105" s="529"/>
      <c r="N105" s="529"/>
      <c r="O105" s="529"/>
      <c r="P105" s="529"/>
      <c r="Q105" s="529"/>
      <c r="R105" s="529"/>
      <c r="S105" s="529"/>
      <c r="T105" s="529"/>
      <c r="U105" s="529"/>
    </row>
    <row r="106" spans="5:21" ht="12">
      <c r="E106" s="529"/>
      <c r="F106" s="529"/>
      <c r="G106" s="529"/>
      <c r="H106" s="529"/>
      <c r="I106" s="529"/>
      <c r="J106" s="529"/>
      <c r="K106" s="529"/>
      <c r="L106" s="529"/>
      <c r="M106" s="529"/>
      <c r="N106" s="529"/>
      <c r="O106" s="529"/>
      <c r="P106" s="529"/>
      <c r="Q106" s="529"/>
      <c r="R106" s="529"/>
      <c r="S106" s="529"/>
      <c r="T106" s="529"/>
      <c r="U106" s="529"/>
    </row>
    <row r="107" spans="5:21" ht="12">
      <c r="E107" s="529"/>
      <c r="F107" s="529"/>
      <c r="G107" s="529"/>
      <c r="H107" s="529"/>
      <c r="I107" s="529"/>
      <c r="J107" s="529"/>
      <c r="K107" s="529"/>
      <c r="L107" s="529"/>
      <c r="M107" s="529"/>
      <c r="N107" s="529"/>
      <c r="O107" s="529"/>
      <c r="P107" s="529"/>
      <c r="Q107" s="529"/>
      <c r="R107" s="529"/>
      <c r="S107" s="529"/>
      <c r="T107" s="529"/>
      <c r="U107" s="529"/>
    </row>
    <row r="108" spans="5:21" ht="12">
      <c r="E108" s="529"/>
      <c r="F108" s="529"/>
      <c r="G108" s="529"/>
      <c r="H108" s="529"/>
      <c r="I108" s="529"/>
      <c r="J108" s="529"/>
      <c r="K108" s="529"/>
      <c r="L108" s="529"/>
      <c r="M108" s="529"/>
      <c r="N108" s="529"/>
      <c r="O108" s="529"/>
      <c r="P108" s="529"/>
      <c r="Q108" s="529"/>
      <c r="R108" s="529"/>
      <c r="S108" s="529"/>
      <c r="T108" s="529"/>
      <c r="U108" s="529"/>
    </row>
    <row r="109" spans="5:21" ht="12">
      <c r="E109" s="529"/>
      <c r="F109" s="529"/>
      <c r="G109" s="529"/>
      <c r="H109" s="529"/>
      <c r="I109" s="529"/>
      <c r="J109" s="529"/>
      <c r="K109" s="529"/>
      <c r="L109" s="529"/>
      <c r="M109" s="529"/>
      <c r="N109" s="529"/>
      <c r="O109" s="529"/>
      <c r="P109" s="529"/>
      <c r="Q109" s="529"/>
      <c r="R109" s="529"/>
      <c r="S109" s="529"/>
      <c r="T109" s="529"/>
      <c r="U109" s="529"/>
    </row>
    <row r="110" spans="5:21" ht="12">
      <c r="E110" s="529"/>
      <c r="F110" s="529"/>
      <c r="G110" s="529"/>
      <c r="H110" s="529"/>
      <c r="I110" s="529"/>
      <c r="J110" s="529"/>
      <c r="K110" s="529"/>
      <c r="L110" s="529"/>
      <c r="M110" s="529"/>
      <c r="N110" s="529"/>
      <c r="O110" s="529"/>
      <c r="P110" s="529"/>
      <c r="Q110" s="529"/>
      <c r="R110" s="529"/>
      <c r="S110" s="529"/>
      <c r="T110" s="529"/>
      <c r="U110" s="529"/>
    </row>
    <row r="111" spans="5:21" ht="12">
      <c r="E111" s="529"/>
      <c r="F111" s="529"/>
      <c r="G111" s="529"/>
      <c r="H111" s="529"/>
      <c r="I111" s="529"/>
      <c r="J111" s="529"/>
      <c r="K111" s="529"/>
      <c r="L111" s="529"/>
      <c r="M111" s="529"/>
      <c r="N111" s="529"/>
      <c r="O111" s="529"/>
      <c r="P111" s="529"/>
      <c r="Q111" s="529"/>
      <c r="R111" s="529"/>
      <c r="S111" s="529"/>
      <c r="T111" s="529"/>
      <c r="U111" s="529"/>
    </row>
    <row r="112" spans="5:21" ht="12">
      <c r="E112" s="529"/>
      <c r="F112" s="529"/>
      <c r="G112" s="529"/>
      <c r="H112" s="529"/>
      <c r="I112" s="529"/>
      <c r="J112" s="529"/>
      <c r="K112" s="529"/>
      <c r="L112" s="529"/>
      <c r="M112" s="529"/>
      <c r="N112" s="529"/>
      <c r="O112" s="529"/>
      <c r="P112" s="529"/>
      <c r="Q112" s="529"/>
      <c r="R112" s="529"/>
      <c r="S112" s="529"/>
      <c r="T112" s="529"/>
      <c r="U112" s="529"/>
    </row>
    <row r="113" spans="5:21" ht="12">
      <c r="E113" s="529"/>
      <c r="F113" s="529"/>
      <c r="G113" s="529"/>
      <c r="H113" s="529"/>
      <c r="I113" s="529"/>
      <c r="J113" s="529"/>
      <c r="K113" s="529"/>
      <c r="L113" s="529"/>
      <c r="M113" s="529"/>
      <c r="N113" s="529"/>
      <c r="O113" s="529"/>
      <c r="P113" s="529"/>
      <c r="Q113" s="529"/>
      <c r="R113" s="529"/>
      <c r="S113" s="529"/>
      <c r="T113" s="529"/>
      <c r="U113" s="529"/>
    </row>
    <row r="114" spans="5:21" ht="12">
      <c r="E114" s="529"/>
      <c r="F114" s="529"/>
      <c r="G114" s="529"/>
      <c r="H114" s="529"/>
      <c r="I114" s="529"/>
      <c r="J114" s="529"/>
      <c r="K114" s="529"/>
      <c r="L114" s="529"/>
      <c r="M114" s="529"/>
      <c r="N114" s="529"/>
      <c r="O114" s="529"/>
      <c r="P114" s="529"/>
      <c r="Q114" s="529"/>
      <c r="R114" s="529"/>
      <c r="S114" s="529"/>
      <c r="T114" s="529"/>
      <c r="U114" s="529"/>
    </row>
    <row r="115" spans="5:21" ht="12">
      <c r="E115" s="529"/>
      <c r="F115" s="529"/>
      <c r="G115" s="529"/>
      <c r="H115" s="529"/>
      <c r="I115" s="529"/>
      <c r="J115" s="529"/>
      <c r="K115" s="529"/>
      <c r="L115" s="529"/>
      <c r="M115" s="529"/>
      <c r="N115" s="529"/>
      <c r="O115" s="529"/>
      <c r="P115" s="529"/>
      <c r="Q115" s="529"/>
      <c r="R115" s="529"/>
      <c r="S115" s="529"/>
      <c r="T115" s="529"/>
      <c r="U115" s="529"/>
    </row>
    <row r="116" spans="5:21" ht="12">
      <c r="E116" s="529"/>
      <c r="F116" s="529"/>
      <c r="G116" s="529"/>
      <c r="H116" s="529"/>
      <c r="I116" s="529"/>
      <c r="J116" s="529"/>
      <c r="K116" s="529"/>
      <c r="L116" s="529"/>
      <c r="M116" s="529"/>
      <c r="N116" s="529"/>
      <c r="O116" s="529"/>
      <c r="P116" s="529"/>
      <c r="Q116" s="529"/>
      <c r="R116" s="529"/>
      <c r="S116" s="529"/>
      <c r="T116" s="529"/>
      <c r="U116" s="529"/>
    </row>
    <row r="117" spans="5:21" ht="12">
      <c r="E117" s="529"/>
      <c r="F117" s="529"/>
      <c r="G117" s="529"/>
      <c r="H117" s="529"/>
      <c r="I117" s="529"/>
      <c r="J117" s="529"/>
      <c r="K117" s="529"/>
      <c r="L117" s="529"/>
      <c r="M117" s="529"/>
      <c r="N117" s="529"/>
      <c r="O117" s="529"/>
      <c r="P117" s="529"/>
      <c r="Q117" s="529"/>
      <c r="R117" s="529"/>
      <c r="S117" s="529"/>
      <c r="T117" s="529"/>
      <c r="U117" s="529"/>
    </row>
    <row r="118" spans="5:21" ht="12">
      <c r="E118" s="529"/>
      <c r="F118" s="529"/>
      <c r="G118" s="529"/>
      <c r="H118" s="529"/>
      <c r="I118" s="529"/>
      <c r="J118" s="529"/>
      <c r="K118" s="529"/>
      <c r="L118" s="529"/>
      <c r="M118" s="529"/>
      <c r="N118" s="529"/>
      <c r="O118" s="529"/>
      <c r="P118" s="529"/>
      <c r="Q118" s="529"/>
      <c r="R118" s="529"/>
      <c r="S118" s="529"/>
      <c r="T118" s="529"/>
      <c r="U118" s="529"/>
    </row>
    <row r="119" spans="5:21" ht="12">
      <c r="E119" s="529"/>
      <c r="F119" s="529"/>
      <c r="G119" s="529"/>
      <c r="H119" s="529"/>
      <c r="I119" s="529"/>
      <c r="J119" s="529"/>
      <c r="K119" s="529"/>
      <c r="L119" s="529"/>
      <c r="M119" s="529"/>
      <c r="N119" s="529"/>
      <c r="O119" s="529"/>
      <c r="P119" s="529"/>
      <c r="Q119" s="529"/>
      <c r="R119" s="529"/>
      <c r="S119" s="529"/>
      <c r="T119" s="529"/>
      <c r="U119" s="529"/>
    </row>
    <row r="120" spans="5:21" ht="12">
      <c r="E120" s="529"/>
      <c r="F120" s="529"/>
      <c r="G120" s="529"/>
      <c r="H120" s="529"/>
      <c r="I120" s="529"/>
      <c r="J120" s="529"/>
      <c r="K120" s="529"/>
      <c r="L120" s="529"/>
      <c r="M120" s="529"/>
      <c r="N120" s="529"/>
      <c r="O120" s="529"/>
      <c r="P120" s="529"/>
      <c r="Q120" s="529"/>
      <c r="R120" s="529"/>
      <c r="S120" s="529"/>
      <c r="T120" s="529"/>
      <c r="U120" s="529"/>
    </row>
    <row r="121" spans="5:21" ht="12">
      <c r="E121" s="529"/>
      <c r="F121" s="529"/>
      <c r="G121" s="529"/>
      <c r="H121" s="529"/>
      <c r="I121" s="529"/>
      <c r="J121" s="529"/>
      <c r="K121" s="529"/>
      <c r="L121" s="529"/>
      <c r="M121" s="529"/>
      <c r="N121" s="529"/>
      <c r="O121" s="529"/>
      <c r="P121" s="529"/>
      <c r="Q121" s="529"/>
      <c r="R121" s="529"/>
      <c r="S121" s="529"/>
      <c r="T121" s="529"/>
      <c r="U121" s="529"/>
    </row>
    <row r="122" spans="5:21" ht="12">
      <c r="E122" s="529"/>
      <c r="F122" s="529"/>
      <c r="G122" s="529"/>
      <c r="H122" s="529"/>
      <c r="I122" s="529"/>
      <c r="J122" s="529"/>
      <c r="K122" s="529"/>
      <c r="L122" s="529"/>
      <c r="M122" s="529"/>
      <c r="N122" s="529"/>
      <c r="O122" s="529"/>
      <c r="P122" s="529"/>
      <c r="Q122" s="529"/>
      <c r="R122" s="529"/>
      <c r="S122" s="529"/>
      <c r="T122" s="529"/>
      <c r="U122" s="529"/>
    </row>
    <row r="123" spans="5:21" ht="12">
      <c r="E123" s="529"/>
      <c r="F123" s="529"/>
      <c r="G123" s="529"/>
      <c r="H123" s="529"/>
      <c r="I123" s="529"/>
      <c r="J123" s="529"/>
      <c r="K123" s="529"/>
      <c r="L123" s="529"/>
      <c r="M123" s="529"/>
      <c r="N123" s="529"/>
      <c r="O123" s="529"/>
      <c r="P123" s="529"/>
      <c r="Q123" s="529"/>
      <c r="R123" s="529"/>
      <c r="S123" s="529"/>
      <c r="T123" s="529"/>
      <c r="U123" s="529"/>
    </row>
    <row r="124" spans="5:21" ht="12">
      <c r="E124" s="529"/>
      <c r="F124" s="529"/>
      <c r="G124" s="529"/>
      <c r="H124" s="529"/>
      <c r="I124" s="529"/>
      <c r="J124" s="529"/>
      <c r="K124" s="529"/>
      <c r="L124" s="529"/>
      <c r="M124" s="529"/>
      <c r="N124" s="529"/>
      <c r="O124" s="529"/>
      <c r="P124" s="529"/>
      <c r="Q124" s="529"/>
      <c r="R124" s="529"/>
      <c r="S124" s="529"/>
      <c r="T124" s="529"/>
      <c r="U124" s="529"/>
    </row>
    <row r="125" spans="5:21" ht="12">
      <c r="E125" s="529"/>
      <c r="F125" s="529"/>
      <c r="G125" s="529"/>
      <c r="H125" s="529"/>
      <c r="I125" s="529"/>
      <c r="J125" s="529"/>
      <c r="K125" s="529"/>
      <c r="L125" s="529"/>
      <c r="M125" s="529"/>
      <c r="N125" s="529"/>
      <c r="O125" s="529"/>
      <c r="P125" s="529"/>
      <c r="Q125" s="529"/>
      <c r="R125" s="529"/>
      <c r="S125" s="529"/>
      <c r="T125" s="529"/>
      <c r="U125" s="529"/>
    </row>
    <row r="126" spans="5:21" ht="12">
      <c r="E126" s="529"/>
      <c r="F126" s="529"/>
      <c r="G126" s="529"/>
      <c r="H126" s="529"/>
      <c r="I126" s="529"/>
      <c r="J126" s="529"/>
      <c r="K126" s="529"/>
      <c r="L126" s="529"/>
      <c r="M126" s="529"/>
      <c r="N126" s="529"/>
      <c r="O126" s="529"/>
      <c r="P126" s="529"/>
      <c r="Q126" s="529"/>
      <c r="R126" s="529"/>
      <c r="S126" s="529"/>
      <c r="T126" s="529"/>
      <c r="U126" s="529"/>
    </row>
    <row r="127" spans="5:21" ht="12">
      <c r="E127" s="529"/>
      <c r="F127" s="529"/>
      <c r="G127" s="529"/>
      <c r="H127" s="529"/>
      <c r="I127" s="529"/>
      <c r="J127" s="529"/>
      <c r="K127" s="529"/>
      <c r="L127" s="529"/>
      <c r="M127" s="529"/>
      <c r="N127" s="529"/>
      <c r="O127" s="529"/>
      <c r="P127" s="529"/>
      <c r="Q127" s="529"/>
      <c r="R127" s="529"/>
      <c r="S127" s="529"/>
      <c r="T127" s="529"/>
      <c r="U127" s="529"/>
    </row>
    <row r="128" spans="5:21" ht="12">
      <c r="E128" s="529"/>
      <c r="F128" s="529"/>
      <c r="G128" s="529"/>
      <c r="H128" s="529"/>
      <c r="I128" s="529"/>
      <c r="J128" s="529"/>
      <c r="K128" s="529"/>
      <c r="L128" s="529"/>
      <c r="M128" s="529"/>
      <c r="N128" s="529"/>
      <c r="O128" s="529"/>
      <c r="P128" s="529"/>
      <c r="Q128" s="529"/>
      <c r="R128" s="529"/>
      <c r="S128" s="529"/>
      <c r="T128" s="529"/>
      <c r="U128" s="529"/>
    </row>
  </sheetData>
  <mergeCells count="20">
    <mergeCell ref="AA3:AD3"/>
    <mergeCell ref="AA4:AA5"/>
    <mergeCell ref="X3:X5"/>
    <mergeCell ref="Y3:Y5"/>
    <mergeCell ref="Z3:Z5"/>
    <mergeCell ref="S4:U4"/>
    <mergeCell ref="F4:H4"/>
    <mergeCell ref="I4:R4"/>
    <mergeCell ref="S3:W3"/>
    <mergeCell ref="V4:W4"/>
    <mergeCell ref="E3:R3"/>
    <mergeCell ref="E4:E5"/>
    <mergeCell ref="C13:D13"/>
    <mergeCell ref="C14:D14"/>
    <mergeCell ref="B3:D5"/>
    <mergeCell ref="B6:D6"/>
    <mergeCell ref="C8:D8"/>
    <mergeCell ref="C9:D9"/>
    <mergeCell ref="C11:D11"/>
    <mergeCell ref="C12:D12"/>
  </mergeCells>
  <printOptions/>
  <pageMargins left="0.3937007874015748" right="0.31496062992125984" top="0.5118110236220472" bottom="0.3937007874015748" header="0.2755905511811024"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CO55"/>
  <sheetViews>
    <sheetView workbookViewId="0" topLeftCell="A1">
      <selection activeCell="A1" sqref="A1"/>
    </sheetView>
  </sheetViews>
  <sheetFormatPr defaultColWidth="9.00390625" defaultRowHeight="13.5"/>
  <cols>
    <col min="1" max="1" width="2.50390625" style="532" customWidth="1"/>
    <col min="2" max="2" width="7.125" style="532" customWidth="1"/>
    <col min="3" max="4" width="2.375" style="532" customWidth="1"/>
    <col min="5" max="5" width="15.50390625" style="532" customWidth="1"/>
    <col min="6" max="6" width="10.25390625" style="532" customWidth="1"/>
    <col min="7" max="7" width="9.625" style="532" customWidth="1"/>
    <col min="8" max="8" width="9.25390625" style="534" customWidth="1"/>
    <col min="9" max="9" width="7.625" style="534" customWidth="1"/>
    <col min="10" max="10" width="8.125" style="534" customWidth="1"/>
    <col min="11" max="11" width="8.625" style="534" customWidth="1"/>
    <col min="12" max="12" width="8.75390625" style="534" customWidth="1"/>
    <col min="13" max="13" width="9.25390625" style="534" customWidth="1"/>
    <col min="14" max="14" width="9.625" style="532" customWidth="1"/>
    <col min="15" max="16384" width="9.00390625" style="532" customWidth="1"/>
  </cols>
  <sheetData>
    <row r="2" ht="14.25">
      <c r="B2" s="533" t="s">
        <v>1107</v>
      </c>
    </row>
    <row r="3" spans="14:15" ht="12.75" thickBot="1">
      <c r="N3" s="535" t="s">
        <v>1062</v>
      </c>
      <c r="O3" s="536"/>
    </row>
    <row r="4" spans="2:14" ht="15" customHeight="1" thickTop="1">
      <c r="B4" s="537"/>
      <c r="C4" s="538"/>
      <c r="D4" s="538"/>
      <c r="E4" s="539"/>
      <c r="F4" s="540"/>
      <c r="G4" s="541"/>
      <c r="H4" s="1405" t="s">
        <v>1063</v>
      </c>
      <c r="I4" s="1406"/>
      <c r="J4" s="1407"/>
      <c r="K4" s="1405" t="s">
        <v>1064</v>
      </c>
      <c r="L4" s="1406"/>
      <c r="M4" s="1407"/>
      <c r="N4" s="542"/>
    </row>
    <row r="5" spans="2:14" ht="15" customHeight="1">
      <c r="B5" s="1411"/>
      <c r="C5" s="1412"/>
      <c r="D5" s="1412"/>
      <c r="E5" s="1413"/>
      <c r="F5" s="544" t="s">
        <v>748</v>
      </c>
      <c r="G5" s="545" t="s">
        <v>1061</v>
      </c>
      <c r="H5" s="1408"/>
      <c r="I5" s="1409"/>
      <c r="J5" s="1410"/>
      <c r="K5" s="1408"/>
      <c r="L5" s="1409"/>
      <c r="M5" s="1410"/>
      <c r="N5" s="544" t="s">
        <v>1065</v>
      </c>
    </row>
    <row r="6" spans="2:15" ht="15" customHeight="1">
      <c r="B6" s="547"/>
      <c r="C6" s="548"/>
      <c r="D6" s="548"/>
      <c r="E6" s="549"/>
      <c r="F6" s="547"/>
      <c r="G6" s="550"/>
      <c r="H6" s="546" t="s">
        <v>748</v>
      </c>
      <c r="I6" s="546" t="s">
        <v>1066</v>
      </c>
      <c r="J6" s="551" t="s">
        <v>1067</v>
      </c>
      <c r="K6" s="552" t="s">
        <v>748</v>
      </c>
      <c r="L6" s="552" t="s">
        <v>1068</v>
      </c>
      <c r="M6" s="552" t="s">
        <v>1069</v>
      </c>
      <c r="N6" s="551"/>
      <c r="O6" s="534"/>
    </row>
    <row r="7" spans="2:15" ht="15" customHeight="1">
      <c r="B7" s="553"/>
      <c r="C7" s="536"/>
      <c r="D7" s="536"/>
      <c r="E7" s="536"/>
      <c r="F7" s="554"/>
      <c r="G7" s="555"/>
      <c r="H7" s="556"/>
      <c r="I7" s="557">
        <v>-2</v>
      </c>
      <c r="J7" s="556"/>
      <c r="K7" s="556"/>
      <c r="L7" s="556"/>
      <c r="M7" s="556"/>
      <c r="N7" s="558"/>
      <c r="O7" s="534"/>
    </row>
    <row r="8" spans="2:15" s="559" customFormat="1" ht="15" customHeight="1">
      <c r="B8" s="1414" t="s">
        <v>1070</v>
      </c>
      <c r="C8" s="1415"/>
      <c r="D8" s="1415"/>
      <c r="E8" s="1416"/>
      <c r="F8" s="116">
        <f>SUM(H8,K8,N8)</f>
        <v>19841</v>
      </c>
      <c r="G8" s="560">
        <v>289</v>
      </c>
      <c r="H8" s="560">
        <v>14</v>
      </c>
      <c r="I8" s="560">
        <v>6</v>
      </c>
      <c r="J8" s="560">
        <v>10</v>
      </c>
      <c r="K8" s="560">
        <v>275</v>
      </c>
      <c r="L8" s="560">
        <v>51</v>
      </c>
      <c r="M8" s="560">
        <v>224</v>
      </c>
      <c r="N8" s="561">
        <v>19552</v>
      </c>
      <c r="O8" s="562"/>
    </row>
    <row r="9" spans="2:14" s="562" customFormat="1" ht="15" customHeight="1">
      <c r="B9" s="1414" t="s">
        <v>1071</v>
      </c>
      <c r="C9" s="1415"/>
      <c r="D9" s="1415"/>
      <c r="E9" s="1416"/>
      <c r="F9" s="116">
        <f>SUM(H9,K9,N9)</f>
        <v>14525508</v>
      </c>
      <c r="G9" s="117">
        <f>SUM(G10:G12)</f>
        <v>3817721</v>
      </c>
      <c r="H9" s="560">
        <f>SUM(I9:J9)</f>
        <v>1002683</v>
      </c>
      <c r="I9" s="560">
        <f>SUM(I10:I12)</f>
        <v>539868</v>
      </c>
      <c r="J9" s="560">
        <f>SUM(J10:J12)</f>
        <v>462815</v>
      </c>
      <c r="K9" s="560">
        <f>SUM(L9:M9)</f>
        <v>2815038</v>
      </c>
      <c r="L9" s="560">
        <f>SUM(L10:L12)</f>
        <v>1080835</v>
      </c>
      <c r="M9" s="560">
        <f>SUM(M10:M12)</f>
        <v>1734203</v>
      </c>
      <c r="N9" s="561">
        <v>10707787</v>
      </c>
    </row>
    <row r="10" spans="2:15" ht="15" customHeight="1">
      <c r="B10" s="1417" t="s">
        <v>1072</v>
      </c>
      <c r="C10" s="1418"/>
      <c r="D10" s="1418"/>
      <c r="E10" s="1419"/>
      <c r="F10" s="39">
        <f>SUM(H10,K10,N10)</f>
        <v>191699</v>
      </c>
      <c r="G10" s="20">
        <v>71546</v>
      </c>
      <c r="H10" s="87">
        <v>0</v>
      </c>
      <c r="I10" s="87">
        <v>0</v>
      </c>
      <c r="J10" s="87">
        <v>0</v>
      </c>
      <c r="K10" s="89">
        <f>SUM(L10:M10)</f>
        <v>71546</v>
      </c>
      <c r="L10" s="564">
        <v>21816</v>
      </c>
      <c r="M10" s="564">
        <v>49730</v>
      </c>
      <c r="N10" s="565">
        <v>120153</v>
      </c>
      <c r="O10" s="534"/>
    </row>
    <row r="11" spans="2:15" ht="15" customHeight="1">
      <c r="B11" s="1417" t="s">
        <v>1073</v>
      </c>
      <c r="C11" s="1418"/>
      <c r="D11" s="1418"/>
      <c r="E11" s="1419"/>
      <c r="F11" s="39">
        <f>SUM(H11,K11,N11)</f>
        <v>403969</v>
      </c>
      <c r="G11" s="20">
        <v>308152</v>
      </c>
      <c r="H11" s="89">
        <f>SUM(I11:J11)</f>
        <v>57053</v>
      </c>
      <c r="I11" s="89">
        <v>26060</v>
      </c>
      <c r="J11" s="89">
        <v>30993</v>
      </c>
      <c r="K11" s="89">
        <f>SUM(L11:M11)</f>
        <v>251099</v>
      </c>
      <c r="L11" s="564">
        <v>55181</v>
      </c>
      <c r="M11" s="564">
        <v>195918</v>
      </c>
      <c r="N11" s="565">
        <v>95817</v>
      </c>
      <c r="O11" s="534"/>
    </row>
    <row r="12" spans="2:15" ht="15" customHeight="1">
      <c r="B12" s="1417" t="s">
        <v>1074</v>
      </c>
      <c r="C12" s="1418"/>
      <c r="D12" s="1418"/>
      <c r="E12" s="1419"/>
      <c r="F12" s="39">
        <f>SUM(H12,K12,N12)</f>
        <v>13929098</v>
      </c>
      <c r="G12" s="20">
        <v>3438023</v>
      </c>
      <c r="H12" s="89">
        <f>SUM(I12:J12)</f>
        <v>945630</v>
      </c>
      <c r="I12" s="89">
        <v>513808</v>
      </c>
      <c r="J12" s="89">
        <v>431822</v>
      </c>
      <c r="K12" s="89">
        <f>SUM(L12:M12)</f>
        <v>2492393</v>
      </c>
      <c r="L12" s="564">
        <v>1003838</v>
      </c>
      <c r="M12" s="564">
        <v>1488555</v>
      </c>
      <c r="N12" s="565">
        <v>10491075</v>
      </c>
      <c r="O12" s="534"/>
    </row>
    <row r="13" spans="2:15" ht="7.5" customHeight="1">
      <c r="B13" s="553"/>
      <c r="C13" s="536"/>
      <c r="D13" s="536"/>
      <c r="E13" s="536"/>
      <c r="F13" s="39"/>
      <c r="G13" s="20"/>
      <c r="H13" s="89"/>
      <c r="I13" s="566"/>
      <c r="J13" s="89"/>
      <c r="K13" s="89"/>
      <c r="L13" s="89"/>
      <c r="M13" s="301"/>
      <c r="N13" s="567"/>
      <c r="O13" s="534"/>
    </row>
    <row r="14" spans="2:15" ht="15" customHeight="1">
      <c r="B14" s="553"/>
      <c r="C14" s="1420" t="s">
        <v>1075</v>
      </c>
      <c r="D14" s="1420"/>
      <c r="E14" s="1421"/>
      <c r="F14" s="568"/>
      <c r="G14" s="20"/>
      <c r="H14" s="89"/>
      <c r="I14" s="89"/>
      <c r="J14" s="89"/>
      <c r="K14" s="564"/>
      <c r="L14" s="564"/>
      <c r="M14" s="564"/>
      <c r="N14" s="565"/>
      <c r="O14" s="534"/>
    </row>
    <row r="15" spans="2:93" ht="15" customHeight="1">
      <c r="B15" s="553"/>
      <c r="C15" s="1420" t="s">
        <v>1076</v>
      </c>
      <c r="D15" s="1420"/>
      <c r="E15" s="1421"/>
      <c r="F15" s="39"/>
      <c r="G15" s="20"/>
      <c r="H15" s="89"/>
      <c r="I15" s="87"/>
      <c r="J15" s="89"/>
      <c r="K15" s="89"/>
      <c r="L15" s="89"/>
      <c r="M15" s="89"/>
      <c r="N15" s="567"/>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row>
    <row r="16" spans="2:93" ht="8.25" customHeight="1">
      <c r="B16" s="553"/>
      <c r="C16" s="536"/>
      <c r="D16" s="536"/>
      <c r="E16" s="536"/>
      <c r="F16" s="39"/>
      <c r="G16" s="20"/>
      <c r="H16" s="89"/>
      <c r="I16" s="89"/>
      <c r="J16" s="89"/>
      <c r="K16" s="89"/>
      <c r="L16" s="89"/>
      <c r="M16" s="566"/>
      <c r="N16" s="567"/>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534"/>
      <c r="AS16" s="534"/>
      <c r="AT16" s="534"/>
      <c r="AU16" s="534"/>
      <c r="AV16" s="534"/>
      <c r="AW16" s="534"/>
      <c r="AX16" s="534"/>
      <c r="AY16" s="534"/>
      <c r="AZ16" s="534"/>
      <c r="BA16" s="534"/>
      <c r="BB16" s="534"/>
      <c r="BC16" s="534"/>
      <c r="BD16" s="534"/>
      <c r="BE16" s="534"/>
      <c r="BF16" s="534"/>
      <c r="BG16" s="534"/>
      <c r="BH16" s="534"/>
      <c r="BI16" s="534"/>
      <c r="BJ16" s="534"/>
      <c r="BK16" s="534"/>
      <c r="BL16" s="534"/>
      <c r="BM16" s="534"/>
      <c r="BN16" s="534"/>
      <c r="BO16" s="534"/>
      <c r="BP16" s="534"/>
      <c r="BQ16" s="534"/>
      <c r="BR16" s="534"/>
      <c r="BS16" s="534"/>
      <c r="BT16" s="534"/>
      <c r="BU16" s="534"/>
      <c r="BV16" s="534"/>
      <c r="BW16" s="534"/>
      <c r="BX16" s="534"/>
      <c r="BY16" s="534"/>
      <c r="BZ16" s="534"/>
      <c r="CA16" s="534"/>
      <c r="CB16" s="534"/>
      <c r="CC16" s="534"/>
      <c r="CD16" s="534"/>
      <c r="CE16" s="534"/>
      <c r="CF16" s="534"/>
      <c r="CG16" s="534"/>
      <c r="CH16" s="534"/>
      <c r="CI16" s="534"/>
      <c r="CJ16" s="534"/>
      <c r="CK16" s="534"/>
      <c r="CL16" s="534"/>
      <c r="CM16" s="534"/>
      <c r="CN16" s="534"/>
      <c r="CO16" s="534"/>
    </row>
    <row r="17" spans="2:93" ht="15" customHeight="1">
      <c r="B17" s="553"/>
      <c r="C17" s="536"/>
      <c r="D17" s="1422" t="s">
        <v>1077</v>
      </c>
      <c r="E17" s="1423"/>
      <c r="F17" s="39">
        <f>SUM(H17,K17,N17)</f>
        <v>7659202</v>
      </c>
      <c r="G17" s="20">
        <v>2770227</v>
      </c>
      <c r="H17" s="89">
        <f>SUM(I17:J17)</f>
        <v>880904</v>
      </c>
      <c r="I17" s="89">
        <v>513808</v>
      </c>
      <c r="J17" s="89">
        <v>367096</v>
      </c>
      <c r="K17" s="89">
        <f>SUM(L17:M17)</f>
        <v>1889323</v>
      </c>
      <c r="L17" s="89">
        <v>834449</v>
      </c>
      <c r="M17" s="89">
        <v>1054874</v>
      </c>
      <c r="N17" s="567">
        <v>4888975</v>
      </c>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c r="AU17" s="534"/>
      <c r="AV17" s="534"/>
      <c r="AW17" s="534"/>
      <c r="AX17" s="534"/>
      <c r="AY17" s="534"/>
      <c r="AZ17" s="534"/>
      <c r="BA17" s="534"/>
      <c r="BB17" s="534"/>
      <c r="BC17" s="534"/>
      <c r="BD17" s="534"/>
      <c r="BE17" s="534"/>
      <c r="BF17" s="534"/>
      <c r="BG17" s="534"/>
      <c r="BH17" s="534"/>
      <c r="BI17" s="534"/>
      <c r="BJ17" s="534"/>
      <c r="BK17" s="534"/>
      <c r="BL17" s="534"/>
      <c r="BM17" s="534"/>
      <c r="BN17" s="534"/>
      <c r="BO17" s="534"/>
      <c r="BP17" s="534"/>
      <c r="BQ17" s="534"/>
      <c r="BR17" s="534"/>
      <c r="BS17" s="534"/>
      <c r="BT17" s="534"/>
      <c r="BU17" s="534"/>
      <c r="BV17" s="534"/>
      <c r="BW17" s="534"/>
      <c r="BX17" s="534"/>
      <c r="BY17" s="534"/>
      <c r="BZ17" s="534"/>
      <c r="CA17" s="534"/>
      <c r="CB17" s="534"/>
      <c r="CC17" s="534"/>
      <c r="CD17" s="534"/>
      <c r="CE17" s="534"/>
      <c r="CF17" s="534"/>
      <c r="CG17" s="534"/>
      <c r="CH17" s="534"/>
      <c r="CI17" s="534"/>
      <c r="CJ17" s="534"/>
      <c r="CK17" s="534"/>
      <c r="CL17" s="534"/>
      <c r="CM17" s="534"/>
      <c r="CN17" s="534"/>
      <c r="CO17" s="534"/>
    </row>
    <row r="18" spans="2:93" ht="15" customHeight="1">
      <c r="B18" s="553"/>
      <c r="C18" s="536"/>
      <c r="D18" s="1422" t="s">
        <v>1078</v>
      </c>
      <c r="E18" s="1423"/>
      <c r="F18" s="39">
        <f>SUM(H18,K18,N18)</f>
        <v>6269896</v>
      </c>
      <c r="G18" s="20">
        <v>667796</v>
      </c>
      <c r="H18" s="89">
        <f>SUM(I18:J18)</f>
        <v>64726</v>
      </c>
      <c r="I18" s="87">
        <v>0</v>
      </c>
      <c r="J18" s="564">
        <v>64726</v>
      </c>
      <c r="K18" s="89">
        <f>SUM(L18:M18)</f>
        <v>603070</v>
      </c>
      <c r="L18" s="569">
        <v>169389</v>
      </c>
      <c r="M18" s="89">
        <v>433681</v>
      </c>
      <c r="N18" s="565">
        <v>5602100</v>
      </c>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34"/>
      <c r="AS18" s="534"/>
      <c r="AT18" s="534"/>
      <c r="AU18" s="534"/>
      <c r="AV18" s="534"/>
      <c r="AW18" s="534"/>
      <c r="AX18" s="534"/>
      <c r="AY18" s="534"/>
      <c r="AZ18" s="534"/>
      <c r="BA18" s="534"/>
      <c r="BB18" s="534"/>
      <c r="BC18" s="534"/>
      <c r="BD18" s="534"/>
      <c r="BE18" s="534"/>
      <c r="BF18" s="534"/>
      <c r="BG18" s="534"/>
      <c r="BH18" s="534"/>
      <c r="BI18" s="534"/>
      <c r="BJ18" s="534"/>
      <c r="BK18" s="534"/>
      <c r="BL18" s="534"/>
      <c r="BM18" s="534"/>
      <c r="BN18" s="534"/>
      <c r="BO18" s="534"/>
      <c r="BP18" s="534"/>
      <c r="BQ18" s="534"/>
      <c r="BR18" s="534"/>
      <c r="BS18" s="534"/>
      <c r="BT18" s="534"/>
      <c r="BU18" s="534"/>
      <c r="BV18" s="534"/>
      <c r="BW18" s="534"/>
      <c r="BX18" s="534"/>
      <c r="BY18" s="534"/>
      <c r="BZ18" s="534"/>
      <c r="CA18" s="534"/>
      <c r="CB18" s="534"/>
      <c r="CC18" s="534"/>
      <c r="CD18" s="534"/>
      <c r="CE18" s="534"/>
      <c r="CF18" s="534"/>
      <c r="CG18" s="534"/>
      <c r="CH18" s="534"/>
      <c r="CI18" s="534"/>
      <c r="CJ18" s="534"/>
      <c r="CK18" s="534"/>
      <c r="CL18" s="534"/>
      <c r="CM18" s="534"/>
      <c r="CN18" s="534"/>
      <c r="CO18" s="534"/>
    </row>
    <row r="19" spans="2:15" ht="15" customHeight="1">
      <c r="B19" s="543" t="s">
        <v>1079</v>
      </c>
      <c r="C19" s="536"/>
      <c r="D19" s="1422" t="s">
        <v>1080</v>
      </c>
      <c r="E19" s="1423"/>
      <c r="F19" s="39">
        <f>SUM(H19,K19,N19)</f>
        <v>661094</v>
      </c>
      <c r="G19" s="20">
        <v>4486</v>
      </c>
      <c r="H19" s="87">
        <v>0</v>
      </c>
      <c r="I19" s="87">
        <v>0</v>
      </c>
      <c r="J19" s="87">
        <v>0</v>
      </c>
      <c r="K19" s="89">
        <f>SUM(L19:M19)</f>
        <v>4486</v>
      </c>
      <c r="L19" s="569">
        <v>956</v>
      </c>
      <c r="M19" s="89">
        <v>3530</v>
      </c>
      <c r="N19" s="565">
        <v>656608</v>
      </c>
      <c r="O19" s="534"/>
    </row>
    <row r="20" spans="2:15" s="570" customFormat="1" ht="15" customHeight="1">
      <c r="B20" s="571"/>
      <c r="C20" s="572"/>
      <c r="D20" s="1422" t="s">
        <v>1081</v>
      </c>
      <c r="E20" s="1423"/>
      <c r="F20" s="573">
        <v>55</v>
      </c>
      <c r="G20" s="152">
        <v>80.6</v>
      </c>
      <c r="H20" s="574">
        <v>93.2</v>
      </c>
      <c r="I20" s="575">
        <v>100</v>
      </c>
      <c r="J20" s="574">
        <v>85</v>
      </c>
      <c r="K20" s="574">
        <v>75.8</v>
      </c>
      <c r="L20" s="574">
        <v>83.1</v>
      </c>
      <c r="M20" s="574">
        <v>70.9</v>
      </c>
      <c r="N20" s="576">
        <v>46.6</v>
      </c>
      <c r="O20" s="577"/>
    </row>
    <row r="21" spans="2:14" s="577" customFormat="1" ht="9.75" customHeight="1">
      <c r="B21" s="578"/>
      <c r="C21" s="579"/>
      <c r="D21" s="580"/>
      <c r="E21" s="581"/>
      <c r="F21" s="582"/>
      <c r="G21" s="89"/>
      <c r="H21" s="89"/>
      <c r="I21" s="569"/>
      <c r="J21" s="89"/>
      <c r="K21" s="89"/>
      <c r="L21" s="569"/>
      <c r="M21" s="569"/>
      <c r="N21" s="583"/>
    </row>
    <row r="22" spans="2:14" s="534" customFormat="1" ht="15" customHeight="1">
      <c r="B22" s="584" t="s">
        <v>1082</v>
      </c>
      <c r="C22" s="1415" t="s">
        <v>1083</v>
      </c>
      <c r="D22" s="1415"/>
      <c r="E22" s="1416"/>
      <c r="F22" s="585"/>
      <c r="G22" s="579"/>
      <c r="H22" s="579"/>
      <c r="I22" s="579"/>
      <c r="J22" s="579"/>
      <c r="K22" s="579"/>
      <c r="L22" s="579"/>
      <c r="M22" s="579"/>
      <c r="N22" s="586"/>
    </row>
    <row r="23" spans="2:14" s="534" customFormat="1" ht="6.75" customHeight="1">
      <c r="B23" s="585"/>
      <c r="C23" s="579"/>
      <c r="D23" s="579"/>
      <c r="E23" s="586"/>
      <c r="F23" s="585"/>
      <c r="G23" s="579"/>
      <c r="H23" s="579"/>
      <c r="I23" s="579"/>
      <c r="J23" s="579"/>
      <c r="K23" s="579"/>
      <c r="L23" s="579"/>
      <c r="M23" s="579"/>
      <c r="N23" s="586"/>
    </row>
    <row r="24" spans="2:14" ht="12">
      <c r="B24" s="553"/>
      <c r="C24" s="536"/>
      <c r="D24" s="1422" t="s">
        <v>1084</v>
      </c>
      <c r="E24" s="1423"/>
      <c r="F24" s="39">
        <f>SUM(H24,K24,N24)</f>
        <v>9293069</v>
      </c>
      <c r="G24" s="89">
        <v>2822607</v>
      </c>
      <c r="H24" s="89">
        <f>SUM(I24:J24)</f>
        <v>891610</v>
      </c>
      <c r="I24" s="89">
        <v>513808</v>
      </c>
      <c r="J24" s="89">
        <v>377802</v>
      </c>
      <c r="K24" s="89">
        <f>SUM(L24:M24)</f>
        <v>1930997</v>
      </c>
      <c r="L24" s="89">
        <v>858352</v>
      </c>
      <c r="M24" s="89">
        <v>1072645</v>
      </c>
      <c r="N24" s="30">
        <v>6470462</v>
      </c>
    </row>
    <row r="25" spans="2:14" ht="12">
      <c r="B25" s="543" t="s">
        <v>1085</v>
      </c>
      <c r="C25" s="536"/>
      <c r="D25" s="1422" t="s">
        <v>1086</v>
      </c>
      <c r="E25" s="1423"/>
      <c r="F25" s="39">
        <f>SUM(H25,K25,N25)</f>
        <v>4636029</v>
      </c>
      <c r="G25" s="89">
        <v>615416</v>
      </c>
      <c r="H25" s="89">
        <f>SUM(I25:J25)</f>
        <v>54020</v>
      </c>
      <c r="I25" s="87">
        <v>0</v>
      </c>
      <c r="J25" s="89">
        <v>54020</v>
      </c>
      <c r="K25" s="89">
        <f>SUM(L25:M25)</f>
        <v>561396</v>
      </c>
      <c r="L25" s="89">
        <v>145486</v>
      </c>
      <c r="M25" s="89">
        <v>415910</v>
      </c>
      <c r="N25" s="30">
        <v>4020613</v>
      </c>
    </row>
    <row r="26" spans="2:14" ht="12">
      <c r="B26" s="553"/>
      <c r="C26" s="536"/>
      <c r="D26" s="1422" t="s">
        <v>1087</v>
      </c>
      <c r="E26" s="1423"/>
      <c r="F26" s="587">
        <v>66.7</v>
      </c>
      <c r="G26" s="152">
        <v>82.1</v>
      </c>
      <c r="H26" s="574">
        <v>94.3</v>
      </c>
      <c r="I26" s="575">
        <v>100</v>
      </c>
      <c r="J26" s="574">
        <v>87.5</v>
      </c>
      <c r="K26" s="574">
        <v>77.5</v>
      </c>
      <c r="L26" s="574">
        <v>85.5</v>
      </c>
      <c r="M26" s="574">
        <v>72.1</v>
      </c>
      <c r="N26" s="576">
        <v>61.7</v>
      </c>
    </row>
    <row r="27" spans="2:14" ht="7.5" customHeight="1">
      <c r="B27" s="553"/>
      <c r="C27" s="536"/>
      <c r="D27" s="536"/>
      <c r="E27" s="588"/>
      <c r="F27" s="553"/>
      <c r="G27" s="536"/>
      <c r="H27" s="579"/>
      <c r="I27" s="579"/>
      <c r="J27" s="579"/>
      <c r="K27" s="579"/>
      <c r="L27" s="579"/>
      <c r="M27" s="579"/>
      <c r="N27" s="588"/>
    </row>
    <row r="28" spans="2:14" ht="12">
      <c r="B28" s="543" t="s">
        <v>1088</v>
      </c>
      <c r="C28" s="1415" t="s">
        <v>1089</v>
      </c>
      <c r="D28" s="1415"/>
      <c r="E28" s="1416"/>
      <c r="F28" s="553"/>
      <c r="G28" s="536"/>
      <c r="H28" s="579"/>
      <c r="I28" s="579"/>
      <c r="J28" s="579"/>
      <c r="K28" s="579"/>
      <c r="L28" s="579"/>
      <c r="M28" s="579"/>
      <c r="N28" s="588"/>
    </row>
    <row r="29" spans="2:14" ht="7.5" customHeight="1">
      <c r="B29" s="553"/>
      <c r="C29" s="536"/>
      <c r="D29" s="536"/>
      <c r="E29" s="588"/>
      <c r="F29" s="553"/>
      <c r="G29" s="536"/>
      <c r="H29" s="579"/>
      <c r="I29" s="579"/>
      <c r="J29" s="579"/>
      <c r="K29" s="579"/>
      <c r="L29" s="579"/>
      <c r="M29" s="579"/>
      <c r="N29" s="588"/>
    </row>
    <row r="30" spans="2:14" ht="12">
      <c r="B30" s="553"/>
      <c r="C30" s="536"/>
      <c r="D30" s="1422" t="s">
        <v>1090</v>
      </c>
      <c r="E30" s="1423"/>
      <c r="F30" s="39">
        <f aca="true" t="shared" si="0" ref="F30:F35">SUM(H30,K30,N30)</f>
        <v>8326</v>
      </c>
      <c r="G30" s="20">
        <v>2587</v>
      </c>
      <c r="H30" s="89">
        <f>SUM(I30:J30)</f>
        <v>809</v>
      </c>
      <c r="I30" s="579">
        <v>477</v>
      </c>
      <c r="J30" s="579">
        <v>332</v>
      </c>
      <c r="K30" s="89">
        <f aca="true" t="shared" si="1" ref="K30:K35">SUM(L30:M30)</f>
        <v>1778</v>
      </c>
      <c r="L30" s="579">
        <v>744</v>
      </c>
      <c r="M30" s="89">
        <v>1034</v>
      </c>
      <c r="N30" s="567">
        <v>5739</v>
      </c>
    </row>
    <row r="31" spans="2:14" ht="12">
      <c r="B31" s="553"/>
      <c r="C31" s="536"/>
      <c r="D31" s="1422" t="s">
        <v>1091</v>
      </c>
      <c r="E31" s="1423"/>
      <c r="F31" s="39">
        <f t="shared" si="0"/>
        <v>141041</v>
      </c>
      <c r="G31" s="20">
        <v>76628</v>
      </c>
      <c r="H31" s="89">
        <f>SUM(I31:J31)</f>
        <v>30796</v>
      </c>
      <c r="I31" s="89">
        <v>22067</v>
      </c>
      <c r="J31" s="89">
        <v>8729</v>
      </c>
      <c r="K31" s="89">
        <f t="shared" si="1"/>
        <v>45832</v>
      </c>
      <c r="L31" s="89">
        <v>21689</v>
      </c>
      <c r="M31" s="89">
        <v>24143</v>
      </c>
      <c r="N31" s="567">
        <v>64413</v>
      </c>
    </row>
    <row r="32" spans="2:14" ht="19.5" customHeight="1">
      <c r="B32" s="543" t="s">
        <v>1092</v>
      </c>
      <c r="C32" s="536"/>
      <c r="D32" s="1424" t="s">
        <v>1093</v>
      </c>
      <c r="E32" s="563" t="s">
        <v>1094</v>
      </c>
      <c r="F32" s="39">
        <f t="shared" si="0"/>
        <v>250</v>
      </c>
      <c r="G32" s="536">
        <v>3</v>
      </c>
      <c r="H32" s="87">
        <v>0</v>
      </c>
      <c r="I32" s="87">
        <v>0</v>
      </c>
      <c r="J32" s="87">
        <v>0</v>
      </c>
      <c r="K32" s="89">
        <f t="shared" si="1"/>
        <v>3</v>
      </c>
      <c r="L32" s="579">
        <v>1</v>
      </c>
      <c r="M32" s="579">
        <v>2</v>
      </c>
      <c r="N32" s="567">
        <v>247</v>
      </c>
    </row>
    <row r="33" spans="2:14" ht="19.5" customHeight="1">
      <c r="B33" s="553"/>
      <c r="C33" s="536"/>
      <c r="D33" s="1424"/>
      <c r="E33" s="563" t="s">
        <v>1095</v>
      </c>
      <c r="F33" s="39">
        <f t="shared" si="0"/>
        <v>3907</v>
      </c>
      <c r="G33" s="536">
        <v>46</v>
      </c>
      <c r="H33" s="87">
        <v>0</v>
      </c>
      <c r="I33" s="87">
        <v>0</v>
      </c>
      <c r="J33" s="87">
        <v>0</v>
      </c>
      <c r="K33" s="89">
        <f t="shared" si="1"/>
        <v>46</v>
      </c>
      <c r="L33" s="579">
        <v>33</v>
      </c>
      <c r="M33" s="579">
        <v>13</v>
      </c>
      <c r="N33" s="567">
        <v>3861</v>
      </c>
    </row>
    <row r="34" spans="2:14" ht="19.5" customHeight="1">
      <c r="B34" s="543" t="s">
        <v>1096</v>
      </c>
      <c r="C34" s="536"/>
      <c r="D34" s="1424"/>
      <c r="E34" s="563" t="s">
        <v>1097</v>
      </c>
      <c r="F34" s="39">
        <f t="shared" si="0"/>
        <v>8076</v>
      </c>
      <c r="G34" s="20">
        <v>2584</v>
      </c>
      <c r="H34" s="89">
        <f>SUM(I34:J34)</f>
        <v>809</v>
      </c>
      <c r="I34" s="89">
        <v>477</v>
      </c>
      <c r="J34" s="89">
        <v>332</v>
      </c>
      <c r="K34" s="89">
        <f t="shared" si="1"/>
        <v>1775</v>
      </c>
      <c r="L34" s="89">
        <v>743</v>
      </c>
      <c r="M34" s="89">
        <v>1032</v>
      </c>
      <c r="N34" s="567">
        <v>5492</v>
      </c>
    </row>
    <row r="35" spans="2:14" ht="19.5" customHeight="1">
      <c r="B35" s="553"/>
      <c r="C35" s="536"/>
      <c r="D35" s="1424"/>
      <c r="E35" s="563" t="s">
        <v>1095</v>
      </c>
      <c r="F35" s="39">
        <f t="shared" si="0"/>
        <v>137134</v>
      </c>
      <c r="G35" s="20">
        <v>76582</v>
      </c>
      <c r="H35" s="89">
        <f>SUM(I35:J35)</f>
        <v>30796</v>
      </c>
      <c r="I35" s="89">
        <v>22067</v>
      </c>
      <c r="J35" s="89">
        <v>8729</v>
      </c>
      <c r="K35" s="89">
        <f t="shared" si="1"/>
        <v>45786</v>
      </c>
      <c r="L35" s="89">
        <v>21656</v>
      </c>
      <c r="M35" s="89">
        <v>24130</v>
      </c>
      <c r="N35" s="567">
        <v>60552</v>
      </c>
    </row>
    <row r="36" spans="2:14" ht="7.5" customHeight="1">
      <c r="B36" s="553"/>
      <c r="C36" s="536"/>
      <c r="D36" s="536"/>
      <c r="E36" s="588"/>
      <c r="F36" s="553"/>
      <c r="G36" s="536"/>
      <c r="H36" s="579"/>
      <c r="I36" s="579"/>
      <c r="J36" s="579"/>
      <c r="K36" s="579"/>
      <c r="L36" s="579"/>
      <c r="M36" s="579"/>
      <c r="N36" s="588"/>
    </row>
    <row r="37" spans="2:14" ht="12">
      <c r="B37" s="553"/>
      <c r="C37" s="1415" t="s">
        <v>1098</v>
      </c>
      <c r="D37" s="1415"/>
      <c r="E37" s="1416"/>
      <c r="F37" s="553"/>
      <c r="G37" s="536"/>
      <c r="H37" s="579"/>
      <c r="I37" s="579"/>
      <c r="J37" s="579"/>
      <c r="K37" s="579"/>
      <c r="L37" s="579"/>
      <c r="M37" s="579"/>
      <c r="N37" s="588"/>
    </row>
    <row r="38" spans="2:14" ht="12">
      <c r="B38" s="553"/>
      <c r="C38" s="536"/>
      <c r="D38" s="1422" t="s">
        <v>1099</v>
      </c>
      <c r="E38" s="1423"/>
      <c r="F38" s="39">
        <f>SUM(H38,K38,N38)</f>
        <v>78</v>
      </c>
      <c r="G38" s="579">
        <v>61</v>
      </c>
      <c r="H38" s="89">
        <f>SUM(I38:J38)</f>
        <v>37</v>
      </c>
      <c r="I38" s="579">
        <v>30</v>
      </c>
      <c r="J38" s="579">
        <v>7</v>
      </c>
      <c r="K38" s="89">
        <f>SUM(L38:M38)</f>
        <v>24</v>
      </c>
      <c r="L38" s="579">
        <v>14</v>
      </c>
      <c r="M38" s="579">
        <v>10</v>
      </c>
      <c r="N38" s="588">
        <v>17</v>
      </c>
    </row>
    <row r="39" spans="2:14" ht="12">
      <c r="B39" s="553"/>
      <c r="C39" s="536"/>
      <c r="D39" s="1422" t="s">
        <v>1100</v>
      </c>
      <c r="E39" s="1423"/>
      <c r="F39" s="39">
        <f>SUM(H39,K39,N39)</f>
        <v>27838</v>
      </c>
      <c r="G39" s="89">
        <v>26548</v>
      </c>
      <c r="H39" s="89">
        <f>SUM(I39:J39)</f>
        <v>20975</v>
      </c>
      <c r="I39" s="89">
        <v>17983</v>
      </c>
      <c r="J39" s="89">
        <v>2992</v>
      </c>
      <c r="K39" s="89">
        <f>SUM(L39:M39)</f>
        <v>5573</v>
      </c>
      <c r="L39" s="89">
        <v>3566</v>
      </c>
      <c r="M39" s="89">
        <v>2007</v>
      </c>
      <c r="N39" s="30">
        <v>1290</v>
      </c>
    </row>
    <row r="40" spans="2:14" ht="15.75" customHeight="1">
      <c r="B40" s="553"/>
      <c r="C40" s="536"/>
      <c r="D40" s="536"/>
      <c r="E40" s="588"/>
      <c r="F40" s="553"/>
      <c r="G40" s="536"/>
      <c r="H40" s="579"/>
      <c r="I40" s="579"/>
      <c r="J40" s="579"/>
      <c r="K40" s="579"/>
      <c r="L40" s="579"/>
      <c r="M40" s="579"/>
      <c r="N40" s="588"/>
    </row>
    <row r="41" spans="2:14" ht="12">
      <c r="B41" s="553"/>
      <c r="C41" s="1415" t="s">
        <v>1101</v>
      </c>
      <c r="D41" s="1415"/>
      <c r="E41" s="1416"/>
      <c r="F41" s="553"/>
      <c r="G41" s="536"/>
      <c r="H41" s="579"/>
      <c r="I41" s="579"/>
      <c r="J41" s="579"/>
      <c r="K41" s="579"/>
      <c r="L41" s="579"/>
      <c r="M41" s="579"/>
      <c r="N41" s="588"/>
    </row>
    <row r="42" spans="2:14" ht="12">
      <c r="B42" s="553"/>
      <c r="C42" s="536"/>
      <c r="D42" s="1422" t="s">
        <v>1099</v>
      </c>
      <c r="E42" s="1423"/>
      <c r="F42" s="39">
        <f>SUM(H42,K42,N42)</f>
        <v>6</v>
      </c>
      <c r="G42" s="566">
        <v>0</v>
      </c>
      <c r="H42" s="566">
        <v>0</v>
      </c>
      <c r="I42" s="566">
        <v>0</v>
      </c>
      <c r="J42" s="566">
        <v>0</v>
      </c>
      <c r="K42" s="566">
        <v>0</v>
      </c>
      <c r="L42" s="566">
        <v>0</v>
      </c>
      <c r="M42" s="566">
        <v>0</v>
      </c>
      <c r="N42" s="588">
        <v>6</v>
      </c>
    </row>
    <row r="43" spans="2:14" ht="12">
      <c r="B43" s="553"/>
      <c r="C43" s="536"/>
      <c r="D43" s="1422" t="s">
        <v>1100</v>
      </c>
      <c r="E43" s="1423"/>
      <c r="F43" s="39">
        <f>SUM(H43,K43,N43)</f>
        <v>742</v>
      </c>
      <c r="G43" s="566">
        <v>0</v>
      </c>
      <c r="H43" s="566">
        <v>0</v>
      </c>
      <c r="I43" s="566">
        <v>0</v>
      </c>
      <c r="J43" s="566">
        <v>0</v>
      </c>
      <c r="K43" s="566">
        <v>0</v>
      </c>
      <c r="L43" s="566">
        <v>0</v>
      </c>
      <c r="M43" s="566">
        <v>0</v>
      </c>
      <c r="N43" s="588">
        <v>742</v>
      </c>
    </row>
    <row r="44" spans="2:14" ht="12.75" customHeight="1">
      <c r="B44" s="553"/>
      <c r="C44" s="536"/>
      <c r="D44" s="536"/>
      <c r="E44" s="588"/>
      <c r="F44" s="589">
        <v>-139</v>
      </c>
      <c r="G44" s="590">
        <v>-80</v>
      </c>
      <c r="H44" s="590">
        <v>-40</v>
      </c>
      <c r="I44" s="590">
        <v>-36</v>
      </c>
      <c r="J44" s="590">
        <v>-4</v>
      </c>
      <c r="K44" s="590">
        <v>-40</v>
      </c>
      <c r="L44" s="590">
        <v>-17</v>
      </c>
      <c r="M44" s="590">
        <v>-23</v>
      </c>
      <c r="N44" s="591">
        <v>-59</v>
      </c>
    </row>
    <row r="45" spans="2:14" ht="12">
      <c r="B45" s="553"/>
      <c r="C45" s="1415" t="s">
        <v>1102</v>
      </c>
      <c r="D45" s="1415"/>
      <c r="E45" s="1416"/>
      <c r="F45" s="116">
        <f>SUM(H45,K45,N45)</f>
        <v>583</v>
      </c>
      <c r="G45" s="592">
        <v>166</v>
      </c>
      <c r="H45" s="560">
        <f>SUM(I45:J45)</f>
        <v>45</v>
      </c>
      <c r="I45" s="594">
        <v>36</v>
      </c>
      <c r="J45" s="594">
        <v>9</v>
      </c>
      <c r="K45" s="560">
        <f>SUM(L45:M45)</f>
        <v>121</v>
      </c>
      <c r="L45" s="594">
        <v>38</v>
      </c>
      <c r="M45" s="594">
        <v>83</v>
      </c>
      <c r="N45" s="595">
        <v>417</v>
      </c>
    </row>
    <row r="46" spans="2:14" ht="8.25" customHeight="1">
      <c r="B46" s="553"/>
      <c r="C46" s="536"/>
      <c r="D46" s="536"/>
      <c r="E46" s="588"/>
      <c r="F46" s="116"/>
      <c r="G46" s="592"/>
      <c r="H46" s="594"/>
      <c r="I46" s="594"/>
      <c r="J46" s="594"/>
      <c r="K46" s="594"/>
      <c r="L46" s="594"/>
      <c r="M46" s="594"/>
      <c r="N46" s="595"/>
    </row>
    <row r="47" spans="2:14" ht="12">
      <c r="B47" s="553"/>
      <c r="C47" s="1415" t="s">
        <v>1103</v>
      </c>
      <c r="D47" s="1415"/>
      <c r="E47" s="1416"/>
      <c r="F47" s="116">
        <f>SUM(H47,K47,N47)</f>
        <v>98</v>
      </c>
      <c r="G47" s="592">
        <v>96</v>
      </c>
      <c r="H47" s="560">
        <f>SUM(I47:J47)</f>
        <v>83</v>
      </c>
      <c r="I47" s="594">
        <v>76</v>
      </c>
      <c r="J47" s="594">
        <v>7</v>
      </c>
      <c r="K47" s="560">
        <f>SUM(L47:M47)</f>
        <v>13</v>
      </c>
      <c r="L47" s="594">
        <v>7</v>
      </c>
      <c r="M47" s="594">
        <v>6</v>
      </c>
      <c r="N47" s="595">
        <v>2</v>
      </c>
    </row>
    <row r="48" spans="2:14" ht="8.25" customHeight="1">
      <c r="B48" s="547"/>
      <c r="C48" s="548"/>
      <c r="D48" s="548"/>
      <c r="E48" s="548"/>
      <c r="F48" s="547"/>
      <c r="G48" s="548"/>
      <c r="H48" s="596"/>
      <c r="I48" s="596"/>
      <c r="J48" s="596"/>
      <c r="K48" s="596"/>
      <c r="L48" s="596"/>
      <c r="M48" s="596"/>
      <c r="N48" s="597"/>
    </row>
    <row r="49" ht="12">
      <c r="B49" s="598" t="s">
        <v>1104</v>
      </c>
    </row>
    <row r="50" ht="12">
      <c r="B50" s="598" t="s">
        <v>1105</v>
      </c>
    </row>
    <row r="51" ht="12">
      <c r="B51" s="598" t="s">
        <v>1106</v>
      </c>
    </row>
    <row r="55" ht="12">
      <c r="H55" s="599"/>
    </row>
  </sheetData>
  <mergeCells count="30">
    <mergeCell ref="C45:E45"/>
    <mergeCell ref="C47:E47"/>
    <mergeCell ref="D39:E39"/>
    <mergeCell ref="C41:E41"/>
    <mergeCell ref="D42:E42"/>
    <mergeCell ref="D43:E43"/>
    <mergeCell ref="D31:E31"/>
    <mergeCell ref="D32:D35"/>
    <mergeCell ref="C37:E37"/>
    <mergeCell ref="D38:E38"/>
    <mergeCell ref="D25:E25"/>
    <mergeCell ref="D26:E26"/>
    <mergeCell ref="C28:E28"/>
    <mergeCell ref="D30:E30"/>
    <mergeCell ref="D19:E19"/>
    <mergeCell ref="D20:E20"/>
    <mergeCell ref="C22:E22"/>
    <mergeCell ref="D24:E24"/>
    <mergeCell ref="C14:E14"/>
    <mergeCell ref="C15:E15"/>
    <mergeCell ref="D17:E17"/>
    <mergeCell ref="D18:E18"/>
    <mergeCell ref="B9:E9"/>
    <mergeCell ref="B10:E10"/>
    <mergeCell ref="B11:E11"/>
    <mergeCell ref="B12:E12"/>
    <mergeCell ref="H4:J5"/>
    <mergeCell ref="K4:M5"/>
    <mergeCell ref="B5:E5"/>
    <mergeCell ref="B8:E8"/>
  </mergeCells>
  <printOptions/>
  <pageMargins left="0.75" right="0.75" top="1" bottom="1" header="0.512" footer="0.512"/>
  <pageSetup orientation="portrait" paperSize="9"/>
  <drawing r:id="rId1"/>
</worksheet>
</file>

<file path=xl/worksheets/sheet16.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3" width="3.625" style="99" customWidth="1"/>
    <col min="4" max="4" width="14.625" style="99" customWidth="1"/>
    <col min="5" max="7" width="13.125" style="99" customWidth="1"/>
    <col min="8" max="8" width="3.375" style="99" customWidth="1"/>
    <col min="9" max="9" width="17.75390625" style="99" customWidth="1"/>
    <col min="10" max="12" width="13.125" style="99" customWidth="1"/>
    <col min="13" max="16384" width="9.00390625" style="99" customWidth="1"/>
  </cols>
  <sheetData>
    <row r="1" ht="14.25">
      <c r="B1" s="600" t="s">
        <v>1132</v>
      </c>
    </row>
    <row r="2" spans="9:12" ht="12.75" thickBot="1">
      <c r="I2" s="103"/>
      <c r="J2" s="103"/>
      <c r="L2" s="103" t="s">
        <v>1108</v>
      </c>
    </row>
    <row r="3" spans="2:12" ht="24" customHeight="1" thickTop="1">
      <c r="B3" s="1432" t="s">
        <v>1109</v>
      </c>
      <c r="C3" s="1433"/>
      <c r="D3" s="1434"/>
      <c r="E3" s="21" t="s">
        <v>1110</v>
      </c>
      <c r="F3" s="21">
        <v>61</v>
      </c>
      <c r="G3" s="601">
        <v>62</v>
      </c>
      <c r="H3" s="1435" t="s">
        <v>1109</v>
      </c>
      <c r="I3" s="1434"/>
      <c r="J3" s="21" t="s">
        <v>1110</v>
      </c>
      <c r="K3" s="21">
        <v>61</v>
      </c>
      <c r="L3" s="21">
        <v>62</v>
      </c>
    </row>
    <row r="4" spans="2:12" ht="16.5" customHeight="1">
      <c r="B4" s="1436"/>
      <c r="C4" s="1437"/>
      <c r="D4" s="1438"/>
      <c r="E4" s="602"/>
      <c r="F4" s="603"/>
      <c r="G4" s="604"/>
      <c r="H4" s="603"/>
      <c r="I4" s="605"/>
      <c r="J4" s="602"/>
      <c r="K4" s="603"/>
      <c r="L4" s="605"/>
    </row>
    <row r="5" spans="2:12" s="140" customFormat="1" ht="15" customHeight="1">
      <c r="B5" s="1313" t="s">
        <v>748</v>
      </c>
      <c r="C5" s="1439"/>
      <c r="D5" s="1426"/>
      <c r="E5" s="116">
        <f>SUM(E7+J5)</f>
        <v>4159276</v>
      </c>
      <c r="F5" s="117">
        <f>SUM(F7+K5)</f>
        <v>4145295</v>
      </c>
      <c r="G5" s="606">
        <f>SUM(G7+L5)</f>
        <v>4369865</v>
      </c>
      <c r="H5" s="1322" t="s">
        <v>1111</v>
      </c>
      <c r="I5" s="1426"/>
      <c r="J5" s="116">
        <f>SUM(J8:J18)</f>
        <v>1227714</v>
      </c>
      <c r="K5" s="117">
        <f>SUM(K8:K18)</f>
        <v>1260733</v>
      </c>
      <c r="L5" s="607">
        <f>SUM(L8:L18)</f>
        <v>1318382</v>
      </c>
    </row>
    <row r="6" spans="2:12" s="140" customFormat="1" ht="15" customHeight="1">
      <c r="B6" s="1315"/>
      <c r="C6" s="1316"/>
      <c r="D6" s="1317"/>
      <c r="E6" s="116"/>
      <c r="F6" s="117"/>
      <c r="G6" s="117"/>
      <c r="H6" s="608"/>
      <c r="I6" s="607"/>
      <c r="J6" s="116"/>
      <c r="K6" s="117"/>
      <c r="L6" s="607"/>
    </row>
    <row r="7" spans="2:12" s="140" customFormat="1" ht="15" customHeight="1">
      <c r="B7" s="1429" t="s">
        <v>1112</v>
      </c>
      <c r="C7" s="1430"/>
      <c r="D7" s="1431"/>
      <c r="E7" s="116">
        <v>2931562</v>
      </c>
      <c r="F7" s="117">
        <v>2884562</v>
      </c>
      <c r="G7" s="117">
        <v>3051483</v>
      </c>
      <c r="H7" s="608"/>
      <c r="I7" s="607"/>
      <c r="J7" s="116"/>
      <c r="K7" s="117"/>
      <c r="L7" s="607"/>
    </row>
    <row r="8" spans="2:12" s="17" customFormat="1" ht="15" customHeight="1">
      <c r="B8" s="39"/>
      <c r="C8" s="1425" t="s">
        <v>1113</v>
      </c>
      <c r="D8" s="1426"/>
      <c r="E8" s="39">
        <v>488286</v>
      </c>
      <c r="F8" s="20">
        <v>511129</v>
      </c>
      <c r="G8" s="117">
        <v>564930</v>
      </c>
      <c r="H8" s="609"/>
      <c r="I8" s="43" t="s">
        <v>1114</v>
      </c>
      <c r="J8" s="39">
        <v>4195</v>
      </c>
      <c r="K8" s="20">
        <v>4162</v>
      </c>
      <c r="L8" s="30">
        <v>4201</v>
      </c>
    </row>
    <row r="9" spans="2:12" s="17" customFormat="1" ht="15" customHeight="1">
      <c r="B9" s="39"/>
      <c r="C9" s="1425" t="s">
        <v>1115</v>
      </c>
      <c r="D9" s="1426"/>
      <c r="E9" s="39">
        <v>961002</v>
      </c>
      <c r="F9" s="20">
        <v>990925</v>
      </c>
      <c r="G9" s="20">
        <v>1058614</v>
      </c>
      <c r="H9" s="609"/>
      <c r="I9" s="43"/>
      <c r="J9" s="39"/>
      <c r="K9" s="20"/>
      <c r="L9" s="30"/>
    </row>
    <row r="10" spans="2:12" s="17" customFormat="1" ht="15" customHeight="1">
      <c r="B10" s="39"/>
      <c r="C10" s="20"/>
      <c r="D10" s="43" t="s">
        <v>1116</v>
      </c>
      <c r="E10" s="39">
        <v>293579</v>
      </c>
      <c r="F10" s="20">
        <v>281775</v>
      </c>
      <c r="G10" s="20">
        <v>301143</v>
      </c>
      <c r="H10" s="609"/>
      <c r="I10" s="43" t="s">
        <v>1117</v>
      </c>
      <c r="J10" s="39">
        <v>984819</v>
      </c>
      <c r="K10" s="20">
        <v>1006687</v>
      </c>
      <c r="L10" s="30">
        <v>1048577</v>
      </c>
    </row>
    <row r="11" spans="2:12" s="17" customFormat="1" ht="15" customHeight="1">
      <c r="B11" s="39"/>
      <c r="C11" s="20"/>
      <c r="D11" s="43" t="s">
        <v>1118</v>
      </c>
      <c r="E11" s="39">
        <v>667423</v>
      </c>
      <c r="F11" s="20">
        <v>709150</v>
      </c>
      <c r="G11" s="20">
        <v>757471</v>
      </c>
      <c r="H11" s="609"/>
      <c r="I11" s="43"/>
      <c r="J11" s="39"/>
      <c r="K11" s="20"/>
      <c r="L11" s="30"/>
    </row>
    <row r="12" spans="2:12" s="17" customFormat="1" ht="15" customHeight="1">
      <c r="B12" s="39"/>
      <c r="C12" s="1425" t="s">
        <v>1119</v>
      </c>
      <c r="D12" s="1426"/>
      <c r="E12" s="39">
        <v>1240924</v>
      </c>
      <c r="F12" s="20">
        <v>1157922</v>
      </c>
      <c r="G12" s="20">
        <v>1215580</v>
      </c>
      <c r="H12" s="609"/>
      <c r="I12" s="43" t="s">
        <v>1120</v>
      </c>
      <c r="J12" s="39">
        <v>192939</v>
      </c>
      <c r="K12" s="20">
        <v>200589</v>
      </c>
      <c r="L12" s="30">
        <v>212620</v>
      </c>
    </row>
    <row r="13" spans="2:12" s="17" customFormat="1" ht="15" customHeight="1">
      <c r="B13" s="39"/>
      <c r="C13" s="20"/>
      <c r="D13" s="43" t="s">
        <v>1121</v>
      </c>
      <c r="E13" s="39">
        <v>740715</v>
      </c>
      <c r="F13" s="20">
        <v>765667</v>
      </c>
      <c r="G13" s="20">
        <v>828096</v>
      </c>
      <c r="H13" s="609"/>
      <c r="I13" s="43"/>
      <c r="J13" s="39"/>
      <c r="K13" s="20"/>
      <c r="L13" s="30"/>
    </row>
    <row r="14" spans="2:12" s="17" customFormat="1" ht="15" customHeight="1">
      <c r="B14" s="39"/>
      <c r="C14" s="20"/>
      <c r="D14" s="610" t="s">
        <v>1122</v>
      </c>
      <c r="E14" s="39">
        <v>500209</v>
      </c>
      <c r="F14" s="20">
        <v>392255</v>
      </c>
      <c r="G14" s="20">
        <v>387484</v>
      </c>
      <c r="H14" s="609"/>
      <c r="I14" s="43" t="s">
        <v>1123</v>
      </c>
      <c r="J14" s="39">
        <v>4483</v>
      </c>
      <c r="K14" s="20">
        <v>6423</v>
      </c>
      <c r="L14" s="30">
        <v>8304</v>
      </c>
    </row>
    <row r="15" spans="2:12" s="17" customFormat="1" ht="15" customHeight="1">
      <c r="B15" s="39"/>
      <c r="C15" s="1425" t="s">
        <v>1124</v>
      </c>
      <c r="D15" s="1426"/>
      <c r="E15" s="39">
        <v>9910</v>
      </c>
      <c r="F15" s="20">
        <v>10209</v>
      </c>
      <c r="G15" s="20">
        <v>11184</v>
      </c>
      <c r="H15" s="609"/>
      <c r="I15" s="43"/>
      <c r="J15" s="39"/>
      <c r="K15" s="20"/>
      <c r="L15" s="30"/>
    </row>
    <row r="16" spans="2:12" s="17" customFormat="1" ht="15" customHeight="1">
      <c r="B16" s="39"/>
      <c r="C16" s="1425" t="s">
        <v>1125</v>
      </c>
      <c r="D16" s="1426"/>
      <c r="E16" s="39">
        <v>142707</v>
      </c>
      <c r="F16" s="20">
        <v>138603</v>
      </c>
      <c r="G16" s="20">
        <v>129558</v>
      </c>
      <c r="H16" s="609"/>
      <c r="I16" s="43" t="s">
        <v>1126</v>
      </c>
      <c r="J16" s="39">
        <v>41278</v>
      </c>
      <c r="K16" s="20">
        <v>42872</v>
      </c>
      <c r="L16" s="30">
        <v>44680</v>
      </c>
    </row>
    <row r="17" spans="2:12" s="17" customFormat="1" ht="15" customHeight="1">
      <c r="B17" s="39"/>
      <c r="C17" s="1425" t="s">
        <v>1127</v>
      </c>
      <c r="D17" s="1426"/>
      <c r="E17" s="39">
        <v>72894</v>
      </c>
      <c r="F17" s="20">
        <v>61013</v>
      </c>
      <c r="G17" s="20">
        <v>55151</v>
      </c>
      <c r="H17" s="609"/>
      <c r="I17" s="43"/>
      <c r="J17" s="39"/>
      <c r="K17" s="20"/>
      <c r="L17" s="30"/>
    </row>
    <row r="18" spans="2:12" s="17" customFormat="1" ht="15" customHeight="1">
      <c r="B18" s="39"/>
      <c r="C18" s="1425" t="s">
        <v>1128</v>
      </c>
      <c r="D18" s="1426"/>
      <c r="E18" s="39">
        <v>3813</v>
      </c>
      <c r="F18" s="20">
        <v>3091</v>
      </c>
      <c r="G18" s="20">
        <v>2172</v>
      </c>
      <c r="H18" s="609"/>
      <c r="I18" s="43"/>
      <c r="J18" s="611"/>
      <c r="K18" s="612"/>
      <c r="L18" s="613"/>
    </row>
    <row r="19" spans="2:12" s="17" customFormat="1" ht="15" customHeight="1">
      <c r="B19" s="39"/>
      <c r="C19" s="1425" t="s">
        <v>1129</v>
      </c>
      <c r="D19" s="1426"/>
      <c r="E19" s="39">
        <v>5251</v>
      </c>
      <c r="F19" s="20">
        <v>5731</v>
      </c>
      <c r="G19" s="20">
        <v>6292</v>
      </c>
      <c r="H19" s="609"/>
      <c r="I19" s="30"/>
      <c r="J19" s="39"/>
      <c r="K19" s="20"/>
      <c r="L19" s="30"/>
    </row>
    <row r="20" spans="2:12" s="17" customFormat="1" ht="15" customHeight="1">
      <c r="B20" s="155"/>
      <c r="C20" s="1427" t="s">
        <v>1130</v>
      </c>
      <c r="D20" s="1428"/>
      <c r="E20" s="155">
        <v>6775</v>
      </c>
      <c r="F20" s="48">
        <v>5939</v>
      </c>
      <c r="G20" s="48">
        <v>8002</v>
      </c>
      <c r="H20" s="614"/>
      <c r="I20" s="50"/>
      <c r="J20" s="155"/>
      <c r="K20" s="48"/>
      <c r="L20" s="50"/>
    </row>
    <row r="21" ht="15" customHeight="1">
      <c r="B21" s="99" t="s">
        <v>1131</v>
      </c>
    </row>
  </sheetData>
  <mergeCells count="16">
    <mergeCell ref="B3:D3"/>
    <mergeCell ref="H3:I3"/>
    <mergeCell ref="B4:D4"/>
    <mergeCell ref="B5:D5"/>
    <mergeCell ref="H5:I5"/>
    <mergeCell ref="B6:D6"/>
    <mergeCell ref="B7:D7"/>
    <mergeCell ref="C8:D8"/>
    <mergeCell ref="C9:D9"/>
    <mergeCell ref="C18:D18"/>
    <mergeCell ref="C19:D19"/>
    <mergeCell ref="C20:D20"/>
    <mergeCell ref="C12:D12"/>
    <mergeCell ref="C15:D15"/>
    <mergeCell ref="C16:D16"/>
    <mergeCell ref="C17:D17"/>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76"/>
  <sheetViews>
    <sheetView workbookViewId="0" topLeftCell="A1">
      <selection activeCell="A1" sqref="A1"/>
    </sheetView>
  </sheetViews>
  <sheetFormatPr defaultColWidth="9.00390625" defaultRowHeight="13.5"/>
  <cols>
    <col min="1" max="1" width="2.00390625" style="615" customWidth="1"/>
    <col min="2" max="2" width="13.375" style="615" customWidth="1"/>
    <col min="3" max="4" width="11.625" style="615" customWidth="1"/>
    <col min="5" max="5" width="7.375" style="615" customWidth="1"/>
    <col min="6" max="6" width="11.625" style="615" customWidth="1"/>
    <col min="7" max="7" width="7.375" style="615" customWidth="1"/>
    <col min="8" max="8" width="11.625" style="615" customWidth="1"/>
    <col min="9" max="9" width="10.625" style="615" customWidth="1"/>
    <col min="10" max="16384" width="9.00390625" style="615" customWidth="1"/>
  </cols>
  <sheetData>
    <row r="1" spans="2:9" ht="14.25">
      <c r="B1" s="18" t="s">
        <v>1160</v>
      </c>
      <c r="C1" s="17"/>
      <c r="D1" s="17"/>
      <c r="E1" s="17"/>
      <c r="F1" s="17"/>
      <c r="G1" s="17"/>
      <c r="H1" s="17"/>
      <c r="I1" s="17"/>
    </row>
    <row r="2" spans="1:9" ht="15.75" customHeight="1" thickBot="1">
      <c r="A2" s="616"/>
      <c r="B2" s="348" t="s">
        <v>1133</v>
      </c>
      <c r="C2" s="17"/>
      <c r="D2" s="17"/>
      <c r="E2" s="17"/>
      <c r="H2" s="17" t="s">
        <v>1134</v>
      </c>
      <c r="I2" s="17"/>
    </row>
    <row r="3" spans="1:9" ht="21" customHeight="1" thickTop="1">
      <c r="A3" s="1449" t="s">
        <v>1135</v>
      </c>
      <c r="B3" s="1450"/>
      <c r="C3" s="1445" t="s">
        <v>1136</v>
      </c>
      <c r="D3" s="1447" t="s">
        <v>1137</v>
      </c>
      <c r="E3" s="1445" t="s">
        <v>1138</v>
      </c>
      <c r="F3" s="1453" t="s">
        <v>1139</v>
      </c>
      <c r="G3" s="1445" t="s">
        <v>1140</v>
      </c>
      <c r="H3" s="1453" t="s">
        <v>1141</v>
      </c>
      <c r="I3" s="1445" t="s">
        <v>1142</v>
      </c>
    </row>
    <row r="4" spans="1:9" ht="21" customHeight="1">
      <c r="A4" s="1451"/>
      <c r="B4" s="1452"/>
      <c r="C4" s="1446"/>
      <c r="D4" s="1446"/>
      <c r="E4" s="1448"/>
      <c r="F4" s="1454"/>
      <c r="G4" s="1448"/>
      <c r="H4" s="1454"/>
      <c r="I4" s="1448"/>
    </row>
    <row r="5" spans="1:10" s="624" customFormat="1" ht="15" customHeight="1">
      <c r="A5" s="1442" t="s">
        <v>1143</v>
      </c>
      <c r="B5" s="1443"/>
      <c r="C5" s="617">
        <v>1258255</v>
      </c>
      <c r="D5" s="618">
        <v>1224694</v>
      </c>
      <c r="E5" s="619">
        <v>97.3</v>
      </c>
      <c r="F5" s="620">
        <v>1315074</v>
      </c>
      <c r="G5" s="621">
        <v>104.5</v>
      </c>
      <c r="H5" s="620">
        <v>1153759</v>
      </c>
      <c r="I5" s="622">
        <v>91.7</v>
      </c>
      <c r="J5" s="623"/>
    </row>
    <row r="6" spans="1:10" s="624" customFormat="1" ht="15" customHeight="1">
      <c r="A6" s="625"/>
      <c r="B6" s="626"/>
      <c r="C6" s="41"/>
      <c r="D6" s="627"/>
      <c r="E6" s="628"/>
      <c r="F6" s="42"/>
      <c r="G6" s="629"/>
      <c r="H6" s="42"/>
      <c r="I6" s="630"/>
      <c r="J6" s="623"/>
    </row>
    <row r="7" spans="1:10" s="636" customFormat="1" ht="15" customHeight="1">
      <c r="A7" s="1440">
        <v>61</v>
      </c>
      <c r="B7" s="1441"/>
      <c r="C7" s="36">
        <f>SUM(C9,C16,C23,C29,C39,C43,C47,C53,C62)</f>
        <v>1258944</v>
      </c>
      <c r="D7" s="34">
        <f>SUM(D9,D16,D23,D29,D39,D43,D47,D53,D62)</f>
        <v>1225366</v>
      </c>
      <c r="E7" s="632">
        <v>97.3</v>
      </c>
      <c r="F7" s="34">
        <f>SUM(F9,F16,F23,F29,F39,F43,F47,F53,F62)</f>
        <v>1313026</v>
      </c>
      <c r="G7" s="633">
        <v>104.3</v>
      </c>
      <c r="H7" s="34">
        <f>SUM(H9,H16,H23,H29,H39,H43,H47,H53,H62)</f>
        <v>1163830</v>
      </c>
      <c r="I7" s="634">
        <v>92.4</v>
      </c>
      <c r="J7" s="635"/>
    </row>
    <row r="8" spans="1:10" ht="15" customHeight="1">
      <c r="A8" s="637"/>
      <c r="B8" s="638"/>
      <c r="C8" s="639"/>
      <c r="D8" s="640"/>
      <c r="E8" s="628"/>
      <c r="F8" s="641"/>
      <c r="G8" s="642"/>
      <c r="H8" s="641"/>
      <c r="I8" s="630"/>
      <c r="J8" s="643"/>
    </row>
    <row r="9" spans="1:9" s="636" customFormat="1" ht="15" customHeight="1">
      <c r="A9" s="1440" t="s">
        <v>1144</v>
      </c>
      <c r="B9" s="1441"/>
      <c r="C9" s="644">
        <f>SUM(C10:C14)</f>
        <v>366639</v>
      </c>
      <c r="D9" s="645">
        <f>SUM(D10:D14)</f>
        <v>364044</v>
      </c>
      <c r="E9" s="646">
        <v>99.3</v>
      </c>
      <c r="F9" s="647">
        <f>SUM(F10:F14)</f>
        <v>401390</v>
      </c>
      <c r="G9" s="646">
        <v>109.5</v>
      </c>
      <c r="H9" s="647">
        <f>SUM(H10:H14)</f>
        <v>352143</v>
      </c>
      <c r="I9" s="648">
        <v>96</v>
      </c>
    </row>
    <row r="10" spans="1:12" s="655" customFormat="1" ht="15" customHeight="1">
      <c r="A10" s="649"/>
      <c r="B10" s="650" t="s">
        <v>686</v>
      </c>
      <c r="C10" s="41">
        <v>245732</v>
      </c>
      <c r="D10" s="42">
        <v>245031</v>
      </c>
      <c r="E10" s="628">
        <v>99.7</v>
      </c>
      <c r="F10" s="42">
        <v>270835</v>
      </c>
      <c r="G10" s="651">
        <v>110.2</v>
      </c>
      <c r="H10" s="652">
        <v>240326</v>
      </c>
      <c r="I10" s="630">
        <v>97.8</v>
      </c>
      <c r="J10" s="653"/>
      <c r="K10" s="654"/>
      <c r="L10" s="654"/>
    </row>
    <row r="11" spans="1:12" s="655" customFormat="1" ht="15" customHeight="1">
      <c r="A11" s="649"/>
      <c r="B11" s="650" t="s">
        <v>697</v>
      </c>
      <c r="C11" s="41">
        <v>38703</v>
      </c>
      <c r="D11" s="42">
        <v>37279</v>
      </c>
      <c r="E11" s="628">
        <v>96.3</v>
      </c>
      <c r="F11" s="42">
        <v>38900</v>
      </c>
      <c r="G11" s="651">
        <v>100.5</v>
      </c>
      <c r="H11" s="652">
        <v>32898</v>
      </c>
      <c r="I11" s="630">
        <v>85</v>
      </c>
      <c r="J11" s="653"/>
      <c r="K11" s="653"/>
      <c r="L11" s="654"/>
    </row>
    <row r="12" spans="1:12" s="655" customFormat="1" ht="15" customHeight="1">
      <c r="A12" s="649"/>
      <c r="B12" s="650" t="s">
        <v>704</v>
      </c>
      <c r="C12" s="41">
        <v>55757</v>
      </c>
      <c r="D12" s="42">
        <v>55423</v>
      </c>
      <c r="E12" s="628">
        <v>99.4</v>
      </c>
      <c r="F12" s="42">
        <v>61080</v>
      </c>
      <c r="G12" s="651">
        <v>109.5</v>
      </c>
      <c r="H12" s="652">
        <v>53248</v>
      </c>
      <c r="I12" s="630">
        <v>95.5</v>
      </c>
      <c r="J12" s="653"/>
      <c r="K12" s="653"/>
      <c r="L12" s="654"/>
    </row>
    <row r="13" spans="1:12" s="655" customFormat="1" ht="15" customHeight="1">
      <c r="A13" s="649"/>
      <c r="B13" s="650" t="s">
        <v>711</v>
      </c>
      <c r="C13" s="41">
        <v>14576</v>
      </c>
      <c r="D13" s="42">
        <v>14440</v>
      </c>
      <c r="E13" s="628">
        <v>99.1</v>
      </c>
      <c r="F13" s="42">
        <v>16307</v>
      </c>
      <c r="G13" s="651">
        <v>111.9</v>
      </c>
      <c r="H13" s="652">
        <v>13847</v>
      </c>
      <c r="I13" s="630">
        <v>95</v>
      </c>
      <c r="J13" s="653"/>
      <c r="K13" s="653"/>
      <c r="L13" s="654"/>
    </row>
    <row r="14" spans="1:12" s="655" customFormat="1" ht="15" customHeight="1">
      <c r="A14" s="649"/>
      <c r="B14" s="650" t="s">
        <v>713</v>
      </c>
      <c r="C14" s="41">
        <v>11871</v>
      </c>
      <c r="D14" s="42">
        <v>11871</v>
      </c>
      <c r="E14" s="628">
        <v>100</v>
      </c>
      <c r="F14" s="42">
        <v>14268</v>
      </c>
      <c r="G14" s="651">
        <v>120.2</v>
      </c>
      <c r="H14" s="652">
        <v>11824</v>
      </c>
      <c r="I14" s="630">
        <v>99.6</v>
      </c>
      <c r="J14" s="653"/>
      <c r="K14" s="653"/>
      <c r="L14" s="654"/>
    </row>
    <row r="15" spans="1:9" ht="13.5">
      <c r="A15" s="637"/>
      <c r="B15" s="656"/>
      <c r="C15" s="637"/>
      <c r="D15" s="643"/>
      <c r="E15" s="643"/>
      <c r="F15" s="643"/>
      <c r="G15" s="643"/>
      <c r="H15" s="652"/>
      <c r="I15" s="656"/>
    </row>
    <row r="16" spans="1:9" s="636" customFormat="1" ht="15" customHeight="1">
      <c r="A16" s="1444" t="s">
        <v>1145</v>
      </c>
      <c r="B16" s="1441"/>
      <c r="C16" s="644">
        <f>SUM(C17:C21)</f>
        <v>95432</v>
      </c>
      <c r="D16" s="645">
        <f>SUM(D17:D21)</f>
        <v>93965</v>
      </c>
      <c r="E16" s="657">
        <v>98.5</v>
      </c>
      <c r="F16" s="645">
        <f>SUM(F17:F21)</f>
        <v>102350</v>
      </c>
      <c r="G16" s="657">
        <v>107.2</v>
      </c>
      <c r="H16" s="647">
        <f>SUM(H17:H21)</f>
        <v>91434</v>
      </c>
      <c r="I16" s="658">
        <v>95.8</v>
      </c>
    </row>
    <row r="17" spans="1:9" s="655" customFormat="1" ht="15" customHeight="1">
      <c r="A17" s="649"/>
      <c r="B17" s="659" t="s">
        <v>1146</v>
      </c>
      <c r="C17" s="660">
        <v>41987</v>
      </c>
      <c r="D17" s="126">
        <v>41493</v>
      </c>
      <c r="E17" s="661">
        <v>98.8</v>
      </c>
      <c r="F17" s="126">
        <v>46020</v>
      </c>
      <c r="G17" s="661">
        <v>109.6</v>
      </c>
      <c r="H17" s="652">
        <v>40769</v>
      </c>
      <c r="I17" s="662">
        <v>97.1</v>
      </c>
    </row>
    <row r="18" spans="1:9" s="655" customFormat="1" ht="15" customHeight="1">
      <c r="A18" s="649"/>
      <c r="B18" s="659" t="s">
        <v>1147</v>
      </c>
      <c r="C18" s="660">
        <v>22315</v>
      </c>
      <c r="D18" s="126">
        <v>22315</v>
      </c>
      <c r="E18" s="663">
        <v>100</v>
      </c>
      <c r="F18" s="126">
        <v>23500</v>
      </c>
      <c r="G18" s="661">
        <v>105.3</v>
      </c>
      <c r="H18" s="652">
        <v>22159</v>
      </c>
      <c r="I18" s="662">
        <v>99.3</v>
      </c>
    </row>
    <row r="19" spans="1:9" s="655" customFormat="1" ht="15" customHeight="1">
      <c r="A19" s="649"/>
      <c r="B19" s="659" t="s">
        <v>1148</v>
      </c>
      <c r="C19" s="660">
        <v>9349</v>
      </c>
      <c r="D19" s="126">
        <v>8974</v>
      </c>
      <c r="E19" s="661">
        <v>96</v>
      </c>
      <c r="F19" s="126">
        <v>10596</v>
      </c>
      <c r="G19" s="661">
        <v>113.3</v>
      </c>
      <c r="H19" s="652">
        <v>8629</v>
      </c>
      <c r="I19" s="662">
        <v>92.3</v>
      </c>
    </row>
    <row r="20" spans="1:9" s="655" customFormat="1" ht="15" customHeight="1">
      <c r="A20" s="649"/>
      <c r="B20" s="659" t="s">
        <v>1149</v>
      </c>
      <c r="C20" s="660">
        <v>10744</v>
      </c>
      <c r="D20" s="126">
        <v>10493</v>
      </c>
      <c r="E20" s="661">
        <v>97.7</v>
      </c>
      <c r="F20" s="126">
        <v>11234</v>
      </c>
      <c r="G20" s="661">
        <v>104.6</v>
      </c>
      <c r="H20" s="652">
        <v>9734</v>
      </c>
      <c r="I20" s="662">
        <v>90.6</v>
      </c>
    </row>
    <row r="21" spans="1:9" s="655" customFormat="1" ht="15" customHeight="1">
      <c r="A21" s="649"/>
      <c r="B21" s="659" t="s">
        <v>1150</v>
      </c>
      <c r="C21" s="660">
        <v>11037</v>
      </c>
      <c r="D21" s="126">
        <v>10690</v>
      </c>
      <c r="E21" s="663">
        <v>96.9</v>
      </c>
      <c r="F21" s="126">
        <v>11000</v>
      </c>
      <c r="G21" s="661">
        <v>99.7</v>
      </c>
      <c r="H21" s="652">
        <v>10143</v>
      </c>
      <c r="I21" s="662">
        <v>91.9</v>
      </c>
    </row>
    <row r="22" spans="1:9" s="667" customFormat="1" ht="15" customHeight="1">
      <c r="A22" s="664"/>
      <c r="B22" s="659"/>
      <c r="C22" s="660"/>
      <c r="D22" s="665"/>
      <c r="E22" s="665"/>
      <c r="F22" s="665"/>
      <c r="G22" s="657"/>
      <c r="H22" s="652"/>
      <c r="I22" s="666"/>
    </row>
    <row r="23" spans="1:9" s="668" customFormat="1" ht="15" customHeight="1">
      <c r="A23" s="1313" t="s">
        <v>1151</v>
      </c>
      <c r="B23" s="1441"/>
      <c r="C23" s="644">
        <f>SUM(C24:C28)</f>
        <v>109199</v>
      </c>
      <c r="D23" s="645">
        <f>SUM(D24:D28)</f>
        <v>109176</v>
      </c>
      <c r="E23" s="657">
        <v>99.9</v>
      </c>
      <c r="F23" s="645">
        <f>SUM(F24:F28)</f>
        <v>118197</v>
      </c>
      <c r="G23" s="657">
        <v>108.2</v>
      </c>
      <c r="H23" s="645">
        <f>SUM(H24:H28)</f>
        <v>103047</v>
      </c>
      <c r="I23" s="658">
        <v>94.4</v>
      </c>
    </row>
    <row r="24" spans="1:12" s="624" customFormat="1" ht="14.25" customHeight="1">
      <c r="A24" s="669"/>
      <c r="B24" s="650" t="s">
        <v>699</v>
      </c>
      <c r="C24" s="670">
        <v>32065</v>
      </c>
      <c r="D24" s="569">
        <v>32065</v>
      </c>
      <c r="E24" s="671">
        <v>100</v>
      </c>
      <c r="F24" s="569">
        <v>37070</v>
      </c>
      <c r="G24" s="672">
        <v>115.6</v>
      </c>
      <c r="H24" s="673">
        <v>31135</v>
      </c>
      <c r="I24" s="674">
        <v>97.1</v>
      </c>
      <c r="J24" s="653"/>
      <c r="K24" s="653"/>
      <c r="L24" s="623"/>
    </row>
    <row r="25" spans="1:12" s="624" customFormat="1" ht="15" customHeight="1">
      <c r="A25" s="669"/>
      <c r="B25" s="650" t="s">
        <v>706</v>
      </c>
      <c r="C25" s="670">
        <v>42046</v>
      </c>
      <c r="D25" s="569">
        <v>42046</v>
      </c>
      <c r="E25" s="671">
        <v>100</v>
      </c>
      <c r="F25" s="569">
        <v>43937</v>
      </c>
      <c r="G25" s="672">
        <v>104.5</v>
      </c>
      <c r="H25" s="673">
        <v>38178</v>
      </c>
      <c r="I25" s="674">
        <v>90.8</v>
      </c>
      <c r="J25" s="653"/>
      <c r="K25" s="653"/>
      <c r="L25" s="623"/>
    </row>
    <row r="26" spans="1:12" s="624" customFormat="1" ht="15" customHeight="1">
      <c r="A26" s="669"/>
      <c r="B26" s="650" t="s">
        <v>708</v>
      </c>
      <c r="C26" s="670">
        <v>24553</v>
      </c>
      <c r="D26" s="569">
        <v>24553</v>
      </c>
      <c r="E26" s="671">
        <v>100</v>
      </c>
      <c r="F26" s="569">
        <v>25860</v>
      </c>
      <c r="G26" s="672">
        <v>105.3</v>
      </c>
      <c r="H26" s="673">
        <v>23325</v>
      </c>
      <c r="I26" s="674">
        <v>95</v>
      </c>
      <c r="J26" s="653"/>
      <c r="K26" s="653"/>
      <c r="L26" s="623"/>
    </row>
    <row r="27" spans="1:9" s="624" customFormat="1" ht="13.5">
      <c r="A27" s="669"/>
      <c r="B27" s="650" t="s">
        <v>1152</v>
      </c>
      <c r="C27" s="670">
        <v>10535</v>
      </c>
      <c r="D27" s="569">
        <v>10512</v>
      </c>
      <c r="E27" s="671">
        <v>99.8</v>
      </c>
      <c r="F27" s="569">
        <v>11330</v>
      </c>
      <c r="G27" s="672">
        <v>107.5</v>
      </c>
      <c r="H27" s="673">
        <v>10409</v>
      </c>
      <c r="I27" s="674">
        <v>98.8</v>
      </c>
    </row>
    <row r="28" spans="1:9" ht="13.5">
      <c r="A28" s="637"/>
      <c r="B28" s="650"/>
      <c r="C28" s="637"/>
      <c r="D28" s="643"/>
      <c r="E28" s="643"/>
      <c r="F28" s="643"/>
      <c r="G28" s="657"/>
      <c r="H28" s="652"/>
      <c r="I28" s="675"/>
    </row>
    <row r="29" spans="1:9" s="636" customFormat="1" ht="15" customHeight="1">
      <c r="A29" s="1440" t="s">
        <v>1153</v>
      </c>
      <c r="B29" s="1441"/>
      <c r="C29" s="676">
        <f>SUM(C30:C37)</f>
        <v>103338</v>
      </c>
      <c r="D29" s="647">
        <v>86867</v>
      </c>
      <c r="E29" s="646">
        <v>84.1</v>
      </c>
      <c r="F29" s="647">
        <f>SUM(F30:F37)</f>
        <v>89405</v>
      </c>
      <c r="G29" s="677">
        <v>86.5</v>
      </c>
      <c r="H29" s="647">
        <f>SUM(H30:H37)</f>
        <v>83472</v>
      </c>
      <c r="I29" s="648">
        <v>80.8</v>
      </c>
    </row>
    <row r="30" spans="1:12" s="624" customFormat="1" ht="15" customHeight="1">
      <c r="A30" s="669"/>
      <c r="B30" s="650" t="s">
        <v>694</v>
      </c>
      <c r="C30" s="41">
        <v>43126</v>
      </c>
      <c r="D30" s="42">
        <v>31301</v>
      </c>
      <c r="E30" s="628">
        <v>72.6</v>
      </c>
      <c r="F30" s="42">
        <v>30190</v>
      </c>
      <c r="G30" s="661">
        <v>70</v>
      </c>
      <c r="H30" s="652">
        <v>30921</v>
      </c>
      <c r="I30" s="630">
        <v>71.7</v>
      </c>
      <c r="J30" s="653"/>
      <c r="K30" s="623"/>
      <c r="L30" s="623"/>
    </row>
    <row r="31" spans="1:12" s="624" customFormat="1" ht="15" customHeight="1">
      <c r="A31" s="669"/>
      <c r="B31" s="650" t="s">
        <v>673</v>
      </c>
      <c r="C31" s="41">
        <v>7851</v>
      </c>
      <c r="D31" s="42">
        <v>7815</v>
      </c>
      <c r="E31" s="628">
        <v>99.5</v>
      </c>
      <c r="F31" s="42">
        <v>8000</v>
      </c>
      <c r="G31" s="661">
        <v>101.9</v>
      </c>
      <c r="H31" s="652">
        <v>7686</v>
      </c>
      <c r="I31" s="630">
        <v>97.9</v>
      </c>
      <c r="J31" s="653"/>
      <c r="K31" s="623"/>
      <c r="L31" s="623"/>
    </row>
    <row r="32" spans="1:12" s="624" customFormat="1" ht="15" customHeight="1">
      <c r="A32" s="669"/>
      <c r="B32" s="650" t="s">
        <v>675</v>
      </c>
      <c r="C32" s="41">
        <v>12914</v>
      </c>
      <c r="D32" s="42">
        <v>12535</v>
      </c>
      <c r="E32" s="628">
        <v>97.1</v>
      </c>
      <c r="F32" s="42">
        <v>14160</v>
      </c>
      <c r="G32" s="661">
        <v>109.6</v>
      </c>
      <c r="H32" s="652">
        <v>11752</v>
      </c>
      <c r="I32" s="630">
        <v>91</v>
      </c>
      <c r="J32" s="653"/>
      <c r="K32" s="623"/>
      <c r="L32" s="623"/>
    </row>
    <row r="33" spans="1:12" s="624" customFormat="1" ht="15" customHeight="1">
      <c r="A33" s="669"/>
      <c r="B33" s="650" t="s">
        <v>676</v>
      </c>
      <c r="C33" s="41">
        <v>7988</v>
      </c>
      <c r="D33" s="42">
        <v>7980</v>
      </c>
      <c r="E33" s="628">
        <v>99.9</v>
      </c>
      <c r="F33" s="42">
        <v>8220</v>
      </c>
      <c r="G33" s="661">
        <v>102.9</v>
      </c>
      <c r="H33" s="652">
        <v>7828</v>
      </c>
      <c r="I33" s="630">
        <v>98</v>
      </c>
      <c r="J33" s="653"/>
      <c r="K33" s="623"/>
      <c r="L33" s="623"/>
    </row>
    <row r="34" spans="1:12" s="624" customFormat="1" ht="15" customHeight="1">
      <c r="A34" s="669"/>
      <c r="B34" s="650" t="s">
        <v>677</v>
      </c>
      <c r="C34" s="41">
        <v>12377</v>
      </c>
      <c r="D34" s="42">
        <v>10491</v>
      </c>
      <c r="E34" s="628">
        <v>84.8</v>
      </c>
      <c r="F34" s="42">
        <v>11740</v>
      </c>
      <c r="G34" s="661">
        <v>94.9</v>
      </c>
      <c r="H34" s="652">
        <v>9456</v>
      </c>
      <c r="I34" s="630">
        <v>76.4</v>
      </c>
      <c r="J34" s="653"/>
      <c r="K34" s="623"/>
      <c r="L34" s="623"/>
    </row>
    <row r="35" spans="1:12" s="624" customFormat="1" ht="15" customHeight="1">
      <c r="A35" s="669"/>
      <c r="B35" s="650" t="s">
        <v>679</v>
      </c>
      <c r="C35" s="41">
        <v>5151</v>
      </c>
      <c r="D35" s="42">
        <v>4373</v>
      </c>
      <c r="E35" s="628">
        <v>84.9</v>
      </c>
      <c r="F35" s="42">
        <v>4630</v>
      </c>
      <c r="G35" s="661">
        <v>89.9</v>
      </c>
      <c r="H35" s="652">
        <v>3952</v>
      </c>
      <c r="I35" s="630">
        <v>76.7</v>
      </c>
      <c r="J35" s="653"/>
      <c r="K35" s="623"/>
      <c r="L35" s="623"/>
    </row>
    <row r="36" spans="1:12" s="624" customFormat="1" ht="15" customHeight="1">
      <c r="A36" s="669"/>
      <c r="B36" s="650" t="s">
        <v>681</v>
      </c>
      <c r="C36" s="41">
        <v>6568</v>
      </c>
      <c r="D36" s="42">
        <v>5526</v>
      </c>
      <c r="E36" s="628">
        <v>84.1</v>
      </c>
      <c r="F36" s="42">
        <v>5475</v>
      </c>
      <c r="G36" s="661">
        <v>83.4</v>
      </c>
      <c r="H36" s="652">
        <v>5186</v>
      </c>
      <c r="I36" s="630">
        <v>79</v>
      </c>
      <c r="J36" s="653"/>
      <c r="K36" s="623"/>
      <c r="L36" s="623"/>
    </row>
    <row r="37" spans="1:12" s="624" customFormat="1" ht="15" customHeight="1">
      <c r="A37" s="669"/>
      <c r="B37" s="650" t="s">
        <v>683</v>
      </c>
      <c r="C37" s="41">
        <v>7363</v>
      </c>
      <c r="D37" s="627">
        <v>6810</v>
      </c>
      <c r="E37" s="628">
        <v>92.5</v>
      </c>
      <c r="F37" s="42">
        <v>6990</v>
      </c>
      <c r="G37" s="661">
        <v>94.9</v>
      </c>
      <c r="H37" s="652">
        <v>6691</v>
      </c>
      <c r="I37" s="630">
        <v>90.9</v>
      </c>
      <c r="J37" s="653"/>
      <c r="K37" s="623"/>
      <c r="L37" s="623"/>
    </row>
    <row r="38" spans="1:12" ht="15" customHeight="1">
      <c r="A38" s="637"/>
      <c r="B38" s="650"/>
      <c r="C38" s="41"/>
      <c r="D38" s="640"/>
      <c r="E38" s="628"/>
      <c r="F38" s="42"/>
      <c r="G38" s="657"/>
      <c r="H38" s="652"/>
      <c r="I38" s="630"/>
      <c r="J38" s="653"/>
      <c r="K38" s="643"/>
      <c r="L38" s="643"/>
    </row>
    <row r="39" spans="1:12" s="636" customFormat="1" ht="15" customHeight="1">
      <c r="A39" s="1440" t="s">
        <v>1154</v>
      </c>
      <c r="B39" s="1441"/>
      <c r="C39" s="36">
        <f>SUM(C40:C41)</f>
        <v>115453</v>
      </c>
      <c r="D39" s="34">
        <f>SUM(D40:D41)</f>
        <v>114861</v>
      </c>
      <c r="E39" s="632">
        <v>99.5</v>
      </c>
      <c r="F39" s="34">
        <f>SUM(F40:F41)</f>
        <v>110766</v>
      </c>
      <c r="G39" s="657">
        <v>95.9</v>
      </c>
      <c r="H39" s="647">
        <f>SUM(H40:H41)</f>
        <v>98024</v>
      </c>
      <c r="I39" s="634">
        <v>84.9</v>
      </c>
      <c r="J39" s="506"/>
      <c r="K39" s="635"/>
      <c r="L39" s="635"/>
    </row>
    <row r="40" spans="1:12" s="655" customFormat="1" ht="15" customHeight="1">
      <c r="A40" s="649"/>
      <c r="B40" s="650" t="s">
        <v>688</v>
      </c>
      <c r="C40" s="41">
        <v>93409</v>
      </c>
      <c r="D40" s="42">
        <v>92817</v>
      </c>
      <c r="E40" s="628">
        <v>99.4</v>
      </c>
      <c r="F40" s="42">
        <v>88766</v>
      </c>
      <c r="G40" s="661">
        <v>95</v>
      </c>
      <c r="H40" s="652">
        <v>77611</v>
      </c>
      <c r="I40" s="630">
        <v>83.1</v>
      </c>
      <c r="J40" s="653"/>
      <c r="K40" s="653"/>
      <c r="L40" s="654"/>
    </row>
    <row r="41" spans="1:12" s="655" customFormat="1" ht="15" customHeight="1">
      <c r="A41" s="649"/>
      <c r="B41" s="650" t="s">
        <v>687</v>
      </c>
      <c r="C41" s="41">
        <v>22044</v>
      </c>
      <c r="D41" s="42">
        <v>22044</v>
      </c>
      <c r="E41" s="628">
        <v>100</v>
      </c>
      <c r="F41" s="42">
        <v>22000</v>
      </c>
      <c r="G41" s="661">
        <v>99.8</v>
      </c>
      <c r="H41" s="652">
        <v>20413</v>
      </c>
      <c r="I41" s="630">
        <v>92.6</v>
      </c>
      <c r="J41" s="653"/>
      <c r="K41" s="653"/>
      <c r="L41" s="654"/>
    </row>
    <row r="42" spans="1:12" ht="15" customHeight="1">
      <c r="A42" s="637"/>
      <c r="B42" s="650"/>
      <c r="C42" s="41"/>
      <c r="D42" s="678"/>
      <c r="E42" s="628"/>
      <c r="F42" s="42"/>
      <c r="G42" s="657"/>
      <c r="H42" s="652"/>
      <c r="I42" s="630"/>
      <c r="J42" s="653"/>
      <c r="K42" s="653"/>
      <c r="L42" s="643"/>
    </row>
    <row r="43" spans="1:12" s="680" customFormat="1" ht="15" customHeight="1">
      <c r="A43" s="1440" t="s">
        <v>1155</v>
      </c>
      <c r="B43" s="1441"/>
      <c r="C43" s="36">
        <f>SUM(C44:C45)</f>
        <v>64668</v>
      </c>
      <c r="D43" s="34">
        <f>SUM(D44:D45)</f>
        <v>61033</v>
      </c>
      <c r="E43" s="147">
        <v>94.4</v>
      </c>
      <c r="F43" s="34">
        <f>SUM(F44:F45)</f>
        <v>59350</v>
      </c>
      <c r="G43" s="632">
        <v>91.8</v>
      </c>
      <c r="H43" s="34">
        <f>SUM(H44:H45)</f>
        <v>52216</v>
      </c>
      <c r="I43" s="634">
        <v>80.7</v>
      </c>
      <c r="J43" s="506"/>
      <c r="K43" s="506"/>
      <c r="L43" s="679"/>
    </row>
    <row r="44" spans="1:12" s="655" customFormat="1" ht="15" customHeight="1">
      <c r="A44" s="649"/>
      <c r="B44" s="650" t="s">
        <v>709</v>
      </c>
      <c r="C44" s="41">
        <v>37089</v>
      </c>
      <c r="D44" s="42">
        <v>36609</v>
      </c>
      <c r="E44" s="152">
        <v>98.8</v>
      </c>
      <c r="F44" s="42">
        <v>36350</v>
      </c>
      <c r="G44" s="661">
        <v>98</v>
      </c>
      <c r="H44" s="652">
        <v>31971</v>
      </c>
      <c r="I44" s="630">
        <v>86.2</v>
      </c>
      <c r="J44" s="653"/>
      <c r="K44" s="653"/>
      <c r="L44" s="654"/>
    </row>
    <row r="45" spans="1:12" s="655" customFormat="1" ht="15" customHeight="1">
      <c r="A45" s="649"/>
      <c r="B45" s="650" t="s">
        <v>685</v>
      </c>
      <c r="C45" s="41">
        <v>27579</v>
      </c>
      <c r="D45" s="627">
        <v>24424</v>
      </c>
      <c r="E45" s="628">
        <v>88.6</v>
      </c>
      <c r="F45" s="42">
        <v>23000</v>
      </c>
      <c r="G45" s="661">
        <v>83.4</v>
      </c>
      <c r="H45" s="652">
        <v>20245</v>
      </c>
      <c r="I45" s="630">
        <v>73.4</v>
      </c>
      <c r="J45" s="653"/>
      <c r="K45" s="653"/>
      <c r="L45" s="654"/>
    </row>
    <row r="46" spans="1:12" ht="15" customHeight="1">
      <c r="A46" s="637"/>
      <c r="B46" s="650"/>
      <c r="C46" s="41"/>
      <c r="D46" s="678"/>
      <c r="E46" s="628"/>
      <c r="F46" s="42"/>
      <c r="G46" s="657"/>
      <c r="H46" s="652"/>
      <c r="I46" s="630"/>
      <c r="J46" s="653"/>
      <c r="K46" s="653"/>
      <c r="L46" s="643"/>
    </row>
    <row r="47" spans="1:12" s="636" customFormat="1" ht="15" customHeight="1">
      <c r="A47" s="1440" t="s">
        <v>1156</v>
      </c>
      <c r="B47" s="1441"/>
      <c r="C47" s="36">
        <f>SUM(C48:C51)</f>
        <v>73790</v>
      </c>
      <c r="D47" s="34">
        <f>SUM(D48:D51)</f>
        <v>66879</v>
      </c>
      <c r="E47" s="632">
        <v>90.6</v>
      </c>
      <c r="F47" s="34">
        <f>SUM(F48:F51)</f>
        <v>72231</v>
      </c>
      <c r="G47" s="657">
        <v>97.9</v>
      </c>
      <c r="H47" s="647">
        <f>SUM(H48:H51)</f>
        <v>59855</v>
      </c>
      <c r="I47" s="634">
        <v>81.1</v>
      </c>
      <c r="J47" s="506"/>
      <c r="K47" s="506"/>
      <c r="L47" s="635"/>
    </row>
    <row r="48" spans="1:12" s="655" customFormat="1" ht="15" customHeight="1">
      <c r="A48" s="649"/>
      <c r="B48" s="650" t="s">
        <v>702</v>
      </c>
      <c r="C48" s="41">
        <v>33420</v>
      </c>
      <c r="D48" s="42">
        <v>29129</v>
      </c>
      <c r="E48" s="628">
        <v>87.2</v>
      </c>
      <c r="F48" s="42">
        <v>30640</v>
      </c>
      <c r="G48" s="661">
        <v>91.7</v>
      </c>
      <c r="H48" s="652">
        <v>26770</v>
      </c>
      <c r="I48" s="630">
        <v>84.1</v>
      </c>
      <c r="J48" s="653"/>
      <c r="K48" s="653"/>
      <c r="L48" s="654"/>
    </row>
    <row r="49" spans="1:12" s="655" customFormat="1" ht="15" customHeight="1">
      <c r="A49" s="649"/>
      <c r="B49" s="650" t="s">
        <v>690</v>
      </c>
      <c r="C49" s="41">
        <v>11864</v>
      </c>
      <c r="D49" s="42">
        <v>9570</v>
      </c>
      <c r="E49" s="628">
        <v>81</v>
      </c>
      <c r="F49" s="42">
        <v>11270</v>
      </c>
      <c r="G49" s="661">
        <v>95</v>
      </c>
      <c r="H49" s="652">
        <v>7830</v>
      </c>
      <c r="I49" s="630">
        <v>66</v>
      </c>
      <c r="J49" s="653"/>
      <c r="K49" s="654"/>
      <c r="L49" s="654"/>
    </row>
    <row r="50" spans="1:12" s="655" customFormat="1" ht="15" customHeight="1">
      <c r="A50" s="649"/>
      <c r="B50" s="650" t="s">
        <v>692</v>
      </c>
      <c r="C50" s="41">
        <v>18472</v>
      </c>
      <c r="D50" s="42">
        <v>18287</v>
      </c>
      <c r="E50" s="628">
        <v>99</v>
      </c>
      <c r="F50" s="42">
        <v>20875</v>
      </c>
      <c r="G50" s="661">
        <v>113</v>
      </c>
      <c r="H50" s="652">
        <v>16625</v>
      </c>
      <c r="I50" s="630">
        <v>90</v>
      </c>
      <c r="J50" s="653"/>
      <c r="K50" s="654"/>
      <c r="L50" s="654"/>
    </row>
    <row r="51" spans="1:12" s="655" customFormat="1" ht="15" customHeight="1">
      <c r="A51" s="649"/>
      <c r="B51" s="650" t="s">
        <v>693</v>
      </c>
      <c r="C51" s="41">
        <v>10034</v>
      </c>
      <c r="D51" s="42">
        <v>9893</v>
      </c>
      <c r="E51" s="628">
        <v>98.6</v>
      </c>
      <c r="F51" s="42">
        <v>9446</v>
      </c>
      <c r="G51" s="661">
        <v>94.1</v>
      </c>
      <c r="H51" s="652">
        <v>8630</v>
      </c>
      <c r="I51" s="630">
        <v>86</v>
      </c>
      <c r="J51" s="653"/>
      <c r="K51" s="654"/>
      <c r="L51" s="654"/>
    </row>
    <row r="52" spans="1:12" ht="15" customHeight="1">
      <c r="A52" s="637"/>
      <c r="B52" s="650"/>
      <c r="C52" s="41"/>
      <c r="D52" s="678"/>
      <c r="E52" s="628"/>
      <c r="F52" s="42"/>
      <c r="G52" s="657"/>
      <c r="H52" s="652"/>
      <c r="I52" s="630"/>
      <c r="J52" s="653"/>
      <c r="K52" s="643"/>
      <c r="L52" s="643"/>
    </row>
    <row r="53" spans="1:12" s="636" customFormat="1" ht="15" customHeight="1">
      <c r="A53" s="1440" t="s">
        <v>1157</v>
      </c>
      <c r="B53" s="1441"/>
      <c r="C53" s="36">
        <f>SUM(C54:C60)</f>
        <v>160003</v>
      </c>
      <c r="D53" s="34">
        <f>SUM(D54:D60)</f>
        <v>158593</v>
      </c>
      <c r="E53" s="632">
        <v>99.1</v>
      </c>
      <c r="F53" s="34">
        <f>SUM(F54:F60)</f>
        <v>169282</v>
      </c>
      <c r="G53" s="681">
        <v>105.9</v>
      </c>
      <c r="H53" s="34">
        <f>SUM(H54:H60)</f>
        <v>157885</v>
      </c>
      <c r="I53" s="634">
        <v>98.7</v>
      </c>
      <c r="J53" s="506"/>
      <c r="K53" s="635"/>
      <c r="L53" s="635"/>
    </row>
    <row r="54" spans="1:12" s="624" customFormat="1" ht="15" customHeight="1">
      <c r="A54" s="669"/>
      <c r="B54" s="650" t="s">
        <v>689</v>
      </c>
      <c r="C54" s="41">
        <v>99566</v>
      </c>
      <c r="D54" s="627">
        <v>98822</v>
      </c>
      <c r="E54" s="628">
        <v>99.3</v>
      </c>
      <c r="F54" s="42">
        <v>100640</v>
      </c>
      <c r="G54" s="654">
        <v>101.1</v>
      </c>
      <c r="H54" s="652">
        <v>98471</v>
      </c>
      <c r="I54" s="630">
        <v>98.9</v>
      </c>
      <c r="J54" s="653"/>
      <c r="K54" s="623"/>
      <c r="L54" s="623"/>
    </row>
    <row r="55" spans="1:12" s="624" customFormat="1" ht="15" customHeight="1">
      <c r="A55" s="669"/>
      <c r="B55" s="650" t="s">
        <v>700</v>
      </c>
      <c r="C55" s="41">
        <v>13330</v>
      </c>
      <c r="D55" s="627">
        <v>13330</v>
      </c>
      <c r="E55" s="628">
        <v>100</v>
      </c>
      <c r="F55" s="42">
        <v>15200</v>
      </c>
      <c r="G55" s="682">
        <v>114</v>
      </c>
      <c r="H55" s="652">
        <v>13292</v>
      </c>
      <c r="I55" s="630">
        <v>99.7</v>
      </c>
      <c r="J55" s="653"/>
      <c r="K55" s="623"/>
      <c r="L55" s="623"/>
    </row>
    <row r="56" spans="1:12" s="624" customFormat="1" ht="15" customHeight="1">
      <c r="A56" s="669"/>
      <c r="B56" s="650" t="s">
        <v>701</v>
      </c>
      <c r="C56" s="41">
        <v>10342</v>
      </c>
      <c r="D56" s="42">
        <v>10238</v>
      </c>
      <c r="E56" s="628">
        <v>99</v>
      </c>
      <c r="F56" s="42">
        <v>10690</v>
      </c>
      <c r="G56" s="654">
        <v>103.4</v>
      </c>
      <c r="H56" s="652">
        <v>10207</v>
      </c>
      <c r="I56" s="630">
        <v>98.7</v>
      </c>
      <c r="J56" s="653"/>
      <c r="K56" s="623"/>
      <c r="L56" s="623"/>
    </row>
    <row r="57" spans="1:12" s="624" customFormat="1" ht="15" customHeight="1">
      <c r="A57" s="669"/>
      <c r="B57" s="650" t="s">
        <v>703</v>
      </c>
      <c r="C57" s="41">
        <v>8650</v>
      </c>
      <c r="D57" s="42">
        <v>8530</v>
      </c>
      <c r="E57" s="628">
        <v>98.6</v>
      </c>
      <c r="F57" s="42">
        <v>9020</v>
      </c>
      <c r="G57" s="654">
        <v>104.3</v>
      </c>
      <c r="H57" s="652">
        <v>8485</v>
      </c>
      <c r="I57" s="630">
        <v>98.1</v>
      </c>
      <c r="J57" s="653"/>
      <c r="K57" s="623"/>
      <c r="L57" s="623"/>
    </row>
    <row r="58" spans="1:12" s="624" customFormat="1" ht="15" customHeight="1">
      <c r="A58" s="669"/>
      <c r="B58" s="650" t="s">
        <v>705</v>
      </c>
      <c r="C58" s="41">
        <v>8453</v>
      </c>
      <c r="D58" s="627">
        <v>8453</v>
      </c>
      <c r="E58" s="628">
        <v>100</v>
      </c>
      <c r="F58" s="42">
        <v>8860</v>
      </c>
      <c r="G58" s="661">
        <v>104.8</v>
      </c>
      <c r="H58" s="652">
        <v>8436</v>
      </c>
      <c r="I58" s="630">
        <v>99.8</v>
      </c>
      <c r="J58" s="653"/>
      <c r="K58" s="623"/>
      <c r="L58" s="623"/>
    </row>
    <row r="59" spans="1:12" s="624" customFormat="1" ht="15" customHeight="1">
      <c r="A59" s="669"/>
      <c r="B59" s="650" t="s">
        <v>707</v>
      </c>
      <c r="C59" s="41">
        <v>6673</v>
      </c>
      <c r="D59" s="42">
        <v>6389</v>
      </c>
      <c r="E59" s="628">
        <v>95.7</v>
      </c>
      <c r="F59" s="42">
        <v>7897</v>
      </c>
      <c r="G59" s="661">
        <v>118.3</v>
      </c>
      <c r="H59" s="652">
        <v>6226</v>
      </c>
      <c r="I59" s="630">
        <v>93.3</v>
      </c>
      <c r="J59" s="653"/>
      <c r="K59" s="623"/>
      <c r="L59" s="623"/>
    </row>
    <row r="60" spans="1:12" s="624" customFormat="1" ht="15" customHeight="1">
      <c r="A60" s="669"/>
      <c r="B60" s="650" t="s">
        <v>710</v>
      </c>
      <c r="C60" s="41">
        <v>12989</v>
      </c>
      <c r="D60" s="42">
        <v>12831</v>
      </c>
      <c r="E60" s="628">
        <v>98.8</v>
      </c>
      <c r="F60" s="42">
        <v>16975</v>
      </c>
      <c r="G60" s="661">
        <v>132.4</v>
      </c>
      <c r="H60" s="652">
        <v>12768</v>
      </c>
      <c r="I60" s="630">
        <v>98.3</v>
      </c>
      <c r="J60" s="653"/>
      <c r="K60" s="623"/>
      <c r="L60" s="623"/>
    </row>
    <row r="61" spans="1:12" ht="15" customHeight="1">
      <c r="A61" s="637"/>
      <c r="B61" s="650"/>
      <c r="C61" s="683"/>
      <c r="D61" s="678"/>
      <c r="E61" s="628"/>
      <c r="F61" s="42"/>
      <c r="G61" s="657"/>
      <c r="H61" s="652"/>
      <c r="I61" s="656"/>
      <c r="J61" s="653"/>
      <c r="K61" s="643"/>
      <c r="L61" s="643"/>
    </row>
    <row r="62" spans="1:9" s="636" customFormat="1" ht="15" customHeight="1">
      <c r="A62" s="1440" t="s">
        <v>1158</v>
      </c>
      <c r="B62" s="1441"/>
      <c r="C62" s="676">
        <f>SUM(C63:C69)</f>
        <v>170422</v>
      </c>
      <c r="D62" s="647">
        <f>SUM(D63:D69)</f>
        <v>169948</v>
      </c>
      <c r="E62" s="646">
        <v>99.7</v>
      </c>
      <c r="F62" s="647">
        <f>SUM(F63:F69)</f>
        <v>190055</v>
      </c>
      <c r="G62" s="646">
        <v>111.5</v>
      </c>
      <c r="H62" s="647">
        <f>SUM(H63:H69)</f>
        <v>165754</v>
      </c>
      <c r="I62" s="648">
        <v>97.3</v>
      </c>
    </row>
    <row r="63" spans="1:12" s="655" customFormat="1" ht="15" customHeight="1">
      <c r="A63" s="649"/>
      <c r="B63" s="650" t="s">
        <v>691</v>
      </c>
      <c r="C63" s="41">
        <v>100814</v>
      </c>
      <c r="D63" s="42">
        <v>100814</v>
      </c>
      <c r="E63" s="628">
        <v>100</v>
      </c>
      <c r="F63" s="42">
        <v>111522</v>
      </c>
      <c r="G63" s="661">
        <v>110.6</v>
      </c>
      <c r="H63" s="652">
        <v>99302</v>
      </c>
      <c r="I63" s="630">
        <v>98.5</v>
      </c>
      <c r="J63" s="653"/>
      <c r="K63" s="654"/>
      <c r="L63" s="654"/>
    </row>
    <row r="64" spans="1:12" s="655" customFormat="1" ht="15" customHeight="1">
      <c r="A64" s="649"/>
      <c r="B64" s="650" t="s">
        <v>696</v>
      </c>
      <c r="C64" s="41">
        <v>8120</v>
      </c>
      <c r="D64" s="42">
        <v>8026</v>
      </c>
      <c r="E64" s="628">
        <v>98.8</v>
      </c>
      <c r="F64" s="42">
        <v>10038</v>
      </c>
      <c r="G64" s="661">
        <v>123.6</v>
      </c>
      <c r="H64" s="652">
        <v>7990</v>
      </c>
      <c r="I64" s="630">
        <v>98.4</v>
      </c>
      <c r="J64" s="653"/>
      <c r="K64" s="654"/>
      <c r="L64" s="654"/>
    </row>
    <row r="65" spans="1:12" s="655" customFormat="1" ht="15" customHeight="1">
      <c r="A65" s="649"/>
      <c r="B65" s="650" t="s">
        <v>698</v>
      </c>
      <c r="C65" s="41">
        <v>19063</v>
      </c>
      <c r="D65" s="42">
        <v>19063</v>
      </c>
      <c r="E65" s="628">
        <v>100</v>
      </c>
      <c r="F65" s="42">
        <v>22500</v>
      </c>
      <c r="G65" s="661">
        <v>118</v>
      </c>
      <c r="H65" s="652">
        <v>18282</v>
      </c>
      <c r="I65" s="630">
        <v>95.9</v>
      </c>
      <c r="J65" s="653"/>
      <c r="K65" s="654"/>
      <c r="L65" s="654"/>
    </row>
    <row r="66" spans="1:12" s="655" customFormat="1" ht="15" customHeight="1">
      <c r="A66" s="649"/>
      <c r="B66" s="650" t="s">
        <v>712</v>
      </c>
      <c r="C66" s="41">
        <v>20153</v>
      </c>
      <c r="D66" s="42">
        <v>19883</v>
      </c>
      <c r="E66" s="628">
        <v>98.7</v>
      </c>
      <c r="F66" s="42">
        <v>21456</v>
      </c>
      <c r="G66" s="661">
        <v>106.5</v>
      </c>
      <c r="H66" s="652">
        <v>18541</v>
      </c>
      <c r="I66" s="630">
        <v>92</v>
      </c>
      <c r="J66" s="653"/>
      <c r="K66" s="654"/>
      <c r="L66" s="654"/>
    </row>
    <row r="67" spans="1:12" s="655" customFormat="1" ht="15" customHeight="1">
      <c r="A67" s="649"/>
      <c r="B67" s="650" t="s">
        <v>714</v>
      </c>
      <c r="C67" s="41">
        <v>8198</v>
      </c>
      <c r="D67" s="627">
        <v>8123</v>
      </c>
      <c r="E67" s="628">
        <v>99.1</v>
      </c>
      <c r="F67" s="42">
        <v>8458</v>
      </c>
      <c r="G67" s="661">
        <v>103.2</v>
      </c>
      <c r="H67" s="652">
        <v>7772</v>
      </c>
      <c r="I67" s="630">
        <v>94.8</v>
      </c>
      <c r="J67" s="653"/>
      <c r="K67" s="654"/>
      <c r="L67" s="654"/>
    </row>
    <row r="68" spans="1:12" s="655" customFormat="1" ht="15" customHeight="1">
      <c r="A68" s="649"/>
      <c r="B68" s="650" t="s">
        <v>715</v>
      </c>
      <c r="C68" s="41">
        <v>6121</v>
      </c>
      <c r="D68" s="42">
        <v>6086</v>
      </c>
      <c r="E68" s="628">
        <v>99.4</v>
      </c>
      <c r="F68" s="42">
        <v>6751</v>
      </c>
      <c r="G68" s="661">
        <v>110.3</v>
      </c>
      <c r="H68" s="652">
        <v>5962</v>
      </c>
      <c r="I68" s="630">
        <v>97.4</v>
      </c>
      <c r="J68" s="653"/>
      <c r="K68" s="654"/>
      <c r="L68" s="654"/>
    </row>
    <row r="69" spans="1:12" s="655" customFormat="1" ht="15" customHeight="1">
      <c r="A69" s="684"/>
      <c r="B69" s="685" t="s">
        <v>717</v>
      </c>
      <c r="C69" s="46">
        <v>7953</v>
      </c>
      <c r="D69" s="47">
        <v>7953</v>
      </c>
      <c r="E69" s="686">
        <v>100</v>
      </c>
      <c r="F69" s="47">
        <v>9330</v>
      </c>
      <c r="G69" s="687">
        <v>117.3</v>
      </c>
      <c r="H69" s="688">
        <v>7905</v>
      </c>
      <c r="I69" s="689">
        <v>99.4</v>
      </c>
      <c r="J69" s="653"/>
      <c r="K69" s="654"/>
      <c r="L69" s="654"/>
    </row>
    <row r="70" spans="2:9" ht="13.5">
      <c r="B70" s="358" t="s">
        <v>1159</v>
      </c>
      <c r="C70" s="357"/>
      <c r="D70" s="357"/>
      <c r="E70" s="690"/>
      <c r="F70" s="690"/>
      <c r="G70" s="690"/>
      <c r="H70" s="690"/>
      <c r="I70" s="690"/>
    </row>
    <row r="76" spans="5:9" ht="13.5">
      <c r="E76" s="17"/>
      <c r="F76" s="17"/>
      <c r="G76" s="17"/>
      <c r="H76" s="17"/>
      <c r="I76" s="17"/>
    </row>
  </sheetData>
  <mergeCells count="19">
    <mergeCell ref="F3:F4"/>
    <mergeCell ref="G3:G4"/>
    <mergeCell ref="H3:H4"/>
    <mergeCell ref="I3:I4"/>
    <mergeCell ref="C3:C4"/>
    <mergeCell ref="D3:D4"/>
    <mergeCell ref="E3:E4"/>
    <mergeCell ref="A3:B4"/>
    <mergeCell ref="A5:B5"/>
    <mergeCell ref="A7:B7"/>
    <mergeCell ref="A9:B9"/>
    <mergeCell ref="A16:B16"/>
    <mergeCell ref="A47:B47"/>
    <mergeCell ref="A53:B53"/>
    <mergeCell ref="A62:B62"/>
    <mergeCell ref="A23:B23"/>
    <mergeCell ref="A29:B29"/>
    <mergeCell ref="A39:B39"/>
    <mergeCell ref="A43:B43"/>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V34"/>
  <sheetViews>
    <sheetView workbookViewId="0" topLeftCell="A1">
      <selection activeCell="A1" sqref="A1"/>
    </sheetView>
  </sheetViews>
  <sheetFormatPr defaultColWidth="9.00390625" defaultRowHeight="13.5"/>
  <cols>
    <col min="1" max="1" width="2.625" style="99" customWidth="1"/>
    <col min="2" max="4" width="8.625" style="99" customWidth="1"/>
    <col min="5" max="5" width="10.125" style="99" bestFit="1" customWidth="1"/>
    <col min="6" max="8" width="8.625" style="99" customWidth="1"/>
    <col min="9" max="9" width="10.125" style="99" bestFit="1" customWidth="1"/>
    <col min="10" max="10" width="8.625" style="99" customWidth="1"/>
    <col min="11" max="11" width="10.125" style="99" bestFit="1" customWidth="1"/>
    <col min="12" max="12" width="10.625" style="99" customWidth="1"/>
    <col min="13" max="13" width="10.125" style="99" bestFit="1" customWidth="1"/>
    <col min="14" max="21" width="9.125" style="99" bestFit="1" customWidth="1"/>
    <col min="22" max="22" width="16.625" style="99" customWidth="1"/>
    <col min="23" max="16384" width="9.00390625" style="99" customWidth="1"/>
  </cols>
  <sheetData>
    <row r="2" spans="2:5" ht="14.25">
      <c r="B2" s="691" t="s">
        <v>1192</v>
      </c>
      <c r="C2" s="692"/>
      <c r="E2" s="693"/>
    </row>
    <row r="3" spans="2:13" ht="12">
      <c r="B3" s="694"/>
      <c r="C3" s="694"/>
      <c r="D3" s="694"/>
      <c r="E3" s="695"/>
      <c r="F3" s="695"/>
      <c r="G3" s="695"/>
      <c r="H3" s="695"/>
      <c r="I3" s="695"/>
      <c r="J3" s="694"/>
      <c r="K3" s="694"/>
      <c r="L3" s="694"/>
      <c r="M3" s="694"/>
    </row>
    <row r="4" spans="2:22" ht="12.75" thickBot="1">
      <c r="B4" s="696" t="s">
        <v>1170</v>
      </c>
      <c r="C4" s="696"/>
      <c r="D4" s="696"/>
      <c r="E4" s="697"/>
      <c r="F4" s="697"/>
      <c r="G4" s="697"/>
      <c r="H4" s="697"/>
      <c r="I4" s="697"/>
      <c r="J4" s="697"/>
      <c r="K4" s="698"/>
      <c r="M4" s="694"/>
      <c r="N4" s="699"/>
      <c r="O4" s="699"/>
      <c r="V4" s="103" t="s">
        <v>1171</v>
      </c>
    </row>
    <row r="5" spans="1:22" ht="13.5" customHeight="1" thickTop="1">
      <c r="A5" s="700"/>
      <c r="B5" s="701"/>
      <c r="C5" s="702"/>
      <c r="D5" s="703"/>
      <c r="E5" s="1474" t="s">
        <v>1172</v>
      </c>
      <c r="F5" s="1475"/>
      <c r="G5" s="1475"/>
      <c r="H5" s="1475"/>
      <c r="I5" s="1476"/>
      <c r="J5" s="704" t="s">
        <v>1173</v>
      </c>
      <c r="K5" s="1486" t="s">
        <v>1161</v>
      </c>
      <c r="L5" s="1487"/>
      <c r="M5" s="1487"/>
      <c r="N5" s="1488"/>
      <c r="O5" s="705" t="s">
        <v>1174</v>
      </c>
      <c r="P5" s="706"/>
      <c r="Q5" s="706"/>
      <c r="R5" s="706"/>
      <c r="S5" s="707" t="s">
        <v>1175</v>
      </c>
      <c r="T5" s="706"/>
      <c r="U5" s="708"/>
      <c r="V5" s="1463" t="s">
        <v>1176</v>
      </c>
    </row>
    <row r="6" spans="1:22" ht="13.5" customHeight="1">
      <c r="A6" s="700"/>
      <c r="B6" s="1468" t="s">
        <v>1177</v>
      </c>
      <c r="C6" s="1489"/>
      <c r="D6" s="710" t="s">
        <v>1162</v>
      </c>
      <c r="E6" s="1466" t="s">
        <v>748</v>
      </c>
      <c r="F6" s="1484" t="s">
        <v>1163</v>
      </c>
      <c r="G6" s="1484" t="s">
        <v>1164</v>
      </c>
      <c r="H6" s="1485" t="s">
        <v>1165</v>
      </c>
      <c r="I6" s="1484" t="s">
        <v>1178</v>
      </c>
      <c r="J6" s="711" t="s">
        <v>1179</v>
      </c>
      <c r="K6" s="1459" t="s">
        <v>1162</v>
      </c>
      <c r="L6" s="1459" t="s">
        <v>1163</v>
      </c>
      <c r="M6" s="1459" t="s">
        <v>1166</v>
      </c>
      <c r="N6" s="1472" t="s">
        <v>1180</v>
      </c>
      <c r="O6" s="1459" t="s">
        <v>1167</v>
      </c>
      <c r="P6" s="1459" t="s">
        <v>1181</v>
      </c>
      <c r="Q6" s="1457" t="s">
        <v>1168</v>
      </c>
      <c r="R6" s="1461" t="s">
        <v>1182</v>
      </c>
      <c r="S6" s="1470" t="s">
        <v>1162</v>
      </c>
      <c r="T6" s="1455" t="s">
        <v>1169</v>
      </c>
      <c r="U6" s="1455" t="s">
        <v>1183</v>
      </c>
      <c r="V6" s="1464"/>
    </row>
    <row r="7" spans="1:22" ht="12">
      <c r="A7" s="700"/>
      <c r="B7" s="713"/>
      <c r="C7" s="714"/>
      <c r="D7" s="715"/>
      <c r="E7" s="1467"/>
      <c r="F7" s="1460"/>
      <c r="G7" s="1460"/>
      <c r="H7" s="1456"/>
      <c r="I7" s="1460"/>
      <c r="J7" s="717" t="s">
        <v>1184</v>
      </c>
      <c r="K7" s="1460"/>
      <c r="L7" s="1460"/>
      <c r="M7" s="1460"/>
      <c r="N7" s="1473"/>
      <c r="O7" s="1460"/>
      <c r="P7" s="1460"/>
      <c r="Q7" s="1458"/>
      <c r="R7" s="1462"/>
      <c r="S7" s="1471"/>
      <c r="T7" s="1456"/>
      <c r="U7" s="1456"/>
      <c r="V7" s="1465"/>
    </row>
    <row r="8" spans="1:22" ht="13.5">
      <c r="A8" s="700"/>
      <c r="B8" s="1468" t="s">
        <v>1185</v>
      </c>
      <c r="C8" s="1469"/>
      <c r="D8" s="718">
        <f aca="true" t="shared" si="0" ref="D8:D17">E8+K8+O8+S8+J8</f>
        <v>445298</v>
      </c>
      <c r="E8" s="718">
        <f>SUM(F8:I8)</f>
        <v>174750</v>
      </c>
      <c r="F8" s="718">
        <v>14403</v>
      </c>
      <c r="G8" s="718">
        <v>106322</v>
      </c>
      <c r="H8" s="718">
        <v>429</v>
      </c>
      <c r="I8" s="718">
        <v>53596</v>
      </c>
      <c r="J8" s="718">
        <v>3598</v>
      </c>
      <c r="K8" s="718">
        <f>SUM(L8:N8)</f>
        <v>252184</v>
      </c>
      <c r="L8" s="718">
        <v>1635</v>
      </c>
      <c r="M8" s="718">
        <v>225475</v>
      </c>
      <c r="N8" s="718">
        <v>25074</v>
      </c>
      <c r="O8" s="718">
        <f>SUM(P8:R8)</f>
        <v>9614</v>
      </c>
      <c r="P8" s="718">
        <v>5129</v>
      </c>
      <c r="Q8" s="718">
        <v>4280</v>
      </c>
      <c r="R8" s="719">
        <v>205</v>
      </c>
      <c r="S8" s="720">
        <f>SUM(T8:U8)</f>
        <v>5152</v>
      </c>
      <c r="T8" s="718">
        <v>2805</v>
      </c>
      <c r="U8" s="718">
        <v>2347</v>
      </c>
      <c r="V8" s="710" t="s">
        <v>1186</v>
      </c>
    </row>
    <row r="9" spans="1:22" ht="13.5">
      <c r="A9" s="700"/>
      <c r="B9" s="1468">
        <v>54</v>
      </c>
      <c r="C9" s="1469"/>
      <c r="D9" s="721">
        <f t="shared" si="0"/>
        <v>472045</v>
      </c>
      <c r="E9" s="721">
        <v>183533</v>
      </c>
      <c r="F9" s="721">
        <v>15334</v>
      </c>
      <c r="G9" s="721">
        <v>108106</v>
      </c>
      <c r="H9" s="721">
        <v>467</v>
      </c>
      <c r="I9" s="721">
        <v>59626</v>
      </c>
      <c r="J9" s="721">
        <v>3638</v>
      </c>
      <c r="K9" s="721">
        <v>269044</v>
      </c>
      <c r="L9" s="721">
        <v>1904</v>
      </c>
      <c r="M9" s="721">
        <v>241584</v>
      </c>
      <c r="N9" s="721">
        <v>25556</v>
      </c>
      <c r="O9" s="721">
        <v>10328</v>
      </c>
      <c r="P9" s="721">
        <v>5490</v>
      </c>
      <c r="Q9" s="721">
        <v>4609</v>
      </c>
      <c r="R9" s="722">
        <v>229</v>
      </c>
      <c r="S9" s="723">
        <v>5502</v>
      </c>
      <c r="T9" s="721">
        <v>2985</v>
      </c>
      <c r="U9" s="721">
        <v>2517</v>
      </c>
      <c r="V9" s="710">
        <v>54</v>
      </c>
    </row>
    <row r="10" spans="1:22" ht="13.5">
      <c r="A10" s="700"/>
      <c r="B10" s="1468">
        <v>55</v>
      </c>
      <c r="C10" s="1479"/>
      <c r="D10" s="721">
        <f t="shared" si="0"/>
        <v>490695</v>
      </c>
      <c r="E10" s="721">
        <v>190794</v>
      </c>
      <c r="F10" s="721">
        <v>15547</v>
      </c>
      <c r="G10" s="721">
        <v>107474</v>
      </c>
      <c r="H10" s="721">
        <v>434</v>
      </c>
      <c r="I10" s="721">
        <v>67339</v>
      </c>
      <c r="J10" s="721">
        <v>3747</v>
      </c>
      <c r="K10" s="721">
        <v>279546</v>
      </c>
      <c r="L10" s="721">
        <v>1986</v>
      </c>
      <c r="M10" s="721">
        <v>252269</v>
      </c>
      <c r="N10" s="721">
        <v>25291</v>
      </c>
      <c r="O10" s="721">
        <v>10653</v>
      </c>
      <c r="P10" s="721">
        <v>5705</v>
      </c>
      <c r="Q10" s="721">
        <v>4687</v>
      </c>
      <c r="R10" s="722">
        <v>261</v>
      </c>
      <c r="S10" s="723">
        <v>5955</v>
      </c>
      <c r="T10" s="721">
        <v>3228</v>
      </c>
      <c r="U10" s="721">
        <v>2727</v>
      </c>
      <c r="V10" s="710">
        <v>55</v>
      </c>
    </row>
    <row r="11" spans="1:22" ht="13.5">
      <c r="A11" s="700"/>
      <c r="B11" s="1468">
        <v>56</v>
      </c>
      <c r="C11" s="1479"/>
      <c r="D11" s="721">
        <f t="shared" si="0"/>
        <v>509624</v>
      </c>
      <c r="E11" s="721">
        <v>198773</v>
      </c>
      <c r="F11" s="721">
        <v>15480</v>
      </c>
      <c r="G11" s="721">
        <v>105052</v>
      </c>
      <c r="H11" s="721">
        <v>432</v>
      </c>
      <c r="I11" s="721">
        <v>77809</v>
      </c>
      <c r="J11" s="721">
        <v>3781</v>
      </c>
      <c r="K11" s="721">
        <v>289245</v>
      </c>
      <c r="L11" s="721">
        <v>2096</v>
      </c>
      <c r="M11" s="721">
        <v>261258</v>
      </c>
      <c r="N11" s="721">
        <v>25891</v>
      </c>
      <c r="O11" s="721">
        <v>11014</v>
      </c>
      <c r="P11" s="721">
        <v>5790</v>
      </c>
      <c r="Q11" s="721">
        <v>4946</v>
      </c>
      <c r="R11" s="722">
        <v>278</v>
      </c>
      <c r="S11" s="723">
        <v>6811</v>
      </c>
      <c r="T11" s="721">
        <v>3661</v>
      </c>
      <c r="U11" s="721">
        <v>3150</v>
      </c>
      <c r="V11" s="710">
        <v>56</v>
      </c>
    </row>
    <row r="12" spans="1:22" ht="13.5">
      <c r="A12" s="700"/>
      <c r="B12" s="1468">
        <v>57</v>
      </c>
      <c r="C12" s="1479"/>
      <c r="D12" s="721">
        <f t="shared" si="0"/>
        <v>529602</v>
      </c>
      <c r="E12" s="721">
        <v>208548</v>
      </c>
      <c r="F12" s="721">
        <v>15495</v>
      </c>
      <c r="G12" s="721">
        <v>101857</v>
      </c>
      <c r="H12" s="721">
        <v>431</v>
      </c>
      <c r="I12" s="721">
        <v>90765</v>
      </c>
      <c r="J12" s="721">
        <v>3783</v>
      </c>
      <c r="K12" s="721">
        <v>297291</v>
      </c>
      <c r="L12" s="721">
        <v>2105</v>
      </c>
      <c r="M12" s="721">
        <v>268371</v>
      </c>
      <c r="N12" s="721">
        <v>26815</v>
      </c>
      <c r="O12" s="721">
        <v>11463</v>
      </c>
      <c r="P12" s="721">
        <v>5996</v>
      </c>
      <c r="Q12" s="721">
        <v>5167</v>
      </c>
      <c r="R12" s="722">
        <v>300</v>
      </c>
      <c r="S12" s="723">
        <v>8517</v>
      </c>
      <c r="T12" s="721">
        <v>4433</v>
      </c>
      <c r="U12" s="721">
        <v>4084</v>
      </c>
      <c r="V12" s="710">
        <v>57</v>
      </c>
    </row>
    <row r="13" spans="1:22" ht="13.5">
      <c r="A13" s="700"/>
      <c r="B13" s="1468">
        <v>58</v>
      </c>
      <c r="C13" s="1469"/>
      <c r="D13" s="721">
        <f t="shared" si="0"/>
        <v>547873</v>
      </c>
      <c r="E13" s="721">
        <v>218211</v>
      </c>
      <c r="F13" s="721">
        <v>15479</v>
      </c>
      <c r="G13" s="721">
        <v>97942</v>
      </c>
      <c r="H13" s="721">
        <v>419</v>
      </c>
      <c r="I13" s="721">
        <v>104371</v>
      </c>
      <c r="J13" s="721">
        <v>3742</v>
      </c>
      <c r="K13" s="721">
        <v>303004</v>
      </c>
      <c r="L13" s="721">
        <v>2179</v>
      </c>
      <c r="M13" s="721">
        <v>273253</v>
      </c>
      <c r="N13" s="721">
        <v>27572</v>
      </c>
      <c r="O13" s="721">
        <v>12050</v>
      </c>
      <c r="P13" s="721">
        <v>6320</v>
      </c>
      <c r="Q13" s="721">
        <v>5390</v>
      </c>
      <c r="R13" s="722">
        <v>340</v>
      </c>
      <c r="S13" s="723">
        <v>10866</v>
      </c>
      <c r="T13" s="721">
        <v>5317</v>
      </c>
      <c r="U13" s="721">
        <v>5549</v>
      </c>
      <c r="V13" s="710">
        <v>58</v>
      </c>
    </row>
    <row r="14" spans="1:22" ht="13.5">
      <c r="A14" s="700"/>
      <c r="B14" s="1468">
        <v>59</v>
      </c>
      <c r="C14" s="1469"/>
      <c r="D14" s="721">
        <f t="shared" si="0"/>
        <v>565771</v>
      </c>
      <c r="E14" s="721">
        <v>229257</v>
      </c>
      <c r="F14" s="721">
        <v>15639</v>
      </c>
      <c r="G14" s="721">
        <v>92697</v>
      </c>
      <c r="H14" s="721">
        <v>428</v>
      </c>
      <c r="I14" s="721">
        <v>120493</v>
      </c>
      <c r="J14" s="721">
        <v>3726</v>
      </c>
      <c r="K14" s="721">
        <v>306330</v>
      </c>
      <c r="L14" s="721">
        <v>2158</v>
      </c>
      <c r="M14" s="721">
        <v>276358</v>
      </c>
      <c r="N14" s="721">
        <v>27814</v>
      </c>
      <c r="O14" s="721">
        <v>13516</v>
      </c>
      <c r="P14" s="721">
        <v>7488</v>
      </c>
      <c r="Q14" s="721">
        <v>5648</v>
      </c>
      <c r="R14" s="722">
        <v>380</v>
      </c>
      <c r="S14" s="723">
        <v>12942</v>
      </c>
      <c r="T14" s="721">
        <v>6023</v>
      </c>
      <c r="U14" s="721">
        <v>6919</v>
      </c>
      <c r="V14" s="710">
        <v>59</v>
      </c>
    </row>
    <row r="15" spans="1:22" ht="13.5">
      <c r="A15" s="700"/>
      <c r="B15" s="1468">
        <v>60</v>
      </c>
      <c r="C15" s="1479"/>
      <c r="D15" s="721">
        <f t="shared" si="0"/>
        <v>584697</v>
      </c>
      <c r="E15" s="721">
        <v>242945</v>
      </c>
      <c r="F15" s="721">
        <v>15887</v>
      </c>
      <c r="G15" s="721">
        <v>89334</v>
      </c>
      <c r="H15" s="721">
        <v>405</v>
      </c>
      <c r="I15" s="721">
        <v>137319</v>
      </c>
      <c r="J15" s="721">
        <v>3685</v>
      </c>
      <c r="K15" s="721">
        <v>309587</v>
      </c>
      <c r="L15" s="721">
        <v>2172</v>
      </c>
      <c r="M15" s="721">
        <v>280455</v>
      </c>
      <c r="N15" s="721">
        <v>26960</v>
      </c>
      <c r="O15" s="721">
        <v>13981</v>
      </c>
      <c r="P15" s="721">
        <v>7720</v>
      </c>
      <c r="Q15" s="721">
        <v>5860</v>
      </c>
      <c r="R15" s="722">
        <v>401</v>
      </c>
      <c r="S15" s="723">
        <v>14499</v>
      </c>
      <c r="T15" s="721">
        <v>6510</v>
      </c>
      <c r="U15" s="721">
        <v>7989</v>
      </c>
      <c r="V15" s="710">
        <v>60</v>
      </c>
    </row>
    <row r="16" spans="1:22" ht="13.5">
      <c r="A16" s="700"/>
      <c r="B16" s="1468">
        <v>61</v>
      </c>
      <c r="C16" s="1479"/>
      <c r="D16" s="721">
        <f t="shared" si="0"/>
        <v>603660</v>
      </c>
      <c r="E16" s="721">
        <v>257332</v>
      </c>
      <c r="F16" s="721">
        <v>16325</v>
      </c>
      <c r="G16" s="721">
        <v>85998</v>
      </c>
      <c r="H16" s="721">
        <v>394</v>
      </c>
      <c r="I16" s="721">
        <v>154615</v>
      </c>
      <c r="J16" s="721">
        <v>3635</v>
      </c>
      <c r="K16" s="721">
        <v>312159</v>
      </c>
      <c r="L16" s="721">
        <v>2181</v>
      </c>
      <c r="M16" s="721">
        <v>284282</v>
      </c>
      <c r="N16" s="721">
        <v>25696</v>
      </c>
      <c r="O16" s="721">
        <v>14609</v>
      </c>
      <c r="P16" s="721">
        <v>8086</v>
      </c>
      <c r="Q16" s="721">
        <v>6095</v>
      </c>
      <c r="R16" s="722">
        <v>428</v>
      </c>
      <c r="S16" s="723">
        <v>15925</v>
      </c>
      <c r="T16" s="721">
        <v>6894</v>
      </c>
      <c r="U16" s="721">
        <v>9031</v>
      </c>
      <c r="V16" s="710">
        <v>61</v>
      </c>
    </row>
    <row r="17" spans="1:22" s="668" customFormat="1" ht="13.5" customHeight="1">
      <c r="A17" s="724"/>
      <c r="B17" s="1480">
        <v>62</v>
      </c>
      <c r="C17" s="1481"/>
      <c r="D17" s="725">
        <f t="shared" si="0"/>
        <v>628043</v>
      </c>
      <c r="E17" s="725">
        <v>273823</v>
      </c>
      <c r="F17" s="725">
        <v>17362</v>
      </c>
      <c r="G17" s="725">
        <v>84137</v>
      </c>
      <c r="H17" s="725">
        <v>396</v>
      </c>
      <c r="I17" s="725">
        <v>171928</v>
      </c>
      <c r="J17" s="725">
        <v>3589</v>
      </c>
      <c r="K17" s="725">
        <v>317630</v>
      </c>
      <c r="L17" s="725">
        <v>2399</v>
      </c>
      <c r="M17" s="725">
        <v>290125</v>
      </c>
      <c r="N17" s="725">
        <v>25106</v>
      </c>
      <c r="O17" s="725">
        <v>15335</v>
      </c>
      <c r="P17" s="725">
        <v>8489</v>
      </c>
      <c r="Q17" s="725">
        <v>6364</v>
      </c>
      <c r="R17" s="726">
        <v>482</v>
      </c>
      <c r="S17" s="727">
        <v>17666</v>
      </c>
      <c r="T17" s="725">
        <v>7263</v>
      </c>
      <c r="U17" s="725">
        <v>10403</v>
      </c>
      <c r="V17" s="728">
        <v>62</v>
      </c>
    </row>
    <row r="18" spans="1:22" ht="6" customHeight="1">
      <c r="A18" s="700"/>
      <c r="B18" s="709"/>
      <c r="C18" s="729"/>
      <c r="D18" s="721"/>
      <c r="E18" s="721"/>
      <c r="F18" s="721"/>
      <c r="G18" s="721"/>
      <c r="H18" s="721"/>
      <c r="I18" s="721"/>
      <c r="J18" s="721"/>
      <c r="K18" s="725"/>
      <c r="L18" s="721"/>
      <c r="M18" s="721"/>
      <c r="N18" s="721"/>
      <c r="O18" s="721"/>
      <c r="P18" s="721"/>
      <c r="Q18" s="721"/>
      <c r="R18" s="722"/>
      <c r="S18" s="723"/>
      <c r="T18" s="721"/>
      <c r="U18" s="721"/>
      <c r="V18" s="710"/>
    </row>
    <row r="19" spans="1:22" ht="13.5">
      <c r="A19" s="700"/>
      <c r="B19" s="1482" t="s">
        <v>1187</v>
      </c>
      <c r="C19" s="1483"/>
      <c r="D19" s="721">
        <f>E19+K19+O19+S19+J19</f>
        <v>618924</v>
      </c>
      <c r="E19" s="721">
        <v>268049</v>
      </c>
      <c r="F19" s="721">
        <v>12728</v>
      </c>
      <c r="G19" s="721">
        <v>83676</v>
      </c>
      <c r="H19" s="721">
        <v>150</v>
      </c>
      <c r="I19" s="721">
        <v>171495</v>
      </c>
      <c r="J19" s="721">
        <v>2750</v>
      </c>
      <c r="K19" s="721">
        <v>316026</v>
      </c>
      <c r="L19" s="721">
        <v>2363</v>
      </c>
      <c r="M19" s="721">
        <v>288557</v>
      </c>
      <c r="N19" s="721">
        <v>25106</v>
      </c>
      <c r="O19" s="721">
        <v>14433</v>
      </c>
      <c r="P19" s="721">
        <v>7616</v>
      </c>
      <c r="Q19" s="721">
        <v>6351</v>
      </c>
      <c r="R19" s="730">
        <v>466</v>
      </c>
      <c r="S19" s="723">
        <v>17666</v>
      </c>
      <c r="T19" s="731">
        <v>7263</v>
      </c>
      <c r="U19" s="721">
        <v>10403</v>
      </c>
      <c r="V19" s="732" t="s">
        <v>1187</v>
      </c>
    </row>
    <row r="20" spans="1:22" ht="13.5">
      <c r="A20" s="700"/>
      <c r="B20" s="1477" t="s">
        <v>1188</v>
      </c>
      <c r="C20" s="1478"/>
      <c r="D20" s="733">
        <f>E20+K20+O20+S20+J20</f>
        <v>9119</v>
      </c>
      <c r="E20" s="733">
        <v>5774</v>
      </c>
      <c r="F20" s="733">
        <v>4634</v>
      </c>
      <c r="G20" s="733">
        <v>461</v>
      </c>
      <c r="H20" s="733">
        <v>246</v>
      </c>
      <c r="I20" s="733">
        <v>433</v>
      </c>
      <c r="J20" s="733">
        <v>839</v>
      </c>
      <c r="K20" s="733">
        <v>1604</v>
      </c>
      <c r="L20" s="733">
        <v>36</v>
      </c>
      <c r="M20" s="733">
        <v>1568</v>
      </c>
      <c r="N20" s="733">
        <v>0</v>
      </c>
      <c r="O20" s="733">
        <v>902</v>
      </c>
      <c r="P20" s="733">
        <v>873</v>
      </c>
      <c r="Q20" s="733">
        <v>19</v>
      </c>
      <c r="R20" s="734">
        <v>16</v>
      </c>
      <c r="S20" s="735">
        <v>0</v>
      </c>
      <c r="T20" s="736">
        <v>0</v>
      </c>
      <c r="U20" s="733">
        <v>0</v>
      </c>
      <c r="V20" s="737" t="s">
        <v>1188</v>
      </c>
    </row>
    <row r="21" spans="1:11" ht="13.5" customHeight="1">
      <c r="A21" s="126"/>
      <c r="B21" s="99" t="s">
        <v>1189</v>
      </c>
      <c r="C21" s="126"/>
      <c r="D21" s="126"/>
      <c r="E21" s="126"/>
      <c r="F21" s="126"/>
      <c r="G21" s="126"/>
      <c r="H21" s="126"/>
      <c r="I21" s="126"/>
      <c r="J21" s="126"/>
      <c r="K21" s="126"/>
    </row>
    <row r="22" spans="1:11" ht="13.5" customHeight="1">
      <c r="A22" s="126"/>
      <c r="B22" s="99" t="s">
        <v>1190</v>
      </c>
      <c r="C22" s="126"/>
      <c r="D22" s="126"/>
      <c r="E22" s="126"/>
      <c r="F22" s="126"/>
      <c r="G22" s="126"/>
      <c r="H22" s="126"/>
      <c r="I22" s="126"/>
      <c r="J22" s="126"/>
      <c r="K22" s="126"/>
    </row>
    <row r="23" spans="1:11" ht="12" customHeight="1">
      <c r="A23" s="126"/>
      <c r="B23" s="126" t="s">
        <v>1191</v>
      </c>
      <c r="C23" s="126"/>
      <c r="D23" s="126"/>
      <c r="E23" s="126"/>
      <c r="F23" s="126"/>
      <c r="G23" s="126"/>
      <c r="H23" s="126"/>
      <c r="I23" s="126"/>
      <c r="J23" s="126"/>
      <c r="K23" s="126"/>
    </row>
    <row r="24" spans="1:11" ht="12">
      <c r="A24" s="126"/>
      <c r="B24" s="126"/>
      <c r="C24" s="126"/>
      <c r="D24" s="126"/>
      <c r="E24" s="126"/>
      <c r="F24" s="126"/>
      <c r="G24" s="126"/>
      <c r="H24" s="126"/>
      <c r="I24" s="126"/>
      <c r="J24" s="126"/>
      <c r="K24" s="126"/>
    </row>
    <row r="25" spans="1:11" ht="12">
      <c r="A25" s="126"/>
      <c r="B25" s="126"/>
      <c r="C25" s="126"/>
      <c r="D25" s="126"/>
      <c r="E25" s="126"/>
      <c r="F25" s="126"/>
      <c r="G25" s="126"/>
      <c r="H25" s="126"/>
      <c r="I25" s="126"/>
      <c r="J25" s="126"/>
      <c r="K25" s="126"/>
    </row>
    <row r="26" spans="1:11" ht="12">
      <c r="A26" s="126"/>
      <c r="B26" s="126"/>
      <c r="C26" s="126"/>
      <c r="D26" s="126"/>
      <c r="E26" s="126"/>
      <c r="F26" s="126"/>
      <c r="G26" s="126"/>
      <c r="H26" s="126"/>
      <c r="I26" s="126"/>
      <c r="J26" s="126"/>
      <c r="K26" s="126"/>
    </row>
    <row r="27" spans="1:21" ht="12">
      <c r="A27" s="126"/>
      <c r="B27" s="126"/>
      <c r="C27" s="126"/>
      <c r="D27" s="126"/>
      <c r="E27" s="126"/>
      <c r="F27" s="126"/>
      <c r="G27" s="126"/>
      <c r="H27" s="126"/>
      <c r="I27" s="126"/>
      <c r="J27" s="126"/>
      <c r="K27" s="126"/>
      <c r="U27" s="738"/>
    </row>
    <row r="28" spans="1:11" s="668" customFormat="1" ht="11.25">
      <c r="A28" s="645"/>
      <c r="B28" s="645"/>
      <c r="C28" s="645"/>
      <c r="D28" s="645"/>
      <c r="E28" s="645"/>
      <c r="F28" s="645"/>
      <c r="G28" s="645"/>
      <c r="H28" s="645"/>
      <c r="I28" s="645"/>
      <c r="J28" s="645"/>
      <c r="K28" s="645"/>
    </row>
    <row r="29" spans="1:11" ht="12">
      <c r="A29" s="126"/>
      <c r="B29" s="126"/>
      <c r="C29" s="126"/>
      <c r="D29" s="126"/>
      <c r="E29" s="126"/>
      <c r="F29" s="126"/>
      <c r="G29" s="126"/>
      <c r="H29" s="126"/>
      <c r="I29" s="126"/>
      <c r="J29" s="126"/>
      <c r="K29" s="126"/>
    </row>
    <row r="30" spans="1:11" ht="12">
      <c r="A30" s="126"/>
      <c r="B30" s="126"/>
      <c r="C30" s="126"/>
      <c r="D30" s="126"/>
      <c r="E30" s="126"/>
      <c r="F30" s="126"/>
      <c r="G30" s="126"/>
      <c r="H30" s="126"/>
      <c r="I30" s="126"/>
      <c r="J30" s="126"/>
      <c r="K30" s="126"/>
    </row>
    <row r="31" spans="1:11" ht="15" customHeight="1">
      <c r="A31" s="126"/>
      <c r="B31" s="126"/>
      <c r="C31" s="126"/>
      <c r="D31" s="126"/>
      <c r="E31" s="126"/>
      <c r="F31" s="126"/>
      <c r="G31" s="126"/>
      <c r="H31" s="126"/>
      <c r="I31" s="126"/>
      <c r="J31" s="126"/>
      <c r="K31" s="126"/>
    </row>
    <row r="32" spans="3:13" ht="12">
      <c r="C32" s="694"/>
      <c r="D32" s="694"/>
      <c r="E32" s="694"/>
      <c r="F32" s="694"/>
      <c r="G32" s="694"/>
      <c r="H32" s="694"/>
      <c r="I32" s="694"/>
      <c r="J32" s="694"/>
      <c r="K32" s="694"/>
      <c r="L32" s="694"/>
      <c r="M32" s="694"/>
    </row>
    <row r="34" ht="13.5" customHeight="1">
      <c r="B34" s="739"/>
    </row>
  </sheetData>
  <mergeCells count="32">
    <mergeCell ref="K5:N5"/>
    <mergeCell ref="F6:F7"/>
    <mergeCell ref="B13:C13"/>
    <mergeCell ref="B6:C6"/>
    <mergeCell ref="B10:C10"/>
    <mergeCell ref="B11:C11"/>
    <mergeCell ref="B12:C12"/>
    <mergeCell ref="M6:M7"/>
    <mergeCell ref="B20:C20"/>
    <mergeCell ref="L6:L7"/>
    <mergeCell ref="B14:C14"/>
    <mergeCell ref="B15:C15"/>
    <mergeCell ref="B16:C16"/>
    <mergeCell ref="B17:C17"/>
    <mergeCell ref="B19:C19"/>
    <mergeCell ref="G6:G7"/>
    <mergeCell ref="H6:H7"/>
    <mergeCell ref="I6:I7"/>
    <mergeCell ref="V5:V7"/>
    <mergeCell ref="K6:K7"/>
    <mergeCell ref="E6:E7"/>
    <mergeCell ref="B9:C9"/>
    <mergeCell ref="S6:S7"/>
    <mergeCell ref="B8:C8"/>
    <mergeCell ref="N6:N7"/>
    <mergeCell ref="E5:I5"/>
    <mergeCell ref="O6:O7"/>
    <mergeCell ref="T6:T7"/>
    <mergeCell ref="U6:U7"/>
    <mergeCell ref="Q6:Q7"/>
    <mergeCell ref="P6:P7"/>
    <mergeCell ref="R6:R7"/>
  </mergeCells>
  <printOptions/>
  <pageMargins left="0.2755905511811024" right="0.31496062992125984" top="0.5905511811023623" bottom="0.3937007874015748" header="0.2755905511811024" footer="0.1968503937007874"/>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2:N70"/>
  <sheetViews>
    <sheetView workbookViewId="0" topLeftCell="A1">
      <selection activeCell="A1" sqref="A1"/>
    </sheetView>
  </sheetViews>
  <sheetFormatPr defaultColWidth="9.00390625" defaultRowHeight="13.5"/>
  <cols>
    <col min="1" max="1" width="2.625" style="740" customWidth="1"/>
    <col min="2" max="2" width="2.00390625" style="740" customWidth="1"/>
    <col min="3" max="3" width="10.625" style="740" customWidth="1"/>
    <col min="4" max="4" width="8.625" style="742" customWidth="1"/>
    <col min="5" max="5" width="9.625" style="742" customWidth="1"/>
    <col min="6" max="6" width="13.625" style="742" customWidth="1"/>
    <col min="7" max="8" width="8.625" style="740" customWidth="1"/>
    <col min="9" max="9" width="13.625" style="740" customWidth="1"/>
    <col min="10" max="10" width="8.625" style="740" customWidth="1"/>
    <col min="11" max="11" width="2.125" style="740" customWidth="1"/>
    <col min="12" max="12" width="8.625" style="740" customWidth="1"/>
    <col min="13" max="13" width="2.125" style="740" customWidth="1"/>
    <col min="14" max="14" width="13.375" style="740" customWidth="1"/>
    <col min="15" max="16384" width="9.00390625" style="740" customWidth="1"/>
  </cols>
  <sheetData>
    <row r="2" spans="2:14" ht="15" customHeight="1">
      <c r="B2" s="741" t="s">
        <v>1613</v>
      </c>
      <c r="F2" s="743"/>
      <c r="G2" s="744"/>
      <c r="H2" s="744"/>
      <c r="I2" s="745"/>
      <c r="J2" s="744"/>
      <c r="K2" s="744"/>
      <c r="L2" s="744"/>
      <c r="M2" s="744"/>
      <c r="N2" s="744"/>
    </row>
    <row r="3" spans="3:14" ht="13.5" customHeight="1" thickBot="1">
      <c r="C3" s="746"/>
      <c r="D3" s="747"/>
      <c r="E3" s="747"/>
      <c r="F3" s="747"/>
      <c r="G3" s="746"/>
      <c r="H3" s="746"/>
      <c r="I3" s="746"/>
      <c r="J3" s="748"/>
      <c r="K3" s="748"/>
      <c r="L3" s="748"/>
      <c r="M3" s="748"/>
      <c r="N3" s="749" t="s">
        <v>1607</v>
      </c>
    </row>
    <row r="4" spans="2:14" s="750" customFormat="1" ht="13.5" customHeight="1" thickTop="1">
      <c r="B4" s="1496" t="s">
        <v>1608</v>
      </c>
      <c r="C4" s="1497"/>
      <c r="D4" s="1513" t="s">
        <v>1193</v>
      </c>
      <c r="E4" s="1514"/>
      <c r="F4" s="1514"/>
      <c r="G4" s="1508" t="s">
        <v>1194</v>
      </c>
      <c r="H4" s="1509"/>
      <c r="I4" s="1510"/>
      <c r="J4" s="1508" t="s">
        <v>1195</v>
      </c>
      <c r="K4" s="1509"/>
      <c r="L4" s="1509"/>
      <c r="M4" s="1509"/>
      <c r="N4" s="1510"/>
    </row>
    <row r="5" spans="2:14" s="750" customFormat="1" ht="13.5" customHeight="1">
      <c r="B5" s="1498"/>
      <c r="C5" s="1499"/>
      <c r="D5" s="1515" t="s">
        <v>1196</v>
      </c>
      <c r="E5" s="1517" t="s">
        <v>973</v>
      </c>
      <c r="F5" s="751" t="s">
        <v>1197</v>
      </c>
      <c r="G5" s="1490" t="s">
        <v>1196</v>
      </c>
      <c r="H5" s="1511" t="s">
        <v>973</v>
      </c>
      <c r="I5" s="752" t="s">
        <v>1197</v>
      </c>
      <c r="J5" s="1490" t="s">
        <v>1196</v>
      </c>
      <c r="K5" s="1492" t="s">
        <v>973</v>
      </c>
      <c r="L5" s="1493"/>
      <c r="M5" s="1504" t="s">
        <v>1197</v>
      </c>
      <c r="N5" s="1505"/>
    </row>
    <row r="6" spans="2:14" s="750" customFormat="1" ht="13.5" customHeight="1">
      <c r="B6" s="1500"/>
      <c r="C6" s="1501"/>
      <c r="D6" s="1516"/>
      <c r="E6" s="1518"/>
      <c r="F6" s="753" t="s">
        <v>1198</v>
      </c>
      <c r="G6" s="1491"/>
      <c r="H6" s="1512"/>
      <c r="I6" s="754" t="s">
        <v>1198</v>
      </c>
      <c r="J6" s="1491"/>
      <c r="K6" s="1494"/>
      <c r="L6" s="1495"/>
      <c r="M6" s="1506" t="s">
        <v>1198</v>
      </c>
      <c r="N6" s="1507"/>
    </row>
    <row r="7" spans="2:14" s="750" customFormat="1" ht="13.5" customHeight="1">
      <c r="B7" s="1502" t="s">
        <v>950</v>
      </c>
      <c r="C7" s="1503"/>
      <c r="D7" s="757">
        <f>+G7+J7</f>
        <v>25008</v>
      </c>
      <c r="E7" s="758">
        <f>+H7+L7</f>
        <v>104707</v>
      </c>
      <c r="F7" s="758">
        <f>+I7+N7</f>
        <v>280588191</v>
      </c>
      <c r="G7" s="759">
        <v>4058</v>
      </c>
      <c r="H7" s="759">
        <v>31891</v>
      </c>
      <c r="I7" s="759">
        <v>182652045</v>
      </c>
      <c r="J7" s="759">
        <v>20950</v>
      </c>
      <c r="K7" s="759"/>
      <c r="L7" s="759">
        <v>72816</v>
      </c>
      <c r="M7" s="759"/>
      <c r="N7" s="760">
        <v>97936146</v>
      </c>
    </row>
    <row r="8" spans="2:14" s="750" customFormat="1" ht="9.75" customHeight="1">
      <c r="B8" s="755"/>
      <c r="C8" s="756"/>
      <c r="D8" s="761"/>
      <c r="E8" s="762"/>
      <c r="F8" s="762"/>
      <c r="G8" s="763"/>
      <c r="H8" s="763"/>
      <c r="I8" s="763"/>
      <c r="J8" s="763"/>
      <c r="K8" s="763"/>
      <c r="L8" s="763"/>
      <c r="M8" s="763"/>
      <c r="N8" s="764"/>
    </row>
    <row r="9" spans="2:14" s="765" customFormat="1" ht="13.5" customHeight="1">
      <c r="B9" s="1521" t="s">
        <v>1609</v>
      </c>
      <c r="C9" s="1520"/>
      <c r="D9" s="767">
        <f aca="true" t="shared" si="0" ref="D9:J9">SUM(D11:D12)</f>
        <v>23649</v>
      </c>
      <c r="E9" s="768">
        <f t="shared" si="0"/>
        <v>100103</v>
      </c>
      <c r="F9" s="768">
        <f t="shared" si="0"/>
        <v>291042135</v>
      </c>
      <c r="G9" s="769">
        <f t="shared" si="0"/>
        <v>3862</v>
      </c>
      <c r="H9" s="769">
        <f t="shared" si="0"/>
        <v>29935</v>
      </c>
      <c r="I9" s="769">
        <f t="shared" si="0"/>
        <v>188561099</v>
      </c>
      <c r="J9" s="769">
        <f t="shared" si="0"/>
        <v>19787</v>
      </c>
      <c r="K9" s="769"/>
      <c r="L9" s="769">
        <f>SUM(L11:L12)</f>
        <v>70168</v>
      </c>
      <c r="M9" s="769"/>
      <c r="N9" s="770">
        <f>SUM(N11:N12)</f>
        <v>102481036</v>
      </c>
    </row>
    <row r="10" spans="2:14" s="765" customFormat="1" ht="9.75" customHeight="1">
      <c r="B10" s="771"/>
      <c r="C10" s="766"/>
      <c r="D10" s="772"/>
      <c r="E10" s="773"/>
      <c r="F10" s="773"/>
      <c r="G10" s="774"/>
      <c r="H10" s="774"/>
      <c r="I10" s="774"/>
      <c r="J10" s="774"/>
      <c r="K10" s="774"/>
      <c r="L10" s="774"/>
      <c r="M10" s="774"/>
      <c r="N10" s="775"/>
    </row>
    <row r="11" spans="2:14" s="765" customFormat="1" ht="13.5" customHeight="1">
      <c r="B11" s="1519" t="s">
        <v>672</v>
      </c>
      <c r="C11" s="1520"/>
      <c r="D11" s="767">
        <f aca="true" t="shared" si="1" ref="D11:J11">SUM(D19:D33)</f>
        <v>17574</v>
      </c>
      <c r="E11" s="768">
        <f t="shared" si="1"/>
        <v>82711</v>
      </c>
      <c r="F11" s="768">
        <f t="shared" si="1"/>
        <v>257825889</v>
      </c>
      <c r="G11" s="769">
        <f t="shared" si="1"/>
        <v>3425</v>
      </c>
      <c r="H11" s="769">
        <f t="shared" si="1"/>
        <v>28086</v>
      </c>
      <c r="I11" s="769">
        <f t="shared" si="1"/>
        <v>175196492</v>
      </c>
      <c r="J11" s="769">
        <f t="shared" si="1"/>
        <v>14149</v>
      </c>
      <c r="K11" s="769"/>
      <c r="L11" s="769">
        <f>SUM(L19:L33)</f>
        <v>54625</v>
      </c>
      <c r="M11" s="769"/>
      <c r="N11" s="770">
        <f>SUM(N19:N33)</f>
        <v>82629397</v>
      </c>
    </row>
    <row r="12" spans="2:14" s="765" customFormat="1" ht="13.5" customHeight="1">
      <c r="B12" s="1519" t="s">
        <v>674</v>
      </c>
      <c r="C12" s="1520"/>
      <c r="D12" s="767">
        <f>SUM(D35:D68)</f>
        <v>6075</v>
      </c>
      <c r="E12" s="768">
        <f>SUM(E35:E68)</f>
        <v>17392</v>
      </c>
      <c r="F12" s="768">
        <f>SUM(F35:F68)</f>
        <v>33216246</v>
      </c>
      <c r="G12" s="769">
        <f>SUM(G35:G68)</f>
        <v>437</v>
      </c>
      <c r="H12" s="769">
        <v>1849</v>
      </c>
      <c r="I12" s="769">
        <v>13364607</v>
      </c>
      <c r="J12" s="769">
        <f>SUM(J35:J68)</f>
        <v>5638</v>
      </c>
      <c r="K12" s="769"/>
      <c r="L12" s="769">
        <v>15543</v>
      </c>
      <c r="M12" s="769"/>
      <c r="N12" s="770">
        <v>19851639</v>
      </c>
    </row>
    <row r="13" spans="2:14" s="765" customFormat="1" ht="9.75" customHeight="1">
      <c r="B13" s="771"/>
      <c r="C13" s="766"/>
      <c r="D13" s="767"/>
      <c r="E13" s="768"/>
      <c r="F13" s="768"/>
      <c r="G13" s="769"/>
      <c r="H13" s="769"/>
      <c r="I13" s="769"/>
      <c r="J13" s="769"/>
      <c r="K13" s="769"/>
      <c r="L13" s="769"/>
      <c r="M13" s="769"/>
      <c r="N13" s="770"/>
    </row>
    <row r="14" spans="2:14" s="765" customFormat="1" ht="13.5" customHeight="1">
      <c r="B14" s="1519" t="s">
        <v>678</v>
      </c>
      <c r="C14" s="1520"/>
      <c r="D14" s="767">
        <f aca="true" t="shared" si="2" ref="D14:J14">+D19+D25+D26+D27+D30+D31+D32+D35+D36+D37+D38+D39+D40+D41</f>
        <v>10282</v>
      </c>
      <c r="E14" s="768">
        <f t="shared" si="2"/>
        <v>47381</v>
      </c>
      <c r="F14" s="768">
        <f t="shared" si="2"/>
        <v>161208281</v>
      </c>
      <c r="G14" s="769">
        <f t="shared" si="2"/>
        <v>1903</v>
      </c>
      <c r="H14" s="769">
        <f t="shared" si="2"/>
        <v>16503</v>
      </c>
      <c r="I14" s="769">
        <f t="shared" si="2"/>
        <v>114985419</v>
      </c>
      <c r="J14" s="769">
        <f t="shared" si="2"/>
        <v>8379</v>
      </c>
      <c r="K14" s="769"/>
      <c r="L14" s="769">
        <f>+L19+L25+L26+L27+L30+L31+L32+L35+L36+L37+L38+L39+L40+L41</f>
        <v>30878</v>
      </c>
      <c r="M14" s="769"/>
      <c r="N14" s="770">
        <f>+N19+N25+N26+N27+N30+N31+N32+N35+N36+N37+N38+N39+N40+N41</f>
        <v>46222862</v>
      </c>
    </row>
    <row r="15" spans="2:14" s="765" customFormat="1" ht="13.5" customHeight="1">
      <c r="B15" s="1519" t="s">
        <v>680</v>
      </c>
      <c r="C15" s="1520"/>
      <c r="D15" s="767">
        <f>+D24+D43+D44+D45+D46+D47+D48+D49</f>
        <v>1856</v>
      </c>
      <c r="E15" s="768">
        <f>+E24+E43+E44+E45+E46+E47+E48+E49</f>
        <v>6548</v>
      </c>
      <c r="F15" s="768">
        <f>+F24+F43+F44+F45+F46+F47+F48+F49</f>
        <v>16945434</v>
      </c>
      <c r="G15" s="769">
        <f>+G24+G43+G44+G45+G46+G47+G48+G49</f>
        <v>221</v>
      </c>
      <c r="H15" s="769">
        <v>1303</v>
      </c>
      <c r="I15" s="769">
        <v>8786358</v>
      </c>
      <c r="J15" s="769">
        <f>+J24+J43+J44+J45+J46+J47+J48+J49</f>
        <v>1635</v>
      </c>
      <c r="K15" s="769"/>
      <c r="L15" s="769">
        <v>5245</v>
      </c>
      <c r="M15" s="769"/>
      <c r="N15" s="770">
        <v>8159076</v>
      </c>
    </row>
    <row r="16" spans="2:14" s="765" customFormat="1" ht="13.5" customHeight="1">
      <c r="B16" s="1519" t="s">
        <v>682</v>
      </c>
      <c r="C16" s="1520"/>
      <c r="D16" s="767">
        <f aca="true" t="shared" si="3" ref="D16:J16">+D20+D29+D33+D51+D52+D53+D54+D55</f>
        <v>4652</v>
      </c>
      <c r="E16" s="768">
        <f t="shared" si="3"/>
        <v>18304</v>
      </c>
      <c r="F16" s="768">
        <f t="shared" si="3"/>
        <v>42545757</v>
      </c>
      <c r="G16" s="769">
        <f t="shared" si="3"/>
        <v>669</v>
      </c>
      <c r="H16" s="769">
        <f t="shared" si="3"/>
        <v>4214</v>
      </c>
      <c r="I16" s="769">
        <f t="shared" si="3"/>
        <v>22340115</v>
      </c>
      <c r="J16" s="769">
        <f t="shared" si="3"/>
        <v>3983</v>
      </c>
      <c r="K16" s="769"/>
      <c r="L16" s="769">
        <f>+L20+L29+L33+L51+L52+L53+L54+L55</f>
        <v>14090</v>
      </c>
      <c r="M16" s="769"/>
      <c r="N16" s="770">
        <f>+N20+N29+N33+N51+N52+N53+N54+N55</f>
        <v>20205642</v>
      </c>
    </row>
    <row r="17" spans="2:14" s="765" customFormat="1" ht="13.5" customHeight="1">
      <c r="B17" s="1519" t="s">
        <v>684</v>
      </c>
      <c r="C17" s="1520"/>
      <c r="D17" s="767">
        <f>+D21+D22+D57+D58+D59+D60+D61+D62+D63+D64+D65+D66+D67+D68</f>
        <v>6859</v>
      </c>
      <c r="E17" s="768">
        <f>+E21+E22+E57+E58+E59+E60+E61+E62+E63+E64+E65+E66+E67+E68</f>
        <v>27870</v>
      </c>
      <c r="F17" s="768">
        <f>+F21+F22+F57+F58+F59+F60+F61+F62+F63+F64+F65+F66+F67+F68</f>
        <v>70342663</v>
      </c>
      <c r="G17" s="769">
        <f>+G21+G22+G57+G58+G59+G60+G61+G62+G63+G64+G65+G66+G67+G68</f>
        <v>1069</v>
      </c>
      <c r="H17" s="769">
        <v>7915</v>
      </c>
      <c r="I17" s="769">
        <v>42449207</v>
      </c>
      <c r="J17" s="769">
        <f>+J21+J22+J57+J58+J59+J60+J61+J62+J63+J64+J65+J66+J67+J68</f>
        <v>5790</v>
      </c>
      <c r="K17" s="769"/>
      <c r="L17" s="769">
        <v>19955</v>
      </c>
      <c r="M17" s="769"/>
      <c r="N17" s="770">
        <v>27893456</v>
      </c>
    </row>
    <row r="18" spans="2:14" s="750" customFormat="1" ht="9.75" customHeight="1">
      <c r="B18" s="776"/>
      <c r="C18" s="777" t="s">
        <v>1199</v>
      </c>
      <c r="D18" s="761"/>
      <c r="E18" s="762"/>
      <c r="F18" s="778"/>
      <c r="G18" s="763"/>
      <c r="H18" s="763"/>
      <c r="I18" s="763"/>
      <c r="J18" s="763"/>
      <c r="K18" s="763"/>
      <c r="L18" s="763"/>
      <c r="M18" s="763"/>
      <c r="N18" s="764"/>
    </row>
    <row r="19" spans="2:14" s="750" customFormat="1" ht="12" customHeight="1">
      <c r="B19" s="776"/>
      <c r="C19" s="756" t="s">
        <v>686</v>
      </c>
      <c r="D19" s="757">
        <f>+G19+J19</f>
        <v>4762</v>
      </c>
      <c r="E19" s="779">
        <f>+H19+L19</f>
        <v>28039</v>
      </c>
      <c r="F19" s="779">
        <f>+I19+N19</f>
        <v>111403129</v>
      </c>
      <c r="G19" s="780">
        <v>1262</v>
      </c>
      <c r="H19" s="780">
        <v>12960</v>
      </c>
      <c r="I19" s="780">
        <v>87272485</v>
      </c>
      <c r="J19" s="780">
        <v>3500</v>
      </c>
      <c r="K19" s="780"/>
      <c r="L19" s="780">
        <v>15079</v>
      </c>
      <c r="M19" s="780"/>
      <c r="N19" s="781">
        <v>24130644</v>
      </c>
    </row>
    <row r="20" spans="2:14" s="750" customFormat="1" ht="12" customHeight="1">
      <c r="B20" s="776"/>
      <c r="C20" s="756" t="s">
        <v>688</v>
      </c>
      <c r="D20" s="757">
        <f>+G20+J20</f>
        <v>1794</v>
      </c>
      <c r="E20" s="779">
        <f>+H20+L20</f>
        <v>8693</v>
      </c>
      <c r="F20" s="779">
        <f>+I20+N20</f>
        <v>18856819</v>
      </c>
      <c r="G20" s="780">
        <v>366</v>
      </c>
      <c r="H20" s="780">
        <v>2764</v>
      </c>
      <c r="I20" s="780">
        <v>10306516</v>
      </c>
      <c r="J20" s="780">
        <v>1428</v>
      </c>
      <c r="K20" s="780"/>
      <c r="L20" s="780">
        <v>5929</v>
      </c>
      <c r="M20" s="780"/>
      <c r="N20" s="781">
        <v>8550303</v>
      </c>
    </row>
    <row r="21" spans="2:14" s="750" customFormat="1" ht="12" customHeight="1">
      <c r="B21" s="776"/>
      <c r="C21" s="756" t="s">
        <v>689</v>
      </c>
      <c r="D21" s="757">
        <f>+G21+J21</f>
        <v>2269</v>
      </c>
      <c r="E21" s="779">
        <f>+H21+L21</f>
        <v>9873</v>
      </c>
      <c r="F21" s="779">
        <f>+I21+N21</f>
        <v>20266030</v>
      </c>
      <c r="G21" s="780">
        <v>380</v>
      </c>
      <c r="H21" s="780">
        <v>2739</v>
      </c>
      <c r="I21" s="780">
        <v>10136706</v>
      </c>
      <c r="J21" s="780">
        <v>1889</v>
      </c>
      <c r="K21" s="780"/>
      <c r="L21" s="780">
        <v>7134</v>
      </c>
      <c r="M21" s="780"/>
      <c r="N21" s="781">
        <v>10129324</v>
      </c>
    </row>
    <row r="22" spans="2:14" s="750" customFormat="1" ht="12" customHeight="1">
      <c r="B22" s="776"/>
      <c r="C22" s="756" t="s">
        <v>691</v>
      </c>
      <c r="D22" s="757">
        <f>+G22+J22</f>
        <v>2420</v>
      </c>
      <c r="E22" s="779">
        <f>+H22+L22</f>
        <v>11828</v>
      </c>
      <c r="F22" s="779">
        <f>+I22+N22</f>
        <v>40144991</v>
      </c>
      <c r="G22" s="780">
        <v>523</v>
      </c>
      <c r="H22" s="780">
        <v>4333</v>
      </c>
      <c r="I22" s="780">
        <v>29115681</v>
      </c>
      <c r="J22" s="780">
        <v>1897</v>
      </c>
      <c r="K22" s="780"/>
      <c r="L22" s="780">
        <v>7495</v>
      </c>
      <c r="M22" s="780"/>
      <c r="N22" s="781">
        <v>11029310</v>
      </c>
    </row>
    <row r="23" spans="2:14" s="750" customFormat="1" ht="9.75" customHeight="1">
      <c r="B23" s="776"/>
      <c r="C23" s="756"/>
      <c r="D23" s="782"/>
      <c r="E23" s="783"/>
      <c r="F23" s="783"/>
      <c r="G23" s="784"/>
      <c r="H23" s="784"/>
      <c r="I23" s="784"/>
      <c r="J23" s="784"/>
      <c r="K23" s="784"/>
      <c r="L23" s="784"/>
      <c r="M23" s="784"/>
      <c r="N23" s="785"/>
    </row>
    <row r="24" spans="2:14" s="750" customFormat="1" ht="12" customHeight="1">
      <c r="B24" s="776"/>
      <c r="C24" s="756" t="s">
        <v>694</v>
      </c>
      <c r="D24" s="757">
        <f>+G24+J24</f>
        <v>976</v>
      </c>
      <c r="E24" s="779">
        <f>+H24+L24</f>
        <v>4191</v>
      </c>
      <c r="F24" s="779">
        <f>+I24+N24</f>
        <v>13713667</v>
      </c>
      <c r="G24" s="780">
        <v>202</v>
      </c>
      <c r="H24" s="780">
        <v>1237</v>
      </c>
      <c r="I24" s="780">
        <v>8676971</v>
      </c>
      <c r="J24" s="780">
        <v>774</v>
      </c>
      <c r="K24" s="780"/>
      <c r="L24" s="780">
        <v>2954</v>
      </c>
      <c r="M24" s="780"/>
      <c r="N24" s="781">
        <v>5036696</v>
      </c>
    </row>
    <row r="25" spans="2:14" s="750" customFormat="1" ht="12" customHeight="1">
      <c r="B25" s="776"/>
      <c r="C25" s="756" t="s">
        <v>695</v>
      </c>
      <c r="D25" s="757">
        <f>+G25+J25</f>
        <v>763</v>
      </c>
      <c r="E25" s="779">
        <f>+H25+L25</f>
        <v>2954</v>
      </c>
      <c r="F25" s="779">
        <f>+I25+N25</f>
        <v>5869940</v>
      </c>
      <c r="G25" s="780">
        <v>112</v>
      </c>
      <c r="H25" s="780">
        <v>645</v>
      </c>
      <c r="I25" s="780">
        <v>2251516</v>
      </c>
      <c r="J25" s="780">
        <v>651</v>
      </c>
      <c r="K25" s="780"/>
      <c r="L25" s="780">
        <v>2309</v>
      </c>
      <c r="M25" s="780"/>
      <c r="N25" s="781">
        <v>3618424</v>
      </c>
    </row>
    <row r="26" spans="2:14" s="750" customFormat="1" ht="12" customHeight="1">
      <c r="B26" s="776"/>
      <c r="C26" s="756" t="s">
        <v>697</v>
      </c>
      <c r="D26" s="757">
        <f>+G26+J26</f>
        <v>595</v>
      </c>
      <c r="E26" s="779">
        <f>+H26+L26</f>
        <v>2042</v>
      </c>
      <c r="F26" s="779">
        <f>+I26+N26</f>
        <v>3240213</v>
      </c>
      <c r="G26" s="780">
        <v>62</v>
      </c>
      <c r="H26" s="780">
        <v>280</v>
      </c>
      <c r="I26" s="780">
        <v>844789</v>
      </c>
      <c r="J26" s="780">
        <v>533</v>
      </c>
      <c r="K26" s="780"/>
      <c r="L26" s="780">
        <v>1762</v>
      </c>
      <c r="M26" s="780"/>
      <c r="N26" s="781">
        <v>2395424</v>
      </c>
    </row>
    <row r="27" spans="2:14" s="750" customFormat="1" ht="12" customHeight="1">
      <c r="B27" s="776"/>
      <c r="C27" s="756" t="s">
        <v>699</v>
      </c>
      <c r="D27" s="757">
        <f>+G27+J27</f>
        <v>559</v>
      </c>
      <c r="E27" s="779">
        <f>+H27+L27</f>
        <v>1841</v>
      </c>
      <c r="F27" s="779">
        <f>+I27+N27</f>
        <v>3488835</v>
      </c>
      <c r="G27" s="780">
        <v>59</v>
      </c>
      <c r="H27" s="780">
        <v>308</v>
      </c>
      <c r="I27" s="780">
        <v>1402426</v>
      </c>
      <c r="J27" s="780">
        <v>500</v>
      </c>
      <c r="K27" s="780"/>
      <c r="L27" s="780">
        <v>1533</v>
      </c>
      <c r="M27" s="780"/>
      <c r="N27" s="781">
        <v>2086409</v>
      </c>
    </row>
    <row r="28" spans="2:14" s="750" customFormat="1" ht="9.75" customHeight="1">
      <c r="B28" s="776"/>
      <c r="C28" s="756"/>
      <c r="D28" s="782"/>
      <c r="E28" s="783"/>
      <c r="F28" s="783"/>
      <c r="G28" s="784"/>
      <c r="H28" s="784"/>
      <c r="I28" s="784"/>
      <c r="J28" s="784"/>
      <c r="K28" s="784"/>
      <c r="L28" s="784"/>
      <c r="M28" s="784"/>
      <c r="N28" s="785"/>
    </row>
    <row r="29" spans="2:14" s="750" customFormat="1" ht="12" customHeight="1">
      <c r="B29" s="776"/>
      <c r="C29" s="756" t="s">
        <v>702</v>
      </c>
      <c r="D29" s="757">
        <f>+G29+J29</f>
        <v>651</v>
      </c>
      <c r="E29" s="779">
        <f>+H29+L29</f>
        <v>2520</v>
      </c>
      <c r="F29" s="779">
        <f>+I29+N29</f>
        <v>5413080</v>
      </c>
      <c r="G29" s="780">
        <v>89</v>
      </c>
      <c r="H29" s="780">
        <v>515</v>
      </c>
      <c r="I29" s="780">
        <v>2243057</v>
      </c>
      <c r="J29" s="780">
        <v>562</v>
      </c>
      <c r="K29" s="780"/>
      <c r="L29" s="780">
        <v>2005</v>
      </c>
      <c r="M29" s="780"/>
      <c r="N29" s="781">
        <v>3170023</v>
      </c>
    </row>
    <row r="30" spans="2:14" s="750" customFormat="1" ht="12" customHeight="1">
      <c r="B30" s="776"/>
      <c r="C30" s="756" t="s">
        <v>704</v>
      </c>
      <c r="D30" s="757">
        <f>+G30+J30</f>
        <v>978</v>
      </c>
      <c r="E30" s="779">
        <f>+H30+L30</f>
        <v>4303</v>
      </c>
      <c r="F30" s="779">
        <f>+I30+N30</f>
        <v>24113894</v>
      </c>
      <c r="G30" s="780">
        <v>162</v>
      </c>
      <c r="H30" s="780">
        <v>1267</v>
      </c>
      <c r="I30" s="780">
        <v>19171565</v>
      </c>
      <c r="J30" s="780">
        <v>816</v>
      </c>
      <c r="K30" s="780"/>
      <c r="L30" s="780">
        <v>3036</v>
      </c>
      <c r="M30" s="780"/>
      <c r="N30" s="781">
        <v>4942329</v>
      </c>
    </row>
    <row r="31" spans="2:14" s="750" customFormat="1" ht="12" customHeight="1">
      <c r="B31" s="776"/>
      <c r="C31" s="756" t="s">
        <v>706</v>
      </c>
      <c r="D31" s="757">
        <f>+G31+J31</f>
        <v>621</v>
      </c>
      <c r="E31" s="779">
        <f>+H31+L31</f>
        <v>2297</v>
      </c>
      <c r="F31" s="779">
        <f>+I31+N31</f>
        <v>4386087</v>
      </c>
      <c r="G31" s="780">
        <v>73</v>
      </c>
      <c r="H31" s="780">
        <v>434</v>
      </c>
      <c r="I31" s="780">
        <v>1791944</v>
      </c>
      <c r="J31" s="780">
        <v>548</v>
      </c>
      <c r="K31" s="780"/>
      <c r="L31" s="780">
        <v>1863</v>
      </c>
      <c r="M31" s="780"/>
      <c r="N31" s="781">
        <v>2594143</v>
      </c>
    </row>
    <row r="32" spans="2:14" s="750" customFormat="1" ht="12" customHeight="1">
      <c r="B32" s="776"/>
      <c r="C32" s="756" t="s">
        <v>708</v>
      </c>
      <c r="D32" s="757">
        <f>+G32+J32</f>
        <v>423</v>
      </c>
      <c r="E32" s="779">
        <f>+H32+L32</f>
        <v>1276</v>
      </c>
      <c r="F32" s="779">
        <f>+I32+N32</f>
        <v>1768403</v>
      </c>
      <c r="G32" s="780">
        <v>22</v>
      </c>
      <c r="H32" s="780">
        <v>56</v>
      </c>
      <c r="I32" s="780">
        <v>88243</v>
      </c>
      <c r="J32" s="780">
        <v>401</v>
      </c>
      <c r="K32" s="780"/>
      <c r="L32" s="780">
        <v>1220</v>
      </c>
      <c r="M32" s="780"/>
      <c r="N32" s="781">
        <v>1680160</v>
      </c>
    </row>
    <row r="33" spans="2:14" s="750" customFormat="1" ht="12" customHeight="1">
      <c r="B33" s="776"/>
      <c r="C33" s="756" t="s">
        <v>709</v>
      </c>
      <c r="D33" s="757">
        <f>+G33+J33</f>
        <v>763</v>
      </c>
      <c r="E33" s="779">
        <f>+H33+L33</f>
        <v>2854</v>
      </c>
      <c r="F33" s="779">
        <f>+I33+N33</f>
        <v>5160801</v>
      </c>
      <c r="G33" s="780">
        <v>113</v>
      </c>
      <c r="H33" s="780">
        <v>548</v>
      </c>
      <c r="I33" s="780">
        <v>1894593</v>
      </c>
      <c r="J33" s="780">
        <v>650</v>
      </c>
      <c r="K33" s="780"/>
      <c r="L33" s="780">
        <v>2306</v>
      </c>
      <c r="M33" s="780"/>
      <c r="N33" s="781">
        <v>3266208</v>
      </c>
    </row>
    <row r="34" spans="2:14" s="750" customFormat="1" ht="9.75" customHeight="1">
      <c r="B34" s="776"/>
      <c r="C34" s="756"/>
      <c r="D34" s="757"/>
      <c r="E34" s="779"/>
      <c r="F34" s="779"/>
      <c r="G34" s="780"/>
      <c r="H34" s="780"/>
      <c r="I34" s="780"/>
      <c r="J34" s="780"/>
      <c r="K34" s="780"/>
      <c r="L34" s="780"/>
      <c r="M34" s="780"/>
      <c r="N34" s="781"/>
    </row>
    <row r="35" spans="2:14" s="750" customFormat="1" ht="12" customHeight="1">
      <c r="B35" s="776"/>
      <c r="C35" s="756" t="s">
        <v>711</v>
      </c>
      <c r="D35" s="757">
        <f aca="true" t="shared" si="4" ref="D35:D41">+G35+J35</f>
        <v>244</v>
      </c>
      <c r="E35" s="779">
        <f aca="true" t="shared" si="5" ref="E35:E41">+H35+L35</f>
        <v>740</v>
      </c>
      <c r="F35" s="779">
        <f aca="true" t="shared" si="6" ref="F35:F41">+I35+N35</f>
        <v>1757054</v>
      </c>
      <c r="G35" s="780">
        <v>24</v>
      </c>
      <c r="H35" s="780">
        <v>103</v>
      </c>
      <c r="I35" s="780">
        <v>1084558</v>
      </c>
      <c r="J35" s="780">
        <v>220</v>
      </c>
      <c r="K35" s="780"/>
      <c r="L35" s="780">
        <v>637</v>
      </c>
      <c r="M35" s="780"/>
      <c r="N35" s="781">
        <v>672496</v>
      </c>
    </row>
    <row r="36" spans="2:14" s="750" customFormat="1" ht="12" customHeight="1">
      <c r="B36" s="776"/>
      <c r="C36" s="756" t="s">
        <v>713</v>
      </c>
      <c r="D36" s="757">
        <f t="shared" si="4"/>
        <v>181</v>
      </c>
      <c r="E36" s="779">
        <f t="shared" si="5"/>
        <v>480</v>
      </c>
      <c r="F36" s="779">
        <f t="shared" si="6"/>
        <v>671906</v>
      </c>
      <c r="G36" s="780">
        <v>25</v>
      </c>
      <c r="H36" s="780">
        <v>80</v>
      </c>
      <c r="I36" s="780">
        <v>188502</v>
      </c>
      <c r="J36" s="780">
        <v>156</v>
      </c>
      <c r="K36" s="780"/>
      <c r="L36" s="780">
        <v>400</v>
      </c>
      <c r="M36" s="780"/>
      <c r="N36" s="781">
        <v>483404</v>
      </c>
    </row>
    <row r="37" spans="2:14" s="750" customFormat="1" ht="12" customHeight="1">
      <c r="B37" s="776"/>
      <c r="C37" s="756" t="s">
        <v>716</v>
      </c>
      <c r="D37" s="757">
        <f t="shared" si="4"/>
        <v>464</v>
      </c>
      <c r="E37" s="779">
        <f t="shared" si="5"/>
        <v>1453</v>
      </c>
      <c r="F37" s="779">
        <f t="shared" si="6"/>
        <v>2036118</v>
      </c>
      <c r="G37" s="780">
        <v>66</v>
      </c>
      <c r="H37" s="780">
        <v>237</v>
      </c>
      <c r="I37" s="780">
        <v>570363</v>
      </c>
      <c r="J37" s="780">
        <v>398</v>
      </c>
      <c r="K37" s="780"/>
      <c r="L37" s="780">
        <v>1216</v>
      </c>
      <c r="M37" s="780"/>
      <c r="N37" s="781">
        <v>1465755</v>
      </c>
    </row>
    <row r="38" spans="2:14" s="750" customFormat="1" ht="12" customHeight="1">
      <c r="B38" s="776"/>
      <c r="C38" s="756" t="s">
        <v>718</v>
      </c>
      <c r="D38" s="757">
        <f t="shared" si="4"/>
        <v>125</v>
      </c>
      <c r="E38" s="779">
        <f t="shared" si="5"/>
        <v>359</v>
      </c>
      <c r="F38" s="779">
        <f t="shared" si="6"/>
        <v>544642</v>
      </c>
      <c r="G38" s="780">
        <v>4</v>
      </c>
      <c r="H38" s="780">
        <v>20</v>
      </c>
      <c r="I38" s="780">
        <v>56475</v>
      </c>
      <c r="J38" s="780">
        <v>121</v>
      </c>
      <c r="K38" s="780"/>
      <c r="L38" s="780">
        <v>339</v>
      </c>
      <c r="M38" s="780"/>
      <c r="N38" s="781">
        <v>488167</v>
      </c>
    </row>
    <row r="39" spans="2:14" s="750" customFormat="1" ht="12" customHeight="1">
      <c r="B39" s="776"/>
      <c r="C39" s="756" t="s">
        <v>719</v>
      </c>
      <c r="D39" s="757">
        <f t="shared" si="4"/>
        <v>173</v>
      </c>
      <c r="E39" s="779">
        <f t="shared" si="5"/>
        <v>504</v>
      </c>
      <c r="F39" s="779">
        <f t="shared" si="6"/>
        <v>622434</v>
      </c>
      <c r="G39" s="780">
        <v>10</v>
      </c>
      <c r="H39" s="780">
        <v>28</v>
      </c>
      <c r="I39" s="780">
        <v>72138</v>
      </c>
      <c r="J39" s="780">
        <v>163</v>
      </c>
      <c r="K39" s="780"/>
      <c r="L39" s="780">
        <v>476</v>
      </c>
      <c r="M39" s="780"/>
      <c r="N39" s="781">
        <v>550296</v>
      </c>
    </row>
    <row r="40" spans="2:14" s="750" customFormat="1" ht="12" customHeight="1">
      <c r="B40" s="776"/>
      <c r="C40" s="756" t="s">
        <v>670</v>
      </c>
      <c r="D40" s="757">
        <f t="shared" si="4"/>
        <v>229</v>
      </c>
      <c r="E40" s="779">
        <f t="shared" si="5"/>
        <v>642</v>
      </c>
      <c r="F40" s="779">
        <f t="shared" si="6"/>
        <v>769613</v>
      </c>
      <c r="G40" s="780">
        <v>15</v>
      </c>
      <c r="H40" s="780">
        <v>47</v>
      </c>
      <c r="I40" s="780">
        <v>66105</v>
      </c>
      <c r="J40" s="780">
        <v>214</v>
      </c>
      <c r="K40" s="780"/>
      <c r="L40" s="780">
        <v>595</v>
      </c>
      <c r="M40" s="780"/>
      <c r="N40" s="781">
        <v>703508</v>
      </c>
    </row>
    <row r="41" spans="2:14" s="750" customFormat="1" ht="12" customHeight="1">
      <c r="B41" s="776"/>
      <c r="C41" s="756" t="s">
        <v>671</v>
      </c>
      <c r="D41" s="757">
        <f t="shared" si="4"/>
        <v>165</v>
      </c>
      <c r="E41" s="779">
        <f t="shared" si="5"/>
        <v>451</v>
      </c>
      <c r="F41" s="779">
        <f t="shared" si="6"/>
        <v>536013</v>
      </c>
      <c r="G41" s="780">
        <v>7</v>
      </c>
      <c r="H41" s="780">
        <v>38</v>
      </c>
      <c r="I41" s="780">
        <v>124310</v>
      </c>
      <c r="J41" s="780">
        <v>158</v>
      </c>
      <c r="K41" s="780"/>
      <c r="L41" s="780">
        <v>413</v>
      </c>
      <c r="M41" s="780"/>
      <c r="N41" s="781">
        <v>411703</v>
      </c>
    </row>
    <row r="42" spans="2:14" s="750" customFormat="1" ht="9.75" customHeight="1">
      <c r="B42" s="776"/>
      <c r="C42" s="756"/>
      <c r="D42" s="757"/>
      <c r="E42" s="779"/>
      <c r="F42" s="779"/>
      <c r="G42" s="780"/>
      <c r="H42" s="780"/>
      <c r="I42" s="780"/>
      <c r="J42" s="780"/>
      <c r="K42" s="780"/>
      <c r="L42" s="780"/>
      <c r="M42" s="780"/>
      <c r="N42" s="781"/>
    </row>
    <row r="43" spans="2:14" s="750" customFormat="1" ht="12" customHeight="1">
      <c r="B43" s="776"/>
      <c r="C43" s="756" t="s">
        <v>673</v>
      </c>
      <c r="D43" s="757">
        <f aca="true" t="shared" si="7" ref="D43:D49">+G43+J43</f>
        <v>118</v>
      </c>
      <c r="E43" s="779">
        <f aca="true" t="shared" si="8" ref="E43:E49">+H43+L43</f>
        <v>336</v>
      </c>
      <c r="F43" s="779">
        <f aca="true" t="shared" si="9" ref="F43:F49">+I43+N43</f>
        <v>495125</v>
      </c>
      <c r="G43" s="780">
        <v>3</v>
      </c>
      <c r="H43" s="780">
        <v>10</v>
      </c>
      <c r="I43" s="780">
        <v>17770</v>
      </c>
      <c r="J43" s="780">
        <v>115</v>
      </c>
      <c r="K43" s="780"/>
      <c r="L43" s="780">
        <v>326</v>
      </c>
      <c r="M43" s="780"/>
      <c r="N43" s="781">
        <v>477355</v>
      </c>
    </row>
    <row r="44" spans="2:14" s="750" customFormat="1" ht="12" customHeight="1">
      <c r="B44" s="776"/>
      <c r="C44" s="756" t="s">
        <v>675</v>
      </c>
      <c r="D44" s="757">
        <f t="shared" si="7"/>
        <v>215</v>
      </c>
      <c r="E44" s="779">
        <f t="shared" si="8"/>
        <v>591</v>
      </c>
      <c r="F44" s="779">
        <f t="shared" si="9"/>
        <v>702657</v>
      </c>
      <c r="G44" s="780">
        <v>5</v>
      </c>
      <c r="H44" s="780">
        <v>27</v>
      </c>
      <c r="I44" s="780">
        <v>48820</v>
      </c>
      <c r="J44" s="780">
        <v>210</v>
      </c>
      <c r="K44" s="780"/>
      <c r="L44" s="780">
        <v>564</v>
      </c>
      <c r="M44" s="780"/>
      <c r="N44" s="781">
        <v>653837</v>
      </c>
    </row>
    <row r="45" spans="2:14" s="750" customFormat="1" ht="12" customHeight="1">
      <c r="B45" s="776"/>
      <c r="C45" s="756" t="s">
        <v>676</v>
      </c>
      <c r="D45" s="757">
        <f t="shared" si="7"/>
        <v>107</v>
      </c>
      <c r="E45" s="779">
        <f t="shared" si="8"/>
        <v>244</v>
      </c>
      <c r="F45" s="779">
        <f t="shared" si="9"/>
        <v>338796</v>
      </c>
      <c r="G45" s="780">
        <v>3</v>
      </c>
      <c r="H45" s="780">
        <v>6</v>
      </c>
      <c r="I45" s="780">
        <v>5406</v>
      </c>
      <c r="J45" s="780">
        <v>104</v>
      </c>
      <c r="K45" s="780"/>
      <c r="L45" s="780">
        <v>238</v>
      </c>
      <c r="M45" s="780"/>
      <c r="N45" s="781">
        <v>333390</v>
      </c>
    </row>
    <row r="46" spans="2:14" s="750" customFormat="1" ht="12" customHeight="1">
      <c r="B46" s="776"/>
      <c r="C46" s="756" t="s">
        <v>677</v>
      </c>
      <c r="D46" s="757">
        <f t="shared" si="7"/>
        <v>182</v>
      </c>
      <c r="E46" s="779">
        <f t="shared" si="8"/>
        <v>515</v>
      </c>
      <c r="F46" s="779">
        <f t="shared" si="9"/>
        <v>753492</v>
      </c>
      <c r="G46" s="780">
        <v>5</v>
      </c>
      <c r="H46" s="780">
        <v>15</v>
      </c>
      <c r="I46" s="780">
        <v>27492</v>
      </c>
      <c r="J46" s="780">
        <v>177</v>
      </c>
      <c r="K46" s="786"/>
      <c r="L46" s="780">
        <v>500</v>
      </c>
      <c r="M46" s="786"/>
      <c r="N46" s="781">
        <v>726000</v>
      </c>
    </row>
    <row r="47" spans="2:14" s="750" customFormat="1" ht="12" customHeight="1">
      <c r="B47" s="776"/>
      <c r="C47" s="756" t="s">
        <v>679</v>
      </c>
      <c r="D47" s="757">
        <f t="shared" si="7"/>
        <v>89</v>
      </c>
      <c r="E47" s="779">
        <f t="shared" si="8"/>
        <v>222</v>
      </c>
      <c r="F47" s="779">
        <f t="shared" si="9"/>
        <v>211384</v>
      </c>
      <c r="G47" s="780">
        <v>1</v>
      </c>
      <c r="H47" s="780">
        <v>0</v>
      </c>
      <c r="I47" s="786">
        <v>0</v>
      </c>
      <c r="J47" s="780">
        <v>88</v>
      </c>
      <c r="K47" s="786" t="s">
        <v>1610</v>
      </c>
      <c r="L47" s="780">
        <v>222</v>
      </c>
      <c r="M47" s="786" t="s">
        <v>1610</v>
      </c>
      <c r="N47" s="781">
        <v>211384</v>
      </c>
    </row>
    <row r="48" spans="2:14" s="750" customFormat="1" ht="12" customHeight="1">
      <c r="B48" s="776"/>
      <c r="C48" s="756" t="s">
        <v>681</v>
      </c>
      <c r="D48" s="757">
        <f t="shared" si="7"/>
        <v>83</v>
      </c>
      <c r="E48" s="779">
        <f t="shared" si="8"/>
        <v>198</v>
      </c>
      <c r="F48" s="779">
        <f t="shared" si="9"/>
        <v>358352</v>
      </c>
      <c r="G48" s="780">
        <v>1</v>
      </c>
      <c r="H48" s="786">
        <v>0</v>
      </c>
      <c r="I48" s="786">
        <v>0</v>
      </c>
      <c r="J48" s="780">
        <v>82</v>
      </c>
      <c r="K48" s="786" t="s">
        <v>1610</v>
      </c>
      <c r="L48" s="786">
        <v>198</v>
      </c>
      <c r="M48" s="786" t="s">
        <v>1610</v>
      </c>
      <c r="N48" s="787">
        <v>358352</v>
      </c>
    </row>
    <row r="49" spans="2:14" s="750" customFormat="1" ht="12" customHeight="1">
      <c r="B49" s="776"/>
      <c r="C49" s="756" t="s">
        <v>683</v>
      </c>
      <c r="D49" s="757">
        <f t="shared" si="7"/>
        <v>86</v>
      </c>
      <c r="E49" s="779">
        <f t="shared" si="8"/>
        <v>251</v>
      </c>
      <c r="F49" s="779">
        <f t="shared" si="9"/>
        <v>371961</v>
      </c>
      <c r="G49" s="780">
        <v>1</v>
      </c>
      <c r="H49" s="786">
        <v>0</v>
      </c>
      <c r="I49" s="780">
        <v>0</v>
      </c>
      <c r="J49" s="780">
        <v>85</v>
      </c>
      <c r="K49" s="786" t="s">
        <v>1610</v>
      </c>
      <c r="L49" s="786">
        <v>251</v>
      </c>
      <c r="M49" s="786" t="s">
        <v>1610</v>
      </c>
      <c r="N49" s="787">
        <v>371961</v>
      </c>
    </row>
    <row r="50" spans="2:14" s="750" customFormat="1" ht="9.75" customHeight="1">
      <c r="B50" s="776"/>
      <c r="C50" s="756"/>
      <c r="D50" s="757"/>
      <c r="E50" s="779"/>
      <c r="F50" s="779"/>
      <c r="G50" s="780"/>
      <c r="H50" s="780"/>
      <c r="I50" s="780"/>
      <c r="J50" s="780"/>
      <c r="K50" s="780"/>
      <c r="L50" s="780"/>
      <c r="M50" s="780"/>
      <c r="N50" s="781"/>
    </row>
    <row r="51" spans="2:14" s="750" customFormat="1" ht="12" customHeight="1">
      <c r="B51" s="776"/>
      <c r="C51" s="756" t="s">
        <v>685</v>
      </c>
      <c r="D51" s="757">
        <f>+G51+J51</f>
        <v>436</v>
      </c>
      <c r="E51" s="779">
        <f>+H51+L51</f>
        <v>1442</v>
      </c>
      <c r="F51" s="779">
        <f>+I51+N51</f>
        <v>9316727</v>
      </c>
      <c r="G51" s="780">
        <v>45</v>
      </c>
      <c r="H51" s="780">
        <v>229</v>
      </c>
      <c r="I51" s="780">
        <v>7506360</v>
      </c>
      <c r="J51" s="780">
        <v>391</v>
      </c>
      <c r="K51" s="780"/>
      <c r="L51" s="780">
        <v>1213</v>
      </c>
      <c r="M51" s="780"/>
      <c r="N51" s="781">
        <v>1810367</v>
      </c>
    </row>
    <row r="52" spans="2:14" s="750" customFormat="1" ht="12" customHeight="1">
      <c r="B52" s="776"/>
      <c r="C52" s="756" t="s">
        <v>687</v>
      </c>
      <c r="D52" s="757">
        <f>+G52+J52</f>
        <v>343</v>
      </c>
      <c r="E52" s="779">
        <f>+H52+L52</f>
        <v>987</v>
      </c>
      <c r="F52" s="779">
        <f>+I52+N52</f>
        <v>1362206</v>
      </c>
      <c r="G52" s="780">
        <v>13</v>
      </c>
      <c r="H52" s="780">
        <v>30</v>
      </c>
      <c r="I52" s="780">
        <v>61388</v>
      </c>
      <c r="J52" s="780">
        <v>330</v>
      </c>
      <c r="K52" s="780"/>
      <c r="L52" s="780">
        <v>957</v>
      </c>
      <c r="M52" s="780"/>
      <c r="N52" s="781">
        <v>1300818</v>
      </c>
    </row>
    <row r="53" spans="2:14" s="750" customFormat="1" ht="12" customHeight="1">
      <c r="B53" s="776"/>
      <c r="C53" s="756" t="s">
        <v>690</v>
      </c>
      <c r="D53" s="757">
        <f>+G53+J53</f>
        <v>209</v>
      </c>
      <c r="E53" s="779">
        <f>+H53+L53</f>
        <v>597</v>
      </c>
      <c r="F53" s="779">
        <f>+I53+N53</f>
        <v>980319</v>
      </c>
      <c r="G53" s="780">
        <v>12</v>
      </c>
      <c r="H53" s="780">
        <v>38</v>
      </c>
      <c r="I53" s="780">
        <v>120266</v>
      </c>
      <c r="J53" s="780">
        <v>197</v>
      </c>
      <c r="K53" s="780"/>
      <c r="L53" s="780">
        <v>559</v>
      </c>
      <c r="M53" s="780"/>
      <c r="N53" s="781">
        <v>860053</v>
      </c>
    </row>
    <row r="54" spans="2:14" s="750" customFormat="1" ht="12" customHeight="1">
      <c r="B54" s="776"/>
      <c r="C54" s="756" t="s">
        <v>692</v>
      </c>
      <c r="D54" s="757">
        <f>+G54+J54</f>
        <v>306</v>
      </c>
      <c r="E54" s="779">
        <f>+H54+L54</f>
        <v>845</v>
      </c>
      <c r="F54" s="779">
        <f>+I54+N54</f>
        <v>977961</v>
      </c>
      <c r="G54" s="780">
        <v>22</v>
      </c>
      <c r="H54" s="780">
        <v>73</v>
      </c>
      <c r="I54" s="780">
        <v>147305</v>
      </c>
      <c r="J54" s="780">
        <v>284</v>
      </c>
      <c r="K54" s="780"/>
      <c r="L54" s="780">
        <v>772</v>
      </c>
      <c r="M54" s="780"/>
      <c r="N54" s="781">
        <v>830656</v>
      </c>
    </row>
    <row r="55" spans="2:14" s="750" customFormat="1" ht="12" customHeight="1">
      <c r="B55" s="776"/>
      <c r="C55" s="756" t="s">
        <v>693</v>
      </c>
      <c r="D55" s="757">
        <f>+G55+J55</f>
        <v>150</v>
      </c>
      <c r="E55" s="779">
        <f>+H55+L55</f>
        <v>366</v>
      </c>
      <c r="F55" s="779">
        <f>+I55+N55</f>
        <v>477844</v>
      </c>
      <c r="G55" s="780">
        <v>9</v>
      </c>
      <c r="H55" s="780">
        <v>17</v>
      </c>
      <c r="I55" s="780">
        <v>60630</v>
      </c>
      <c r="J55" s="780">
        <v>141</v>
      </c>
      <c r="K55" s="780"/>
      <c r="L55" s="780">
        <v>349</v>
      </c>
      <c r="M55" s="780"/>
      <c r="N55" s="781">
        <v>417214</v>
      </c>
    </row>
    <row r="56" spans="2:14" s="750" customFormat="1" ht="9.75" customHeight="1">
      <c r="B56" s="776"/>
      <c r="C56" s="756"/>
      <c r="D56" s="757"/>
      <c r="E56" s="779"/>
      <c r="F56" s="779"/>
      <c r="G56" s="780"/>
      <c r="H56" s="780"/>
      <c r="I56" s="780"/>
      <c r="J56" s="780"/>
      <c r="K56" s="780"/>
      <c r="L56" s="780"/>
      <c r="M56" s="780"/>
      <c r="N56" s="781"/>
    </row>
    <row r="57" spans="2:14" s="750" customFormat="1" ht="12" customHeight="1">
      <c r="B57" s="776"/>
      <c r="C57" s="756" t="s">
        <v>696</v>
      </c>
      <c r="D57" s="757">
        <f aca="true" t="shared" si="10" ref="D57:D68">+G57+J57</f>
        <v>134</v>
      </c>
      <c r="E57" s="779">
        <f aca="true" t="shared" si="11" ref="E57:E68">+H57+L57</f>
        <v>368</v>
      </c>
      <c r="F57" s="779">
        <f aca="true" t="shared" si="12" ref="F57:F68">+I57+N57</f>
        <v>511904</v>
      </c>
      <c r="G57" s="780">
        <v>7</v>
      </c>
      <c r="H57" s="780">
        <v>49</v>
      </c>
      <c r="I57" s="780">
        <v>98248</v>
      </c>
      <c r="J57" s="780">
        <v>127</v>
      </c>
      <c r="K57" s="780"/>
      <c r="L57" s="780">
        <v>319</v>
      </c>
      <c r="M57" s="780"/>
      <c r="N57" s="781">
        <v>413656</v>
      </c>
    </row>
    <row r="58" spans="2:14" s="750" customFormat="1" ht="12" customHeight="1">
      <c r="B58" s="776"/>
      <c r="C58" s="756" t="s">
        <v>698</v>
      </c>
      <c r="D58" s="757">
        <f t="shared" si="10"/>
        <v>354</v>
      </c>
      <c r="E58" s="779">
        <f t="shared" si="11"/>
        <v>1146</v>
      </c>
      <c r="F58" s="779">
        <f t="shared" si="12"/>
        <v>1452995</v>
      </c>
      <c r="G58" s="780">
        <v>35</v>
      </c>
      <c r="H58" s="780">
        <v>158</v>
      </c>
      <c r="I58" s="780">
        <v>190422</v>
      </c>
      <c r="J58" s="780">
        <v>319</v>
      </c>
      <c r="K58" s="780"/>
      <c r="L58" s="780">
        <v>988</v>
      </c>
      <c r="M58" s="780"/>
      <c r="N58" s="781">
        <v>1262573</v>
      </c>
    </row>
    <row r="59" spans="2:14" s="750" customFormat="1" ht="12" customHeight="1">
      <c r="B59" s="776"/>
      <c r="C59" s="756" t="s">
        <v>700</v>
      </c>
      <c r="D59" s="757">
        <f t="shared" si="10"/>
        <v>183</v>
      </c>
      <c r="E59" s="779">
        <f t="shared" si="11"/>
        <v>532</v>
      </c>
      <c r="F59" s="779">
        <f t="shared" si="12"/>
        <v>726365</v>
      </c>
      <c r="G59" s="780">
        <v>8</v>
      </c>
      <c r="H59" s="780">
        <v>34</v>
      </c>
      <c r="I59" s="780">
        <v>44821</v>
      </c>
      <c r="J59" s="780">
        <v>175</v>
      </c>
      <c r="K59" s="780"/>
      <c r="L59" s="780">
        <v>498</v>
      </c>
      <c r="M59" s="780"/>
      <c r="N59" s="781">
        <v>681544</v>
      </c>
    </row>
    <row r="60" spans="2:14" s="750" customFormat="1" ht="12" customHeight="1">
      <c r="B60" s="776"/>
      <c r="C60" s="756" t="s">
        <v>701</v>
      </c>
      <c r="D60" s="757">
        <f t="shared" si="10"/>
        <v>105</v>
      </c>
      <c r="E60" s="779">
        <f t="shared" si="11"/>
        <v>298</v>
      </c>
      <c r="F60" s="779">
        <f t="shared" si="12"/>
        <v>327884</v>
      </c>
      <c r="G60" s="780">
        <v>2</v>
      </c>
      <c r="H60" s="780">
        <v>0</v>
      </c>
      <c r="I60" s="780">
        <v>0</v>
      </c>
      <c r="J60" s="780">
        <v>103</v>
      </c>
      <c r="K60" s="786" t="s">
        <v>1610</v>
      </c>
      <c r="L60" s="780">
        <v>298</v>
      </c>
      <c r="M60" s="786" t="s">
        <v>1610</v>
      </c>
      <c r="N60" s="781">
        <v>327884</v>
      </c>
    </row>
    <row r="61" spans="2:14" s="750" customFormat="1" ht="12" customHeight="1">
      <c r="B61" s="776"/>
      <c r="C61" s="756" t="s">
        <v>703</v>
      </c>
      <c r="D61" s="757">
        <f t="shared" si="10"/>
        <v>123</v>
      </c>
      <c r="E61" s="779">
        <f t="shared" si="11"/>
        <v>346</v>
      </c>
      <c r="F61" s="779">
        <f t="shared" si="12"/>
        <v>506139</v>
      </c>
      <c r="G61" s="780">
        <v>13</v>
      </c>
      <c r="H61" s="780">
        <v>66</v>
      </c>
      <c r="I61" s="780">
        <v>140455</v>
      </c>
      <c r="J61" s="780">
        <v>110</v>
      </c>
      <c r="K61" s="780"/>
      <c r="L61" s="780">
        <v>280</v>
      </c>
      <c r="M61" s="780"/>
      <c r="N61" s="781">
        <v>365684</v>
      </c>
    </row>
    <row r="62" spans="2:14" s="750" customFormat="1" ht="12" customHeight="1">
      <c r="B62" s="776"/>
      <c r="C62" s="756" t="s">
        <v>705</v>
      </c>
      <c r="D62" s="757">
        <f t="shared" si="10"/>
        <v>123</v>
      </c>
      <c r="E62" s="779">
        <f t="shared" si="11"/>
        <v>582</v>
      </c>
      <c r="F62" s="779">
        <f t="shared" si="12"/>
        <v>2757506</v>
      </c>
      <c r="G62" s="780">
        <v>28</v>
      </c>
      <c r="H62" s="780">
        <v>303</v>
      </c>
      <c r="I62" s="780">
        <v>2326936</v>
      </c>
      <c r="J62" s="780">
        <v>95</v>
      </c>
      <c r="K62" s="780"/>
      <c r="L62" s="780">
        <v>279</v>
      </c>
      <c r="M62" s="780"/>
      <c r="N62" s="781">
        <v>430570</v>
      </c>
    </row>
    <row r="63" spans="2:14" s="750" customFormat="1" ht="12" customHeight="1">
      <c r="B63" s="776"/>
      <c r="C63" s="756" t="s">
        <v>707</v>
      </c>
      <c r="D63" s="757">
        <f t="shared" si="10"/>
        <v>90</v>
      </c>
      <c r="E63" s="779">
        <f t="shared" si="11"/>
        <v>209</v>
      </c>
      <c r="F63" s="779">
        <f t="shared" si="12"/>
        <v>282165</v>
      </c>
      <c r="G63" s="342">
        <v>0</v>
      </c>
      <c r="H63" s="342">
        <v>0</v>
      </c>
      <c r="I63" s="342">
        <v>0</v>
      </c>
      <c r="J63" s="780">
        <v>90</v>
      </c>
      <c r="K63" s="780"/>
      <c r="L63" s="780">
        <v>209</v>
      </c>
      <c r="M63" s="780"/>
      <c r="N63" s="781">
        <v>282165</v>
      </c>
    </row>
    <row r="64" spans="2:14" s="750" customFormat="1" ht="12" customHeight="1">
      <c r="B64" s="776"/>
      <c r="C64" s="756" t="s">
        <v>710</v>
      </c>
      <c r="D64" s="757">
        <f t="shared" si="10"/>
        <v>301</v>
      </c>
      <c r="E64" s="779">
        <f t="shared" si="11"/>
        <v>732</v>
      </c>
      <c r="F64" s="779">
        <f t="shared" si="12"/>
        <v>840900</v>
      </c>
      <c r="G64" s="780">
        <v>30</v>
      </c>
      <c r="H64" s="780">
        <v>81</v>
      </c>
      <c r="I64" s="780">
        <v>204600</v>
      </c>
      <c r="J64" s="780">
        <v>271</v>
      </c>
      <c r="K64" s="780"/>
      <c r="L64" s="780">
        <v>651</v>
      </c>
      <c r="M64" s="780"/>
      <c r="N64" s="781">
        <v>636300</v>
      </c>
    </row>
    <row r="65" spans="2:14" s="750" customFormat="1" ht="12" customHeight="1">
      <c r="B65" s="776"/>
      <c r="C65" s="756" t="s">
        <v>712</v>
      </c>
      <c r="D65" s="757">
        <f t="shared" si="10"/>
        <v>369</v>
      </c>
      <c r="E65" s="779">
        <f t="shared" si="11"/>
        <v>954</v>
      </c>
      <c r="F65" s="779">
        <f t="shared" si="12"/>
        <v>1353969</v>
      </c>
      <c r="G65" s="780">
        <v>26</v>
      </c>
      <c r="H65" s="780">
        <v>85</v>
      </c>
      <c r="I65" s="780">
        <v>132961</v>
      </c>
      <c r="J65" s="780">
        <v>343</v>
      </c>
      <c r="K65" s="780"/>
      <c r="L65" s="780">
        <v>869</v>
      </c>
      <c r="M65" s="780"/>
      <c r="N65" s="781">
        <v>1221008</v>
      </c>
    </row>
    <row r="66" spans="2:14" s="750" customFormat="1" ht="12" customHeight="1">
      <c r="B66" s="776"/>
      <c r="C66" s="756" t="s">
        <v>714</v>
      </c>
      <c r="D66" s="757">
        <f t="shared" si="10"/>
        <v>152</v>
      </c>
      <c r="E66" s="779">
        <f t="shared" si="11"/>
        <v>393</v>
      </c>
      <c r="F66" s="779">
        <f t="shared" si="12"/>
        <v>467446</v>
      </c>
      <c r="G66" s="780">
        <v>5</v>
      </c>
      <c r="H66" s="780">
        <v>9</v>
      </c>
      <c r="I66" s="780">
        <v>16854</v>
      </c>
      <c r="J66" s="780">
        <v>147</v>
      </c>
      <c r="K66" s="780"/>
      <c r="L66" s="780">
        <v>384</v>
      </c>
      <c r="M66" s="780"/>
      <c r="N66" s="781">
        <v>450592</v>
      </c>
    </row>
    <row r="67" spans="2:14" s="750" customFormat="1" ht="12" customHeight="1">
      <c r="B67" s="776"/>
      <c r="C67" s="756" t="s">
        <v>715</v>
      </c>
      <c r="D67" s="757">
        <f t="shared" si="10"/>
        <v>123</v>
      </c>
      <c r="E67" s="779">
        <f t="shared" si="11"/>
        <v>325</v>
      </c>
      <c r="F67" s="779">
        <f t="shared" si="12"/>
        <v>311980</v>
      </c>
      <c r="G67" s="780">
        <v>9</v>
      </c>
      <c r="H67" s="780">
        <v>43</v>
      </c>
      <c r="I67" s="780">
        <v>23192</v>
      </c>
      <c r="J67" s="780">
        <v>114</v>
      </c>
      <c r="K67" s="780"/>
      <c r="L67" s="780">
        <v>282</v>
      </c>
      <c r="M67" s="780"/>
      <c r="N67" s="781">
        <v>288788</v>
      </c>
    </row>
    <row r="68" spans="2:14" s="750" customFormat="1" ht="12" customHeight="1">
      <c r="B68" s="788"/>
      <c r="C68" s="789" t="s">
        <v>717</v>
      </c>
      <c r="D68" s="790">
        <f t="shared" si="10"/>
        <v>113</v>
      </c>
      <c r="E68" s="791">
        <f t="shared" si="11"/>
        <v>284</v>
      </c>
      <c r="F68" s="791">
        <f t="shared" si="12"/>
        <v>392389</v>
      </c>
      <c r="G68" s="792">
        <v>3</v>
      </c>
      <c r="H68" s="792">
        <v>0</v>
      </c>
      <c r="I68" s="792">
        <v>0</v>
      </c>
      <c r="J68" s="792">
        <v>110</v>
      </c>
      <c r="K68" s="793" t="s">
        <v>1610</v>
      </c>
      <c r="L68" s="792">
        <v>284</v>
      </c>
      <c r="M68" s="793" t="s">
        <v>1610</v>
      </c>
      <c r="N68" s="794">
        <v>392389</v>
      </c>
    </row>
    <row r="69" ht="12">
      <c r="C69" s="740" t="s">
        <v>1611</v>
      </c>
    </row>
    <row r="70" ht="12">
      <c r="C70" s="740" t="s">
        <v>1612</v>
      </c>
    </row>
  </sheetData>
  <mergeCells count="20">
    <mergeCell ref="B15:C15"/>
    <mergeCell ref="B16:C16"/>
    <mergeCell ref="B17:C17"/>
    <mergeCell ref="B9:C9"/>
    <mergeCell ref="B11:C11"/>
    <mergeCell ref="B12:C12"/>
    <mergeCell ref="B14:C14"/>
    <mergeCell ref="M5:N5"/>
    <mergeCell ref="M6:N6"/>
    <mergeCell ref="J4:N4"/>
    <mergeCell ref="H5:H6"/>
    <mergeCell ref="J5:J6"/>
    <mergeCell ref="G4:I4"/>
    <mergeCell ref="G5:G6"/>
    <mergeCell ref="K5:L6"/>
    <mergeCell ref="B4:C6"/>
    <mergeCell ref="B7:C7"/>
    <mergeCell ref="D4:F4"/>
    <mergeCell ref="D5:D6"/>
    <mergeCell ref="E5:E6"/>
  </mergeCells>
  <printOptions/>
  <pageMargins left="0.2755905511811024" right="0.31496062992125984" top="0.5905511811023623" bottom="0.3937007874015748" header="0.275590551181102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M63"/>
  <sheetViews>
    <sheetView workbookViewId="0" topLeftCell="A1">
      <selection activeCell="A1" sqref="A1"/>
    </sheetView>
  </sheetViews>
  <sheetFormatPr defaultColWidth="9.00390625" defaultRowHeight="13.5"/>
  <cols>
    <col min="1" max="1" width="2.625" style="17" customWidth="1"/>
    <col min="2" max="10" width="9.625" style="17" customWidth="1"/>
    <col min="11" max="13" width="9.125" style="17" customWidth="1"/>
    <col min="14" max="16384" width="9.00390625" style="17" customWidth="1"/>
  </cols>
  <sheetData>
    <row r="2" spans="2:7" ht="14.25">
      <c r="B2" s="18" t="s">
        <v>724</v>
      </c>
      <c r="C2" s="18"/>
      <c r="D2" s="18"/>
      <c r="E2" s="18"/>
      <c r="F2" s="18"/>
      <c r="G2" s="18"/>
    </row>
    <row r="4" ht="12.75" thickBot="1">
      <c r="M4" s="19" t="s">
        <v>720</v>
      </c>
    </row>
    <row r="5" spans="1:13" ht="20.25" customHeight="1" thickTop="1">
      <c r="A5" s="20"/>
      <c r="B5" s="21" t="s">
        <v>721</v>
      </c>
      <c r="C5" s="22" t="s">
        <v>722</v>
      </c>
      <c r="D5" s="22">
        <v>59</v>
      </c>
      <c r="E5" s="22">
        <v>60</v>
      </c>
      <c r="F5" s="21">
        <v>61</v>
      </c>
      <c r="G5" s="21">
        <v>62</v>
      </c>
      <c r="H5" s="23" t="s">
        <v>721</v>
      </c>
      <c r="I5" s="22" t="s">
        <v>722</v>
      </c>
      <c r="J5" s="22">
        <v>59</v>
      </c>
      <c r="K5" s="22">
        <v>60</v>
      </c>
      <c r="L5" s="21">
        <v>61</v>
      </c>
      <c r="M5" s="21">
        <v>62</v>
      </c>
    </row>
    <row r="6" spans="1:13" ht="13.5" customHeight="1">
      <c r="A6" s="20"/>
      <c r="B6" s="24" t="s">
        <v>669</v>
      </c>
      <c r="C6" s="25">
        <f>SUM(C13:C16)</f>
        <v>1257783</v>
      </c>
      <c r="D6" s="25">
        <f>SUM(D13:D16)</f>
        <v>1259884</v>
      </c>
      <c r="E6" s="25">
        <f>SUM(E13:E16)</f>
        <v>1261662</v>
      </c>
      <c r="F6" s="25">
        <f>SUM(F13:F16)</f>
        <v>1261659</v>
      </c>
      <c r="G6" s="25">
        <f>SUM(G13:G16)</f>
        <v>1261850</v>
      </c>
      <c r="H6" s="26" t="s">
        <v>670</v>
      </c>
      <c r="I6" s="20">
        <v>11172</v>
      </c>
      <c r="J6" s="20">
        <v>11092</v>
      </c>
      <c r="K6" s="20">
        <v>11061</v>
      </c>
      <c r="L6" s="20">
        <v>11041</v>
      </c>
      <c r="M6" s="27">
        <v>11021</v>
      </c>
    </row>
    <row r="7" spans="1:13" ht="13.5" customHeight="1">
      <c r="A7" s="20"/>
      <c r="B7" s="28"/>
      <c r="C7" s="29"/>
      <c r="D7" s="29"/>
      <c r="E7" s="29"/>
      <c r="F7" s="29"/>
      <c r="G7" s="29"/>
      <c r="H7" s="26" t="s">
        <v>671</v>
      </c>
      <c r="I7" s="20">
        <v>10594</v>
      </c>
      <c r="J7" s="20">
        <v>10559</v>
      </c>
      <c r="K7" s="20">
        <v>10633</v>
      </c>
      <c r="L7" s="20">
        <v>10585</v>
      </c>
      <c r="M7" s="30">
        <v>10509</v>
      </c>
    </row>
    <row r="8" spans="1:13" ht="13.5" customHeight="1">
      <c r="A8" s="20"/>
      <c r="B8" s="31"/>
      <c r="C8" s="32"/>
      <c r="D8" s="32"/>
      <c r="E8" s="32"/>
      <c r="F8" s="32"/>
      <c r="G8" s="32"/>
      <c r="H8" s="33"/>
      <c r="I8" s="20"/>
      <c r="J8" s="20"/>
      <c r="K8" s="20"/>
      <c r="L8" s="20"/>
      <c r="M8" s="30"/>
    </row>
    <row r="9" spans="1:13" ht="13.5" customHeight="1">
      <c r="A9" s="20"/>
      <c r="B9" s="24" t="s">
        <v>672</v>
      </c>
      <c r="C9" s="34">
        <f>SUM(C18:C32)</f>
        <v>883595</v>
      </c>
      <c r="D9" s="34">
        <f>SUM(D18:D32)</f>
        <v>886791</v>
      </c>
      <c r="E9" s="34">
        <f>SUM(E18:E32)</f>
        <v>888792</v>
      </c>
      <c r="F9" s="34">
        <f>SUM(F18:F32)</f>
        <v>890133</v>
      </c>
      <c r="G9" s="34">
        <f>SUM(G18:G32)</f>
        <v>891697</v>
      </c>
      <c r="H9" s="26" t="s">
        <v>673</v>
      </c>
      <c r="I9" s="20">
        <v>7990</v>
      </c>
      <c r="J9" s="20">
        <v>7908</v>
      </c>
      <c r="K9" s="20">
        <v>7872</v>
      </c>
      <c r="L9" s="20">
        <v>7823</v>
      </c>
      <c r="M9" s="30">
        <v>7859</v>
      </c>
    </row>
    <row r="10" spans="1:13" ht="13.5" customHeight="1">
      <c r="A10" s="20"/>
      <c r="B10" s="24" t="s">
        <v>674</v>
      </c>
      <c r="C10" s="34">
        <f>SUM(C34:C39,I6:I37)</f>
        <v>374188</v>
      </c>
      <c r="D10" s="34">
        <f>SUM(D34:D39,J6:J37)</f>
        <v>373093</v>
      </c>
      <c r="E10" s="34">
        <f>SUM(E34:E39,K6:K37)</f>
        <v>372870</v>
      </c>
      <c r="F10" s="34">
        <f>SUM(F34:F39,L6:L37)</f>
        <v>371526</v>
      </c>
      <c r="G10" s="34">
        <f>SUM(G34:G39,M6:M37)</f>
        <v>370153</v>
      </c>
      <c r="H10" s="26" t="s">
        <v>675</v>
      </c>
      <c r="I10" s="20">
        <v>13059</v>
      </c>
      <c r="J10" s="20">
        <v>13003</v>
      </c>
      <c r="K10" s="20">
        <v>13007</v>
      </c>
      <c r="L10" s="20">
        <v>12957</v>
      </c>
      <c r="M10" s="30">
        <v>12903</v>
      </c>
    </row>
    <row r="11" spans="1:13" ht="13.5" customHeight="1">
      <c r="A11" s="20"/>
      <c r="B11" s="31"/>
      <c r="C11" s="34"/>
      <c r="D11" s="34"/>
      <c r="E11" s="34"/>
      <c r="F11" s="32"/>
      <c r="G11" s="32"/>
      <c r="H11" s="26" t="s">
        <v>676</v>
      </c>
      <c r="I11" s="20">
        <v>7995</v>
      </c>
      <c r="J11" s="20">
        <v>7994</v>
      </c>
      <c r="K11" s="20">
        <v>7920</v>
      </c>
      <c r="L11" s="20">
        <v>7974</v>
      </c>
      <c r="M11" s="30">
        <v>7969</v>
      </c>
    </row>
    <row r="12" spans="1:13" ht="13.5" customHeight="1">
      <c r="A12" s="20"/>
      <c r="B12" s="24"/>
      <c r="C12" s="34"/>
      <c r="D12" s="34"/>
      <c r="E12" s="34"/>
      <c r="F12" s="35"/>
      <c r="G12" s="35"/>
      <c r="H12" s="26" t="s">
        <v>677</v>
      </c>
      <c r="I12" s="20">
        <v>12742</v>
      </c>
      <c r="J12" s="20">
        <v>12583</v>
      </c>
      <c r="K12" s="20">
        <v>12557</v>
      </c>
      <c r="L12" s="20">
        <v>12400</v>
      </c>
      <c r="M12" s="30">
        <v>12334</v>
      </c>
    </row>
    <row r="13" spans="1:13" ht="13.5" customHeight="1">
      <c r="A13" s="20"/>
      <c r="B13" s="24" t="s">
        <v>678</v>
      </c>
      <c r="C13" s="36">
        <f>SUM(C18,C24:C26,C29:C31,C34:C35,C37:C39,I6:I7)</f>
        <v>565278</v>
      </c>
      <c r="D13" s="34">
        <f>SUM(D18,D24:D26,D29:D31,D34:D35,D37:D39,J6:J7)</f>
        <v>568159</v>
      </c>
      <c r="E13" s="34">
        <f>SUM(E18,E24:E26,E29:E31,E34:E35,E37:E39,K6:K7)</f>
        <v>570443</v>
      </c>
      <c r="F13" s="34">
        <f>SUM(F18,F24:F26,F29:F31,F34:F35,F37:F39,L6:L7)</f>
        <v>571777</v>
      </c>
      <c r="G13" s="37">
        <f>SUM(G18,G24:G26,G29:G31,G34:G35,G37:G39,M6:M7)</f>
        <v>573046</v>
      </c>
      <c r="H13" s="26" t="s">
        <v>679</v>
      </c>
      <c r="I13" s="20">
        <v>5243</v>
      </c>
      <c r="J13" s="20">
        <v>5203</v>
      </c>
      <c r="K13" s="20">
        <v>5203</v>
      </c>
      <c r="L13" s="20">
        <v>5168</v>
      </c>
      <c r="M13" s="30">
        <v>5118</v>
      </c>
    </row>
    <row r="14" spans="1:13" ht="13.5" customHeight="1">
      <c r="A14" s="20"/>
      <c r="B14" s="24" t="s">
        <v>680</v>
      </c>
      <c r="C14" s="36">
        <f>SUM(C23,I9:I15)</f>
        <v>104323</v>
      </c>
      <c r="D14" s="34">
        <f>SUM(D23,J9:J15)</f>
        <v>103842</v>
      </c>
      <c r="E14" s="34">
        <f>SUM(E23,K9:K15)</f>
        <v>103629</v>
      </c>
      <c r="F14" s="34">
        <f>SUM(F23,L9:L15)</f>
        <v>103457</v>
      </c>
      <c r="G14" s="37">
        <f>SUM(G23,M9:M15)</f>
        <v>103384</v>
      </c>
      <c r="H14" s="26" t="s">
        <v>681</v>
      </c>
      <c r="I14" s="20">
        <v>6622</v>
      </c>
      <c r="J14" s="20">
        <v>6610</v>
      </c>
      <c r="K14" s="20">
        <v>6616</v>
      </c>
      <c r="L14" s="20">
        <v>6572</v>
      </c>
      <c r="M14" s="30">
        <v>6570</v>
      </c>
    </row>
    <row r="15" spans="1:13" ht="13.5" customHeight="1">
      <c r="A15" s="20"/>
      <c r="B15" s="24" t="s">
        <v>682</v>
      </c>
      <c r="C15" s="36">
        <f>SUM(C28,C32,C19,I17:I18,I20:I22)</f>
        <v>254345</v>
      </c>
      <c r="D15" s="34">
        <f>SUM(D28,D32,D19,J17:J18,J20:J22)</f>
        <v>254685</v>
      </c>
      <c r="E15" s="34">
        <f>SUM(E28,E32,E19,K17:K18,K20:K22)</f>
        <v>254891</v>
      </c>
      <c r="F15" s="34">
        <f>SUM(F28,F32,F19,L17:L18,L20:L22)</f>
        <v>254743</v>
      </c>
      <c r="G15" s="37">
        <f>SUM(G28,G32,G19,M17:M18,M20:M22)</f>
        <v>254499</v>
      </c>
      <c r="H15" s="26" t="s">
        <v>683</v>
      </c>
      <c r="I15" s="20">
        <v>7435</v>
      </c>
      <c r="J15" s="20">
        <v>7395</v>
      </c>
      <c r="K15" s="20">
        <v>7421</v>
      </c>
      <c r="L15" s="20">
        <v>7385</v>
      </c>
      <c r="M15" s="30">
        <v>7355</v>
      </c>
    </row>
    <row r="16" spans="1:13" ht="13.5" customHeight="1">
      <c r="A16" s="20"/>
      <c r="B16" s="24" t="s">
        <v>684</v>
      </c>
      <c r="C16" s="36">
        <f>SUM(C20:C21,I24:I30,I32,I34:I37)</f>
        <v>333837</v>
      </c>
      <c r="D16" s="34">
        <f>SUM(D20:D21,J24:J30,J32,J34:J37)</f>
        <v>333198</v>
      </c>
      <c r="E16" s="34">
        <f>SUM(E20:E21,K24:K30,K32,K34:K37)</f>
        <v>332699</v>
      </c>
      <c r="F16" s="34">
        <f>SUM(F20:F21,L24:L30,L32,L34:L37)</f>
        <v>331682</v>
      </c>
      <c r="G16" s="37">
        <f>SUM(G20:G21,M24:M30,M32,M34:M37)</f>
        <v>330921</v>
      </c>
      <c r="H16" s="33"/>
      <c r="M16" s="30"/>
    </row>
    <row r="17" spans="1:13" ht="13.5" customHeight="1">
      <c r="A17" s="20"/>
      <c r="B17" s="38"/>
      <c r="C17" s="39"/>
      <c r="D17" s="20"/>
      <c r="E17" s="20"/>
      <c r="F17" s="20"/>
      <c r="G17" s="20"/>
      <c r="H17" s="26" t="s">
        <v>685</v>
      </c>
      <c r="I17" s="20">
        <v>27526</v>
      </c>
      <c r="J17" s="20">
        <v>27567</v>
      </c>
      <c r="K17" s="20">
        <v>27576</v>
      </c>
      <c r="L17" s="20">
        <v>27591</v>
      </c>
      <c r="M17" s="30">
        <v>27606</v>
      </c>
    </row>
    <row r="18" spans="1:13" ht="13.5" customHeight="1">
      <c r="A18" s="20"/>
      <c r="B18" s="40" t="s">
        <v>686</v>
      </c>
      <c r="C18" s="41">
        <v>242367</v>
      </c>
      <c r="D18" s="42">
        <v>244290</v>
      </c>
      <c r="E18" s="42">
        <v>245158</v>
      </c>
      <c r="F18" s="42">
        <v>246128</v>
      </c>
      <c r="G18" s="42">
        <v>247284</v>
      </c>
      <c r="H18" s="26" t="s">
        <v>687</v>
      </c>
      <c r="I18" s="20">
        <v>22380</v>
      </c>
      <c r="J18" s="20">
        <v>22262</v>
      </c>
      <c r="K18" s="20">
        <v>22205</v>
      </c>
      <c r="L18" s="20">
        <v>22140</v>
      </c>
      <c r="M18" s="30">
        <v>22018</v>
      </c>
    </row>
    <row r="19" spans="1:13" ht="13.5" customHeight="1">
      <c r="A19" s="20"/>
      <c r="B19" s="40" t="s">
        <v>688</v>
      </c>
      <c r="C19" s="41">
        <v>93156</v>
      </c>
      <c r="D19" s="42">
        <v>93495</v>
      </c>
      <c r="E19" s="42">
        <v>93721</v>
      </c>
      <c r="F19" s="42">
        <v>93894</v>
      </c>
      <c r="G19" s="42">
        <v>94145</v>
      </c>
      <c r="H19" s="33"/>
      <c r="I19" s="20"/>
      <c r="J19" s="20"/>
      <c r="K19" s="20"/>
      <c r="L19" s="20"/>
      <c r="M19" s="30"/>
    </row>
    <row r="20" spans="1:13" ht="13.5" customHeight="1">
      <c r="A20" s="20"/>
      <c r="B20" s="40" t="s">
        <v>689</v>
      </c>
      <c r="C20" s="41">
        <v>99846</v>
      </c>
      <c r="D20" s="42">
        <v>100072</v>
      </c>
      <c r="E20" s="42">
        <v>100200</v>
      </c>
      <c r="F20" s="42">
        <v>100021</v>
      </c>
      <c r="G20" s="42">
        <v>99871</v>
      </c>
      <c r="H20" s="26" t="s">
        <v>690</v>
      </c>
      <c r="I20" s="20">
        <v>12054</v>
      </c>
      <c r="J20" s="20">
        <v>12032</v>
      </c>
      <c r="K20" s="20">
        <v>12096</v>
      </c>
      <c r="L20" s="20">
        <v>12000</v>
      </c>
      <c r="M20" s="30">
        <v>11816</v>
      </c>
    </row>
    <row r="21" spans="1:13" ht="13.5" customHeight="1">
      <c r="A21" s="20"/>
      <c r="B21" s="40" t="s">
        <v>691</v>
      </c>
      <c r="C21" s="41">
        <v>102039</v>
      </c>
      <c r="D21" s="42">
        <v>101717</v>
      </c>
      <c r="E21" s="42">
        <v>101392</v>
      </c>
      <c r="F21" s="42">
        <v>101169</v>
      </c>
      <c r="G21" s="42">
        <v>101136</v>
      </c>
      <c r="H21" s="26" t="s">
        <v>692</v>
      </c>
      <c r="I21" s="20">
        <v>18658</v>
      </c>
      <c r="J21" s="20">
        <v>18589</v>
      </c>
      <c r="K21" s="20">
        <v>18526</v>
      </c>
      <c r="L21" s="20">
        <v>18452</v>
      </c>
      <c r="M21" s="30">
        <v>18392</v>
      </c>
    </row>
    <row r="22" spans="1:13" ht="13.5" customHeight="1">
      <c r="A22" s="20"/>
      <c r="B22" s="38"/>
      <c r="C22" s="41"/>
      <c r="D22" s="42"/>
      <c r="E22" s="42"/>
      <c r="F22" s="42"/>
      <c r="G22" s="20"/>
      <c r="H22" s="26" t="s">
        <v>693</v>
      </c>
      <c r="I22" s="20">
        <v>10164</v>
      </c>
      <c r="J22" s="20">
        <v>10165</v>
      </c>
      <c r="K22" s="20">
        <v>10131</v>
      </c>
      <c r="L22" s="20">
        <v>10084</v>
      </c>
      <c r="M22" s="30">
        <v>10013</v>
      </c>
    </row>
    <row r="23" spans="1:13" ht="13.5" customHeight="1">
      <c r="A23" s="20"/>
      <c r="B23" s="40" t="s">
        <v>694</v>
      </c>
      <c r="C23" s="41">
        <v>43237</v>
      </c>
      <c r="D23" s="42">
        <v>43146</v>
      </c>
      <c r="E23" s="42">
        <v>43033</v>
      </c>
      <c r="F23" s="42">
        <v>43178</v>
      </c>
      <c r="G23" s="42">
        <v>43276</v>
      </c>
      <c r="H23" s="33"/>
      <c r="M23" s="30"/>
    </row>
    <row r="24" spans="1:13" ht="13.5" customHeight="1">
      <c r="A24" s="20"/>
      <c r="B24" s="40" t="s">
        <v>695</v>
      </c>
      <c r="C24" s="41">
        <v>41573</v>
      </c>
      <c r="D24" s="42">
        <v>41722</v>
      </c>
      <c r="E24" s="42">
        <v>41828</v>
      </c>
      <c r="F24" s="42">
        <v>41871</v>
      </c>
      <c r="G24" s="42">
        <v>41974</v>
      </c>
      <c r="H24" s="26" t="s">
        <v>696</v>
      </c>
      <c r="I24" s="20">
        <v>8249</v>
      </c>
      <c r="J24" s="20">
        <v>8189</v>
      </c>
      <c r="K24" s="20">
        <v>8197</v>
      </c>
      <c r="L24" s="20">
        <v>8164</v>
      </c>
      <c r="M24" s="30">
        <v>8090</v>
      </c>
    </row>
    <row r="25" spans="1:13" ht="13.5" customHeight="1">
      <c r="A25" s="20"/>
      <c r="B25" s="40" t="s">
        <v>697</v>
      </c>
      <c r="C25" s="41">
        <v>38647</v>
      </c>
      <c r="D25" s="42">
        <v>38708</v>
      </c>
      <c r="E25" s="42">
        <v>38822</v>
      </c>
      <c r="F25" s="42">
        <v>38774</v>
      </c>
      <c r="G25" s="42">
        <v>38665</v>
      </c>
      <c r="H25" s="26" t="s">
        <v>698</v>
      </c>
      <c r="I25" s="20">
        <v>19387</v>
      </c>
      <c r="J25" s="20">
        <v>19307</v>
      </c>
      <c r="K25" s="20">
        <v>19261</v>
      </c>
      <c r="L25" s="20">
        <v>19156</v>
      </c>
      <c r="M25" s="30">
        <v>19045</v>
      </c>
    </row>
    <row r="26" spans="1:13" ht="13.5" customHeight="1">
      <c r="A26" s="20"/>
      <c r="B26" s="40" t="s">
        <v>699</v>
      </c>
      <c r="C26" s="41">
        <v>32226</v>
      </c>
      <c r="D26" s="42">
        <v>32148</v>
      </c>
      <c r="E26" s="42">
        <v>32204</v>
      </c>
      <c r="F26" s="42">
        <v>32075</v>
      </c>
      <c r="G26" s="42">
        <v>32046</v>
      </c>
      <c r="H26" s="26" t="s">
        <v>700</v>
      </c>
      <c r="I26" s="20">
        <v>13379</v>
      </c>
      <c r="J26" s="20">
        <v>13405</v>
      </c>
      <c r="K26" s="20">
        <v>13412</v>
      </c>
      <c r="L26" s="20">
        <v>13375</v>
      </c>
      <c r="M26" s="30">
        <v>13239</v>
      </c>
    </row>
    <row r="27" spans="1:13" ht="13.5" customHeight="1">
      <c r="A27" s="20"/>
      <c r="B27" s="38"/>
      <c r="C27" s="41"/>
      <c r="D27" s="42"/>
      <c r="E27" s="42"/>
      <c r="F27" s="42"/>
      <c r="G27" s="20"/>
      <c r="H27" s="26" t="s">
        <v>701</v>
      </c>
      <c r="I27" s="20">
        <v>10555</v>
      </c>
      <c r="J27" s="20">
        <v>10504</v>
      </c>
      <c r="K27" s="20">
        <v>10443</v>
      </c>
      <c r="L27" s="20">
        <v>10425</v>
      </c>
      <c r="M27" s="30">
        <v>10389</v>
      </c>
    </row>
    <row r="28" spans="1:13" ht="13.5" customHeight="1">
      <c r="A28" s="20"/>
      <c r="B28" s="40" t="s">
        <v>702</v>
      </c>
      <c r="C28" s="41">
        <v>33318</v>
      </c>
      <c r="D28" s="42">
        <v>33395</v>
      </c>
      <c r="E28" s="42">
        <v>33490</v>
      </c>
      <c r="F28" s="42">
        <v>33448</v>
      </c>
      <c r="G28" s="42">
        <v>33424</v>
      </c>
      <c r="H28" s="26" t="s">
        <v>703</v>
      </c>
      <c r="I28" s="20">
        <v>8642</v>
      </c>
      <c r="J28" s="20">
        <v>8636</v>
      </c>
      <c r="K28" s="20">
        <v>8615</v>
      </c>
      <c r="L28" s="20">
        <v>8638</v>
      </c>
      <c r="M28" s="30">
        <v>8726</v>
      </c>
    </row>
    <row r="29" spans="1:13" ht="13.5" customHeight="1">
      <c r="A29" s="20"/>
      <c r="B29" s="40" t="s">
        <v>704</v>
      </c>
      <c r="C29" s="41">
        <v>54052</v>
      </c>
      <c r="D29" s="42">
        <v>54509</v>
      </c>
      <c r="E29" s="42">
        <v>55123</v>
      </c>
      <c r="F29" s="42">
        <v>55680</v>
      </c>
      <c r="G29" s="42">
        <v>56009</v>
      </c>
      <c r="H29" s="26" t="s">
        <v>705</v>
      </c>
      <c r="I29" s="20">
        <v>8464</v>
      </c>
      <c r="J29" s="20">
        <v>8473</v>
      </c>
      <c r="K29" s="20">
        <v>8511</v>
      </c>
      <c r="L29" s="20">
        <v>8463</v>
      </c>
      <c r="M29" s="30">
        <v>8450</v>
      </c>
    </row>
    <row r="30" spans="1:13" ht="13.5" customHeight="1">
      <c r="A30" s="20"/>
      <c r="B30" s="40" t="s">
        <v>706</v>
      </c>
      <c r="C30" s="41">
        <v>41139</v>
      </c>
      <c r="D30" s="42">
        <v>41520</v>
      </c>
      <c r="E30" s="42">
        <v>41874</v>
      </c>
      <c r="F30" s="42">
        <v>42107</v>
      </c>
      <c r="G30" s="42">
        <v>42290</v>
      </c>
      <c r="H30" s="26" t="s">
        <v>707</v>
      </c>
      <c r="I30" s="20">
        <v>6753</v>
      </c>
      <c r="J30" s="20">
        <v>6717</v>
      </c>
      <c r="K30" s="20">
        <v>6711</v>
      </c>
      <c r="L30" s="20">
        <v>6651</v>
      </c>
      <c r="M30" s="30">
        <v>6657</v>
      </c>
    </row>
    <row r="31" spans="1:13" ht="13.5" customHeight="1">
      <c r="A31" s="20"/>
      <c r="B31" s="40" t="s">
        <v>708</v>
      </c>
      <c r="C31" s="41">
        <v>24906</v>
      </c>
      <c r="D31" s="42">
        <v>24889</v>
      </c>
      <c r="E31" s="42">
        <v>24801</v>
      </c>
      <c r="F31" s="42">
        <v>24654</v>
      </c>
      <c r="G31" s="42">
        <v>24492</v>
      </c>
      <c r="H31" s="33"/>
      <c r="M31" s="30"/>
    </row>
    <row r="32" spans="1:13" ht="13.5" customHeight="1">
      <c r="A32" s="20"/>
      <c r="B32" s="40" t="s">
        <v>709</v>
      </c>
      <c r="C32" s="41">
        <v>37089</v>
      </c>
      <c r="D32" s="42">
        <v>37180</v>
      </c>
      <c r="E32" s="42">
        <v>37146</v>
      </c>
      <c r="F32" s="42">
        <v>37134</v>
      </c>
      <c r="G32" s="42">
        <v>37085</v>
      </c>
      <c r="H32" s="26" t="s">
        <v>710</v>
      </c>
      <c r="I32" s="20">
        <v>13535</v>
      </c>
      <c r="J32" s="20">
        <v>13394</v>
      </c>
      <c r="K32" s="20">
        <v>13255</v>
      </c>
      <c r="L32" s="20">
        <v>13063</v>
      </c>
      <c r="M32" s="30">
        <v>12941</v>
      </c>
    </row>
    <row r="33" spans="1:13" ht="13.5" customHeight="1">
      <c r="A33" s="20"/>
      <c r="B33" s="38"/>
      <c r="C33" s="41"/>
      <c r="D33" s="42"/>
      <c r="E33" s="42"/>
      <c r="F33" s="42"/>
      <c r="G33" s="20"/>
      <c r="H33" s="33"/>
      <c r="M33" s="30"/>
    </row>
    <row r="34" spans="1:13" ht="13.5" customHeight="1">
      <c r="A34" s="20"/>
      <c r="B34" s="40" t="s">
        <v>711</v>
      </c>
      <c r="C34" s="41">
        <v>14176</v>
      </c>
      <c r="D34" s="42">
        <v>14200</v>
      </c>
      <c r="E34" s="42">
        <v>14369</v>
      </c>
      <c r="F34" s="42">
        <v>14472</v>
      </c>
      <c r="G34" s="42">
        <v>14589</v>
      </c>
      <c r="H34" s="26" t="s">
        <v>712</v>
      </c>
      <c r="I34" s="20">
        <v>20287</v>
      </c>
      <c r="J34" s="20">
        <v>20253</v>
      </c>
      <c r="K34" s="20">
        <v>20271</v>
      </c>
      <c r="L34" s="20">
        <v>20209</v>
      </c>
      <c r="M34" s="30">
        <v>20170</v>
      </c>
    </row>
    <row r="35" spans="1:13" ht="13.5" customHeight="1">
      <c r="A35" s="20"/>
      <c r="B35" s="40" t="s">
        <v>713</v>
      </c>
      <c r="C35" s="41">
        <v>11825</v>
      </c>
      <c r="D35" s="42">
        <v>11833</v>
      </c>
      <c r="E35" s="42">
        <v>11873</v>
      </c>
      <c r="F35" s="42">
        <v>11850</v>
      </c>
      <c r="G35" s="42">
        <v>11869</v>
      </c>
      <c r="H35" s="26" t="s">
        <v>714</v>
      </c>
      <c r="I35" s="20">
        <v>8379</v>
      </c>
      <c r="J35" s="20">
        <v>8296</v>
      </c>
      <c r="K35" s="20">
        <v>8260</v>
      </c>
      <c r="L35" s="20">
        <v>8224</v>
      </c>
      <c r="M35" s="30">
        <v>8172</v>
      </c>
    </row>
    <row r="36" spans="1:13" ht="13.5" customHeight="1">
      <c r="A36" s="20"/>
      <c r="B36" s="38"/>
      <c r="C36" s="41"/>
      <c r="D36" s="42"/>
      <c r="E36" s="20"/>
      <c r="F36" s="20"/>
      <c r="G36" s="20"/>
      <c r="H36" s="26" t="s">
        <v>715</v>
      </c>
      <c r="I36" s="20">
        <v>6260</v>
      </c>
      <c r="J36" s="20">
        <v>6199</v>
      </c>
      <c r="K36" s="20">
        <v>6151</v>
      </c>
      <c r="L36" s="20">
        <v>6151</v>
      </c>
      <c r="M36" s="30">
        <v>6113</v>
      </c>
    </row>
    <row r="37" spans="1:13" ht="13.5" customHeight="1">
      <c r="A37" s="30"/>
      <c r="B37" s="43" t="s">
        <v>716</v>
      </c>
      <c r="C37" s="41">
        <v>22138</v>
      </c>
      <c r="D37" s="42">
        <v>22254</v>
      </c>
      <c r="E37" s="20">
        <v>22311</v>
      </c>
      <c r="F37" s="20">
        <v>22356</v>
      </c>
      <c r="G37" s="20">
        <v>22261</v>
      </c>
      <c r="H37" s="26" t="s">
        <v>717</v>
      </c>
      <c r="I37" s="20">
        <v>8062</v>
      </c>
      <c r="J37" s="20">
        <v>8036</v>
      </c>
      <c r="K37" s="20">
        <v>8020</v>
      </c>
      <c r="L37" s="20">
        <v>7973</v>
      </c>
      <c r="M37" s="30">
        <v>7922</v>
      </c>
    </row>
    <row r="38" spans="1:13" ht="13.5" customHeight="1">
      <c r="A38" s="30"/>
      <c r="B38" s="43" t="s">
        <v>718</v>
      </c>
      <c r="C38" s="41">
        <v>9587</v>
      </c>
      <c r="D38" s="42">
        <v>9531</v>
      </c>
      <c r="E38" s="20">
        <v>9511</v>
      </c>
      <c r="F38" s="20">
        <v>9393</v>
      </c>
      <c r="G38" s="44">
        <v>9303</v>
      </c>
      <c r="H38" s="30"/>
      <c r="I38" s="20"/>
      <c r="J38" s="20"/>
      <c r="K38" s="20"/>
      <c r="L38" s="20"/>
      <c r="M38" s="30"/>
    </row>
    <row r="39" spans="1:13" ht="13.5" customHeight="1">
      <c r="A39" s="30"/>
      <c r="B39" s="45" t="s">
        <v>719</v>
      </c>
      <c r="C39" s="46">
        <v>10876</v>
      </c>
      <c r="D39" s="47">
        <v>10904</v>
      </c>
      <c r="E39" s="48">
        <v>10875</v>
      </c>
      <c r="F39" s="48">
        <v>10791</v>
      </c>
      <c r="G39" s="49">
        <v>10734</v>
      </c>
      <c r="H39" s="50"/>
      <c r="I39" s="48"/>
      <c r="J39" s="48"/>
      <c r="K39" s="48"/>
      <c r="L39" s="48"/>
      <c r="M39" s="50"/>
    </row>
    <row r="40" spans="1:6" ht="13.5" customHeight="1">
      <c r="A40" s="20"/>
      <c r="B40" s="51" t="s">
        <v>723</v>
      </c>
      <c r="C40" s="51"/>
      <c r="D40" s="51"/>
      <c r="E40" s="51"/>
      <c r="F40" s="51"/>
    </row>
    <row r="41" ht="13.5" customHeight="1">
      <c r="A41" s="20"/>
    </row>
    <row r="42" ht="13.5" customHeight="1">
      <c r="A42" s="20"/>
    </row>
    <row r="43" ht="13.5" customHeight="1">
      <c r="A43" s="20"/>
    </row>
    <row r="44" ht="13.5" customHeight="1">
      <c r="A44" s="20"/>
    </row>
    <row r="45" ht="13.5" customHeight="1">
      <c r="A45" s="20"/>
    </row>
    <row r="46" ht="13.5" customHeight="1">
      <c r="A46" s="20"/>
    </row>
    <row r="47" ht="13.5" customHeight="1">
      <c r="A47" s="20"/>
    </row>
    <row r="48" ht="13.5" customHeight="1">
      <c r="A48" s="20"/>
    </row>
    <row r="49" ht="13.5" customHeight="1">
      <c r="A49" s="20"/>
    </row>
    <row r="50" ht="13.5" customHeight="1">
      <c r="A50" s="20"/>
    </row>
    <row r="51" ht="13.5" customHeight="1">
      <c r="A51" s="20"/>
    </row>
    <row r="52" ht="12">
      <c r="A52" s="20"/>
    </row>
    <row r="53" ht="12">
      <c r="A53" s="20"/>
    </row>
    <row r="54" ht="12">
      <c r="A54" s="20"/>
    </row>
    <row r="55" ht="12">
      <c r="A55" s="20"/>
    </row>
    <row r="56" ht="12">
      <c r="A56" s="20"/>
    </row>
    <row r="57" ht="12">
      <c r="A57" s="20"/>
    </row>
    <row r="58" ht="12">
      <c r="A58" s="20"/>
    </row>
    <row r="59" ht="12">
      <c r="A59" s="20"/>
    </row>
    <row r="60" ht="12">
      <c r="A60" s="20"/>
    </row>
    <row r="61" ht="12">
      <c r="A61" s="20"/>
    </row>
    <row r="62" spans="1:7" ht="12">
      <c r="A62" s="20"/>
      <c r="G62" s="51"/>
    </row>
    <row r="63" spans="1:7" ht="12">
      <c r="A63" s="20"/>
      <c r="B63" s="51"/>
      <c r="C63" s="51"/>
      <c r="D63" s="51"/>
      <c r="E63" s="51"/>
      <c r="F63" s="51"/>
      <c r="G63" s="51"/>
    </row>
  </sheetData>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N453"/>
  <sheetViews>
    <sheetView workbookViewId="0" topLeftCell="A1">
      <selection activeCell="A1" sqref="A1"/>
    </sheetView>
  </sheetViews>
  <sheetFormatPr defaultColWidth="9.00390625" defaultRowHeight="12" customHeight="1"/>
  <cols>
    <col min="1" max="1" width="2.625" style="795" customWidth="1"/>
    <col min="2" max="2" width="2.00390625" style="795" customWidth="1"/>
    <col min="3" max="3" width="2.625" style="795" customWidth="1"/>
    <col min="4" max="4" width="22.125" style="795" bestFit="1" customWidth="1"/>
    <col min="5" max="5" width="12.625" style="795" customWidth="1"/>
    <col min="6" max="6" width="9.125" style="795" customWidth="1"/>
    <col min="7" max="7" width="12.625" style="797" customWidth="1"/>
    <col min="8" max="8" width="9.125" style="795" customWidth="1"/>
    <col min="9" max="9" width="13.625" style="795" customWidth="1"/>
    <col min="10" max="10" width="9.125" style="795" customWidth="1"/>
    <col min="11" max="16384" width="9.00390625" style="795" customWidth="1"/>
  </cols>
  <sheetData>
    <row r="2" ht="12" customHeight="1">
      <c r="B2" s="796" t="s">
        <v>49</v>
      </c>
    </row>
    <row r="3" ht="12" customHeight="1" thickBot="1">
      <c r="J3" s="798" t="s">
        <v>1615</v>
      </c>
    </row>
    <row r="4" spans="2:14" ht="18.75" customHeight="1" thickTop="1">
      <c r="B4" s="1527" t="s">
        <v>1616</v>
      </c>
      <c r="C4" s="1528"/>
      <c r="D4" s="1529"/>
      <c r="E4" s="1522" t="s">
        <v>1617</v>
      </c>
      <c r="F4" s="1523"/>
      <c r="G4" s="1522">
        <v>62</v>
      </c>
      <c r="H4" s="1523"/>
      <c r="I4" s="1522" t="s">
        <v>1618</v>
      </c>
      <c r="J4" s="1523"/>
      <c r="K4" s="799"/>
      <c r="L4" s="799"/>
      <c r="M4" s="799"/>
      <c r="N4" s="799"/>
    </row>
    <row r="5" spans="2:14" ht="12" customHeight="1">
      <c r="B5" s="1530"/>
      <c r="C5" s="1531"/>
      <c r="D5" s="1532"/>
      <c r="E5" s="1524" t="s">
        <v>1619</v>
      </c>
      <c r="F5" s="1526" t="s">
        <v>1620</v>
      </c>
      <c r="G5" s="1524" t="s">
        <v>1619</v>
      </c>
      <c r="H5" s="1526" t="s">
        <v>1620</v>
      </c>
      <c r="I5" s="1524" t="s">
        <v>1619</v>
      </c>
      <c r="J5" s="1526" t="s">
        <v>1621</v>
      </c>
      <c r="K5" s="799"/>
      <c r="L5" s="799"/>
      <c r="M5" s="799"/>
      <c r="N5" s="799"/>
    </row>
    <row r="6" spans="2:14" ht="12" customHeight="1">
      <c r="B6" s="1533"/>
      <c r="C6" s="1534"/>
      <c r="D6" s="1535"/>
      <c r="E6" s="1525"/>
      <c r="F6" s="1526"/>
      <c r="G6" s="1525"/>
      <c r="H6" s="1526"/>
      <c r="I6" s="1525"/>
      <c r="J6" s="1526"/>
      <c r="K6" s="799"/>
      <c r="L6" s="799"/>
      <c r="M6" s="799"/>
      <c r="N6" s="799"/>
    </row>
    <row r="7" spans="2:10" s="800" customFormat="1" ht="12" customHeight="1">
      <c r="B7" s="1540" t="s">
        <v>1622</v>
      </c>
      <c r="C7" s="1541"/>
      <c r="D7" s="1542"/>
      <c r="E7" s="801">
        <f>SUM(E9+E13+E33+E35+E48+E52+E57+E64)</f>
        <v>88653311</v>
      </c>
      <c r="F7" s="802">
        <v>100</v>
      </c>
      <c r="G7" s="803">
        <v>82482469</v>
      </c>
      <c r="H7" s="802">
        <v>100</v>
      </c>
      <c r="I7" s="804">
        <f>+G7-E7</f>
        <v>-6170842</v>
      </c>
      <c r="J7" s="805">
        <v>-7</v>
      </c>
    </row>
    <row r="8" spans="2:10" ht="12" customHeight="1">
      <c r="B8" s="806"/>
      <c r="C8" s="799"/>
      <c r="D8" s="807"/>
      <c r="E8" s="808"/>
      <c r="F8" s="809"/>
      <c r="G8" s="810"/>
      <c r="H8" s="809"/>
      <c r="I8" s="811"/>
      <c r="J8" s="812"/>
    </row>
    <row r="9" spans="2:10" ht="12" customHeight="1">
      <c r="B9" s="806"/>
      <c r="C9" s="1536" t="s">
        <v>1614</v>
      </c>
      <c r="D9" s="1538"/>
      <c r="E9" s="808">
        <f>SUM(E10:E11)</f>
        <v>1202615</v>
      </c>
      <c r="F9" s="815">
        <v>1.3</v>
      </c>
      <c r="G9" s="810">
        <f>SUM(G10:G11)</f>
        <v>670079</v>
      </c>
      <c r="H9" s="815">
        <f>+G9/G$7*100</f>
        <v>0.8123896000251883</v>
      </c>
      <c r="I9" s="811">
        <f>+G9-E9</f>
        <v>-532536</v>
      </c>
      <c r="J9" s="812">
        <v>-44.3</v>
      </c>
    </row>
    <row r="10" spans="2:10" ht="12" customHeight="1">
      <c r="B10" s="806"/>
      <c r="C10" s="799"/>
      <c r="D10" s="814" t="s">
        <v>1623</v>
      </c>
      <c r="E10" s="808">
        <v>1145215</v>
      </c>
      <c r="F10" s="815"/>
      <c r="G10" s="810">
        <v>670079</v>
      </c>
      <c r="H10" s="815"/>
      <c r="I10" s="811"/>
      <c r="J10" s="812"/>
    </row>
    <row r="11" spans="2:10" ht="12" customHeight="1">
      <c r="B11" s="806"/>
      <c r="C11" s="799"/>
      <c r="D11" s="814" t="s">
        <v>0</v>
      </c>
      <c r="E11" s="808">
        <v>57400</v>
      </c>
      <c r="F11" s="815"/>
      <c r="G11" s="810">
        <v>0</v>
      </c>
      <c r="H11" s="815"/>
      <c r="I11" s="811"/>
      <c r="J11" s="812"/>
    </row>
    <row r="12" spans="2:10" ht="12" customHeight="1">
      <c r="B12" s="806"/>
      <c r="C12" s="799"/>
      <c r="D12" s="814"/>
      <c r="E12" s="808"/>
      <c r="F12" s="815"/>
      <c r="G12" s="810"/>
      <c r="H12" s="815"/>
      <c r="I12" s="811"/>
      <c r="J12" s="812"/>
    </row>
    <row r="13" spans="2:10" ht="12" customHeight="1">
      <c r="B13" s="806"/>
      <c r="C13" s="1536" t="s">
        <v>1</v>
      </c>
      <c r="D13" s="1538"/>
      <c r="E13" s="808">
        <v>76925260</v>
      </c>
      <c r="F13" s="815">
        <f>+E13/E$7*100</f>
        <v>86.77088213885209</v>
      </c>
      <c r="G13" s="810">
        <v>74672819</v>
      </c>
      <c r="H13" s="815">
        <f>+G13/G$7*100</f>
        <v>90.53174560038933</v>
      </c>
      <c r="I13" s="811">
        <f>+G13-E13</f>
        <v>-2252441</v>
      </c>
      <c r="J13" s="812">
        <v>-2.9</v>
      </c>
    </row>
    <row r="14" spans="2:10" ht="12" customHeight="1">
      <c r="B14" s="806"/>
      <c r="C14" s="799" t="s">
        <v>2</v>
      </c>
      <c r="D14" s="814"/>
      <c r="E14" s="808"/>
      <c r="F14" s="815"/>
      <c r="G14" s="810"/>
      <c r="H14" s="815"/>
      <c r="I14" s="811"/>
      <c r="J14" s="812"/>
    </row>
    <row r="15" spans="2:10" ht="12" customHeight="1">
      <c r="B15" s="806"/>
      <c r="C15" s="799"/>
      <c r="D15" s="814" t="s">
        <v>3</v>
      </c>
      <c r="E15" s="808">
        <v>2168014</v>
      </c>
      <c r="F15" s="815"/>
      <c r="G15" s="810">
        <v>1622650</v>
      </c>
      <c r="H15" s="815"/>
      <c r="I15" s="811"/>
      <c r="J15" s="812"/>
    </row>
    <row r="16" spans="2:10" ht="12" customHeight="1">
      <c r="B16" s="806"/>
      <c r="C16" s="799"/>
      <c r="D16" s="814" t="s">
        <v>4</v>
      </c>
      <c r="E16" s="808">
        <v>922803</v>
      </c>
      <c r="F16" s="815"/>
      <c r="G16" s="810">
        <v>350674</v>
      </c>
      <c r="H16" s="815"/>
      <c r="I16" s="811"/>
      <c r="J16" s="812"/>
    </row>
    <row r="17" spans="2:10" ht="12" customHeight="1">
      <c r="B17" s="806"/>
      <c r="C17" s="799"/>
      <c r="D17" s="814" t="s">
        <v>5</v>
      </c>
      <c r="E17" s="808">
        <v>9942531</v>
      </c>
      <c r="F17" s="815"/>
      <c r="G17" s="810">
        <v>17922699</v>
      </c>
      <c r="H17" s="815"/>
      <c r="I17" s="811"/>
      <c r="J17" s="812"/>
    </row>
    <row r="18" spans="2:10" ht="12" customHeight="1">
      <c r="B18" s="806"/>
      <c r="C18" s="799"/>
      <c r="D18" s="814" t="s">
        <v>6</v>
      </c>
      <c r="E18" s="808">
        <v>50763811</v>
      </c>
      <c r="F18" s="815"/>
      <c r="G18" s="810">
        <v>43052288</v>
      </c>
      <c r="H18" s="815"/>
      <c r="I18" s="811"/>
      <c r="J18" s="812"/>
    </row>
    <row r="19" spans="2:10" ht="12" customHeight="1">
      <c r="B19" s="806"/>
      <c r="C19" s="799"/>
      <c r="D19" s="814" t="s">
        <v>7</v>
      </c>
      <c r="E19" s="808">
        <v>607960</v>
      </c>
      <c r="F19" s="815"/>
      <c r="G19" s="810">
        <v>926330</v>
      </c>
      <c r="H19" s="815"/>
      <c r="I19" s="811"/>
      <c r="J19" s="812"/>
    </row>
    <row r="20" spans="2:10" ht="12" customHeight="1">
      <c r="B20" s="806"/>
      <c r="C20" s="799"/>
      <c r="D20" s="814"/>
      <c r="E20" s="808"/>
      <c r="F20" s="815"/>
      <c r="G20" s="810"/>
      <c r="H20" s="815"/>
      <c r="I20" s="811"/>
      <c r="J20" s="812"/>
    </row>
    <row r="21" spans="2:10" ht="12" customHeight="1">
      <c r="B21" s="806"/>
      <c r="C21" s="799"/>
      <c r="D21" s="814" t="s">
        <v>8</v>
      </c>
      <c r="E21" s="808">
        <v>153778</v>
      </c>
      <c r="F21" s="815"/>
      <c r="G21" s="810">
        <v>148960</v>
      </c>
      <c r="H21" s="815"/>
      <c r="I21" s="811"/>
      <c r="J21" s="812"/>
    </row>
    <row r="22" spans="2:10" ht="12" customHeight="1">
      <c r="B22" s="806"/>
      <c r="C22" s="799"/>
      <c r="D22" s="814" t="s">
        <v>9</v>
      </c>
      <c r="E22" s="808">
        <v>610642</v>
      </c>
      <c r="F22" s="815"/>
      <c r="G22" s="810">
        <v>510449</v>
      </c>
      <c r="H22" s="815"/>
      <c r="I22" s="811"/>
      <c r="J22" s="812"/>
    </row>
    <row r="23" spans="2:10" ht="12" customHeight="1">
      <c r="B23" s="806"/>
      <c r="C23" s="799"/>
      <c r="D23" s="814" t="s">
        <v>10</v>
      </c>
      <c r="E23" s="808">
        <v>2412349</v>
      </c>
      <c r="F23" s="815"/>
      <c r="G23" s="810">
        <v>1363814</v>
      </c>
      <c r="H23" s="815"/>
      <c r="I23" s="811"/>
      <c r="J23" s="812"/>
    </row>
    <row r="24" spans="2:10" ht="12" customHeight="1">
      <c r="B24" s="806"/>
      <c r="C24" s="799"/>
      <c r="D24" s="814" t="s">
        <v>11</v>
      </c>
      <c r="E24" s="808">
        <v>2556000</v>
      </c>
      <c r="F24" s="815"/>
      <c r="G24" s="810">
        <v>4569000</v>
      </c>
      <c r="H24" s="815"/>
      <c r="I24" s="811"/>
      <c r="J24" s="812"/>
    </row>
    <row r="25" spans="2:10" ht="12" customHeight="1">
      <c r="B25" s="806"/>
      <c r="C25" s="799"/>
      <c r="D25" s="814" t="s">
        <v>12</v>
      </c>
      <c r="E25" s="808">
        <v>1726128</v>
      </c>
      <c r="F25" s="815"/>
      <c r="G25" s="810">
        <v>265641</v>
      </c>
      <c r="H25" s="815"/>
      <c r="I25" s="811"/>
      <c r="J25" s="812"/>
    </row>
    <row r="26" spans="2:10" ht="12" customHeight="1">
      <c r="B26" s="806"/>
      <c r="C26" s="799"/>
      <c r="D26" s="814"/>
      <c r="E26" s="808"/>
      <c r="F26" s="815"/>
      <c r="G26" s="810"/>
      <c r="H26" s="815"/>
      <c r="I26" s="811"/>
      <c r="J26" s="812"/>
    </row>
    <row r="27" spans="2:10" ht="12" customHeight="1">
      <c r="B27" s="806"/>
      <c r="C27" s="799"/>
      <c r="D27" s="814" t="s">
        <v>13</v>
      </c>
      <c r="E27" s="808">
        <v>34500</v>
      </c>
      <c r="F27" s="815"/>
      <c r="G27" s="810">
        <v>419832</v>
      </c>
      <c r="H27" s="815"/>
      <c r="I27" s="811"/>
      <c r="J27" s="812"/>
    </row>
    <row r="28" spans="2:10" ht="12" customHeight="1">
      <c r="B28" s="806"/>
      <c r="C28" s="799"/>
      <c r="D28" s="814" t="s">
        <v>14</v>
      </c>
      <c r="E28" s="808">
        <v>1757874</v>
      </c>
      <c r="F28" s="815"/>
      <c r="G28" s="810">
        <v>83417</v>
      </c>
      <c r="H28" s="815"/>
      <c r="I28" s="811"/>
      <c r="J28" s="812"/>
    </row>
    <row r="29" spans="2:10" ht="12" customHeight="1">
      <c r="B29" s="806"/>
      <c r="C29" s="799"/>
      <c r="D29" s="814" t="s">
        <v>15</v>
      </c>
      <c r="E29" s="808">
        <v>803700</v>
      </c>
      <c r="F29" s="815"/>
      <c r="G29" s="810">
        <v>288807</v>
      </c>
      <c r="H29" s="815"/>
      <c r="I29" s="811"/>
      <c r="J29" s="812"/>
    </row>
    <row r="30" spans="2:10" ht="12" customHeight="1">
      <c r="B30" s="806"/>
      <c r="C30" s="799"/>
      <c r="D30" s="814" t="s">
        <v>16</v>
      </c>
      <c r="E30" s="808">
        <v>7500</v>
      </c>
      <c r="F30" s="815"/>
      <c r="G30" s="810">
        <v>400000</v>
      </c>
      <c r="H30" s="815"/>
      <c r="I30" s="811"/>
      <c r="J30" s="812"/>
    </row>
    <row r="31" spans="2:10" ht="12" customHeight="1">
      <c r="B31" s="806"/>
      <c r="C31" s="799"/>
      <c r="D31" s="814" t="s">
        <v>17</v>
      </c>
      <c r="E31" s="808">
        <v>0</v>
      </c>
      <c r="F31" s="815"/>
      <c r="G31" s="810">
        <v>758703</v>
      </c>
      <c r="H31" s="815"/>
      <c r="I31" s="811"/>
      <c r="J31" s="812"/>
    </row>
    <row r="32" spans="2:10" ht="12" customHeight="1">
      <c r="B32" s="806"/>
      <c r="C32" s="799"/>
      <c r="D32" s="814"/>
      <c r="E32" s="808"/>
      <c r="F32" s="815"/>
      <c r="G32" s="810"/>
      <c r="H32" s="815"/>
      <c r="I32" s="811"/>
      <c r="J32" s="812"/>
    </row>
    <row r="33" spans="2:10" ht="12" customHeight="1">
      <c r="B33" s="806"/>
      <c r="C33" s="1536" t="s">
        <v>18</v>
      </c>
      <c r="D33" s="1537"/>
      <c r="E33" s="808">
        <v>2960770</v>
      </c>
      <c r="F33" s="815">
        <f>+E33/E$7*100</f>
        <v>3.3397173400551274</v>
      </c>
      <c r="G33" s="810">
        <v>2865068</v>
      </c>
      <c r="H33" s="815">
        <f>+G33/G$7*100</f>
        <v>3.473547815354557</v>
      </c>
      <c r="I33" s="811">
        <f>+G33-E33</f>
        <v>-95702</v>
      </c>
      <c r="J33" s="812">
        <v>-3.2</v>
      </c>
    </row>
    <row r="34" spans="2:10" ht="12" customHeight="1">
      <c r="B34" s="806"/>
      <c r="C34" s="799"/>
      <c r="D34" s="814"/>
      <c r="E34" s="808"/>
      <c r="F34" s="815"/>
      <c r="G34" s="810"/>
      <c r="H34" s="815"/>
      <c r="I34" s="811"/>
      <c r="J34" s="812"/>
    </row>
    <row r="35" spans="2:10" ht="12" customHeight="1">
      <c r="B35" s="806"/>
      <c r="C35" s="1536" t="s">
        <v>19</v>
      </c>
      <c r="D35" s="1539"/>
      <c r="E35" s="808">
        <v>2290938</v>
      </c>
      <c r="F35" s="815">
        <f>+E35/E$7*100</f>
        <v>2.584153907122544</v>
      </c>
      <c r="G35" s="810">
        <v>2142945</v>
      </c>
      <c r="H35" s="815">
        <f>+G35/G$7*100</f>
        <v>2.598061171035023</v>
      </c>
      <c r="I35" s="811">
        <f>+G35-E35</f>
        <v>-147993</v>
      </c>
      <c r="J35" s="812">
        <v>-6.5</v>
      </c>
    </row>
    <row r="36" spans="2:10" ht="12" customHeight="1">
      <c r="B36" s="806"/>
      <c r="C36" s="799" t="s">
        <v>20</v>
      </c>
      <c r="D36" s="807"/>
      <c r="E36" s="808"/>
      <c r="F36" s="815"/>
      <c r="G36" s="810"/>
      <c r="H36" s="815"/>
      <c r="I36" s="811"/>
      <c r="J36" s="812"/>
    </row>
    <row r="37" spans="2:10" ht="12" customHeight="1">
      <c r="B37" s="806"/>
      <c r="C37" s="813"/>
      <c r="D37" s="814" t="s">
        <v>21</v>
      </c>
      <c r="E37" s="808">
        <v>1060</v>
      </c>
      <c r="F37" s="815"/>
      <c r="G37" s="810">
        <v>10130</v>
      </c>
      <c r="H37" s="815"/>
      <c r="I37" s="811"/>
      <c r="J37" s="812"/>
    </row>
    <row r="38" spans="2:10" ht="12" customHeight="1">
      <c r="B38" s="806"/>
      <c r="C38" s="813"/>
      <c r="D38" s="814" t="s">
        <v>22</v>
      </c>
      <c r="E38" s="808">
        <v>52770</v>
      </c>
      <c r="F38" s="815"/>
      <c r="G38" s="810">
        <v>15211</v>
      </c>
      <c r="H38" s="815"/>
      <c r="I38" s="811"/>
      <c r="J38" s="812"/>
    </row>
    <row r="39" spans="2:10" ht="12" customHeight="1">
      <c r="B39" s="806"/>
      <c r="C39" s="813"/>
      <c r="D39" s="814" t="s">
        <v>23</v>
      </c>
      <c r="E39" s="808">
        <v>73679</v>
      </c>
      <c r="F39" s="815"/>
      <c r="G39" s="810">
        <v>226043</v>
      </c>
      <c r="H39" s="815"/>
      <c r="I39" s="811"/>
      <c r="J39" s="812"/>
    </row>
    <row r="40" spans="2:10" ht="12" customHeight="1">
      <c r="B40" s="806"/>
      <c r="C40" s="813"/>
      <c r="D40" s="814" t="s">
        <v>24</v>
      </c>
      <c r="E40" s="808">
        <v>696333</v>
      </c>
      <c r="F40" s="815"/>
      <c r="G40" s="810">
        <v>988552</v>
      </c>
      <c r="H40" s="815"/>
      <c r="I40" s="811"/>
      <c r="J40" s="812"/>
    </row>
    <row r="41" spans="2:10" ht="12" customHeight="1">
      <c r="B41" s="806"/>
      <c r="C41" s="813"/>
      <c r="D41" s="814" t="s">
        <v>25</v>
      </c>
      <c r="E41" s="808">
        <v>83382</v>
      </c>
      <c r="F41" s="815"/>
      <c r="G41" s="810">
        <v>23764</v>
      </c>
      <c r="H41" s="815"/>
      <c r="I41" s="811"/>
      <c r="J41" s="812"/>
    </row>
    <row r="42" spans="2:10" ht="12" customHeight="1">
      <c r="B42" s="806"/>
      <c r="C42" s="813"/>
      <c r="D42" s="814"/>
      <c r="E42" s="808"/>
      <c r="F42" s="815"/>
      <c r="G42" s="810"/>
      <c r="H42" s="815"/>
      <c r="I42" s="811"/>
      <c r="J42" s="812"/>
    </row>
    <row r="43" spans="2:10" ht="12" customHeight="1">
      <c r="B43" s="806"/>
      <c r="C43" s="813"/>
      <c r="D43" s="814" t="s">
        <v>26</v>
      </c>
      <c r="E43" s="808">
        <v>33321</v>
      </c>
      <c r="F43" s="815"/>
      <c r="G43" s="810">
        <v>57721</v>
      </c>
      <c r="H43" s="815"/>
      <c r="I43" s="811"/>
      <c r="J43" s="812"/>
    </row>
    <row r="44" spans="2:10" ht="12" customHeight="1">
      <c r="B44" s="806"/>
      <c r="C44" s="813"/>
      <c r="D44" s="814" t="s">
        <v>27</v>
      </c>
      <c r="E44" s="808">
        <v>167782</v>
      </c>
      <c r="F44" s="815"/>
      <c r="G44" s="810">
        <v>89660</v>
      </c>
      <c r="H44" s="815"/>
      <c r="I44" s="811"/>
      <c r="J44" s="812"/>
    </row>
    <row r="45" spans="2:10" ht="12" customHeight="1">
      <c r="B45" s="806"/>
      <c r="C45" s="813"/>
      <c r="D45" s="814" t="s">
        <v>28</v>
      </c>
      <c r="E45" s="808">
        <v>25573</v>
      </c>
      <c r="F45" s="815"/>
      <c r="G45" s="810">
        <v>2245</v>
      </c>
      <c r="H45" s="815"/>
      <c r="I45" s="811"/>
      <c r="J45" s="812"/>
    </row>
    <row r="46" spans="2:10" ht="12" customHeight="1">
      <c r="B46" s="806"/>
      <c r="C46" s="813"/>
      <c r="D46" s="814" t="s">
        <v>29</v>
      </c>
      <c r="E46" s="808">
        <v>779481</v>
      </c>
      <c r="F46" s="815"/>
      <c r="G46" s="810">
        <v>565091</v>
      </c>
      <c r="H46" s="815"/>
      <c r="I46" s="811"/>
      <c r="J46" s="812"/>
    </row>
    <row r="47" spans="2:10" ht="12" customHeight="1">
      <c r="B47" s="806"/>
      <c r="C47" s="813"/>
      <c r="D47" s="814"/>
      <c r="E47" s="808"/>
      <c r="F47" s="815"/>
      <c r="G47" s="810"/>
      <c r="H47" s="815"/>
      <c r="I47" s="811"/>
      <c r="J47" s="812"/>
    </row>
    <row r="48" spans="2:10" ht="12" customHeight="1">
      <c r="B48" s="806"/>
      <c r="C48" s="1536" t="s">
        <v>30</v>
      </c>
      <c r="D48" s="1539"/>
      <c r="E48" s="808">
        <f>SUM(E49:E50)</f>
        <v>799598</v>
      </c>
      <c r="F48" s="815">
        <f>+E48/E$7*100</f>
        <v>0.9019381126103683</v>
      </c>
      <c r="G48" s="810">
        <f>SUM(G49:G50)</f>
        <v>233100</v>
      </c>
      <c r="H48" s="815">
        <f>+G48/G$7*100</f>
        <v>0.2826055073593881</v>
      </c>
      <c r="I48" s="811">
        <f>+G48-E48</f>
        <v>-566498</v>
      </c>
      <c r="J48" s="812">
        <v>-70.8</v>
      </c>
    </row>
    <row r="49" spans="2:10" ht="12" customHeight="1">
      <c r="B49" s="806"/>
      <c r="C49" s="813"/>
      <c r="D49" s="814" t="s">
        <v>31</v>
      </c>
      <c r="E49" s="808">
        <v>0</v>
      </c>
      <c r="F49" s="815"/>
      <c r="G49" s="810">
        <v>0</v>
      </c>
      <c r="H49" s="815"/>
      <c r="I49" s="811"/>
      <c r="J49" s="812"/>
    </row>
    <row r="50" spans="2:10" ht="12" customHeight="1">
      <c r="B50" s="806"/>
      <c r="C50" s="813"/>
      <c r="D50" s="814" t="s">
        <v>32</v>
      </c>
      <c r="E50" s="808">
        <v>799598</v>
      </c>
      <c r="F50" s="815"/>
      <c r="G50" s="810">
        <v>233100</v>
      </c>
      <c r="H50" s="815"/>
      <c r="I50" s="811"/>
      <c r="J50" s="812"/>
    </row>
    <row r="51" spans="2:10" ht="12" customHeight="1">
      <c r="B51" s="806"/>
      <c r="C51" s="813"/>
      <c r="D51" s="814"/>
      <c r="E51" s="808"/>
      <c r="F51" s="815"/>
      <c r="G51" s="810"/>
      <c r="H51" s="815"/>
      <c r="I51" s="811"/>
      <c r="J51" s="812"/>
    </row>
    <row r="52" spans="2:10" ht="12" customHeight="1">
      <c r="B52" s="806"/>
      <c r="C52" s="1536" t="s">
        <v>33</v>
      </c>
      <c r="D52" s="1539"/>
      <c r="E52" s="808">
        <f>SUM(E53:E55)</f>
        <v>320435</v>
      </c>
      <c r="F52" s="815">
        <f>+E52/E$7*100</f>
        <v>0.361447301161713</v>
      </c>
      <c r="G52" s="810">
        <f>SUM(G53:G55)</f>
        <v>475097</v>
      </c>
      <c r="H52" s="815">
        <f>+G52/G$7*100</f>
        <v>0.5759975492489198</v>
      </c>
      <c r="I52" s="811">
        <f>+G52-E52</f>
        <v>154662</v>
      </c>
      <c r="J52" s="812">
        <v>48.3</v>
      </c>
    </row>
    <row r="53" spans="2:10" ht="12" customHeight="1">
      <c r="B53" s="806"/>
      <c r="C53" s="813"/>
      <c r="D53" s="814" t="s">
        <v>34</v>
      </c>
      <c r="E53" s="808">
        <v>0</v>
      </c>
      <c r="F53" s="815"/>
      <c r="G53" s="810">
        <v>72</v>
      </c>
      <c r="H53" s="815"/>
      <c r="I53" s="811"/>
      <c r="J53" s="812"/>
    </row>
    <row r="54" spans="2:10" ht="12" customHeight="1">
      <c r="B54" s="806"/>
      <c r="C54" s="813"/>
      <c r="D54" s="814" t="s">
        <v>35</v>
      </c>
      <c r="E54" s="808">
        <v>288005</v>
      </c>
      <c r="F54" s="815"/>
      <c r="G54" s="810">
        <v>419806</v>
      </c>
      <c r="H54" s="815"/>
      <c r="I54" s="811"/>
      <c r="J54" s="812"/>
    </row>
    <row r="55" spans="2:10" ht="12" customHeight="1">
      <c r="B55" s="806"/>
      <c r="C55" s="799"/>
      <c r="D55" s="814" t="s">
        <v>36</v>
      </c>
      <c r="E55" s="86">
        <v>32430</v>
      </c>
      <c r="F55" s="817"/>
      <c r="G55" s="284">
        <v>55219</v>
      </c>
      <c r="H55" s="817"/>
      <c r="I55" s="818"/>
      <c r="J55" s="154"/>
    </row>
    <row r="56" spans="2:10" ht="12" customHeight="1">
      <c r="B56" s="806"/>
      <c r="C56" s="799"/>
      <c r="D56" s="807"/>
      <c r="E56" s="86"/>
      <c r="F56" s="817"/>
      <c r="G56" s="284"/>
      <c r="H56" s="817"/>
      <c r="I56" s="818"/>
      <c r="J56" s="154"/>
    </row>
    <row r="57" spans="2:10" ht="12" customHeight="1">
      <c r="B57" s="806"/>
      <c r="C57" s="1536" t="s">
        <v>37</v>
      </c>
      <c r="D57" s="1537"/>
      <c r="E57" s="86">
        <v>23530</v>
      </c>
      <c r="F57" s="815">
        <f>+E57/E$7*100</f>
        <v>0.02654159188707571</v>
      </c>
      <c r="G57" s="284">
        <v>31421</v>
      </c>
      <c r="H57" s="815">
        <f>+G57/G$7*100</f>
        <v>0.03809415549866724</v>
      </c>
      <c r="I57" s="811">
        <f>+G57-E57</f>
        <v>7891</v>
      </c>
      <c r="J57" s="812">
        <v>33.5</v>
      </c>
    </row>
    <row r="58" spans="2:10" ht="12" customHeight="1">
      <c r="B58" s="806"/>
      <c r="C58" s="799" t="s">
        <v>38</v>
      </c>
      <c r="D58" s="816"/>
      <c r="E58" s="86"/>
      <c r="F58" s="815"/>
      <c r="G58" s="284"/>
      <c r="H58" s="815"/>
      <c r="I58" s="811"/>
      <c r="J58" s="812"/>
    </row>
    <row r="59" spans="2:10" ht="12" customHeight="1">
      <c r="B59" s="806"/>
      <c r="C59" s="799"/>
      <c r="D59" s="819" t="s">
        <v>39</v>
      </c>
      <c r="E59" s="86">
        <v>0</v>
      </c>
      <c r="F59" s="815"/>
      <c r="G59" s="284">
        <v>0</v>
      </c>
      <c r="H59" s="815"/>
      <c r="I59" s="811"/>
      <c r="J59" s="812"/>
    </row>
    <row r="60" spans="2:10" ht="12" customHeight="1">
      <c r="B60" s="806"/>
      <c r="C60" s="813"/>
      <c r="D60" s="819" t="s">
        <v>40</v>
      </c>
      <c r="E60" s="86">
        <v>5580</v>
      </c>
      <c r="F60" s="815"/>
      <c r="G60" s="284">
        <v>6897</v>
      </c>
      <c r="H60" s="815"/>
      <c r="I60" s="811"/>
      <c r="J60" s="812"/>
    </row>
    <row r="61" spans="2:10" ht="12" customHeight="1">
      <c r="B61" s="806"/>
      <c r="C61" s="799"/>
      <c r="D61" s="814" t="s">
        <v>41</v>
      </c>
      <c r="E61" s="86">
        <v>12000</v>
      </c>
      <c r="F61" s="817"/>
      <c r="G61" s="284">
        <v>17160</v>
      </c>
      <c r="H61" s="817"/>
      <c r="I61" s="818"/>
      <c r="J61" s="154"/>
    </row>
    <row r="62" spans="2:10" ht="12" customHeight="1">
      <c r="B62" s="806"/>
      <c r="C62" s="799"/>
      <c r="D62" s="814" t="s">
        <v>42</v>
      </c>
      <c r="E62" s="86">
        <v>5000</v>
      </c>
      <c r="F62" s="817"/>
      <c r="G62" s="284">
        <v>6181</v>
      </c>
      <c r="H62" s="817"/>
      <c r="I62" s="818"/>
      <c r="J62" s="154"/>
    </row>
    <row r="63" spans="2:10" ht="12" customHeight="1">
      <c r="B63" s="806"/>
      <c r="C63" s="799"/>
      <c r="D63" s="814"/>
      <c r="E63" s="86"/>
      <c r="F63" s="817"/>
      <c r="G63" s="284"/>
      <c r="H63" s="817"/>
      <c r="I63" s="818"/>
      <c r="J63" s="154"/>
    </row>
    <row r="64" spans="2:10" ht="12" customHeight="1">
      <c r="B64" s="806"/>
      <c r="C64" s="1536" t="s">
        <v>43</v>
      </c>
      <c r="D64" s="1537"/>
      <c r="E64" s="86">
        <v>4130165</v>
      </c>
      <c r="F64" s="815">
        <f>+E64/E$7*100</f>
        <v>4.6587825693278395</v>
      </c>
      <c r="G64" s="284">
        <v>1159840</v>
      </c>
      <c r="H64" s="815">
        <f>+G64/G$7*100</f>
        <v>1.40616547256848</v>
      </c>
      <c r="I64" s="811">
        <f>+G64-E64</f>
        <v>-2970325</v>
      </c>
      <c r="J64" s="812">
        <v>-71.9</v>
      </c>
    </row>
    <row r="65" spans="2:10" ht="12" customHeight="1">
      <c r="B65" s="806"/>
      <c r="C65" s="799" t="s">
        <v>44</v>
      </c>
      <c r="D65" s="816"/>
      <c r="E65" s="86"/>
      <c r="F65" s="815"/>
      <c r="G65" s="284"/>
      <c r="H65" s="815"/>
      <c r="I65" s="811"/>
      <c r="J65" s="812"/>
    </row>
    <row r="66" spans="2:10" ht="12" customHeight="1">
      <c r="B66" s="806"/>
      <c r="C66" s="813"/>
      <c r="D66" s="814" t="s">
        <v>45</v>
      </c>
      <c r="E66" s="86">
        <v>10518</v>
      </c>
      <c r="F66" s="817"/>
      <c r="G66" s="284">
        <v>4807</v>
      </c>
      <c r="H66" s="817"/>
      <c r="I66" s="818"/>
      <c r="J66" s="154"/>
    </row>
    <row r="67" spans="2:10" ht="12" customHeight="1">
      <c r="B67" s="806"/>
      <c r="C67" s="813"/>
      <c r="D67" s="814" t="s">
        <v>46</v>
      </c>
      <c r="E67" s="86">
        <v>3937296</v>
      </c>
      <c r="F67" s="817"/>
      <c r="G67" s="284">
        <v>1029584</v>
      </c>
      <c r="H67" s="817"/>
      <c r="I67" s="818"/>
      <c r="J67" s="154"/>
    </row>
    <row r="68" spans="2:10" ht="12" customHeight="1">
      <c r="B68" s="820"/>
      <c r="C68" s="821"/>
      <c r="D68" s="822" t="s">
        <v>47</v>
      </c>
      <c r="E68" s="93">
        <v>179706</v>
      </c>
      <c r="F68" s="823"/>
      <c r="G68" s="824">
        <v>118756</v>
      </c>
      <c r="H68" s="823"/>
      <c r="I68" s="825"/>
      <c r="J68" s="158"/>
    </row>
    <row r="69" spans="3:10" ht="12" customHeight="1">
      <c r="C69" s="795" t="s">
        <v>48</v>
      </c>
      <c r="E69" s="799"/>
      <c r="F69" s="799"/>
      <c r="G69" s="826"/>
      <c r="H69" s="809"/>
      <c r="I69" s="799"/>
      <c r="J69" s="799"/>
    </row>
    <row r="70" spans="5:10" ht="12" customHeight="1">
      <c r="E70" s="799"/>
      <c r="F70" s="799"/>
      <c r="G70" s="826"/>
      <c r="H70" s="809"/>
      <c r="I70" s="799"/>
      <c r="J70" s="799"/>
    </row>
    <row r="71" spans="5:10" ht="12" customHeight="1">
      <c r="E71" s="799"/>
      <c r="F71" s="799"/>
      <c r="G71" s="826"/>
      <c r="H71" s="809"/>
      <c r="I71" s="799"/>
      <c r="J71" s="799"/>
    </row>
    <row r="72" spans="7:8" ht="12" customHeight="1">
      <c r="G72" s="826"/>
      <c r="H72" s="809"/>
    </row>
    <row r="73" spans="7:8" ht="12" customHeight="1">
      <c r="G73" s="826"/>
      <c r="H73" s="809"/>
    </row>
    <row r="74" spans="7:8" ht="12" customHeight="1">
      <c r="G74" s="826"/>
      <c r="H74" s="809"/>
    </row>
    <row r="75" spans="7:8" ht="12" customHeight="1">
      <c r="G75" s="826"/>
      <c r="H75" s="809"/>
    </row>
    <row r="76" spans="7:8" ht="12" customHeight="1">
      <c r="G76" s="826"/>
      <c r="H76" s="809"/>
    </row>
    <row r="77" spans="7:8" ht="12" customHeight="1">
      <c r="G77" s="826"/>
      <c r="H77" s="809"/>
    </row>
    <row r="78" spans="7:8" ht="12" customHeight="1">
      <c r="G78" s="826"/>
      <c r="H78" s="809"/>
    </row>
    <row r="79" spans="7:8" ht="12" customHeight="1">
      <c r="G79" s="826"/>
      <c r="H79" s="809"/>
    </row>
    <row r="80" spans="7:8" ht="12" customHeight="1">
      <c r="G80" s="826"/>
      <c r="H80" s="809"/>
    </row>
    <row r="81" spans="7:8" ht="12" customHeight="1">
      <c r="G81" s="826"/>
      <c r="H81" s="809"/>
    </row>
    <row r="82" spans="7:8" ht="12" customHeight="1">
      <c r="G82" s="826"/>
      <c r="H82" s="799"/>
    </row>
    <row r="83" spans="7:8" ht="12" customHeight="1">
      <c r="G83" s="826"/>
      <c r="H83" s="799"/>
    </row>
    <row r="84" spans="7:8" ht="12" customHeight="1">
      <c r="G84" s="826"/>
      <c r="H84" s="799"/>
    </row>
    <row r="85" spans="7:8" ht="12" customHeight="1">
      <c r="G85" s="826"/>
      <c r="H85" s="799"/>
    </row>
    <row r="86" spans="7:8" ht="12" customHeight="1">
      <c r="G86" s="826"/>
      <c r="H86" s="799"/>
    </row>
    <row r="87" spans="7:8" ht="12" customHeight="1">
      <c r="G87" s="826"/>
      <c r="H87" s="799"/>
    </row>
    <row r="88" spans="7:8" ht="12" customHeight="1">
      <c r="G88" s="826"/>
      <c r="H88" s="799"/>
    </row>
    <row r="89" spans="7:8" ht="12" customHeight="1">
      <c r="G89" s="826"/>
      <c r="H89" s="799"/>
    </row>
    <row r="90" spans="7:8" ht="12" customHeight="1">
      <c r="G90" s="826"/>
      <c r="H90" s="799"/>
    </row>
    <row r="91" spans="7:8" ht="12" customHeight="1">
      <c r="G91" s="826"/>
      <c r="H91" s="799"/>
    </row>
    <row r="92" spans="7:8" ht="12" customHeight="1">
      <c r="G92" s="826"/>
      <c r="H92" s="799"/>
    </row>
    <row r="93" spans="7:8" ht="12" customHeight="1">
      <c r="G93" s="826"/>
      <c r="H93" s="799"/>
    </row>
    <row r="94" spans="7:8" ht="12" customHeight="1">
      <c r="G94" s="826"/>
      <c r="H94" s="799"/>
    </row>
    <row r="95" spans="7:8" ht="12" customHeight="1">
      <c r="G95" s="826"/>
      <c r="H95" s="799"/>
    </row>
    <row r="96" spans="7:8" ht="12" customHeight="1">
      <c r="G96" s="826"/>
      <c r="H96" s="799"/>
    </row>
    <row r="97" spans="7:8" ht="12" customHeight="1">
      <c r="G97" s="826"/>
      <c r="H97" s="799"/>
    </row>
    <row r="98" spans="7:8" ht="12" customHeight="1">
      <c r="G98" s="826"/>
      <c r="H98" s="799"/>
    </row>
    <row r="99" spans="7:8" ht="12" customHeight="1">
      <c r="G99" s="826"/>
      <c r="H99" s="799"/>
    </row>
    <row r="100" spans="7:8" ht="12" customHeight="1">
      <c r="G100" s="826"/>
      <c r="H100" s="799"/>
    </row>
    <row r="101" spans="7:8" ht="12" customHeight="1">
      <c r="G101" s="826"/>
      <c r="H101" s="799"/>
    </row>
    <row r="102" spans="7:8" ht="12" customHeight="1">
      <c r="G102" s="826"/>
      <c r="H102" s="799"/>
    </row>
    <row r="103" spans="7:8" ht="12" customHeight="1">
      <c r="G103" s="826"/>
      <c r="H103" s="799"/>
    </row>
    <row r="104" spans="7:8" ht="12" customHeight="1">
      <c r="G104" s="826"/>
      <c r="H104" s="799"/>
    </row>
    <row r="105" spans="7:8" ht="12" customHeight="1">
      <c r="G105" s="826"/>
      <c r="H105" s="799"/>
    </row>
    <row r="106" spans="7:8" ht="12" customHeight="1">
      <c r="G106" s="826"/>
      <c r="H106" s="799"/>
    </row>
    <row r="107" spans="7:8" ht="12" customHeight="1">
      <c r="G107" s="826"/>
      <c r="H107" s="799"/>
    </row>
    <row r="108" spans="7:8" ht="12" customHeight="1">
      <c r="G108" s="826"/>
      <c r="H108" s="799"/>
    </row>
    <row r="109" spans="7:8" ht="12" customHeight="1">
      <c r="G109" s="826"/>
      <c r="H109" s="799"/>
    </row>
    <row r="110" spans="7:8" ht="12" customHeight="1">
      <c r="G110" s="826"/>
      <c r="H110" s="799"/>
    </row>
    <row r="111" spans="7:8" ht="12" customHeight="1">
      <c r="G111" s="826"/>
      <c r="H111" s="799"/>
    </row>
    <row r="112" spans="7:8" ht="12" customHeight="1">
      <c r="G112" s="826"/>
      <c r="H112" s="799"/>
    </row>
    <row r="113" spans="7:8" ht="12" customHeight="1">
      <c r="G113" s="826"/>
      <c r="H113" s="799"/>
    </row>
    <row r="114" spans="7:8" ht="12" customHeight="1">
      <c r="G114" s="826"/>
      <c r="H114" s="799"/>
    </row>
    <row r="115" spans="7:8" ht="12" customHeight="1">
      <c r="G115" s="826"/>
      <c r="H115" s="799"/>
    </row>
    <row r="116" spans="7:8" ht="12" customHeight="1">
      <c r="G116" s="826"/>
      <c r="H116" s="799"/>
    </row>
    <row r="117" spans="7:8" ht="12" customHeight="1">
      <c r="G117" s="826"/>
      <c r="H117" s="799"/>
    </row>
    <row r="118" spans="7:8" ht="12" customHeight="1">
      <c r="G118" s="826"/>
      <c r="H118" s="799"/>
    </row>
    <row r="119" spans="7:8" ht="12" customHeight="1">
      <c r="G119" s="826"/>
      <c r="H119" s="799"/>
    </row>
    <row r="120" spans="7:8" ht="12" customHeight="1">
      <c r="G120" s="826"/>
      <c r="H120" s="799"/>
    </row>
    <row r="121" spans="7:8" ht="12" customHeight="1">
      <c r="G121" s="826"/>
      <c r="H121" s="799"/>
    </row>
    <row r="122" spans="7:8" ht="12" customHeight="1">
      <c r="G122" s="826"/>
      <c r="H122" s="799"/>
    </row>
    <row r="123" spans="7:8" ht="12" customHeight="1">
      <c r="G123" s="826"/>
      <c r="H123" s="799"/>
    </row>
    <row r="124" spans="7:8" ht="12" customHeight="1">
      <c r="G124" s="826"/>
      <c r="H124" s="799"/>
    </row>
    <row r="125" spans="7:8" ht="12" customHeight="1">
      <c r="G125" s="826"/>
      <c r="H125" s="799"/>
    </row>
    <row r="126" spans="7:8" ht="12" customHeight="1">
      <c r="G126" s="826"/>
      <c r="H126" s="799"/>
    </row>
    <row r="127" spans="7:8" ht="12" customHeight="1">
      <c r="G127" s="826"/>
      <c r="H127" s="799"/>
    </row>
    <row r="128" spans="7:8" ht="12" customHeight="1">
      <c r="G128" s="826"/>
      <c r="H128" s="799"/>
    </row>
    <row r="129" spans="7:8" ht="12" customHeight="1">
      <c r="G129" s="826"/>
      <c r="H129" s="799"/>
    </row>
    <row r="130" spans="7:8" ht="12" customHeight="1">
      <c r="G130" s="826"/>
      <c r="H130" s="799"/>
    </row>
    <row r="131" spans="7:8" ht="12" customHeight="1">
      <c r="G131" s="826"/>
      <c r="H131" s="799"/>
    </row>
    <row r="132" spans="7:8" ht="12" customHeight="1">
      <c r="G132" s="826"/>
      <c r="H132" s="799"/>
    </row>
    <row r="133" spans="7:8" ht="12" customHeight="1">
      <c r="G133" s="826"/>
      <c r="H133" s="799"/>
    </row>
    <row r="134" spans="7:8" ht="12" customHeight="1">
      <c r="G134" s="826"/>
      <c r="H134" s="799"/>
    </row>
    <row r="135" spans="7:8" ht="12" customHeight="1">
      <c r="G135" s="826"/>
      <c r="H135" s="799"/>
    </row>
    <row r="136" spans="7:8" ht="12" customHeight="1">
      <c r="G136" s="826"/>
      <c r="H136" s="799"/>
    </row>
    <row r="137" spans="7:8" ht="12" customHeight="1">
      <c r="G137" s="826"/>
      <c r="H137" s="799"/>
    </row>
    <row r="138" spans="7:8" ht="12" customHeight="1">
      <c r="G138" s="826"/>
      <c r="H138" s="799"/>
    </row>
    <row r="139" spans="7:8" ht="12" customHeight="1">
      <c r="G139" s="826"/>
      <c r="H139" s="799"/>
    </row>
    <row r="140" spans="7:8" ht="12" customHeight="1">
      <c r="G140" s="826"/>
      <c r="H140" s="799"/>
    </row>
    <row r="141" spans="7:8" ht="12" customHeight="1">
      <c r="G141" s="826"/>
      <c r="H141" s="799"/>
    </row>
    <row r="142" spans="7:8" ht="12" customHeight="1">
      <c r="G142" s="826"/>
      <c r="H142" s="799"/>
    </row>
    <row r="143" spans="7:8" ht="12" customHeight="1">
      <c r="G143" s="826"/>
      <c r="H143" s="799"/>
    </row>
    <row r="144" spans="7:8" ht="12" customHeight="1">
      <c r="G144" s="826"/>
      <c r="H144" s="799"/>
    </row>
    <row r="145" spans="7:8" ht="12" customHeight="1">
      <c r="G145" s="826"/>
      <c r="H145" s="799"/>
    </row>
    <row r="146" spans="7:8" ht="12" customHeight="1">
      <c r="G146" s="826"/>
      <c r="H146" s="799"/>
    </row>
    <row r="147" spans="7:8" ht="12" customHeight="1">
      <c r="G147" s="826"/>
      <c r="H147" s="799"/>
    </row>
    <row r="148" spans="7:8" ht="12" customHeight="1">
      <c r="G148" s="826"/>
      <c r="H148" s="799"/>
    </row>
    <row r="149" spans="7:8" ht="12" customHeight="1">
      <c r="G149" s="826"/>
      <c r="H149" s="799"/>
    </row>
    <row r="150" spans="7:8" ht="12" customHeight="1">
      <c r="G150" s="826"/>
      <c r="H150" s="799"/>
    </row>
    <row r="151" spans="7:8" ht="12" customHeight="1">
      <c r="G151" s="826"/>
      <c r="H151" s="799"/>
    </row>
    <row r="152" spans="7:8" ht="12" customHeight="1">
      <c r="G152" s="826"/>
      <c r="H152" s="799"/>
    </row>
    <row r="153" spans="7:8" ht="12" customHeight="1">
      <c r="G153" s="826"/>
      <c r="H153" s="799"/>
    </row>
    <row r="154" spans="7:8" ht="12" customHeight="1">
      <c r="G154" s="826"/>
      <c r="H154" s="799"/>
    </row>
    <row r="155" spans="7:8" ht="12" customHeight="1">
      <c r="G155" s="826"/>
      <c r="H155" s="799"/>
    </row>
    <row r="156" spans="7:8" ht="12" customHeight="1">
      <c r="G156" s="826"/>
      <c r="H156" s="799"/>
    </row>
    <row r="157" spans="7:8" ht="12" customHeight="1">
      <c r="G157" s="826"/>
      <c r="H157" s="799"/>
    </row>
    <row r="158" spans="7:8" ht="12" customHeight="1">
      <c r="G158" s="826"/>
      <c r="H158" s="799"/>
    </row>
    <row r="159" spans="7:8" ht="12" customHeight="1">
      <c r="G159" s="826"/>
      <c r="H159" s="799"/>
    </row>
    <row r="160" spans="7:8" ht="12" customHeight="1">
      <c r="G160" s="826"/>
      <c r="H160" s="799"/>
    </row>
    <row r="161" spans="7:8" ht="12" customHeight="1">
      <c r="G161" s="826"/>
      <c r="H161" s="799"/>
    </row>
    <row r="162" spans="7:8" ht="12" customHeight="1">
      <c r="G162" s="826"/>
      <c r="H162" s="799"/>
    </row>
    <row r="163" spans="7:8" ht="12" customHeight="1">
      <c r="G163" s="826"/>
      <c r="H163" s="799"/>
    </row>
    <row r="164" spans="7:8" ht="12" customHeight="1">
      <c r="G164" s="826"/>
      <c r="H164" s="799"/>
    </row>
    <row r="165" spans="7:8" ht="12" customHeight="1">
      <c r="G165" s="826"/>
      <c r="H165" s="799"/>
    </row>
    <row r="166" spans="7:8" ht="12" customHeight="1">
      <c r="G166" s="826"/>
      <c r="H166" s="799"/>
    </row>
    <row r="167" spans="7:8" ht="12" customHeight="1">
      <c r="G167" s="826"/>
      <c r="H167" s="799"/>
    </row>
    <row r="168" spans="7:8" ht="12" customHeight="1">
      <c r="G168" s="826"/>
      <c r="H168" s="799"/>
    </row>
    <row r="169" spans="7:8" ht="12" customHeight="1">
      <c r="G169" s="826"/>
      <c r="H169" s="799"/>
    </row>
    <row r="170" spans="7:8" ht="12" customHeight="1">
      <c r="G170" s="826"/>
      <c r="H170" s="799"/>
    </row>
    <row r="171" spans="7:8" ht="12" customHeight="1">
      <c r="G171" s="826"/>
      <c r="H171" s="799"/>
    </row>
    <row r="172" spans="7:8" ht="12" customHeight="1">
      <c r="G172" s="826"/>
      <c r="H172" s="799"/>
    </row>
    <row r="173" spans="7:8" ht="12" customHeight="1">
      <c r="G173" s="826"/>
      <c r="H173" s="799"/>
    </row>
    <row r="174" spans="7:8" ht="12" customHeight="1">
      <c r="G174" s="826"/>
      <c r="H174" s="799"/>
    </row>
    <row r="175" spans="7:8" ht="12" customHeight="1">
      <c r="G175" s="826"/>
      <c r="H175" s="799"/>
    </row>
    <row r="176" spans="7:8" ht="12" customHeight="1">
      <c r="G176" s="826"/>
      <c r="H176" s="799"/>
    </row>
    <row r="177" spans="7:8" ht="12" customHeight="1">
      <c r="G177" s="826"/>
      <c r="H177" s="799"/>
    </row>
    <row r="178" spans="7:8" ht="12" customHeight="1">
      <c r="G178" s="826"/>
      <c r="H178" s="799"/>
    </row>
    <row r="179" spans="7:8" ht="12" customHeight="1">
      <c r="G179" s="826"/>
      <c r="H179" s="799"/>
    </row>
    <row r="180" spans="7:8" ht="12" customHeight="1">
      <c r="G180" s="826"/>
      <c r="H180" s="799"/>
    </row>
    <row r="181" spans="7:8" ht="12" customHeight="1">
      <c r="G181" s="826"/>
      <c r="H181" s="799"/>
    </row>
    <row r="182" spans="7:8" ht="12" customHeight="1">
      <c r="G182" s="826"/>
      <c r="H182" s="799"/>
    </row>
    <row r="183" spans="7:8" ht="12" customHeight="1">
      <c r="G183" s="826"/>
      <c r="H183" s="799"/>
    </row>
    <row r="184" spans="7:8" ht="12" customHeight="1">
      <c r="G184" s="826"/>
      <c r="H184" s="799"/>
    </row>
    <row r="185" spans="7:8" ht="12" customHeight="1">
      <c r="G185" s="826"/>
      <c r="H185" s="799"/>
    </row>
    <row r="186" spans="7:8" ht="12" customHeight="1">
      <c r="G186" s="826"/>
      <c r="H186" s="799"/>
    </row>
    <row r="187" spans="7:8" ht="12" customHeight="1">
      <c r="G187" s="826"/>
      <c r="H187" s="799"/>
    </row>
    <row r="188" spans="7:8" ht="12" customHeight="1">
      <c r="G188" s="826"/>
      <c r="H188" s="799"/>
    </row>
    <row r="189" spans="7:8" ht="12" customHeight="1">
      <c r="G189" s="826"/>
      <c r="H189" s="799"/>
    </row>
    <row r="190" spans="7:8" ht="12" customHeight="1">
      <c r="G190" s="826"/>
      <c r="H190" s="799"/>
    </row>
    <row r="191" spans="7:8" ht="12" customHeight="1">
      <c r="G191" s="826"/>
      <c r="H191" s="799"/>
    </row>
    <row r="192" spans="7:8" ht="12" customHeight="1">
      <c r="G192" s="826"/>
      <c r="H192" s="799"/>
    </row>
    <row r="193" spans="7:8" ht="12" customHeight="1">
      <c r="G193" s="826"/>
      <c r="H193" s="799"/>
    </row>
    <row r="194" spans="7:8" ht="12" customHeight="1">
      <c r="G194" s="826"/>
      <c r="H194" s="799"/>
    </row>
    <row r="195" spans="7:8" ht="12" customHeight="1">
      <c r="G195" s="826"/>
      <c r="H195" s="799"/>
    </row>
    <row r="196" spans="7:8" ht="12" customHeight="1">
      <c r="G196" s="826"/>
      <c r="H196" s="799"/>
    </row>
    <row r="197" spans="7:8" ht="12" customHeight="1">
      <c r="G197" s="826"/>
      <c r="H197" s="799"/>
    </row>
    <row r="198" spans="7:8" ht="12" customHeight="1">
      <c r="G198" s="826"/>
      <c r="H198" s="799"/>
    </row>
    <row r="199" spans="7:8" ht="12" customHeight="1">
      <c r="G199" s="826"/>
      <c r="H199" s="799"/>
    </row>
    <row r="200" spans="7:8" ht="12" customHeight="1">
      <c r="G200" s="826"/>
      <c r="H200" s="799"/>
    </row>
    <row r="201" spans="7:8" ht="12" customHeight="1">
      <c r="G201" s="826"/>
      <c r="H201" s="799"/>
    </row>
    <row r="202" spans="7:8" ht="12" customHeight="1">
      <c r="G202" s="826"/>
      <c r="H202" s="799"/>
    </row>
    <row r="203" spans="7:8" ht="12" customHeight="1">
      <c r="G203" s="826"/>
      <c r="H203" s="799"/>
    </row>
    <row r="204" spans="7:8" ht="12" customHeight="1">
      <c r="G204" s="826"/>
      <c r="H204" s="799"/>
    </row>
    <row r="205" spans="7:8" ht="12" customHeight="1">
      <c r="G205" s="826"/>
      <c r="H205" s="799"/>
    </row>
    <row r="206" spans="7:8" ht="12" customHeight="1">
      <c r="G206" s="826"/>
      <c r="H206" s="799"/>
    </row>
    <row r="207" spans="7:8" ht="12" customHeight="1">
      <c r="G207" s="826"/>
      <c r="H207" s="799"/>
    </row>
    <row r="208" spans="7:8" ht="12" customHeight="1">
      <c r="G208" s="826"/>
      <c r="H208" s="799"/>
    </row>
    <row r="209" spans="7:8" ht="12" customHeight="1">
      <c r="G209" s="826"/>
      <c r="H209" s="799"/>
    </row>
    <row r="210" spans="7:8" ht="12" customHeight="1">
      <c r="G210" s="826"/>
      <c r="H210" s="799"/>
    </row>
    <row r="211" spans="7:8" ht="12" customHeight="1">
      <c r="G211" s="826"/>
      <c r="H211" s="799"/>
    </row>
    <row r="212" spans="7:8" ht="12" customHeight="1">
      <c r="G212" s="826"/>
      <c r="H212" s="799"/>
    </row>
    <row r="213" spans="7:8" ht="12" customHeight="1">
      <c r="G213" s="826"/>
      <c r="H213" s="799"/>
    </row>
    <row r="214" spans="7:8" ht="12" customHeight="1">
      <c r="G214" s="826"/>
      <c r="H214" s="799"/>
    </row>
    <row r="215" spans="7:8" ht="12" customHeight="1">
      <c r="G215" s="826"/>
      <c r="H215" s="799"/>
    </row>
    <row r="216" spans="7:8" ht="12" customHeight="1">
      <c r="G216" s="826"/>
      <c r="H216" s="799"/>
    </row>
    <row r="217" spans="7:8" ht="12" customHeight="1">
      <c r="G217" s="826"/>
      <c r="H217" s="799"/>
    </row>
    <row r="218" spans="7:8" ht="12" customHeight="1">
      <c r="G218" s="826"/>
      <c r="H218" s="799"/>
    </row>
    <row r="219" spans="7:8" ht="12" customHeight="1">
      <c r="G219" s="826"/>
      <c r="H219" s="799"/>
    </row>
    <row r="220" spans="7:8" ht="12" customHeight="1">
      <c r="G220" s="826"/>
      <c r="H220" s="799"/>
    </row>
    <row r="221" spans="7:8" ht="12" customHeight="1">
      <c r="G221" s="826"/>
      <c r="H221" s="799"/>
    </row>
    <row r="222" spans="7:8" ht="12" customHeight="1">
      <c r="G222" s="826"/>
      <c r="H222" s="799"/>
    </row>
    <row r="223" spans="7:8" ht="12" customHeight="1">
      <c r="G223" s="826"/>
      <c r="H223" s="799"/>
    </row>
    <row r="224" spans="7:8" ht="12" customHeight="1">
      <c r="G224" s="826"/>
      <c r="H224" s="799"/>
    </row>
    <row r="225" spans="7:8" ht="12" customHeight="1">
      <c r="G225" s="826"/>
      <c r="H225" s="799"/>
    </row>
    <row r="226" spans="7:8" ht="12" customHeight="1">
      <c r="G226" s="826"/>
      <c r="H226" s="799"/>
    </row>
    <row r="227" spans="7:8" ht="12" customHeight="1">
      <c r="G227" s="826"/>
      <c r="H227" s="799"/>
    </row>
    <row r="228" spans="7:8" ht="12" customHeight="1">
      <c r="G228" s="826"/>
      <c r="H228" s="799"/>
    </row>
    <row r="229" spans="7:8" ht="12" customHeight="1">
      <c r="G229" s="826"/>
      <c r="H229" s="799"/>
    </row>
    <row r="230" spans="7:8" ht="12" customHeight="1">
      <c r="G230" s="826"/>
      <c r="H230" s="799"/>
    </row>
    <row r="231" spans="7:8" ht="12" customHeight="1">
      <c r="G231" s="826"/>
      <c r="H231" s="799"/>
    </row>
    <row r="232" spans="7:8" ht="12" customHeight="1">
      <c r="G232" s="826"/>
      <c r="H232" s="799"/>
    </row>
    <row r="233" spans="7:8" ht="12" customHeight="1">
      <c r="G233" s="826"/>
      <c r="H233" s="799"/>
    </row>
    <row r="234" spans="7:8" ht="12" customHeight="1">
      <c r="G234" s="826"/>
      <c r="H234" s="799"/>
    </row>
    <row r="235" spans="7:8" ht="12" customHeight="1">
      <c r="G235" s="826"/>
      <c r="H235" s="799"/>
    </row>
    <row r="236" spans="7:8" ht="12" customHeight="1">
      <c r="G236" s="826"/>
      <c r="H236" s="799"/>
    </row>
    <row r="237" spans="7:8" ht="12" customHeight="1">
      <c r="G237" s="826"/>
      <c r="H237" s="799"/>
    </row>
    <row r="238" spans="7:8" ht="12" customHeight="1">
      <c r="G238" s="826"/>
      <c r="H238" s="799"/>
    </row>
    <row r="239" spans="7:8" ht="12" customHeight="1">
      <c r="G239" s="826"/>
      <c r="H239" s="799"/>
    </row>
    <row r="240" spans="7:8" ht="12" customHeight="1">
      <c r="G240" s="826"/>
      <c r="H240" s="799"/>
    </row>
    <row r="241" spans="7:8" ht="12" customHeight="1">
      <c r="G241" s="826"/>
      <c r="H241" s="799"/>
    </row>
    <row r="242" spans="7:8" ht="12" customHeight="1">
      <c r="G242" s="826"/>
      <c r="H242" s="799"/>
    </row>
    <row r="243" spans="7:8" ht="12" customHeight="1">
      <c r="G243" s="826"/>
      <c r="H243" s="799"/>
    </row>
    <row r="244" spans="7:8" ht="12" customHeight="1">
      <c r="G244" s="826"/>
      <c r="H244" s="799"/>
    </row>
    <row r="245" spans="7:8" ht="12" customHeight="1">
      <c r="G245" s="826"/>
      <c r="H245" s="799"/>
    </row>
    <row r="246" spans="7:8" ht="12" customHeight="1">
      <c r="G246" s="826"/>
      <c r="H246" s="799"/>
    </row>
    <row r="247" spans="7:8" ht="12" customHeight="1">
      <c r="G247" s="826"/>
      <c r="H247" s="799"/>
    </row>
    <row r="248" spans="7:8" ht="12" customHeight="1">
      <c r="G248" s="826"/>
      <c r="H248" s="799"/>
    </row>
    <row r="249" spans="7:8" ht="12" customHeight="1">
      <c r="G249" s="826"/>
      <c r="H249" s="799"/>
    </row>
    <row r="250" spans="7:8" ht="12" customHeight="1">
      <c r="G250" s="826"/>
      <c r="H250" s="799"/>
    </row>
    <row r="251" spans="7:8" ht="12" customHeight="1">
      <c r="G251" s="826"/>
      <c r="H251" s="799"/>
    </row>
    <row r="252" spans="7:8" ht="12" customHeight="1">
      <c r="G252" s="826"/>
      <c r="H252" s="799"/>
    </row>
    <row r="253" spans="7:8" ht="12" customHeight="1">
      <c r="G253" s="826"/>
      <c r="H253" s="799"/>
    </row>
    <row r="254" spans="7:8" ht="12" customHeight="1">
      <c r="G254" s="826"/>
      <c r="H254" s="799"/>
    </row>
    <row r="255" spans="7:8" ht="12" customHeight="1">
      <c r="G255" s="826"/>
      <c r="H255" s="799"/>
    </row>
    <row r="256" spans="7:8" ht="12" customHeight="1">
      <c r="G256" s="826"/>
      <c r="H256" s="799"/>
    </row>
    <row r="257" spans="7:8" ht="12" customHeight="1">
      <c r="G257" s="826"/>
      <c r="H257" s="799"/>
    </row>
    <row r="258" spans="7:8" ht="12" customHeight="1">
      <c r="G258" s="826"/>
      <c r="H258" s="799"/>
    </row>
    <row r="259" spans="7:8" ht="12" customHeight="1">
      <c r="G259" s="826"/>
      <c r="H259" s="799"/>
    </row>
    <row r="260" spans="7:8" ht="12" customHeight="1">
      <c r="G260" s="826"/>
      <c r="H260" s="799"/>
    </row>
    <row r="261" spans="7:8" ht="12" customHeight="1">
      <c r="G261" s="826"/>
      <c r="H261" s="799"/>
    </row>
    <row r="262" spans="7:8" ht="12" customHeight="1">
      <c r="G262" s="826"/>
      <c r="H262" s="799"/>
    </row>
    <row r="263" spans="7:8" ht="12" customHeight="1">
      <c r="G263" s="826"/>
      <c r="H263" s="799"/>
    </row>
    <row r="264" spans="7:8" ht="12" customHeight="1">
      <c r="G264" s="826"/>
      <c r="H264" s="799"/>
    </row>
    <row r="265" spans="7:8" ht="12" customHeight="1">
      <c r="G265" s="826"/>
      <c r="H265" s="799"/>
    </row>
    <row r="266" spans="7:8" ht="12" customHeight="1">
      <c r="G266" s="826"/>
      <c r="H266" s="799"/>
    </row>
    <row r="267" spans="7:8" ht="12" customHeight="1">
      <c r="G267" s="826"/>
      <c r="H267" s="799"/>
    </row>
    <row r="268" spans="7:8" ht="12" customHeight="1">
      <c r="G268" s="826"/>
      <c r="H268" s="799"/>
    </row>
    <row r="269" spans="7:8" ht="12" customHeight="1">
      <c r="G269" s="826"/>
      <c r="H269" s="799"/>
    </row>
    <row r="270" spans="7:8" ht="12" customHeight="1">
      <c r="G270" s="826"/>
      <c r="H270" s="799"/>
    </row>
    <row r="271" spans="7:8" ht="12" customHeight="1">
      <c r="G271" s="826"/>
      <c r="H271" s="799"/>
    </row>
    <row r="272" spans="7:8" ht="12" customHeight="1">
      <c r="G272" s="826"/>
      <c r="H272" s="799"/>
    </row>
    <row r="273" spans="7:8" ht="12" customHeight="1">
      <c r="G273" s="826"/>
      <c r="H273" s="799"/>
    </row>
    <row r="274" spans="7:8" ht="12" customHeight="1">
      <c r="G274" s="826"/>
      <c r="H274" s="799"/>
    </row>
    <row r="275" spans="7:8" ht="12" customHeight="1">
      <c r="G275" s="826"/>
      <c r="H275" s="799"/>
    </row>
    <row r="276" spans="7:8" ht="12" customHeight="1">
      <c r="G276" s="826"/>
      <c r="H276" s="799"/>
    </row>
    <row r="277" spans="7:8" ht="12" customHeight="1">
      <c r="G277" s="826"/>
      <c r="H277" s="799"/>
    </row>
    <row r="278" spans="7:8" ht="12" customHeight="1">
      <c r="G278" s="826"/>
      <c r="H278" s="799"/>
    </row>
    <row r="279" spans="7:8" ht="12" customHeight="1">
      <c r="G279" s="826"/>
      <c r="H279" s="799"/>
    </row>
    <row r="280" spans="7:8" ht="12" customHeight="1">
      <c r="G280" s="826"/>
      <c r="H280" s="799"/>
    </row>
    <row r="281" spans="7:8" ht="12" customHeight="1">
      <c r="G281" s="826"/>
      <c r="H281" s="799"/>
    </row>
    <row r="282" spans="7:8" ht="12" customHeight="1">
      <c r="G282" s="826"/>
      <c r="H282" s="799"/>
    </row>
    <row r="283" spans="7:8" ht="12" customHeight="1">
      <c r="G283" s="826"/>
      <c r="H283" s="799"/>
    </row>
    <row r="284" spans="7:8" ht="12" customHeight="1">
      <c r="G284" s="826"/>
      <c r="H284" s="799"/>
    </row>
    <row r="285" spans="7:8" ht="12" customHeight="1">
      <c r="G285" s="826"/>
      <c r="H285" s="799"/>
    </row>
    <row r="286" spans="7:8" ht="12" customHeight="1">
      <c r="G286" s="826"/>
      <c r="H286" s="799"/>
    </row>
    <row r="287" spans="7:8" ht="12" customHeight="1">
      <c r="G287" s="826"/>
      <c r="H287" s="799"/>
    </row>
    <row r="288" spans="7:8" ht="12" customHeight="1">
      <c r="G288" s="826"/>
      <c r="H288" s="799"/>
    </row>
    <row r="289" spans="7:8" ht="12" customHeight="1">
      <c r="G289" s="826"/>
      <c r="H289" s="799"/>
    </row>
    <row r="290" spans="7:8" ht="12" customHeight="1">
      <c r="G290" s="826"/>
      <c r="H290" s="799"/>
    </row>
    <row r="291" spans="7:8" ht="12" customHeight="1">
      <c r="G291" s="826"/>
      <c r="H291" s="799"/>
    </row>
    <row r="292" spans="7:8" ht="12" customHeight="1">
      <c r="G292" s="826"/>
      <c r="H292" s="799"/>
    </row>
    <row r="293" spans="7:8" ht="12" customHeight="1">
      <c r="G293" s="826"/>
      <c r="H293" s="799"/>
    </row>
    <row r="294" spans="7:8" ht="12" customHeight="1">
      <c r="G294" s="826"/>
      <c r="H294" s="799"/>
    </row>
    <row r="295" spans="7:8" ht="12" customHeight="1">
      <c r="G295" s="826"/>
      <c r="H295" s="799"/>
    </row>
    <row r="296" spans="7:8" ht="12" customHeight="1">
      <c r="G296" s="826"/>
      <c r="H296" s="799"/>
    </row>
    <row r="297" spans="7:8" ht="12" customHeight="1">
      <c r="G297" s="826"/>
      <c r="H297" s="799"/>
    </row>
    <row r="298" spans="7:8" ht="12" customHeight="1">
      <c r="G298" s="826"/>
      <c r="H298" s="799"/>
    </row>
    <row r="299" spans="7:8" ht="12" customHeight="1">
      <c r="G299" s="826"/>
      <c r="H299" s="799"/>
    </row>
    <row r="300" spans="7:8" ht="12" customHeight="1">
      <c r="G300" s="826"/>
      <c r="H300" s="799"/>
    </row>
    <row r="301" spans="7:8" ht="12" customHeight="1">
      <c r="G301" s="826"/>
      <c r="H301" s="799"/>
    </row>
    <row r="302" spans="7:8" ht="12" customHeight="1">
      <c r="G302" s="826"/>
      <c r="H302" s="799"/>
    </row>
    <row r="303" spans="7:8" ht="12" customHeight="1">
      <c r="G303" s="826"/>
      <c r="H303" s="799"/>
    </row>
    <row r="304" spans="7:8" ht="12" customHeight="1">
      <c r="G304" s="826"/>
      <c r="H304" s="799"/>
    </row>
    <row r="305" spans="7:8" ht="12" customHeight="1">
      <c r="G305" s="826"/>
      <c r="H305" s="799"/>
    </row>
    <row r="306" spans="7:8" ht="12" customHeight="1">
      <c r="G306" s="826"/>
      <c r="H306" s="799"/>
    </row>
    <row r="307" spans="7:8" ht="12" customHeight="1">
      <c r="G307" s="826"/>
      <c r="H307" s="799"/>
    </row>
    <row r="308" spans="7:8" ht="12" customHeight="1">
      <c r="G308" s="826"/>
      <c r="H308" s="799"/>
    </row>
    <row r="309" spans="7:8" ht="12" customHeight="1">
      <c r="G309" s="826"/>
      <c r="H309" s="799"/>
    </row>
    <row r="310" spans="7:8" ht="12" customHeight="1">
      <c r="G310" s="826"/>
      <c r="H310" s="799"/>
    </row>
    <row r="311" spans="7:8" ht="12" customHeight="1">
      <c r="G311" s="826"/>
      <c r="H311" s="799"/>
    </row>
    <row r="312" spans="7:8" ht="12" customHeight="1">
      <c r="G312" s="826"/>
      <c r="H312" s="799"/>
    </row>
    <row r="313" spans="7:8" ht="12" customHeight="1">
      <c r="G313" s="826"/>
      <c r="H313" s="799"/>
    </row>
    <row r="314" spans="7:8" ht="12" customHeight="1">
      <c r="G314" s="826"/>
      <c r="H314" s="799"/>
    </row>
    <row r="315" spans="7:8" ht="12" customHeight="1">
      <c r="G315" s="826"/>
      <c r="H315" s="799"/>
    </row>
    <row r="316" spans="7:8" ht="12" customHeight="1">
      <c r="G316" s="826"/>
      <c r="H316" s="799"/>
    </row>
    <row r="317" spans="7:8" ht="12" customHeight="1">
      <c r="G317" s="826"/>
      <c r="H317" s="799"/>
    </row>
    <row r="318" spans="7:8" ht="12" customHeight="1">
      <c r="G318" s="826"/>
      <c r="H318" s="799"/>
    </row>
    <row r="319" spans="7:8" ht="12" customHeight="1">
      <c r="G319" s="826"/>
      <c r="H319" s="799"/>
    </row>
    <row r="320" spans="7:8" ht="12" customHeight="1">
      <c r="G320" s="826"/>
      <c r="H320" s="799"/>
    </row>
    <row r="321" spans="7:8" ht="12" customHeight="1">
      <c r="G321" s="826"/>
      <c r="H321" s="799"/>
    </row>
    <row r="322" spans="7:8" ht="12" customHeight="1">
      <c r="G322" s="826"/>
      <c r="H322" s="799"/>
    </row>
    <row r="323" spans="7:8" ht="12" customHeight="1">
      <c r="G323" s="826"/>
      <c r="H323" s="799"/>
    </row>
    <row r="324" spans="7:8" ht="12" customHeight="1">
      <c r="G324" s="826"/>
      <c r="H324" s="799"/>
    </row>
    <row r="325" spans="7:8" ht="12" customHeight="1">
      <c r="G325" s="826"/>
      <c r="H325" s="799"/>
    </row>
    <row r="326" spans="7:8" ht="12" customHeight="1">
      <c r="G326" s="826"/>
      <c r="H326" s="799"/>
    </row>
    <row r="327" spans="7:8" ht="12" customHeight="1">
      <c r="G327" s="826"/>
      <c r="H327" s="799"/>
    </row>
    <row r="328" spans="7:8" ht="12" customHeight="1">
      <c r="G328" s="826"/>
      <c r="H328" s="799"/>
    </row>
    <row r="329" spans="7:8" ht="12" customHeight="1">
      <c r="G329" s="826"/>
      <c r="H329" s="799"/>
    </row>
    <row r="330" spans="7:8" ht="12" customHeight="1">
      <c r="G330" s="826"/>
      <c r="H330" s="799"/>
    </row>
    <row r="331" spans="7:8" ht="12" customHeight="1">
      <c r="G331" s="826"/>
      <c r="H331" s="799"/>
    </row>
    <row r="332" spans="7:8" ht="12" customHeight="1">
      <c r="G332" s="826"/>
      <c r="H332" s="799"/>
    </row>
    <row r="333" spans="7:8" ht="12" customHeight="1">
      <c r="G333" s="826"/>
      <c r="H333" s="799"/>
    </row>
    <row r="334" spans="7:8" ht="12" customHeight="1">
      <c r="G334" s="826"/>
      <c r="H334" s="799"/>
    </row>
    <row r="335" spans="7:8" ht="12" customHeight="1">
      <c r="G335" s="826"/>
      <c r="H335" s="799"/>
    </row>
    <row r="336" spans="7:8" ht="12" customHeight="1">
      <c r="G336" s="826"/>
      <c r="H336" s="799"/>
    </row>
    <row r="337" spans="7:8" ht="12" customHeight="1">
      <c r="G337" s="826"/>
      <c r="H337" s="799"/>
    </row>
    <row r="338" spans="7:8" ht="12" customHeight="1">
      <c r="G338" s="826"/>
      <c r="H338" s="799"/>
    </row>
    <row r="339" spans="7:8" ht="12" customHeight="1">
      <c r="G339" s="826"/>
      <c r="H339" s="799"/>
    </row>
    <row r="340" spans="7:8" ht="12" customHeight="1">
      <c r="G340" s="826"/>
      <c r="H340" s="799"/>
    </row>
    <row r="341" spans="7:8" ht="12" customHeight="1">
      <c r="G341" s="826"/>
      <c r="H341" s="799"/>
    </row>
    <row r="342" spans="7:8" ht="12" customHeight="1">
      <c r="G342" s="826"/>
      <c r="H342" s="799"/>
    </row>
    <row r="343" spans="7:8" ht="12" customHeight="1">
      <c r="G343" s="826"/>
      <c r="H343" s="799"/>
    </row>
    <row r="344" spans="7:8" ht="12" customHeight="1">
      <c r="G344" s="826"/>
      <c r="H344" s="799"/>
    </row>
    <row r="345" spans="7:8" ht="12" customHeight="1">
      <c r="G345" s="826"/>
      <c r="H345" s="799"/>
    </row>
    <row r="346" spans="7:8" ht="12" customHeight="1">
      <c r="G346" s="826"/>
      <c r="H346" s="799"/>
    </row>
    <row r="347" spans="7:8" ht="12" customHeight="1">
      <c r="G347" s="826"/>
      <c r="H347" s="799"/>
    </row>
    <row r="348" spans="7:8" ht="12" customHeight="1">
      <c r="G348" s="826"/>
      <c r="H348" s="799"/>
    </row>
    <row r="349" spans="7:8" ht="12" customHeight="1">
      <c r="G349" s="826"/>
      <c r="H349" s="799"/>
    </row>
    <row r="350" spans="7:8" ht="12" customHeight="1">
      <c r="G350" s="826"/>
      <c r="H350" s="799"/>
    </row>
    <row r="351" spans="7:8" ht="12" customHeight="1">
      <c r="G351" s="826"/>
      <c r="H351" s="799"/>
    </row>
    <row r="352" spans="7:8" ht="12" customHeight="1">
      <c r="G352" s="826"/>
      <c r="H352" s="799"/>
    </row>
    <row r="353" spans="7:8" ht="12" customHeight="1">
      <c r="G353" s="826"/>
      <c r="H353" s="799"/>
    </row>
    <row r="354" spans="7:8" ht="12" customHeight="1">
      <c r="G354" s="826"/>
      <c r="H354" s="799"/>
    </row>
    <row r="355" spans="7:8" ht="12" customHeight="1">
      <c r="G355" s="826"/>
      <c r="H355" s="799"/>
    </row>
    <row r="356" spans="7:8" ht="12" customHeight="1">
      <c r="G356" s="826"/>
      <c r="H356" s="799"/>
    </row>
    <row r="357" spans="7:8" ht="12" customHeight="1">
      <c r="G357" s="826"/>
      <c r="H357" s="799"/>
    </row>
    <row r="358" spans="7:8" ht="12" customHeight="1">
      <c r="G358" s="826"/>
      <c r="H358" s="799"/>
    </row>
    <row r="359" spans="7:8" ht="12" customHeight="1">
      <c r="G359" s="826"/>
      <c r="H359" s="799"/>
    </row>
    <row r="360" spans="7:8" ht="12" customHeight="1">
      <c r="G360" s="826"/>
      <c r="H360" s="799"/>
    </row>
    <row r="361" spans="7:8" ht="12" customHeight="1">
      <c r="G361" s="826"/>
      <c r="H361" s="799"/>
    </row>
    <row r="362" spans="7:8" ht="12" customHeight="1">
      <c r="G362" s="826"/>
      <c r="H362" s="799"/>
    </row>
    <row r="363" spans="7:8" ht="12" customHeight="1">
      <c r="G363" s="826"/>
      <c r="H363" s="799"/>
    </row>
    <row r="364" spans="7:8" ht="12" customHeight="1">
      <c r="G364" s="826"/>
      <c r="H364" s="799"/>
    </row>
    <row r="365" spans="7:8" ht="12" customHeight="1">
      <c r="G365" s="826"/>
      <c r="H365" s="799"/>
    </row>
    <row r="366" spans="7:8" ht="12" customHeight="1">
      <c r="G366" s="826"/>
      <c r="H366" s="799"/>
    </row>
    <row r="367" spans="7:8" ht="12" customHeight="1">
      <c r="G367" s="826"/>
      <c r="H367" s="799"/>
    </row>
    <row r="368" spans="7:8" ht="12" customHeight="1">
      <c r="G368" s="826"/>
      <c r="H368" s="799"/>
    </row>
    <row r="369" spans="7:8" ht="12" customHeight="1">
      <c r="G369" s="826"/>
      <c r="H369" s="799"/>
    </row>
    <row r="370" spans="7:8" ht="12" customHeight="1">
      <c r="G370" s="826"/>
      <c r="H370" s="799"/>
    </row>
    <row r="371" spans="7:8" ht="12" customHeight="1">
      <c r="G371" s="826"/>
      <c r="H371" s="799"/>
    </row>
    <row r="372" spans="7:8" ht="12" customHeight="1">
      <c r="G372" s="826"/>
      <c r="H372" s="799"/>
    </row>
    <row r="373" spans="7:8" ht="12" customHeight="1">
      <c r="G373" s="826"/>
      <c r="H373" s="799"/>
    </row>
    <row r="374" spans="7:8" ht="12" customHeight="1">
      <c r="G374" s="826"/>
      <c r="H374" s="799"/>
    </row>
    <row r="375" spans="7:8" ht="12" customHeight="1">
      <c r="G375" s="826"/>
      <c r="H375" s="799"/>
    </row>
    <row r="376" spans="7:8" ht="12" customHeight="1">
      <c r="G376" s="826"/>
      <c r="H376" s="799"/>
    </row>
    <row r="377" spans="7:8" ht="12" customHeight="1">
      <c r="G377" s="826"/>
      <c r="H377" s="799"/>
    </row>
    <row r="378" spans="7:8" ht="12" customHeight="1">
      <c r="G378" s="826"/>
      <c r="H378" s="799"/>
    </row>
    <row r="379" spans="7:8" ht="12" customHeight="1">
      <c r="G379" s="826"/>
      <c r="H379" s="799"/>
    </row>
    <row r="380" spans="7:8" ht="12" customHeight="1">
      <c r="G380" s="826"/>
      <c r="H380" s="799"/>
    </row>
    <row r="381" spans="7:8" ht="12" customHeight="1">
      <c r="G381" s="826"/>
      <c r="H381" s="799"/>
    </row>
    <row r="382" spans="7:8" ht="12" customHeight="1">
      <c r="G382" s="826"/>
      <c r="H382" s="799"/>
    </row>
    <row r="383" spans="7:8" ht="12" customHeight="1">
      <c r="G383" s="826"/>
      <c r="H383" s="799"/>
    </row>
    <row r="384" spans="7:8" ht="12" customHeight="1">
      <c r="G384" s="826"/>
      <c r="H384" s="799"/>
    </row>
    <row r="385" spans="7:8" ht="12" customHeight="1">
      <c r="G385" s="826"/>
      <c r="H385" s="799"/>
    </row>
    <row r="386" spans="7:8" ht="12" customHeight="1">
      <c r="G386" s="826"/>
      <c r="H386" s="799"/>
    </row>
    <row r="387" spans="7:8" ht="12" customHeight="1">
      <c r="G387" s="826"/>
      <c r="H387" s="799"/>
    </row>
    <row r="388" spans="7:8" ht="12" customHeight="1">
      <c r="G388" s="826"/>
      <c r="H388" s="799"/>
    </row>
    <row r="389" spans="7:8" ht="12" customHeight="1">
      <c r="G389" s="826"/>
      <c r="H389" s="799"/>
    </row>
    <row r="390" spans="7:8" ht="12" customHeight="1">
      <c r="G390" s="826"/>
      <c r="H390" s="799"/>
    </row>
    <row r="391" spans="7:8" ht="12" customHeight="1">
      <c r="G391" s="826"/>
      <c r="H391" s="799"/>
    </row>
    <row r="392" spans="7:8" ht="12" customHeight="1">
      <c r="G392" s="826"/>
      <c r="H392" s="799"/>
    </row>
    <row r="393" spans="7:8" ht="12" customHeight="1">
      <c r="G393" s="826"/>
      <c r="H393" s="799"/>
    </row>
    <row r="394" spans="7:8" ht="12" customHeight="1">
      <c r="G394" s="826"/>
      <c r="H394" s="799"/>
    </row>
    <row r="395" spans="7:8" ht="12" customHeight="1">
      <c r="G395" s="826"/>
      <c r="H395" s="799"/>
    </row>
    <row r="396" spans="7:8" ht="12" customHeight="1">
      <c r="G396" s="826"/>
      <c r="H396" s="799"/>
    </row>
    <row r="397" spans="7:8" ht="12" customHeight="1">
      <c r="G397" s="826"/>
      <c r="H397" s="799"/>
    </row>
    <row r="398" spans="7:8" ht="12" customHeight="1">
      <c r="G398" s="826"/>
      <c r="H398" s="799"/>
    </row>
    <row r="399" spans="7:8" ht="12" customHeight="1">
      <c r="G399" s="826"/>
      <c r="H399" s="799"/>
    </row>
    <row r="400" spans="7:8" ht="12" customHeight="1">
      <c r="G400" s="826"/>
      <c r="H400" s="799"/>
    </row>
    <row r="401" spans="7:8" ht="12" customHeight="1">
      <c r="G401" s="826"/>
      <c r="H401" s="799"/>
    </row>
    <row r="402" spans="7:8" ht="12" customHeight="1">
      <c r="G402" s="826"/>
      <c r="H402" s="799"/>
    </row>
    <row r="403" spans="7:8" ht="12" customHeight="1">
      <c r="G403" s="826"/>
      <c r="H403" s="799"/>
    </row>
    <row r="404" spans="7:8" ht="12" customHeight="1">
      <c r="G404" s="826"/>
      <c r="H404" s="799"/>
    </row>
    <row r="405" spans="7:8" ht="12" customHeight="1">
      <c r="G405" s="826"/>
      <c r="H405" s="799"/>
    </row>
    <row r="406" spans="7:8" ht="12" customHeight="1">
      <c r="G406" s="826"/>
      <c r="H406" s="799"/>
    </row>
    <row r="407" spans="7:8" ht="12" customHeight="1">
      <c r="G407" s="826"/>
      <c r="H407" s="799"/>
    </row>
    <row r="408" spans="7:8" ht="12" customHeight="1">
      <c r="G408" s="826"/>
      <c r="H408" s="799"/>
    </row>
    <row r="409" spans="7:8" ht="12" customHeight="1">
      <c r="G409" s="826"/>
      <c r="H409" s="799"/>
    </row>
    <row r="410" spans="7:8" ht="12" customHeight="1">
      <c r="G410" s="826"/>
      <c r="H410" s="799"/>
    </row>
    <row r="411" spans="7:8" ht="12" customHeight="1">
      <c r="G411" s="826"/>
      <c r="H411" s="799"/>
    </row>
    <row r="412" spans="7:8" ht="12" customHeight="1">
      <c r="G412" s="826"/>
      <c r="H412" s="799"/>
    </row>
    <row r="413" spans="7:8" ht="12" customHeight="1">
      <c r="G413" s="826"/>
      <c r="H413" s="799"/>
    </row>
    <row r="414" spans="7:8" ht="12" customHeight="1">
      <c r="G414" s="826"/>
      <c r="H414" s="799"/>
    </row>
    <row r="415" spans="7:8" ht="12" customHeight="1">
      <c r="G415" s="826"/>
      <c r="H415" s="799"/>
    </row>
    <row r="416" spans="7:8" ht="12" customHeight="1">
      <c r="G416" s="826"/>
      <c r="H416" s="799"/>
    </row>
    <row r="417" spans="7:8" ht="12" customHeight="1">
      <c r="G417" s="826"/>
      <c r="H417" s="799"/>
    </row>
    <row r="418" spans="7:8" ht="12" customHeight="1">
      <c r="G418" s="826"/>
      <c r="H418" s="799"/>
    </row>
    <row r="419" spans="7:8" ht="12" customHeight="1">
      <c r="G419" s="826"/>
      <c r="H419" s="799"/>
    </row>
    <row r="420" spans="7:8" ht="12" customHeight="1">
      <c r="G420" s="826"/>
      <c r="H420" s="799"/>
    </row>
    <row r="421" spans="7:8" ht="12" customHeight="1">
      <c r="G421" s="826"/>
      <c r="H421" s="799"/>
    </row>
    <row r="422" spans="7:8" ht="12" customHeight="1">
      <c r="G422" s="826"/>
      <c r="H422" s="799"/>
    </row>
    <row r="423" spans="7:8" ht="12" customHeight="1">
      <c r="G423" s="826"/>
      <c r="H423" s="799"/>
    </row>
    <row r="424" spans="7:8" ht="12" customHeight="1">
      <c r="G424" s="826"/>
      <c r="H424" s="799"/>
    </row>
    <row r="425" spans="7:8" ht="12" customHeight="1">
      <c r="G425" s="826"/>
      <c r="H425" s="799"/>
    </row>
    <row r="426" spans="7:8" ht="12" customHeight="1">
      <c r="G426" s="826"/>
      <c r="H426" s="799"/>
    </row>
    <row r="427" spans="7:8" ht="12" customHeight="1">
      <c r="G427" s="826"/>
      <c r="H427" s="799"/>
    </row>
    <row r="428" spans="7:8" ht="12" customHeight="1">
      <c r="G428" s="826"/>
      <c r="H428" s="799"/>
    </row>
    <row r="429" spans="7:8" ht="12" customHeight="1">
      <c r="G429" s="826"/>
      <c r="H429" s="799"/>
    </row>
    <row r="430" spans="7:8" ht="12" customHeight="1">
      <c r="G430" s="826"/>
      <c r="H430" s="799"/>
    </row>
    <row r="431" spans="7:8" ht="12" customHeight="1">
      <c r="G431" s="826"/>
      <c r="H431" s="799"/>
    </row>
    <row r="432" spans="7:8" ht="12" customHeight="1">
      <c r="G432" s="826"/>
      <c r="H432" s="799"/>
    </row>
    <row r="433" spans="7:8" ht="12" customHeight="1">
      <c r="G433" s="826"/>
      <c r="H433" s="799"/>
    </row>
    <row r="434" spans="7:8" ht="12" customHeight="1">
      <c r="G434" s="826"/>
      <c r="H434" s="799"/>
    </row>
    <row r="435" spans="7:8" ht="12" customHeight="1">
      <c r="G435" s="826"/>
      <c r="H435" s="799"/>
    </row>
    <row r="436" spans="7:8" ht="12" customHeight="1">
      <c r="G436" s="826"/>
      <c r="H436" s="799"/>
    </row>
    <row r="437" spans="7:8" ht="12" customHeight="1">
      <c r="G437" s="826"/>
      <c r="H437" s="799"/>
    </row>
    <row r="438" spans="7:8" ht="12" customHeight="1">
      <c r="G438" s="826"/>
      <c r="H438" s="799"/>
    </row>
    <row r="439" spans="7:8" ht="12" customHeight="1">
      <c r="G439" s="826"/>
      <c r="H439" s="799"/>
    </row>
    <row r="440" spans="7:8" ht="12" customHeight="1">
      <c r="G440" s="826"/>
      <c r="H440" s="799"/>
    </row>
    <row r="441" spans="7:8" ht="12" customHeight="1">
      <c r="G441" s="826"/>
      <c r="H441" s="799"/>
    </row>
    <row r="442" spans="7:8" ht="12" customHeight="1">
      <c r="G442" s="826"/>
      <c r="H442" s="799"/>
    </row>
    <row r="443" spans="7:8" ht="12" customHeight="1">
      <c r="G443" s="826"/>
      <c r="H443" s="799"/>
    </row>
    <row r="444" spans="7:8" ht="12" customHeight="1">
      <c r="G444" s="826"/>
      <c r="H444" s="799"/>
    </row>
    <row r="445" spans="7:8" ht="12" customHeight="1">
      <c r="G445" s="826"/>
      <c r="H445" s="799"/>
    </row>
    <row r="446" spans="7:8" ht="12" customHeight="1">
      <c r="G446" s="826"/>
      <c r="H446" s="799"/>
    </row>
    <row r="447" spans="7:8" ht="12" customHeight="1">
      <c r="G447" s="826"/>
      <c r="H447" s="799"/>
    </row>
    <row r="448" spans="7:8" ht="12" customHeight="1">
      <c r="G448" s="826"/>
      <c r="H448" s="799"/>
    </row>
    <row r="449" spans="7:8" ht="12" customHeight="1">
      <c r="G449" s="826"/>
      <c r="H449" s="799"/>
    </row>
    <row r="450" spans="7:8" ht="12" customHeight="1">
      <c r="G450" s="826"/>
      <c r="H450" s="799"/>
    </row>
    <row r="451" spans="7:8" ht="12" customHeight="1">
      <c r="G451" s="826"/>
      <c r="H451" s="799"/>
    </row>
    <row r="452" spans="7:8" ht="12" customHeight="1">
      <c r="G452" s="826"/>
      <c r="H452" s="799"/>
    </row>
    <row r="453" spans="7:8" ht="12" customHeight="1">
      <c r="G453" s="826"/>
      <c r="H453" s="799"/>
    </row>
  </sheetData>
  <mergeCells count="19">
    <mergeCell ref="B4:D6"/>
    <mergeCell ref="C57:D57"/>
    <mergeCell ref="C64:D64"/>
    <mergeCell ref="C9:D9"/>
    <mergeCell ref="C13:D13"/>
    <mergeCell ref="C35:D35"/>
    <mergeCell ref="C48:D48"/>
    <mergeCell ref="C52:D52"/>
    <mergeCell ref="C33:D33"/>
    <mergeCell ref="B7:D7"/>
    <mergeCell ref="I4:J4"/>
    <mergeCell ref="I5:I6"/>
    <mergeCell ref="J5:J6"/>
    <mergeCell ref="G4:H4"/>
    <mergeCell ref="H5:H6"/>
    <mergeCell ref="E4:F4"/>
    <mergeCell ref="E5:E6"/>
    <mergeCell ref="F5:F6"/>
    <mergeCell ref="G5:G6"/>
  </mergeCells>
  <printOptions/>
  <pageMargins left="0.3937007874015748" right="0.31496062992125984" top="0.36" bottom="0.3937007874015748" header="0.275590551181102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V36"/>
  <sheetViews>
    <sheetView workbookViewId="0" topLeftCell="A1">
      <selection activeCell="A1" sqref="A1"/>
    </sheetView>
  </sheetViews>
  <sheetFormatPr defaultColWidth="9.00390625" defaultRowHeight="13.5"/>
  <cols>
    <col min="1" max="1" width="2.625" style="827" customWidth="1"/>
    <col min="2" max="2" width="7.625" style="827" customWidth="1"/>
    <col min="3" max="3" width="6.375" style="827" bestFit="1" customWidth="1"/>
    <col min="4" max="4" width="6.625" style="827" customWidth="1"/>
    <col min="5" max="7" width="6.75390625" style="827" customWidth="1"/>
    <col min="8" max="8" width="6.125" style="827" customWidth="1"/>
    <col min="9" max="9" width="6.625" style="827" customWidth="1"/>
    <col min="10" max="10" width="6.75390625" style="827" customWidth="1"/>
    <col min="11" max="11" width="6.375" style="827" customWidth="1"/>
    <col min="12" max="12" width="6.875" style="827" customWidth="1"/>
    <col min="13" max="13" width="7.00390625" style="827" customWidth="1"/>
    <col min="14" max="14" width="7.75390625" style="827" customWidth="1"/>
    <col min="15" max="15" width="5.125" style="827" customWidth="1"/>
    <col min="16" max="16" width="5.625" style="827" customWidth="1"/>
    <col min="17" max="18" width="5.125" style="827" customWidth="1"/>
    <col min="19" max="20" width="5.625" style="827" customWidth="1"/>
    <col min="21" max="21" width="5.125" style="827" customWidth="1"/>
    <col min="22" max="22" width="6.00390625" style="827" customWidth="1"/>
    <col min="23" max="16384" width="9.00390625" style="827" customWidth="1"/>
  </cols>
  <sheetData>
    <row r="2" spans="2:20" ht="14.25">
      <c r="B2" s="828" t="s">
        <v>97</v>
      </c>
      <c r="H2" s="829"/>
      <c r="I2" s="829"/>
      <c r="J2" s="829"/>
      <c r="K2" s="829"/>
      <c r="L2" s="829"/>
      <c r="M2" s="829"/>
      <c r="N2" s="829"/>
      <c r="O2" s="829"/>
      <c r="P2" s="829"/>
      <c r="Q2" s="829"/>
      <c r="R2" s="829"/>
      <c r="S2" s="829"/>
      <c r="T2" s="829"/>
    </row>
    <row r="3" spans="5:22" ht="12.75" thickBot="1">
      <c r="E3" s="829"/>
      <c r="F3" s="829"/>
      <c r="G3" s="829"/>
      <c r="H3" s="829"/>
      <c r="I3" s="829"/>
      <c r="J3" s="829"/>
      <c r="K3" s="829"/>
      <c r="L3" s="829"/>
      <c r="M3" s="829"/>
      <c r="N3" s="829"/>
      <c r="O3" s="829"/>
      <c r="P3" s="829"/>
      <c r="Q3" s="829"/>
      <c r="R3" s="829"/>
      <c r="S3" s="829"/>
      <c r="T3" s="829"/>
      <c r="V3" s="830" t="s">
        <v>78</v>
      </c>
    </row>
    <row r="4" spans="1:22" ht="14.25" customHeight="1" thickTop="1">
      <c r="A4" s="831"/>
      <c r="B4" s="832"/>
      <c r="C4" s="1546" t="s">
        <v>79</v>
      </c>
      <c r="D4" s="1547"/>
      <c r="E4" s="1548"/>
      <c r="F4" s="833" t="s">
        <v>50</v>
      </c>
      <c r="G4" s="833"/>
      <c r="H4" s="833"/>
      <c r="I4" s="833"/>
      <c r="J4" s="833"/>
      <c r="K4" s="833"/>
      <c r="L4" s="833"/>
      <c r="M4" s="833"/>
      <c r="N4" s="834"/>
      <c r="O4" s="833" t="s">
        <v>51</v>
      </c>
      <c r="P4" s="833"/>
      <c r="Q4" s="833"/>
      <c r="R4" s="834"/>
      <c r="S4" s="835"/>
      <c r="T4" s="836" t="s">
        <v>80</v>
      </c>
      <c r="U4" s="836" t="s">
        <v>81</v>
      </c>
      <c r="V4" s="1549" t="s">
        <v>82</v>
      </c>
    </row>
    <row r="5" spans="1:22" ht="13.5" customHeight="1">
      <c r="A5" s="831"/>
      <c r="B5" s="1544" t="s">
        <v>52</v>
      </c>
      <c r="C5" s="838" t="s">
        <v>53</v>
      </c>
      <c r="D5" s="1556" t="s">
        <v>54</v>
      </c>
      <c r="E5" s="1553"/>
      <c r="F5" s="1552" t="s">
        <v>83</v>
      </c>
      <c r="G5" s="1553"/>
      <c r="H5" s="1552" t="s">
        <v>55</v>
      </c>
      <c r="I5" s="1553"/>
      <c r="J5" s="1552" t="s">
        <v>56</v>
      </c>
      <c r="K5" s="1553"/>
      <c r="L5" s="1543" t="s">
        <v>84</v>
      </c>
      <c r="M5" s="1556" t="s">
        <v>57</v>
      </c>
      <c r="N5" s="1553"/>
      <c r="O5" s="1543" t="s">
        <v>85</v>
      </c>
      <c r="P5" s="838"/>
      <c r="Q5" s="838" t="s">
        <v>58</v>
      </c>
      <c r="R5" s="839" t="s">
        <v>59</v>
      </c>
      <c r="S5" s="1544" t="s">
        <v>60</v>
      </c>
      <c r="T5" s="837" t="s">
        <v>86</v>
      </c>
      <c r="U5" s="837" t="s">
        <v>61</v>
      </c>
      <c r="V5" s="1550"/>
    </row>
    <row r="6" spans="1:22" ht="13.5" customHeight="1">
      <c r="A6" s="831"/>
      <c r="B6" s="1544"/>
      <c r="C6" s="840" t="s">
        <v>62</v>
      </c>
      <c r="D6" s="1557"/>
      <c r="E6" s="1555"/>
      <c r="F6" s="1554"/>
      <c r="G6" s="1555"/>
      <c r="H6" s="1554"/>
      <c r="I6" s="1555"/>
      <c r="J6" s="1554"/>
      <c r="K6" s="1555"/>
      <c r="L6" s="1550"/>
      <c r="M6" s="1557"/>
      <c r="N6" s="1555"/>
      <c r="O6" s="1544"/>
      <c r="P6" s="837" t="s">
        <v>63</v>
      </c>
      <c r="Q6" s="837" t="s">
        <v>64</v>
      </c>
      <c r="R6" s="839" t="s">
        <v>64</v>
      </c>
      <c r="S6" s="1544"/>
      <c r="T6" s="837" t="s">
        <v>87</v>
      </c>
      <c r="U6" s="840" t="s">
        <v>65</v>
      </c>
      <c r="V6" s="1551"/>
    </row>
    <row r="7" spans="1:22" ht="12">
      <c r="A7" s="831"/>
      <c r="B7" s="842"/>
      <c r="C7" s="840" t="s">
        <v>66</v>
      </c>
      <c r="D7" s="843" t="s">
        <v>67</v>
      </c>
      <c r="E7" s="841" t="s">
        <v>66</v>
      </c>
      <c r="F7" s="843" t="s">
        <v>67</v>
      </c>
      <c r="G7" s="841" t="s">
        <v>66</v>
      </c>
      <c r="H7" s="843" t="s">
        <v>67</v>
      </c>
      <c r="I7" s="841" t="s">
        <v>66</v>
      </c>
      <c r="J7" s="843" t="s">
        <v>67</v>
      </c>
      <c r="K7" s="841" t="s">
        <v>66</v>
      </c>
      <c r="L7" s="1551"/>
      <c r="M7" s="843" t="s">
        <v>67</v>
      </c>
      <c r="N7" s="841" t="s">
        <v>66</v>
      </c>
      <c r="O7" s="1545"/>
      <c r="P7" s="844"/>
      <c r="Q7" s="840" t="s">
        <v>68</v>
      </c>
      <c r="R7" s="841" t="s">
        <v>68</v>
      </c>
      <c r="S7" s="844"/>
      <c r="T7" s="840" t="s">
        <v>88</v>
      </c>
      <c r="U7" s="845" t="s">
        <v>89</v>
      </c>
      <c r="V7" s="841" t="s">
        <v>90</v>
      </c>
    </row>
    <row r="8" spans="1:22" s="851" customFormat="1" ht="13.5" customHeight="1">
      <c r="A8" s="846"/>
      <c r="B8" s="847" t="s">
        <v>91</v>
      </c>
      <c r="C8" s="848">
        <f aca="true" t="shared" si="0" ref="C8:S8">SUM(C10:C22,C24:C32)</f>
        <v>3</v>
      </c>
      <c r="D8" s="849">
        <f t="shared" si="0"/>
        <v>2</v>
      </c>
      <c r="E8" s="849">
        <f t="shared" si="0"/>
        <v>132</v>
      </c>
      <c r="F8" s="849">
        <f t="shared" si="0"/>
        <v>2</v>
      </c>
      <c r="G8" s="849">
        <f t="shared" si="0"/>
        <v>111</v>
      </c>
      <c r="H8" s="849">
        <f t="shared" si="0"/>
        <v>5</v>
      </c>
      <c r="I8" s="849">
        <f t="shared" si="0"/>
        <v>43</v>
      </c>
      <c r="J8" s="849">
        <f t="shared" si="0"/>
        <v>8</v>
      </c>
      <c r="K8" s="849">
        <f t="shared" si="0"/>
        <v>29</v>
      </c>
      <c r="L8" s="849">
        <f t="shared" si="0"/>
        <v>2</v>
      </c>
      <c r="M8" s="849">
        <f t="shared" si="0"/>
        <v>1</v>
      </c>
      <c r="N8" s="849">
        <f t="shared" si="0"/>
        <v>12</v>
      </c>
      <c r="O8" s="849">
        <f t="shared" si="0"/>
        <v>1</v>
      </c>
      <c r="P8" s="849">
        <f t="shared" si="0"/>
        <v>8</v>
      </c>
      <c r="Q8" s="849">
        <f t="shared" si="0"/>
        <v>322</v>
      </c>
      <c r="R8" s="849">
        <f t="shared" si="0"/>
        <v>9</v>
      </c>
      <c r="S8" s="849">
        <f t="shared" si="0"/>
        <v>397</v>
      </c>
      <c r="T8" s="849">
        <v>1</v>
      </c>
      <c r="U8" s="849">
        <f>SUM(U10:U22,U24:U32)</f>
        <v>3</v>
      </c>
      <c r="V8" s="850">
        <f>SUM(V10:V22,V24:V32)</f>
        <v>19</v>
      </c>
    </row>
    <row r="9" spans="1:22" ht="6" customHeight="1">
      <c r="A9" s="831"/>
      <c r="B9" s="852"/>
      <c r="C9" s="853"/>
      <c r="D9" s="853"/>
      <c r="E9" s="853"/>
      <c r="F9" s="853"/>
      <c r="G9" s="853"/>
      <c r="H9" s="853"/>
      <c r="I9" s="853"/>
      <c r="J9" s="853"/>
      <c r="K9" s="853"/>
      <c r="L9" s="853"/>
      <c r="M9" s="853"/>
      <c r="N9" s="853"/>
      <c r="O9" s="853"/>
      <c r="P9" s="853"/>
      <c r="Q9" s="853"/>
      <c r="R9" s="853"/>
      <c r="S9" s="853"/>
      <c r="T9" s="853"/>
      <c r="U9" s="853"/>
      <c r="V9" s="854"/>
    </row>
    <row r="10" spans="1:22" ht="13.5" customHeight="1">
      <c r="A10" s="831"/>
      <c r="B10" s="855" t="s">
        <v>686</v>
      </c>
      <c r="C10" s="853">
        <v>3</v>
      </c>
      <c r="D10" s="853">
        <v>1</v>
      </c>
      <c r="E10" s="853">
        <v>42</v>
      </c>
      <c r="F10" s="856">
        <v>2</v>
      </c>
      <c r="G10" s="853">
        <v>39</v>
      </c>
      <c r="H10" s="853">
        <v>1</v>
      </c>
      <c r="I10" s="853">
        <f>10-4</f>
        <v>6</v>
      </c>
      <c r="J10" s="853">
        <v>4</v>
      </c>
      <c r="K10" s="853">
        <v>6</v>
      </c>
      <c r="L10" s="853">
        <v>1</v>
      </c>
      <c r="M10" s="853">
        <v>1</v>
      </c>
      <c r="N10" s="853">
        <v>2</v>
      </c>
      <c r="O10" s="853">
        <v>1</v>
      </c>
      <c r="P10" s="853">
        <v>2</v>
      </c>
      <c r="Q10" s="853">
        <v>38</v>
      </c>
      <c r="R10" s="856" t="s">
        <v>739</v>
      </c>
      <c r="S10" s="853">
        <v>53</v>
      </c>
      <c r="T10" s="853">
        <v>1</v>
      </c>
      <c r="U10" s="853">
        <v>1</v>
      </c>
      <c r="V10" s="854">
        <v>19</v>
      </c>
    </row>
    <row r="11" spans="1:22" ht="13.5" customHeight="1">
      <c r="A11" s="831"/>
      <c r="B11" s="855" t="s">
        <v>688</v>
      </c>
      <c r="C11" s="856" t="s">
        <v>739</v>
      </c>
      <c r="D11" s="856" t="s">
        <v>739</v>
      </c>
      <c r="E11" s="856">
        <v>9</v>
      </c>
      <c r="F11" s="856" t="s">
        <v>739</v>
      </c>
      <c r="G11" s="856">
        <v>6</v>
      </c>
      <c r="H11" s="853">
        <v>1</v>
      </c>
      <c r="I11" s="853">
        <v>6</v>
      </c>
      <c r="J11" s="856" t="s">
        <v>739</v>
      </c>
      <c r="K11" s="856">
        <v>2</v>
      </c>
      <c r="L11" s="856" t="s">
        <v>739</v>
      </c>
      <c r="M11" s="856" t="s">
        <v>739</v>
      </c>
      <c r="N11" s="853">
        <v>1</v>
      </c>
      <c r="O11" s="856" t="s">
        <v>739</v>
      </c>
      <c r="P11" s="856" t="s">
        <v>739</v>
      </c>
      <c r="Q11" s="853">
        <v>14</v>
      </c>
      <c r="R11" s="856" t="s">
        <v>739</v>
      </c>
      <c r="S11" s="853">
        <v>23</v>
      </c>
      <c r="T11" s="856" t="s">
        <v>739</v>
      </c>
      <c r="U11" s="856">
        <v>1</v>
      </c>
      <c r="V11" s="857" t="s">
        <v>739</v>
      </c>
    </row>
    <row r="12" spans="1:22" ht="13.5" customHeight="1">
      <c r="A12" s="831"/>
      <c r="B12" s="855" t="s">
        <v>689</v>
      </c>
      <c r="C12" s="856" t="s">
        <v>739</v>
      </c>
      <c r="D12" s="856">
        <v>1</v>
      </c>
      <c r="E12" s="853">
        <v>14</v>
      </c>
      <c r="F12" s="856" t="s">
        <v>739</v>
      </c>
      <c r="G12" s="856">
        <v>8</v>
      </c>
      <c r="H12" s="853">
        <v>1</v>
      </c>
      <c r="I12" s="856">
        <v>9</v>
      </c>
      <c r="J12" s="856" t="s">
        <v>739</v>
      </c>
      <c r="K12" s="856" t="s">
        <v>739</v>
      </c>
      <c r="L12" s="856" t="s">
        <v>739</v>
      </c>
      <c r="M12" s="856" t="s">
        <v>739</v>
      </c>
      <c r="N12" s="853">
        <v>1</v>
      </c>
      <c r="O12" s="856" t="s">
        <v>739</v>
      </c>
      <c r="P12" s="856">
        <v>1</v>
      </c>
      <c r="Q12" s="853">
        <v>14</v>
      </c>
      <c r="R12" s="853">
        <v>3</v>
      </c>
      <c r="S12" s="853">
        <v>28</v>
      </c>
      <c r="T12" s="856" t="s">
        <v>739</v>
      </c>
      <c r="U12" s="856" t="s">
        <v>739</v>
      </c>
      <c r="V12" s="857" t="s">
        <v>739</v>
      </c>
    </row>
    <row r="13" spans="1:22" ht="13.5" customHeight="1">
      <c r="A13" s="831"/>
      <c r="B13" s="855" t="s">
        <v>691</v>
      </c>
      <c r="C13" s="856" t="s">
        <v>739</v>
      </c>
      <c r="D13" s="856" t="s">
        <v>739</v>
      </c>
      <c r="E13" s="856">
        <v>13</v>
      </c>
      <c r="F13" s="856" t="s">
        <v>739</v>
      </c>
      <c r="G13" s="853">
        <v>9</v>
      </c>
      <c r="H13" s="853">
        <v>1</v>
      </c>
      <c r="I13" s="853">
        <v>6</v>
      </c>
      <c r="J13" s="856" t="s">
        <v>739</v>
      </c>
      <c r="K13" s="856" t="s">
        <v>739</v>
      </c>
      <c r="L13" s="856">
        <v>1</v>
      </c>
      <c r="M13" s="856" t="s">
        <v>739</v>
      </c>
      <c r="N13" s="853">
        <v>1</v>
      </c>
      <c r="O13" s="856" t="s">
        <v>739</v>
      </c>
      <c r="P13" s="856">
        <v>1</v>
      </c>
      <c r="Q13" s="853">
        <v>17</v>
      </c>
      <c r="R13" s="853">
        <v>2</v>
      </c>
      <c r="S13" s="853">
        <v>30</v>
      </c>
      <c r="T13" s="856" t="s">
        <v>739</v>
      </c>
      <c r="U13" s="856">
        <v>1</v>
      </c>
      <c r="V13" s="857" t="s">
        <v>739</v>
      </c>
    </row>
    <row r="14" spans="1:22" ht="13.5" customHeight="1">
      <c r="A14" s="831"/>
      <c r="B14" s="855" t="s">
        <v>694</v>
      </c>
      <c r="C14" s="856" t="s">
        <v>739</v>
      </c>
      <c r="D14" s="856" t="s">
        <v>739</v>
      </c>
      <c r="E14" s="856">
        <v>4</v>
      </c>
      <c r="F14" s="856" t="s">
        <v>739</v>
      </c>
      <c r="G14" s="856">
        <v>2</v>
      </c>
      <c r="H14" s="853">
        <v>1</v>
      </c>
      <c r="I14" s="853">
        <v>4</v>
      </c>
      <c r="J14" s="856" t="s">
        <v>739</v>
      </c>
      <c r="K14" s="856">
        <v>1</v>
      </c>
      <c r="L14" s="856" t="s">
        <v>739</v>
      </c>
      <c r="M14" s="856" t="s">
        <v>739</v>
      </c>
      <c r="N14" s="853">
        <v>1</v>
      </c>
      <c r="O14" s="856" t="s">
        <v>739</v>
      </c>
      <c r="P14" s="856">
        <v>1</v>
      </c>
      <c r="Q14" s="853">
        <v>8</v>
      </c>
      <c r="R14" s="856" t="s">
        <v>739</v>
      </c>
      <c r="S14" s="853">
        <v>12</v>
      </c>
      <c r="T14" s="856" t="s">
        <v>739</v>
      </c>
      <c r="U14" s="856" t="s">
        <v>739</v>
      </c>
      <c r="V14" s="857" t="s">
        <v>739</v>
      </c>
    </row>
    <row r="15" spans="1:22" ht="13.5" customHeight="1">
      <c r="A15" s="831"/>
      <c r="B15" s="855" t="s">
        <v>695</v>
      </c>
      <c r="C15" s="856" t="s">
        <v>739</v>
      </c>
      <c r="D15" s="856" t="s">
        <v>739</v>
      </c>
      <c r="E15" s="856">
        <v>3</v>
      </c>
      <c r="F15" s="856" t="s">
        <v>739</v>
      </c>
      <c r="G15" s="856">
        <v>5</v>
      </c>
      <c r="H15" s="856" t="s">
        <v>739</v>
      </c>
      <c r="I15" s="853">
        <v>1</v>
      </c>
      <c r="J15" s="856" t="s">
        <v>739</v>
      </c>
      <c r="K15" s="856">
        <v>1</v>
      </c>
      <c r="L15" s="856" t="s">
        <v>739</v>
      </c>
      <c r="M15" s="856" t="s">
        <v>739</v>
      </c>
      <c r="N15" s="853">
        <v>1</v>
      </c>
      <c r="O15" s="856" t="s">
        <v>739</v>
      </c>
      <c r="P15" s="856" t="s">
        <v>739</v>
      </c>
      <c r="Q15" s="853">
        <v>14</v>
      </c>
      <c r="R15" s="856" t="s">
        <v>739</v>
      </c>
      <c r="S15" s="853">
        <v>12</v>
      </c>
      <c r="T15" s="856" t="s">
        <v>739</v>
      </c>
      <c r="U15" s="856" t="s">
        <v>739</v>
      </c>
      <c r="V15" s="857" t="s">
        <v>739</v>
      </c>
    </row>
    <row r="16" spans="1:22" ht="13.5" customHeight="1">
      <c r="A16" s="831"/>
      <c r="B16" s="855" t="s">
        <v>697</v>
      </c>
      <c r="C16" s="856" t="s">
        <v>739</v>
      </c>
      <c r="D16" s="856" t="s">
        <v>739</v>
      </c>
      <c r="E16" s="856">
        <v>3</v>
      </c>
      <c r="F16" s="856" t="s">
        <v>739</v>
      </c>
      <c r="G16" s="856">
        <v>2</v>
      </c>
      <c r="H16" s="856" t="s">
        <v>739</v>
      </c>
      <c r="I16" s="853">
        <v>1</v>
      </c>
      <c r="J16" s="856" t="s">
        <v>739</v>
      </c>
      <c r="K16" s="856">
        <v>1</v>
      </c>
      <c r="L16" s="856" t="s">
        <v>739</v>
      </c>
      <c r="M16" s="856" t="s">
        <v>739</v>
      </c>
      <c r="N16" s="853">
        <v>1</v>
      </c>
      <c r="O16" s="856" t="s">
        <v>739</v>
      </c>
      <c r="P16" s="856" t="s">
        <v>739</v>
      </c>
      <c r="Q16" s="853">
        <v>11</v>
      </c>
      <c r="R16" s="856" t="s">
        <v>739</v>
      </c>
      <c r="S16" s="853">
        <v>10</v>
      </c>
      <c r="T16" s="856" t="s">
        <v>739</v>
      </c>
      <c r="U16" s="856" t="s">
        <v>739</v>
      </c>
      <c r="V16" s="857" t="s">
        <v>739</v>
      </c>
    </row>
    <row r="17" spans="1:22" ht="13.5" customHeight="1">
      <c r="A17" s="831"/>
      <c r="B17" s="855" t="s">
        <v>699</v>
      </c>
      <c r="C17" s="856" t="s">
        <v>739</v>
      </c>
      <c r="D17" s="856" t="s">
        <v>739</v>
      </c>
      <c r="E17" s="856">
        <v>3</v>
      </c>
      <c r="F17" s="856" t="s">
        <v>739</v>
      </c>
      <c r="G17" s="856">
        <v>2</v>
      </c>
      <c r="H17" s="856" t="s">
        <v>739</v>
      </c>
      <c r="I17" s="856" t="s">
        <v>739</v>
      </c>
      <c r="J17" s="856">
        <v>1</v>
      </c>
      <c r="K17" s="856">
        <v>1</v>
      </c>
      <c r="L17" s="856" t="s">
        <v>739</v>
      </c>
      <c r="M17" s="856" t="s">
        <v>739</v>
      </c>
      <c r="N17" s="853">
        <v>1</v>
      </c>
      <c r="O17" s="856" t="s">
        <v>739</v>
      </c>
      <c r="P17" s="856">
        <v>1</v>
      </c>
      <c r="Q17" s="853">
        <v>10</v>
      </c>
      <c r="R17" s="856" t="s">
        <v>739</v>
      </c>
      <c r="S17" s="853">
        <v>12</v>
      </c>
      <c r="T17" s="856" t="s">
        <v>739</v>
      </c>
      <c r="U17" s="856" t="s">
        <v>739</v>
      </c>
      <c r="V17" s="857" t="s">
        <v>739</v>
      </c>
    </row>
    <row r="18" spans="1:22" ht="13.5" customHeight="1">
      <c r="A18" s="831"/>
      <c r="B18" s="855" t="s">
        <v>702</v>
      </c>
      <c r="C18" s="856" t="s">
        <v>739</v>
      </c>
      <c r="D18" s="856" t="s">
        <v>739</v>
      </c>
      <c r="E18" s="856">
        <v>3</v>
      </c>
      <c r="F18" s="856" t="s">
        <v>739</v>
      </c>
      <c r="G18" s="856">
        <v>2</v>
      </c>
      <c r="H18" s="856" t="s">
        <v>739</v>
      </c>
      <c r="I18" s="853">
        <v>1</v>
      </c>
      <c r="J18" s="856">
        <v>1</v>
      </c>
      <c r="K18" s="856">
        <v>1</v>
      </c>
      <c r="L18" s="856" t="s">
        <v>739</v>
      </c>
      <c r="M18" s="856" t="s">
        <v>739</v>
      </c>
      <c r="N18" s="853">
        <v>1</v>
      </c>
      <c r="O18" s="856" t="s">
        <v>739</v>
      </c>
      <c r="P18" s="856" t="s">
        <v>739</v>
      </c>
      <c r="Q18" s="853">
        <v>8</v>
      </c>
      <c r="R18" s="856" t="s">
        <v>739</v>
      </c>
      <c r="S18" s="853">
        <v>9</v>
      </c>
      <c r="T18" s="856" t="s">
        <v>739</v>
      </c>
      <c r="U18" s="856" t="s">
        <v>739</v>
      </c>
      <c r="V18" s="857" t="s">
        <v>739</v>
      </c>
    </row>
    <row r="19" spans="1:22" ht="13.5" customHeight="1">
      <c r="A19" s="831"/>
      <c r="B19" s="855" t="s">
        <v>704</v>
      </c>
      <c r="C19" s="856" t="s">
        <v>739</v>
      </c>
      <c r="D19" s="856" t="s">
        <v>739</v>
      </c>
      <c r="E19" s="856">
        <v>6</v>
      </c>
      <c r="F19" s="856" t="s">
        <v>739</v>
      </c>
      <c r="G19" s="856">
        <v>4</v>
      </c>
      <c r="H19" s="856" t="s">
        <v>92</v>
      </c>
      <c r="I19" s="853">
        <v>1</v>
      </c>
      <c r="J19" s="856" t="s">
        <v>739</v>
      </c>
      <c r="K19" s="856">
        <v>2</v>
      </c>
      <c r="L19" s="856" t="s">
        <v>739</v>
      </c>
      <c r="M19" s="856" t="s">
        <v>739</v>
      </c>
      <c r="N19" s="853">
        <v>1</v>
      </c>
      <c r="O19" s="856" t="s">
        <v>739</v>
      </c>
      <c r="P19" s="856" t="s">
        <v>739</v>
      </c>
      <c r="Q19" s="853">
        <v>16</v>
      </c>
      <c r="R19" s="856">
        <v>1</v>
      </c>
      <c r="S19" s="853">
        <v>13</v>
      </c>
      <c r="T19" s="856" t="s">
        <v>739</v>
      </c>
      <c r="U19" s="856" t="s">
        <v>739</v>
      </c>
      <c r="V19" s="857" t="s">
        <v>739</v>
      </c>
    </row>
    <row r="20" spans="1:22" ht="13.5" customHeight="1">
      <c r="A20" s="831"/>
      <c r="B20" s="855" t="s">
        <v>706</v>
      </c>
      <c r="C20" s="856" t="s">
        <v>739</v>
      </c>
      <c r="D20" s="856" t="s">
        <v>739</v>
      </c>
      <c r="E20" s="856">
        <v>3</v>
      </c>
      <c r="F20" s="856" t="s">
        <v>739</v>
      </c>
      <c r="G20" s="856">
        <v>4</v>
      </c>
      <c r="H20" s="856" t="s">
        <v>739</v>
      </c>
      <c r="I20" s="856" t="s">
        <v>739</v>
      </c>
      <c r="J20" s="856" t="s">
        <v>739</v>
      </c>
      <c r="K20" s="856">
        <v>2</v>
      </c>
      <c r="L20" s="856" t="s">
        <v>739</v>
      </c>
      <c r="M20" s="856" t="s">
        <v>739</v>
      </c>
      <c r="N20" s="856" t="s">
        <v>739</v>
      </c>
      <c r="O20" s="856" t="s">
        <v>739</v>
      </c>
      <c r="P20" s="856" t="s">
        <v>739</v>
      </c>
      <c r="Q20" s="853">
        <v>7</v>
      </c>
      <c r="R20" s="856" t="s">
        <v>739</v>
      </c>
      <c r="S20" s="853">
        <v>10</v>
      </c>
      <c r="T20" s="856" t="s">
        <v>739</v>
      </c>
      <c r="U20" s="856" t="s">
        <v>739</v>
      </c>
      <c r="V20" s="857" t="s">
        <v>739</v>
      </c>
    </row>
    <row r="21" spans="1:22" ht="13.5" customHeight="1">
      <c r="A21" s="831"/>
      <c r="B21" s="855" t="s">
        <v>708</v>
      </c>
      <c r="C21" s="856" t="s">
        <v>739</v>
      </c>
      <c r="D21" s="856" t="s">
        <v>739</v>
      </c>
      <c r="E21" s="856">
        <v>1</v>
      </c>
      <c r="F21" s="856" t="s">
        <v>739</v>
      </c>
      <c r="G21" s="856">
        <v>2</v>
      </c>
      <c r="H21" s="856" t="s">
        <v>739</v>
      </c>
      <c r="I21" s="856" t="s">
        <v>739</v>
      </c>
      <c r="J21" s="856" t="s">
        <v>739</v>
      </c>
      <c r="K21" s="856">
        <v>1</v>
      </c>
      <c r="L21" s="856" t="s">
        <v>739</v>
      </c>
      <c r="M21" s="856" t="s">
        <v>739</v>
      </c>
      <c r="N21" s="856" t="s">
        <v>739</v>
      </c>
      <c r="O21" s="856" t="s">
        <v>739</v>
      </c>
      <c r="P21" s="856" t="s">
        <v>739</v>
      </c>
      <c r="Q21" s="853">
        <v>7</v>
      </c>
      <c r="R21" s="856" t="s">
        <v>739</v>
      </c>
      <c r="S21" s="853">
        <v>8</v>
      </c>
      <c r="T21" s="856" t="s">
        <v>739</v>
      </c>
      <c r="U21" s="856" t="s">
        <v>739</v>
      </c>
      <c r="V21" s="857" t="s">
        <v>739</v>
      </c>
    </row>
    <row r="22" spans="1:22" ht="13.5" customHeight="1">
      <c r="A22" s="831"/>
      <c r="B22" s="855" t="s">
        <v>709</v>
      </c>
      <c r="C22" s="856" t="s">
        <v>739</v>
      </c>
      <c r="D22" s="856" t="s">
        <v>739</v>
      </c>
      <c r="E22" s="856">
        <v>3</v>
      </c>
      <c r="F22" s="856" t="s">
        <v>739</v>
      </c>
      <c r="G22" s="856">
        <v>4</v>
      </c>
      <c r="H22" s="856" t="s">
        <v>739</v>
      </c>
      <c r="I22" s="853">
        <v>1</v>
      </c>
      <c r="J22" s="856" t="s">
        <v>739</v>
      </c>
      <c r="K22" s="856">
        <v>2</v>
      </c>
      <c r="L22" s="856" t="s">
        <v>739</v>
      </c>
      <c r="M22" s="856" t="s">
        <v>739</v>
      </c>
      <c r="N22" s="853">
        <v>1</v>
      </c>
      <c r="O22" s="856" t="s">
        <v>739</v>
      </c>
      <c r="P22" s="856">
        <v>1</v>
      </c>
      <c r="Q22" s="853">
        <v>11</v>
      </c>
      <c r="R22" s="856" t="s">
        <v>739</v>
      </c>
      <c r="S22" s="853">
        <v>9</v>
      </c>
      <c r="T22" s="856" t="s">
        <v>739</v>
      </c>
      <c r="U22" s="856" t="s">
        <v>739</v>
      </c>
      <c r="V22" s="857" t="s">
        <v>739</v>
      </c>
    </row>
    <row r="23" spans="1:22" ht="7.5" customHeight="1">
      <c r="A23" s="831"/>
      <c r="B23" s="855"/>
      <c r="C23" s="856"/>
      <c r="D23" s="856"/>
      <c r="E23" s="856"/>
      <c r="F23" s="856"/>
      <c r="G23" s="853"/>
      <c r="H23" s="853"/>
      <c r="I23" s="853"/>
      <c r="J23" s="853"/>
      <c r="K23" s="856"/>
      <c r="L23" s="853"/>
      <c r="M23" s="856"/>
      <c r="N23" s="853"/>
      <c r="O23" s="856"/>
      <c r="P23" s="853"/>
      <c r="Q23" s="853"/>
      <c r="R23" s="853"/>
      <c r="S23" s="853"/>
      <c r="T23" s="853"/>
      <c r="U23" s="856"/>
      <c r="V23" s="857" t="s">
        <v>739</v>
      </c>
    </row>
    <row r="24" spans="1:22" ht="13.5" customHeight="1">
      <c r="A24" s="831"/>
      <c r="B24" s="855" t="s">
        <v>69</v>
      </c>
      <c r="C24" s="856" t="s">
        <v>739</v>
      </c>
      <c r="D24" s="856" t="s">
        <v>739</v>
      </c>
      <c r="E24" s="856">
        <v>2</v>
      </c>
      <c r="F24" s="856" t="s">
        <v>739</v>
      </c>
      <c r="G24" s="856">
        <v>3</v>
      </c>
      <c r="H24" s="856" t="s">
        <v>739</v>
      </c>
      <c r="I24" s="856" t="s">
        <v>739</v>
      </c>
      <c r="J24" s="856" t="s">
        <v>739</v>
      </c>
      <c r="K24" s="856" t="s">
        <v>739</v>
      </c>
      <c r="L24" s="856" t="s">
        <v>739</v>
      </c>
      <c r="M24" s="856" t="s">
        <v>739</v>
      </c>
      <c r="N24" s="856" t="s">
        <v>739</v>
      </c>
      <c r="O24" s="856" t="s">
        <v>739</v>
      </c>
      <c r="P24" s="856" t="s">
        <v>739</v>
      </c>
      <c r="Q24" s="853">
        <v>8</v>
      </c>
      <c r="R24" s="856" t="s">
        <v>739</v>
      </c>
      <c r="S24" s="853">
        <v>6</v>
      </c>
      <c r="T24" s="856" t="s">
        <v>739</v>
      </c>
      <c r="U24" s="856" t="s">
        <v>739</v>
      </c>
      <c r="V24" s="857" t="s">
        <v>739</v>
      </c>
    </row>
    <row r="25" spans="1:22" ht="13.5" customHeight="1">
      <c r="A25" s="831"/>
      <c r="B25" s="855" t="s">
        <v>70</v>
      </c>
      <c r="C25" s="856" t="s">
        <v>739</v>
      </c>
      <c r="D25" s="856" t="s">
        <v>739</v>
      </c>
      <c r="E25" s="856">
        <v>4</v>
      </c>
      <c r="F25" s="856" t="s">
        <v>739</v>
      </c>
      <c r="G25" s="856">
        <v>7</v>
      </c>
      <c r="H25" s="856" t="s">
        <v>739</v>
      </c>
      <c r="I25" s="853">
        <v>1</v>
      </c>
      <c r="J25" s="856" t="s">
        <v>739</v>
      </c>
      <c r="K25" s="856">
        <v>3</v>
      </c>
      <c r="L25" s="856" t="s">
        <v>739</v>
      </c>
      <c r="M25" s="856" t="s">
        <v>739</v>
      </c>
      <c r="N25" s="856" t="s">
        <v>739</v>
      </c>
      <c r="O25" s="856" t="s">
        <v>739</v>
      </c>
      <c r="P25" s="856" t="s">
        <v>739</v>
      </c>
      <c r="Q25" s="853">
        <v>20</v>
      </c>
      <c r="R25" s="856" t="s">
        <v>739</v>
      </c>
      <c r="S25" s="853">
        <v>21</v>
      </c>
      <c r="T25" s="856" t="s">
        <v>739</v>
      </c>
      <c r="U25" s="856" t="s">
        <v>739</v>
      </c>
      <c r="V25" s="857" t="s">
        <v>739</v>
      </c>
    </row>
    <row r="26" spans="1:22" ht="13.5" customHeight="1">
      <c r="A26" s="831"/>
      <c r="B26" s="855" t="s">
        <v>71</v>
      </c>
      <c r="C26" s="856" t="s">
        <v>739</v>
      </c>
      <c r="D26" s="856" t="s">
        <v>739</v>
      </c>
      <c r="E26" s="856">
        <v>1</v>
      </c>
      <c r="F26" s="856" t="s">
        <v>739</v>
      </c>
      <c r="G26" s="856" t="s">
        <v>92</v>
      </c>
      <c r="H26" s="856" t="s">
        <v>739</v>
      </c>
      <c r="I26" s="856">
        <v>1</v>
      </c>
      <c r="J26" s="856" t="s">
        <v>739</v>
      </c>
      <c r="K26" s="856" t="s">
        <v>739</v>
      </c>
      <c r="L26" s="856" t="s">
        <v>739</v>
      </c>
      <c r="M26" s="856" t="s">
        <v>739</v>
      </c>
      <c r="N26" s="856" t="s">
        <v>739</v>
      </c>
      <c r="O26" s="856" t="s">
        <v>739</v>
      </c>
      <c r="P26" s="856" t="s">
        <v>739</v>
      </c>
      <c r="Q26" s="853">
        <v>5</v>
      </c>
      <c r="R26" s="856" t="s">
        <v>739</v>
      </c>
      <c r="S26" s="853">
        <v>4</v>
      </c>
      <c r="T26" s="856" t="s">
        <v>739</v>
      </c>
      <c r="U26" s="856" t="s">
        <v>739</v>
      </c>
      <c r="V26" s="857" t="s">
        <v>739</v>
      </c>
    </row>
    <row r="27" spans="1:22" ht="13.5" customHeight="1">
      <c r="A27" s="831"/>
      <c r="B27" s="855" t="s">
        <v>72</v>
      </c>
      <c r="C27" s="856" t="s">
        <v>739</v>
      </c>
      <c r="D27" s="856" t="s">
        <v>739</v>
      </c>
      <c r="E27" s="856">
        <v>5</v>
      </c>
      <c r="F27" s="856" t="s">
        <v>739</v>
      </c>
      <c r="G27" s="856">
        <v>1</v>
      </c>
      <c r="H27" s="856" t="s">
        <v>739</v>
      </c>
      <c r="I27" s="856">
        <v>1</v>
      </c>
      <c r="J27" s="856" t="s">
        <v>739</v>
      </c>
      <c r="K27" s="856" t="s">
        <v>739</v>
      </c>
      <c r="L27" s="856" t="s">
        <v>739</v>
      </c>
      <c r="M27" s="856" t="s">
        <v>739</v>
      </c>
      <c r="N27" s="856" t="s">
        <v>739</v>
      </c>
      <c r="O27" s="856" t="s">
        <v>739</v>
      </c>
      <c r="P27" s="856" t="s">
        <v>739</v>
      </c>
      <c r="Q27" s="853">
        <v>17</v>
      </c>
      <c r="R27" s="856" t="s">
        <v>739</v>
      </c>
      <c r="S27" s="853">
        <v>28</v>
      </c>
      <c r="T27" s="856" t="s">
        <v>739</v>
      </c>
      <c r="U27" s="856" t="s">
        <v>739</v>
      </c>
      <c r="V27" s="857" t="s">
        <v>739</v>
      </c>
    </row>
    <row r="28" spans="1:22" ht="13.5" customHeight="1">
      <c r="A28" s="831"/>
      <c r="B28" s="855" t="s">
        <v>73</v>
      </c>
      <c r="C28" s="856" t="s">
        <v>739</v>
      </c>
      <c r="D28" s="856" t="s">
        <v>739</v>
      </c>
      <c r="E28" s="856">
        <v>2</v>
      </c>
      <c r="F28" s="856" t="s">
        <v>739</v>
      </c>
      <c r="G28" s="856">
        <v>2</v>
      </c>
      <c r="H28" s="856" t="s">
        <v>739</v>
      </c>
      <c r="I28" s="853">
        <f>3-1</f>
        <v>2</v>
      </c>
      <c r="J28" s="856">
        <v>1</v>
      </c>
      <c r="K28" s="856">
        <v>2</v>
      </c>
      <c r="L28" s="856" t="s">
        <v>739</v>
      </c>
      <c r="M28" s="856" t="s">
        <v>739</v>
      </c>
      <c r="N28" s="856" t="s">
        <v>739</v>
      </c>
      <c r="O28" s="856" t="s">
        <v>739</v>
      </c>
      <c r="P28" s="856" t="s">
        <v>739</v>
      </c>
      <c r="Q28" s="853">
        <v>18</v>
      </c>
      <c r="R28" s="856" t="s">
        <v>739</v>
      </c>
      <c r="S28" s="853">
        <v>19</v>
      </c>
      <c r="T28" s="856" t="s">
        <v>739</v>
      </c>
      <c r="U28" s="856" t="s">
        <v>739</v>
      </c>
      <c r="V28" s="857" t="s">
        <v>739</v>
      </c>
    </row>
    <row r="29" spans="1:22" ht="13.5" customHeight="1">
      <c r="A29" s="831"/>
      <c r="B29" s="855" t="s">
        <v>74</v>
      </c>
      <c r="C29" s="856" t="s">
        <v>739</v>
      </c>
      <c r="D29" s="856" t="s">
        <v>739</v>
      </c>
      <c r="E29" s="856">
        <v>2</v>
      </c>
      <c r="F29" s="856" t="s">
        <v>739</v>
      </c>
      <c r="G29" s="856">
        <v>2</v>
      </c>
      <c r="H29" s="856" t="s">
        <v>739</v>
      </c>
      <c r="I29" s="856" t="s">
        <v>739</v>
      </c>
      <c r="J29" s="856" t="s">
        <v>739</v>
      </c>
      <c r="K29" s="856">
        <v>3</v>
      </c>
      <c r="L29" s="856" t="s">
        <v>739</v>
      </c>
      <c r="M29" s="856" t="s">
        <v>739</v>
      </c>
      <c r="N29" s="856" t="s">
        <v>739</v>
      </c>
      <c r="O29" s="856" t="s">
        <v>739</v>
      </c>
      <c r="P29" s="856" t="s">
        <v>739</v>
      </c>
      <c r="Q29" s="853">
        <v>20</v>
      </c>
      <c r="R29" s="856" t="s">
        <v>739</v>
      </c>
      <c r="S29" s="853">
        <v>22</v>
      </c>
      <c r="T29" s="856" t="s">
        <v>739</v>
      </c>
      <c r="U29" s="856" t="s">
        <v>739</v>
      </c>
      <c r="V29" s="857" t="s">
        <v>739</v>
      </c>
    </row>
    <row r="30" spans="1:22" ht="13.5" customHeight="1">
      <c r="A30" s="831"/>
      <c r="B30" s="855" t="s">
        <v>75</v>
      </c>
      <c r="C30" s="856" t="s">
        <v>739</v>
      </c>
      <c r="D30" s="856" t="s">
        <v>739</v>
      </c>
      <c r="E30" s="856">
        <v>5</v>
      </c>
      <c r="F30" s="856" t="s">
        <v>739</v>
      </c>
      <c r="G30" s="856">
        <v>1</v>
      </c>
      <c r="H30" s="856" t="s">
        <v>739</v>
      </c>
      <c r="I30" s="856">
        <v>1</v>
      </c>
      <c r="J30" s="856">
        <v>1</v>
      </c>
      <c r="K30" s="856" t="s">
        <v>739</v>
      </c>
      <c r="L30" s="856" t="s">
        <v>739</v>
      </c>
      <c r="M30" s="856" t="s">
        <v>739</v>
      </c>
      <c r="N30" s="856" t="s">
        <v>739</v>
      </c>
      <c r="O30" s="856" t="s">
        <v>739</v>
      </c>
      <c r="P30" s="856">
        <v>1</v>
      </c>
      <c r="Q30" s="853">
        <v>23</v>
      </c>
      <c r="R30" s="856" t="s">
        <v>739</v>
      </c>
      <c r="S30" s="853">
        <v>32</v>
      </c>
      <c r="T30" s="856" t="s">
        <v>739</v>
      </c>
      <c r="U30" s="856" t="s">
        <v>739</v>
      </c>
      <c r="V30" s="857" t="s">
        <v>739</v>
      </c>
    </row>
    <row r="31" spans="1:22" ht="13.5" customHeight="1">
      <c r="A31" s="831"/>
      <c r="B31" s="855" t="s">
        <v>76</v>
      </c>
      <c r="C31" s="856" t="s">
        <v>739</v>
      </c>
      <c r="D31" s="856" t="s">
        <v>739</v>
      </c>
      <c r="E31" s="856">
        <v>2</v>
      </c>
      <c r="F31" s="856" t="s">
        <v>739</v>
      </c>
      <c r="G31" s="856">
        <v>2</v>
      </c>
      <c r="H31" s="856" t="s">
        <v>739</v>
      </c>
      <c r="I31" s="856">
        <v>1</v>
      </c>
      <c r="J31" s="856" t="s">
        <v>739</v>
      </c>
      <c r="K31" s="856" t="s">
        <v>739</v>
      </c>
      <c r="L31" s="856" t="s">
        <v>739</v>
      </c>
      <c r="M31" s="856" t="s">
        <v>739</v>
      </c>
      <c r="N31" s="856" t="s">
        <v>739</v>
      </c>
      <c r="O31" s="856" t="s">
        <v>739</v>
      </c>
      <c r="P31" s="856" t="s">
        <v>739</v>
      </c>
      <c r="Q31" s="853">
        <v>11</v>
      </c>
      <c r="R31" s="853">
        <v>2</v>
      </c>
      <c r="S31" s="853">
        <v>13</v>
      </c>
      <c r="T31" s="856" t="s">
        <v>739</v>
      </c>
      <c r="U31" s="856" t="s">
        <v>739</v>
      </c>
      <c r="V31" s="857" t="s">
        <v>739</v>
      </c>
    </row>
    <row r="32" spans="1:22" ht="13.5" customHeight="1">
      <c r="A32" s="831"/>
      <c r="B32" s="858" t="s">
        <v>77</v>
      </c>
      <c r="C32" s="859" t="s">
        <v>739</v>
      </c>
      <c r="D32" s="859" t="s">
        <v>739</v>
      </c>
      <c r="E32" s="859">
        <v>2</v>
      </c>
      <c r="F32" s="859" t="s">
        <v>739</v>
      </c>
      <c r="G32" s="859">
        <v>4</v>
      </c>
      <c r="H32" s="859" t="s">
        <v>739</v>
      </c>
      <c r="I32" s="859" t="s">
        <v>739</v>
      </c>
      <c r="J32" s="859" t="s">
        <v>739</v>
      </c>
      <c r="K32" s="859">
        <v>1</v>
      </c>
      <c r="L32" s="859" t="s">
        <v>739</v>
      </c>
      <c r="M32" s="859" t="s">
        <v>739</v>
      </c>
      <c r="N32" s="859" t="s">
        <v>739</v>
      </c>
      <c r="O32" s="859" t="s">
        <v>739</v>
      </c>
      <c r="P32" s="859" t="s">
        <v>739</v>
      </c>
      <c r="Q32" s="860">
        <v>25</v>
      </c>
      <c r="R32" s="860">
        <v>1</v>
      </c>
      <c r="S32" s="860">
        <v>23</v>
      </c>
      <c r="T32" s="859" t="s">
        <v>739</v>
      </c>
      <c r="U32" s="859" t="s">
        <v>739</v>
      </c>
      <c r="V32" s="861" t="s">
        <v>739</v>
      </c>
    </row>
    <row r="33" ht="12">
      <c r="B33" s="827" t="s">
        <v>93</v>
      </c>
    </row>
    <row r="34" ht="12">
      <c r="B34" s="827" t="s">
        <v>94</v>
      </c>
    </row>
    <row r="35" ht="12">
      <c r="B35" s="827" t="s">
        <v>95</v>
      </c>
    </row>
    <row r="36" ht="12">
      <c r="B36" s="827" t="s">
        <v>96</v>
      </c>
    </row>
  </sheetData>
  <mergeCells count="11">
    <mergeCell ref="B5:B6"/>
    <mergeCell ref="D5:E6"/>
    <mergeCell ref="F5:G6"/>
    <mergeCell ref="H5:I6"/>
    <mergeCell ref="O5:O7"/>
    <mergeCell ref="S5:S6"/>
    <mergeCell ref="C4:E4"/>
    <mergeCell ref="V4:V6"/>
    <mergeCell ref="J5:K6"/>
    <mergeCell ref="L5:L7"/>
    <mergeCell ref="M5:N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9.00390625" defaultRowHeight="15" customHeight="1"/>
  <cols>
    <col min="1" max="1" width="3.375" style="17" customWidth="1"/>
    <col min="2" max="2" width="3.50390625" style="17" customWidth="1"/>
    <col min="3" max="3" width="3.125" style="17" customWidth="1"/>
    <col min="4" max="4" width="22.25390625" style="17" customWidth="1"/>
    <col min="5" max="7" width="9.625" style="17" customWidth="1"/>
    <col min="8" max="8" width="2.625" style="17" customWidth="1"/>
    <col min="9" max="9" width="3.125" style="17" customWidth="1"/>
    <col min="10" max="10" width="21.125" style="17" customWidth="1"/>
    <col min="11" max="13" width="9.625" style="17" customWidth="1"/>
    <col min="14" max="14" width="9.00390625" style="17" customWidth="1"/>
    <col min="15" max="15" width="17.25390625" style="17" customWidth="1"/>
    <col min="16" max="16384" width="9.00390625" style="17" customWidth="1"/>
  </cols>
  <sheetData>
    <row r="2" spans="2:10" ht="15" customHeight="1">
      <c r="B2" s="18" t="s">
        <v>138</v>
      </c>
      <c r="C2" s="18"/>
      <c r="J2" s="862"/>
    </row>
    <row r="3" spans="4:13" ht="15" customHeight="1" thickBot="1">
      <c r="D3" s="20"/>
      <c r="E3" s="20"/>
      <c r="F3" s="20"/>
      <c r="G3" s="20"/>
      <c r="M3" s="863" t="s">
        <v>98</v>
      </c>
    </row>
    <row r="4" spans="1:13" ht="23.25" customHeight="1" thickTop="1">
      <c r="A4" s="30"/>
      <c r="B4" s="1562" t="s">
        <v>99</v>
      </c>
      <c r="C4" s="1563"/>
      <c r="D4" s="1564"/>
      <c r="E4" s="864">
        <v>60</v>
      </c>
      <c r="F4" s="864">
        <v>61</v>
      </c>
      <c r="G4" s="865">
        <v>62</v>
      </c>
      <c r="H4" s="1563" t="s">
        <v>100</v>
      </c>
      <c r="I4" s="1563"/>
      <c r="J4" s="1564"/>
      <c r="K4" s="864">
        <v>60</v>
      </c>
      <c r="L4" s="864">
        <v>61</v>
      </c>
      <c r="M4" s="22">
        <v>62</v>
      </c>
    </row>
    <row r="5" spans="1:13" s="140" customFormat="1" ht="15" customHeight="1">
      <c r="A5" s="607"/>
      <c r="B5" s="1565" t="s">
        <v>748</v>
      </c>
      <c r="C5" s="1566"/>
      <c r="D5" s="1567"/>
      <c r="E5" s="866">
        <v>740964</v>
      </c>
      <c r="F5" s="140">
        <v>757210</v>
      </c>
      <c r="G5" s="867">
        <v>762253</v>
      </c>
      <c r="H5" s="35"/>
      <c r="I5" s="1425" t="s">
        <v>101</v>
      </c>
      <c r="J5" s="1558"/>
      <c r="K5" s="355">
        <v>1476</v>
      </c>
      <c r="L5" s="17">
        <v>1285</v>
      </c>
      <c r="M5" s="355">
        <v>1353</v>
      </c>
    </row>
    <row r="6" spans="1:13" s="140" customFormat="1" ht="15" customHeight="1">
      <c r="A6" s="607"/>
      <c r="B6" s="74"/>
      <c r="C6" s="35"/>
      <c r="D6" s="75"/>
      <c r="E6" s="868"/>
      <c r="G6" s="869"/>
      <c r="H6" s="51"/>
      <c r="I6" s="117"/>
      <c r="J6" s="607"/>
      <c r="K6" s="868"/>
      <c r="M6" s="868"/>
    </row>
    <row r="7" spans="1:13" ht="15" customHeight="1">
      <c r="A7" s="30"/>
      <c r="B7" s="870"/>
      <c r="C7" s="1425" t="s">
        <v>102</v>
      </c>
      <c r="D7" s="1558"/>
      <c r="E7" s="38">
        <v>171364</v>
      </c>
      <c r="F7" s="17">
        <v>171434</v>
      </c>
      <c r="G7" s="871">
        <v>174313</v>
      </c>
      <c r="H7" s="51"/>
      <c r="I7" s="1425" t="s">
        <v>103</v>
      </c>
      <c r="J7" s="1558"/>
      <c r="K7" s="38">
        <v>1329</v>
      </c>
      <c r="L7" s="17">
        <v>1359</v>
      </c>
      <c r="M7" s="38">
        <v>1173</v>
      </c>
    </row>
    <row r="8" spans="1:13" ht="15" customHeight="1">
      <c r="A8" s="30"/>
      <c r="B8" s="870"/>
      <c r="C8" s="51"/>
      <c r="D8" s="872" t="s">
        <v>33</v>
      </c>
      <c r="E8" s="38">
        <v>21028</v>
      </c>
      <c r="F8" s="17">
        <v>20995</v>
      </c>
      <c r="G8" s="871">
        <v>22481</v>
      </c>
      <c r="H8" s="873"/>
      <c r="I8" s="20"/>
      <c r="J8" s="30"/>
      <c r="K8" s="38"/>
      <c r="M8" s="38"/>
    </row>
    <row r="9" spans="1:13" ht="15" customHeight="1">
      <c r="A9" s="30"/>
      <c r="B9" s="873"/>
      <c r="C9" s="873"/>
      <c r="D9" s="872" t="s">
        <v>104</v>
      </c>
      <c r="E9" s="38">
        <v>21223</v>
      </c>
      <c r="F9" s="17">
        <v>21676</v>
      </c>
      <c r="G9" s="871">
        <v>21675</v>
      </c>
      <c r="H9" s="874"/>
      <c r="I9" s="1425" t="s">
        <v>105</v>
      </c>
      <c r="J9" s="1558"/>
      <c r="K9" s="38">
        <v>69186</v>
      </c>
      <c r="L9" s="17">
        <v>71182</v>
      </c>
      <c r="M9" s="38">
        <v>68346</v>
      </c>
    </row>
    <row r="10" spans="1:13" ht="15" customHeight="1">
      <c r="A10" s="30"/>
      <c r="B10" s="874"/>
      <c r="C10" s="874"/>
      <c r="D10" s="872" t="s">
        <v>106</v>
      </c>
      <c r="E10" s="38">
        <v>19137</v>
      </c>
      <c r="F10" s="17">
        <v>18860</v>
      </c>
      <c r="G10" s="871">
        <v>17833</v>
      </c>
      <c r="H10" s="874"/>
      <c r="I10" s="20"/>
      <c r="J10" s="30"/>
      <c r="K10" s="38"/>
      <c r="M10" s="38"/>
    </row>
    <row r="11" spans="1:13" ht="15" customHeight="1">
      <c r="A11" s="30"/>
      <c r="B11" s="874"/>
      <c r="C11" s="874"/>
      <c r="D11" s="872" t="s">
        <v>107</v>
      </c>
      <c r="E11" s="38">
        <v>2382</v>
      </c>
      <c r="F11" s="17">
        <v>2461</v>
      </c>
      <c r="G11" s="871">
        <v>2576</v>
      </c>
      <c r="H11" s="874"/>
      <c r="I11" s="1425" t="s">
        <v>108</v>
      </c>
      <c r="J11" s="1558"/>
      <c r="K11" s="38">
        <v>175933</v>
      </c>
      <c r="L11" s="17">
        <v>176776</v>
      </c>
      <c r="M11" s="38">
        <v>174513</v>
      </c>
    </row>
    <row r="12" spans="1:13" ht="15" customHeight="1">
      <c r="A12" s="30"/>
      <c r="B12" s="874"/>
      <c r="C12" s="874"/>
      <c r="D12" s="872" t="s">
        <v>109</v>
      </c>
      <c r="E12" s="38">
        <v>4555</v>
      </c>
      <c r="F12" s="17">
        <v>4351</v>
      </c>
      <c r="G12" s="871">
        <v>4360</v>
      </c>
      <c r="H12" s="874"/>
      <c r="I12" s="20"/>
      <c r="J12" s="872" t="s">
        <v>110</v>
      </c>
      <c r="K12" s="38">
        <v>80132</v>
      </c>
      <c r="L12" s="17">
        <v>81832</v>
      </c>
      <c r="M12" s="38">
        <v>83681</v>
      </c>
    </row>
    <row r="13" spans="1:13" ht="15" customHeight="1">
      <c r="A13" s="30"/>
      <c r="B13" s="874"/>
      <c r="C13" s="874"/>
      <c r="D13" s="872" t="s">
        <v>111</v>
      </c>
      <c r="E13" s="38">
        <v>7398</v>
      </c>
      <c r="F13" s="17">
        <v>6721</v>
      </c>
      <c r="G13" s="871">
        <v>6295</v>
      </c>
      <c r="H13" s="874"/>
      <c r="I13" s="20"/>
      <c r="J13" s="872" t="s">
        <v>112</v>
      </c>
      <c r="K13" s="38">
        <v>89909</v>
      </c>
      <c r="L13" s="17">
        <v>88478</v>
      </c>
      <c r="M13" s="38">
        <v>83921</v>
      </c>
    </row>
    <row r="14" spans="1:13" ht="15" customHeight="1">
      <c r="A14" s="30"/>
      <c r="B14" s="874"/>
      <c r="C14" s="874"/>
      <c r="D14" s="872" t="s">
        <v>113</v>
      </c>
      <c r="E14" s="38">
        <v>10</v>
      </c>
      <c r="F14" s="17">
        <v>30</v>
      </c>
      <c r="G14" s="871">
        <v>76</v>
      </c>
      <c r="H14" s="874"/>
      <c r="I14" s="874"/>
      <c r="J14" s="872" t="s">
        <v>114</v>
      </c>
      <c r="K14" s="38">
        <v>5890</v>
      </c>
      <c r="L14" s="17">
        <v>6463</v>
      </c>
      <c r="M14" s="38">
        <v>6907</v>
      </c>
    </row>
    <row r="15" spans="1:13" ht="15" customHeight="1">
      <c r="A15" s="30"/>
      <c r="B15" s="874"/>
      <c r="C15" s="874"/>
      <c r="D15" s="872" t="s">
        <v>115</v>
      </c>
      <c r="E15" s="38">
        <v>14548</v>
      </c>
      <c r="F15" s="17">
        <v>14766</v>
      </c>
      <c r="G15" s="871">
        <v>14464</v>
      </c>
      <c r="H15" s="874"/>
      <c r="I15" s="20"/>
      <c r="J15" s="30"/>
      <c r="K15" s="38"/>
      <c r="M15" s="38"/>
    </row>
    <row r="16" spans="1:13" ht="15" customHeight="1">
      <c r="A16" s="30"/>
      <c r="B16" s="874"/>
      <c r="C16" s="874"/>
      <c r="D16" s="872" t="s">
        <v>116</v>
      </c>
      <c r="E16" s="38">
        <v>2396</v>
      </c>
      <c r="F16" s="17">
        <v>2010</v>
      </c>
      <c r="G16" s="871">
        <v>1989</v>
      </c>
      <c r="H16" s="874"/>
      <c r="I16" s="20"/>
      <c r="J16" s="30"/>
      <c r="K16" s="38"/>
      <c r="M16" s="38"/>
    </row>
    <row r="17" spans="1:13" ht="15" customHeight="1">
      <c r="A17" s="30"/>
      <c r="B17" s="874"/>
      <c r="C17" s="874"/>
      <c r="D17" s="872" t="s">
        <v>117</v>
      </c>
      <c r="E17" s="38">
        <v>3909</v>
      </c>
      <c r="F17" s="17">
        <v>3367</v>
      </c>
      <c r="G17" s="871">
        <v>3689</v>
      </c>
      <c r="H17" s="874"/>
      <c r="I17" s="1425" t="s">
        <v>118</v>
      </c>
      <c r="J17" s="1558"/>
      <c r="K17" s="38">
        <v>13104</v>
      </c>
      <c r="L17" s="17">
        <v>16958</v>
      </c>
      <c r="M17" s="38">
        <v>14763</v>
      </c>
    </row>
    <row r="18" spans="1:13" ht="15" customHeight="1">
      <c r="A18" s="30"/>
      <c r="B18" s="874"/>
      <c r="C18" s="874"/>
      <c r="D18" s="872" t="s">
        <v>119</v>
      </c>
      <c r="E18" s="38">
        <v>5265</v>
      </c>
      <c r="F18" s="17">
        <v>5364</v>
      </c>
      <c r="G18" s="871">
        <v>5966</v>
      </c>
      <c r="H18" s="874"/>
      <c r="I18" s="1425" t="s">
        <v>120</v>
      </c>
      <c r="J18" s="1558"/>
      <c r="K18" s="38">
        <v>41262</v>
      </c>
      <c r="L18" s="17">
        <v>42661</v>
      </c>
      <c r="M18" s="38">
        <v>42339</v>
      </c>
    </row>
    <row r="19" spans="1:13" ht="15" customHeight="1">
      <c r="A19" s="30"/>
      <c r="B19" s="874"/>
      <c r="C19" s="874"/>
      <c r="D19" s="872" t="s">
        <v>121</v>
      </c>
      <c r="E19" s="38">
        <v>12495</v>
      </c>
      <c r="F19" s="17">
        <v>14255</v>
      </c>
      <c r="G19" s="871">
        <v>14791</v>
      </c>
      <c r="H19" s="874"/>
      <c r="I19" s="1425" t="s">
        <v>122</v>
      </c>
      <c r="J19" s="1558"/>
      <c r="K19" s="38">
        <v>12140</v>
      </c>
      <c r="L19" s="17">
        <v>12042</v>
      </c>
      <c r="M19" s="38">
        <v>12171</v>
      </c>
    </row>
    <row r="20" spans="1:13" ht="15" customHeight="1">
      <c r="A20" s="30"/>
      <c r="B20" s="874"/>
      <c r="C20" s="874"/>
      <c r="D20" s="872" t="s">
        <v>123</v>
      </c>
      <c r="E20" s="38">
        <v>39568</v>
      </c>
      <c r="F20" s="17">
        <v>38651</v>
      </c>
      <c r="G20" s="871">
        <v>39426</v>
      </c>
      <c r="H20" s="874"/>
      <c r="I20" s="1560" t="s">
        <v>124</v>
      </c>
      <c r="J20" s="1561"/>
      <c r="K20" s="38">
        <v>11556</v>
      </c>
      <c r="L20" s="17">
        <v>11024</v>
      </c>
      <c r="M20" s="38">
        <v>10150</v>
      </c>
    </row>
    <row r="21" spans="1:13" ht="15" customHeight="1">
      <c r="A21" s="30"/>
      <c r="B21" s="874"/>
      <c r="C21" s="874"/>
      <c r="D21" s="872" t="s">
        <v>125</v>
      </c>
      <c r="E21" s="38">
        <v>2406</v>
      </c>
      <c r="F21" s="17">
        <v>2472</v>
      </c>
      <c r="G21" s="871">
        <v>2360</v>
      </c>
      <c r="H21" s="874"/>
      <c r="I21" s="1425" t="s">
        <v>126</v>
      </c>
      <c r="J21" s="1558"/>
      <c r="K21" s="38">
        <v>83202</v>
      </c>
      <c r="L21" s="17">
        <v>89733</v>
      </c>
      <c r="M21" s="38">
        <v>92726</v>
      </c>
    </row>
    <row r="22" spans="1:13" ht="15" customHeight="1">
      <c r="A22" s="30"/>
      <c r="B22" s="874"/>
      <c r="C22" s="874"/>
      <c r="D22" s="872" t="s">
        <v>127</v>
      </c>
      <c r="E22" s="38">
        <v>6090</v>
      </c>
      <c r="F22" s="17">
        <v>6234</v>
      </c>
      <c r="G22" s="871">
        <v>7384</v>
      </c>
      <c r="I22" s="1425" t="s">
        <v>128</v>
      </c>
      <c r="J22" s="1558"/>
      <c r="K22" s="38">
        <v>31012</v>
      </c>
      <c r="L22" s="17">
        <v>31104</v>
      </c>
      <c r="M22" s="38">
        <v>34373</v>
      </c>
    </row>
    <row r="23" spans="1:13" ht="15" customHeight="1">
      <c r="A23" s="30"/>
      <c r="B23" s="877"/>
      <c r="C23" s="874"/>
      <c r="D23" s="872" t="s">
        <v>129</v>
      </c>
      <c r="E23" s="38">
        <v>8933</v>
      </c>
      <c r="F23" s="20">
        <v>9203</v>
      </c>
      <c r="G23" s="871">
        <v>8926</v>
      </c>
      <c r="H23" s="20"/>
      <c r="I23" s="51" t="s">
        <v>130</v>
      </c>
      <c r="J23" s="878"/>
      <c r="K23" s="38">
        <v>115881</v>
      </c>
      <c r="L23" s="17">
        <v>117898</v>
      </c>
      <c r="M23" s="38">
        <v>123514</v>
      </c>
    </row>
    <row r="24" spans="1:13" ht="15" customHeight="1">
      <c r="A24" s="20"/>
      <c r="B24" s="877"/>
      <c r="C24" s="1425" t="s">
        <v>131</v>
      </c>
      <c r="D24" s="1558"/>
      <c r="E24" s="38">
        <v>12067</v>
      </c>
      <c r="F24" s="20">
        <v>11364</v>
      </c>
      <c r="G24" s="871">
        <v>10750</v>
      </c>
      <c r="H24" s="20"/>
      <c r="I24" s="879"/>
      <c r="J24" s="880" t="s">
        <v>132</v>
      </c>
      <c r="K24" s="38"/>
      <c r="M24" s="38"/>
    </row>
    <row r="25" spans="1:13" ht="15" customHeight="1">
      <c r="A25" s="20"/>
      <c r="B25" s="881"/>
      <c r="C25" s="1427" t="s">
        <v>133</v>
      </c>
      <c r="D25" s="1559"/>
      <c r="E25" s="882">
        <v>733</v>
      </c>
      <c r="F25" s="48">
        <v>748</v>
      </c>
      <c r="G25" s="883">
        <v>744</v>
      </c>
      <c r="H25" s="884" t="s">
        <v>134</v>
      </c>
      <c r="I25" s="884"/>
      <c r="J25" s="885"/>
      <c r="K25" s="882">
        <v>700</v>
      </c>
      <c r="L25" s="48">
        <v>1619</v>
      </c>
      <c r="M25" s="882">
        <v>1001</v>
      </c>
    </row>
    <row r="26" spans="2:4" ht="15" customHeight="1">
      <c r="B26" s="886" t="s">
        <v>135</v>
      </c>
      <c r="C26" s="886"/>
      <c r="D26" s="886"/>
    </row>
    <row r="27" spans="2:4" ht="15" customHeight="1">
      <c r="B27" s="886" t="s">
        <v>136</v>
      </c>
      <c r="C27" s="886"/>
      <c r="D27" s="886"/>
    </row>
    <row r="28" spans="2:4" ht="15" customHeight="1">
      <c r="B28" s="886" t="s">
        <v>137</v>
      </c>
      <c r="C28" s="886"/>
      <c r="D28" s="886"/>
    </row>
  </sheetData>
  <mergeCells count="16">
    <mergeCell ref="B4:D4"/>
    <mergeCell ref="H4:J4"/>
    <mergeCell ref="B5:D5"/>
    <mergeCell ref="I5:J5"/>
    <mergeCell ref="C7:D7"/>
    <mergeCell ref="I7:J7"/>
    <mergeCell ref="I9:J9"/>
    <mergeCell ref="I11:J11"/>
    <mergeCell ref="I17:J17"/>
    <mergeCell ref="I18:J18"/>
    <mergeCell ref="I19:J19"/>
    <mergeCell ref="I20:J20"/>
    <mergeCell ref="I21:J21"/>
    <mergeCell ref="I22:J22"/>
    <mergeCell ref="C24:D24"/>
    <mergeCell ref="C25:D25"/>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9.00390625" defaultRowHeight="15" customHeight="1"/>
  <cols>
    <col min="1" max="1" width="3.375" style="17" customWidth="1"/>
    <col min="2" max="2" width="2.00390625" style="17" customWidth="1"/>
    <col min="3" max="3" width="2.125" style="17" customWidth="1"/>
    <col min="4" max="4" width="20.375" style="17" bestFit="1" customWidth="1"/>
    <col min="5" max="7" width="9.625" style="17" customWidth="1"/>
    <col min="8" max="8" width="2.625" style="17" customWidth="1"/>
    <col min="9" max="9" width="3.125" style="17" customWidth="1"/>
    <col min="10" max="10" width="19.50390625" style="17" bestFit="1" customWidth="1"/>
    <col min="11" max="13" width="9.625" style="17" customWidth="1"/>
    <col min="14" max="14" width="9.00390625" style="17" customWidth="1"/>
    <col min="15" max="15" width="17.25390625" style="17" customWidth="1"/>
    <col min="16" max="16384" width="9.00390625" style="17" customWidth="1"/>
  </cols>
  <sheetData>
    <row r="2" spans="2:10" ht="15" customHeight="1">
      <c r="B2" s="18" t="s">
        <v>149</v>
      </c>
      <c r="C2" s="18"/>
      <c r="J2" s="862"/>
    </row>
    <row r="3" spans="4:13" ht="15" customHeight="1" thickBot="1">
      <c r="D3" s="20"/>
      <c r="E3" s="20"/>
      <c r="F3" s="20"/>
      <c r="G3" s="20"/>
      <c r="M3" s="863" t="s">
        <v>139</v>
      </c>
    </row>
    <row r="4" spans="1:13" ht="23.25" customHeight="1" thickTop="1">
      <c r="A4" s="30"/>
      <c r="B4" s="1562" t="s">
        <v>140</v>
      </c>
      <c r="C4" s="1563"/>
      <c r="D4" s="1564"/>
      <c r="E4" s="864">
        <v>60</v>
      </c>
      <c r="F4" s="864">
        <v>61</v>
      </c>
      <c r="G4" s="865">
        <v>62</v>
      </c>
      <c r="H4" s="1563" t="s">
        <v>141</v>
      </c>
      <c r="I4" s="1563"/>
      <c r="J4" s="1564"/>
      <c r="K4" s="864">
        <v>60</v>
      </c>
      <c r="L4" s="864">
        <v>61</v>
      </c>
      <c r="M4" s="22">
        <v>62</v>
      </c>
    </row>
    <row r="5" spans="1:13" s="140" customFormat="1" ht="15" customHeight="1">
      <c r="A5" s="607"/>
      <c r="B5" s="1565" t="s">
        <v>748</v>
      </c>
      <c r="C5" s="1566"/>
      <c r="D5" s="1567"/>
      <c r="E5" s="866">
        <f>SUM(E7,E24,E25,K5,K7,K9,K11,K17,K18,K19,K20,K21,K22,K23)</f>
        <v>424816</v>
      </c>
      <c r="F5" s="866">
        <f>SUM(F7,F24,F25,L5,L7,L9,L11,L17,L18,L19,L20,L21,L22,L23)</f>
        <v>466464</v>
      </c>
      <c r="G5" s="867">
        <f>SUM(G7,G24,G25,M5,M7,M9,M11,M17,M18,M19,M20,M21,M22,M23)</f>
        <v>618403</v>
      </c>
      <c r="H5" s="35"/>
      <c r="I5" s="1425" t="s">
        <v>101</v>
      </c>
      <c r="J5" s="1558"/>
      <c r="K5" s="355">
        <v>570</v>
      </c>
      <c r="L5" s="355">
        <v>535</v>
      </c>
      <c r="M5" s="38">
        <v>464</v>
      </c>
    </row>
    <row r="6" spans="1:13" s="140" customFormat="1" ht="15" customHeight="1">
      <c r="A6" s="607"/>
      <c r="B6" s="74"/>
      <c r="C6" s="35"/>
      <c r="D6" s="75"/>
      <c r="E6" s="868"/>
      <c r="F6" s="868"/>
      <c r="G6" s="869"/>
      <c r="H6" s="51"/>
      <c r="I6" s="117"/>
      <c r="J6" s="607"/>
      <c r="K6" s="868"/>
      <c r="L6" s="868"/>
      <c r="M6" s="868"/>
    </row>
    <row r="7" spans="1:13" ht="15" customHeight="1">
      <c r="A7" s="30"/>
      <c r="B7" s="870"/>
      <c r="C7" s="1425" t="s">
        <v>102</v>
      </c>
      <c r="D7" s="1558"/>
      <c r="E7" s="38">
        <f>SUM(E8:E23)</f>
        <v>94486</v>
      </c>
      <c r="F7" s="38">
        <f>SUM(F8:F23)</f>
        <v>106524</v>
      </c>
      <c r="G7" s="871">
        <f>SUM(G8:G23)</f>
        <v>119716</v>
      </c>
      <c r="H7" s="51"/>
      <c r="I7" s="1425" t="s">
        <v>103</v>
      </c>
      <c r="J7" s="1558"/>
      <c r="K7" s="38">
        <v>921</v>
      </c>
      <c r="L7" s="38">
        <v>1053</v>
      </c>
      <c r="M7" s="38">
        <v>895</v>
      </c>
    </row>
    <row r="8" spans="1:13" ht="15" customHeight="1">
      <c r="A8" s="30"/>
      <c r="B8" s="870"/>
      <c r="C8" s="51"/>
      <c r="D8" s="887" t="s">
        <v>33</v>
      </c>
      <c r="E8" s="38">
        <v>10028</v>
      </c>
      <c r="F8" s="38">
        <v>12910</v>
      </c>
      <c r="G8" s="871">
        <v>13047</v>
      </c>
      <c r="H8" s="888"/>
      <c r="I8" s="20"/>
      <c r="J8" s="30"/>
      <c r="K8" s="38"/>
      <c r="L8" s="38"/>
      <c r="M8" s="38"/>
    </row>
    <row r="9" spans="1:13" ht="15" customHeight="1">
      <c r="A9" s="30"/>
      <c r="B9" s="888"/>
      <c r="C9" s="888"/>
      <c r="D9" s="887" t="s">
        <v>104</v>
      </c>
      <c r="E9" s="38">
        <v>13412</v>
      </c>
      <c r="F9" s="38">
        <v>16241</v>
      </c>
      <c r="G9" s="871">
        <v>15074</v>
      </c>
      <c r="H9" s="889"/>
      <c r="I9" s="1425" t="s">
        <v>105</v>
      </c>
      <c r="J9" s="1558"/>
      <c r="K9" s="38">
        <v>62167</v>
      </c>
      <c r="L9" s="38">
        <v>68935</v>
      </c>
      <c r="M9" s="38">
        <v>83429</v>
      </c>
    </row>
    <row r="10" spans="1:13" ht="15" customHeight="1">
      <c r="A10" s="30"/>
      <c r="B10" s="889"/>
      <c r="C10" s="889"/>
      <c r="D10" s="887" t="s">
        <v>106</v>
      </c>
      <c r="E10" s="38">
        <v>11082</v>
      </c>
      <c r="F10" s="38">
        <v>12207</v>
      </c>
      <c r="G10" s="871">
        <v>12436</v>
      </c>
      <c r="H10" s="889"/>
      <c r="I10" s="20"/>
      <c r="J10" s="30"/>
      <c r="K10" s="38"/>
      <c r="L10" s="38"/>
      <c r="M10" s="38"/>
    </row>
    <row r="11" spans="1:13" ht="15" customHeight="1">
      <c r="A11" s="30"/>
      <c r="B11" s="889"/>
      <c r="C11" s="889"/>
      <c r="D11" s="887" t="s">
        <v>107</v>
      </c>
      <c r="E11" s="38">
        <v>542</v>
      </c>
      <c r="F11" s="38">
        <v>748</v>
      </c>
      <c r="G11" s="871">
        <v>1013</v>
      </c>
      <c r="H11" s="889"/>
      <c r="I11" s="1425" t="s">
        <v>108</v>
      </c>
      <c r="J11" s="1558"/>
      <c r="K11" s="38">
        <v>89062</v>
      </c>
      <c r="L11" s="38">
        <v>95682</v>
      </c>
      <c r="M11" s="38">
        <v>126129</v>
      </c>
    </row>
    <row r="12" spans="1:13" ht="15" customHeight="1">
      <c r="A12" s="30"/>
      <c r="B12" s="889"/>
      <c r="C12" s="889"/>
      <c r="D12" s="887" t="s">
        <v>109</v>
      </c>
      <c r="E12" s="38">
        <v>2389</v>
      </c>
      <c r="F12" s="38">
        <v>2652</v>
      </c>
      <c r="G12" s="871">
        <v>3215</v>
      </c>
      <c r="H12" s="889"/>
      <c r="I12" s="20"/>
      <c r="J12" s="887" t="s">
        <v>142</v>
      </c>
      <c r="K12" s="38">
        <v>30426</v>
      </c>
      <c r="L12" s="38">
        <v>32749</v>
      </c>
      <c r="M12" s="38">
        <v>47022</v>
      </c>
    </row>
    <row r="13" spans="1:13" ht="15" customHeight="1">
      <c r="A13" s="30"/>
      <c r="B13" s="889"/>
      <c r="C13" s="889"/>
      <c r="D13" s="887" t="s">
        <v>111</v>
      </c>
      <c r="E13" s="38">
        <v>4063</v>
      </c>
      <c r="F13" s="38">
        <v>4352</v>
      </c>
      <c r="G13" s="871">
        <v>4136</v>
      </c>
      <c r="H13" s="889"/>
      <c r="I13" s="20"/>
      <c r="J13" s="887" t="s">
        <v>143</v>
      </c>
      <c r="K13" s="38">
        <v>51599</v>
      </c>
      <c r="L13" s="38">
        <v>55066</v>
      </c>
      <c r="M13" s="38">
        <v>69586</v>
      </c>
    </row>
    <row r="14" spans="1:13" ht="15" customHeight="1">
      <c r="A14" s="30"/>
      <c r="B14" s="889"/>
      <c r="C14" s="889"/>
      <c r="D14" s="887" t="s">
        <v>113</v>
      </c>
      <c r="E14" s="38">
        <v>155</v>
      </c>
      <c r="F14" s="38">
        <v>171</v>
      </c>
      <c r="G14" s="871">
        <v>197</v>
      </c>
      <c r="H14" s="889"/>
      <c r="I14" s="889"/>
      <c r="J14" s="887" t="s">
        <v>114</v>
      </c>
      <c r="K14" s="38">
        <v>7037</v>
      </c>
      <c r="L14" s="38">
        <v>7867</v>
      </c>
      <c r="M14" s="38">
        <v>9521</v>
      </c>
    </row>
    <row r="15" spans="1:13" ht="15" customHeight="1">
      <c r="A15" s="30"/>
      <c r="B15" s="889"/>
      <c r="C15" s="889"/>
      <c r="D15" s="887" t="s">
        <v>115</v>
      </c>
      <c r="E15" s="38">
        <v>7490</v>
      </c>
      <c r="F15" s="38">
        <v>7478</v>
      </c>
      <c r="G15" s="871">
        <v>7695</v>
      </c>
      <c r="H15" s="889"/>
      <c r="I15" s="20"/>
      <c r="J15" s="30"/>
      <c r="K15" s="38"/>
      <c r="L15" s="38"/>
      <c r="M15" s="38"/>
    </row>
    <row r="16" spans="1:13" ht="15" customHeight="1">
      <c r="A16" s="30"/>
      <c r="B16" s="889"/>
      <c r="C16" s="889"/>
      <c r="D16" s="887" t="s">
        <v>144</v>
      </c>
      <c r="E16" s="38">
        <v>3025</v>
      </c>
      <c r="F16" s="38">
        <v>4458</v>
      </c>
      <c r="G16" s="871">
        <v>5646</v>
      </c>
      <c r="H16" s="889"/>
      <c r="I16" s="20"/>
      <c r="J16" s="30"/>
      <c r="L16" s="38"/>
      <c r="M16" s="38"/>
    </row>
    <row r="17" spans="1:13" ht="15" customHeight="1">
      <c r="A17" s="30"/>
      <c r="B17" s="889"/>
      <c r="C17" s="889"/>
      <c r="D17" s="887" t="s">
        <v>117</v>
      </c>
      <c r="E17" s="38">
        <v>2362</v>
      </c>
      <c r="F17" s="38">
        <v>2756</v>
      </c>
      <c r="G17" s="871">
        <v>3532</v>
      </c>
      <c r="H17" s="889"/>
      <c r="I17" s="1425" t="s">
        <v>145</v>
      </c>
      <c r="J17" s="1558"/>
      <c r="K17" s="38">
        <v>7616</v>
      </c>
      <c r="L17" s="38">
        <v>7297</v>
      </c>
      <c r="M17" s="38">
        <v>15551</v>
      </c>
    </row>
    <row r="18" spans="1:13" ht="15" customHeight="1">
      <c r="A18" s="30"/>
      <c r="B18" s="889"/>
      <c r="C18" s="889"/>
      <c r="D18" s="887" t="s">
        <v>119</v>
      </c>
      <c r="E18" s="38">
        <v>9584</v>
      </c>
      <c r="F18" s="38">
        <v>10016</v>
      </c>
      <c r="G18" s="871">
        <v>12504</v>
      </c>
      <c r="H18" s="889"/>
      <c r="I18" s="1425" t="s">
        <v>120</v>
      </c>
      <c r="J18" s="1558"/>
      <c r="K18" s="38">
        <v>9388</v>
      </c>
      <c r="L18" s="38">
        <v>9225</v>
      </c>
      <c r="M18" s="38">
        <v>23555</v>
      </c>
    </row>
    <row r="19" spans="1:13" ht="15" customHeight="1">
      <c r="A19" s="30"/>
      <c r="B19" s="889"/>
      <c r="C19" s="889"/>
      <c r="D19" s="887" t="s">
        <v>121</v>
      </c>
      <c r="E19" s="38">
        <v>6347</v>
      </c>
      <c r="F19" s="38">
        <v>7097</v>
      </c>
      <c r="G19" s="871">
        <v>9618</v>
      </c>
      <c r="H19" s="889"/>
      <c r="I19" s="1425" t="s">
        <v>122</v>
      </c>
      <c r="J19" s="1558"/>
      <c r="K19" s="38">
        <v>4384</v>
      </c>
      <c r="L19" s="38">
        <v>4757</v>
      </c>
      <c r="M19" s="38">
        <v>8051</v>
      </c>
    </row>
    <row r="20" spans="1:13" ht="15" customHeight="1">
      <c r="A20" s="30"/>
      <c r="B20" s="889"/>
      <c r="C20" s="889"/>
      <c r="D20" s="887" t="s">
        <v>123</v>
      </c>
      <c r="E20" s="38">
        <v>8583</v>
      </c>
      <c r="F20" s="38">
        <v>9269</v>
      </c>
      <c r="G20" s="871">
        <v>10511</v>
      </c>
      <c r="H20" s="889"/>
      <c r="I20" s="1560" t="s">
        <v>124</v>
      </c>
      <c r="J20" s="1561"/>
      <c r="K20" s="38">
        <v>1369</v>
      </c>
      <c r="L20" s="38">
        <v>1426</v>
      </c>
      <c r="M20" s="38">
        <v>2025</v>
      </c>
    </row>
    <row r="21" spans="1:13" ht="15" customHeight="1">
      <c r="A21" s="30"/>
      <c r="B21" s="889"/>
      <c r="C21" s="889"/>
      <c r="D21" s="887" t="s">
        <v>125</v>
      </c>
      <c r="E21" s="38">
        <v>1788</v>
      </c>
      <c r="F21" s="38">
        <v>2033</v>
      </c>
      <c r="G21" s="871">
        <v>4021</v>
      </c>
      <c r="H21" s="889"/>
      <c r="I21" s="1425" t="s">
        <v>126</v>
      </c>
      <c r="J21" s="1558"/>
      <c r="K21" s="38">
        <v>55896</v>
      </c>
      <c r="L21" s="38">
        <v>64214</v>
      </c>
      <c r="M21" s="38">
        <v>87116</v>
      </c>
    </row>
    <row r="22" spans="1:13" ht="15" customHeight="1">
      <c r="A22" s="30"/>
      <c r="B22" s="889"/>
      <c r="C22" s="889"/>
      <c r="D22" s="887" t="s">
        <v>127</v>
      </c>
      <c r="E22" s="38">
        <v>5382</v>
      </c>
      <c r="F22" s="38">
        <v>5285</v>
      </c>
      <c r="G22" s="871">
        <v>5903</v>
      </c>
      <c r="I22" s="1425" t="s">
        <v>128</v>
      </c>
      <c r="J22" s="1558"/>
      <c r="K22" s="38">
        <v>576</v>
      </c>
      <c r="L22" s="38">
        <v>1052</v>
      </c>
      <c r="M22" s="38">
        <v>685</v>
      </c>
    </row>
    <row r="23" spans="1:13" ht="15" customHeight="1">
      <c r="A23" s="30"/>
      <c r="B23" s="890"/>
      <c r="C23" s="889"/>
      <c r="D23" s="887" t="s">
        <v>129</v>
      </c>
      <c r="E23" s="38">
        <v>8254</v>
      </c>
      <c r="F23" s="38">
        <v>8851</v>
      </c>
      <c r="G23" s="871">
        <v>11168</v>
      </c>
      <c r="H23" s="20"/>
      <c r="I23" s="51" t="s">
        <v>130</v>
      </c>
      <c r="J23" s="878"/>
      <c r="K23" s="38">
        <v>94731</v>
      </c>
      <c r="L23" s="38">
        <v>102116</v>
      </c>
      <c r="M23" s="38">
        <v>146445</v>
      </c>
    </row>
    <row r="24" spans="1:13" ht="15" customHeight="1">
      <c r="A24" s="20"/>
      <c r="B24" s="890"/>
      <c r="C24" s="1425" t="s">
        <v>131</v>
      </c>
      <c r="D24" s="1558"/>
      <c r="E24" s="38">
        <v>3315</v>
      </c>
      <c r="F24" s="38">
        <v>3228</v>
      </c>
      <c r="G24" s="871">
        <v>3974</v>
      </c>
      <c r="H24" s="20"/>
      <c r="I24" s="891"/>
      <c r="J24" s="893" t="s">
        <v>146</v>
      </c>
      <c r="K24" s="38"/>
      <c r="L24" s="38"/>
      <c r="M24" s="38"/>
    </row>
    <row r="25" spans="1:13" ht="15" customHeight="1">
      <c r="A25" s="20"/>
      <c r="B25" s="894"/>
      <c r="C25" s="1427" t="s">
        <v>133</v>
      </c>
      <c r="D25" s="1559"/>
      <c r="E25" s="882">
        <v>335</v>
      </c>
      <c r="F25" s="882">
        <v>420</v>
      </c>
      <c r="G25" s="883">
        <v>368</v>
      </c>
      <c r="H25" s="895"/>
      <c r="I25" s="895"/>
      <c r="J25" s="896"/>
      <c r="K25" s="882"/>
      <c r="L25" s="882"/>
      <c r="M25" s="882"/>
    </row>
    <row r="26" ht="15" customHeight="1">
      <c r="B26" s="17" t="s">
        <v>147</v>
      </c>
    </row>
    <row r="27" ht="15" customHeight="1">
      <c r="B27" s="17" t="s">
        <v>148</v>
      </c>
    </row>
  </sheetData>
  <mergeCells count="16">
    <mergeCell ref="B4:D4"/>
    <mergeCell ref="H4:J4"/>
    <mergeCell ref="B5:D5"/>
    <mergeCell ref="I5:J5"/>
    <mergeCell ref="C7:D7"/>
    <mergeCell ref="I7:J7"/>
    <mergeCell ref="I9:J9"/>
    <mergeCell ref="I11:J11"/>
    <mergeCell ref="I17:J17"/>
    <mergeCell ref="I18:J18"/>
    <mergeCell ref="I19:J19"/>
    <mergeCell ref="I20:J20"/>
    <mergeCell ref="I21:J21"/>
    <mergeCell ref="I22:J22"/>
    <mergeCell ref="C24:D24"/>
    <mergeCell ref="C25:D25"/>
  </mergeCells>
  <printOptions/>
  <pageMargins left="0.75" right="0.75" top="1" bottom="1" header="0.512" footer="0.512"/>
  <pageSetup orientation="portrait" paperSize="9"/>
  <drawing r:id="rId1"/>
</worksheet>
</file>

<file path=xl/worksheets/sheet24.xml><?xml version="1.0" encoding="utf-8"?>
<worksheet xmlns="http://schemas.openxmlformats.org/spreadsheetml/2006/main" xmlns:r="http://schemas.openxmlformats.org/officeDocument/2006/relationships">
  <dimension ref="B2:J45"/>
  <sheetViews>
    <sheetView workbookViewId="0" topLeftCell="A1">
      <selection activeCell="A1" sqref="A1"/>
    </sheetView>
  </sheetViews>
  <sheetFormatPr defaultColWidth="9.00390625" defaultRowHeight="13.5"/>
  <cols>
    <col min="1" max="1" width="2.625" style="897" customWidth="1"/>
    <col min="2" max="2" width="3.375" style="897" customWidth="1"/>
    <col min="3" max="3" width="20.625" style="897" customWidth="1"/>
    <col min="4" max="4" width="15.625" style="897" customWidth="1"/>
    <col min="5" max="5" width="8.625" style="897" customWidth="1"/>
    <col min="6" max="6" width="15.625" style="897" customWidth="1"/>
    <col min="7" max="7" width="8.625" style="897" customWidth="1"/>
    <col min="8" max="8" width="15.625" style="897" customWidth="1"/>
    <col min="9" max="9" width="8.625" style="897" customWidth="1"/>
    <col min="10" max="16384" width="9.00390625" style="897" customWidth="1"/>
  </cols>
  <sheetData>
    <row r="2" ht="14.25">
      <c r="B2" s="898" t="s">
        <v>188</v>
      </c>
    </row>
    <row r="3" ht="14.25">
      <c r="B3" s="898"/>
    </row>
    <row r="4" spans="2:9" ht="12.75" thickBot="1">
      <c r="B4" s="899" t="s">
        <v>150</v>
      </c>
      <c r="I4" s="900" t="s">
        <v>151</v>
      </c>
    </row>
    <row r="5" spans="2:9" s="901" customFormat="1" ht="15" customHeight="1" thickTop="1">
      <c r="B5" s="1572" t="s">
        <v>152</v>
      </c>
      <c r="C5" s="1573"/>
      <c r="D5" s="902" t="s">
        <v>184</v>
      </c>
      <c r="E5" s="903"/>
      <c r="F5" s="904">
        <v>60</v>
      </c>
      <c r="G5" s="903"/>
      <c r="H5" s="904">
        <v>61</v>
      </c>
      <c r="I5" s="903"/>
    </row>
    <row r="6" spans="2:9" s="901" customFormat="1" ht="15" customHeight="1">
      <c r="B6" s="1574"/>
      <c r="C6" s="1575"/>
      <c r="D6" s="905" t="s">
        <v>153</v>
      </c>
      <c r="E6" s="906" t="s">
        <v>154</v>
      </c>
      <c r="F6" s="905" t="s">
        <v>153</v>
      </c>
      <c r="G6" s="905" t="s">
        <v>154</v>
      </c>
      <c r="H6" s="905" t="s">
        <v>153</v>
      </c>
      <c r="I6" s="905" t="s">
        <v>154</v>
      </c>
    </row>
    <row r="7" spans="2:9" s="907" customFormat="1" ht="15" customHeight="1">
      <c r="B7" s="1568" t="s">
        <v>155</v>
      </c>
      <c r="C7" s="1569"/>
      <c r="D7" s="908">
        <f>SUM(D9:D23)</f>
        <v>400441511380</v>
      </c>
      <c r="E7" s="909">
        <v>100</v>
      </c>
      <c r="F7" s="910">
        <f>SUM(F9:F23)</f>
        <v>413762804799</v>
      </c>
      <c r="G7" s="909">
        <v>100</v>
      </c>
      <c r="H7" s="910">
        <f>SUM(H9:H23)</f>
        <v>433103513713</v>
      </c>
      <c r="I7" s="911">
        <v>100</v>
      </c>
    </row>
    <row r="8" spans="2:9" ht="9.75" customHeight="1">
      <c r="B8" s="912"/>
      <c r="C8" s="913"/>
      <c r="D8" s="914"/>
      <c r="E8" s="915"/>
      <c r="F8" s="916"/>
      <c r="G8" s="915"/>
      <c r="H8" s="916"/>
      <c r="I8" s="917"/>
    </row>
    <row r="9" spans="2:10" s="901" customFormat="1" ht="15" customHeight="1">
      <c r="B9" s="918"/>
      <c r="C9" s="919" t="s">
        <v>156</v>
      </c>
      <c r="D9" s="920">
        <v>64039039273</v>
      </c>
      <c r="E9" s="921">
        <f>D9/$D$7*100</f>
        <v>15.992108073987863</v>
      </c>
      <c r="F9" s="922">
        <v>68100794273</v>
      </c>
      <c r="G9" s="921">
        <v>16.4</v>
      </c>
      <c r="H9" s="922">
        <v>71413644912</v>
      </c>
      <c r="I9" s="923">
        <v>16.5</v>
      </c>
      <c r="J9" s="924"/>
    </row>
    <row r="10" spans="2:10" s="901" customFormat="1" ht="15" customHeight="1">
      <c r="B10" s="918"/>
      <c r="C10" s="919" t="s">
        <v>185</v>
      </c>
      <c r="D10" s="920">
        <v>3546053000</v>
      </c>
      <c r="E10" s="921">
        <f>D10/$D$7*100</f>
        <v>0.8855358146510849</v>
      </c>
      <c r="F10" s="922">
        <v>3742189000</v>
      </c>
      <c r="G10" s="921">
        <v>0.9</v>
      </c>
      <c r="H10" s="922">
        <v>3858798000</v>
      </c>
      <c r="I10" s="923">
        <v>0.9</v>
      </c>
      <c r="J10" s="925"/>
    </row>
    <row r="11" spans="2:9" s="901" customFormat="1" ht="15" customHeight="1">
      <c r="B11" s="918"/>
      <c r="C11" s="919" t="s">
        <v>157</v>
      </c>
      <c r="D11" s="926">
        <v>114739555000</v>
      </c>
      <c r="E11" s="921">
        <f>D11/$D$7*100</f>
        <v>28.65326189699589</v>
      </c>
      <c r="F11" s="927">
        <v>135179192000</v>
      </c>
      <c r="G11" s="921">
        <v>32.7</v>
      </c>
      <c r="H11" s="927">
        <v>137524796000</v>
      </c>
      <c r="I11" s="923">
        <v>31.8</v>
      </c>
    </row>
    <row r="12" spans="2:9" s="901" customFormat="1" ht="15" customHeight="1">
      <c r="B12" s="918"/>
      <c r="C12" s="919" t="s">
        <v>158</v>
      </c>
      <c r="D12" s="920">
        <v>328552000</v>
      </c>
      <c r="E12" s="921">
        <f>D12/$D$7*100</f>
        <v>0.08204743780627173</v>
      </c>
      <c r="F12" s="922">
        <v>350142000</v>
      </c>
      <c r="G12" s="921">
        <v>0.1</v>
      </c>
      <c r="H12" s="922">
        <v>306766000</v>
      </c>
      <c r="I12" s="923">
        <v>0.1</v>
      </c>
    </row>
    <row r="13" spans="2:9" s="901" customFormat="1" ht="15" customHeight="1">
      <c r="B13" s="918"/>
      <c r="C13" s="919" t="s">
        <v>159</v>
      </c>
      <c r="D13" s="920">
        <v>8817227972</v>
      </c>
      <c r="E13" s="921">
        <f>D13/$D$7*100</f>
        <v>2.201876609049372</v>
      </c>
      <c r="F13" s="922">
        <v>9224415186</v>
      </c>
      <c r="G13" s="921">
        <v>2.2</v>
      </c>
      <c r="H13" s="922">
        <v>9776788434</v>
      </c>
      <c r="I13" s="923">
        <v>2.3</v>
      </c>
    </row>
    <row r="14" spans="2:9" s="901" customFormat="1" ht="15" customHeight="1">
      <c r="B14" s="918"/>
      <c r="C14" s="919"/>
      <c r="D14" s="920"/>
      <c r="E14" s="921"/>
      <c r="F14" s="922"/>
      <c r="G14" s="921"/>
      <c r="H14" s="922"/>
      <c r="I14" s="923"/>
    </row>
    <row r="15" spans="2:9" s="901" customFormat="1" ht="15" customHeight="1">
      <c r="B15" s="918"/>
      <c r="C15" s="919" t="s">
        <v>160</v>
      </c>
      <c r="D15" s="920">
        <v>5951457464</v>
      </c>
      <c r="E15" s="921">
        <f>D15/$D$7*100</f>
        <v>1.4862239040827987</v>
      </c>
      <c r="F15" s="922">
        <v>6305429139</v>
      </c>
      <c r="G15" s="921">
        <v>1.5</v>
      </c>
      <c r="H15" s="922">
        <v>6560164967</v>
      </c>
      <c r="I15" s="923">
        <v>1.5</v>
      </c>
    </row>
    <row r="16" spans="2:9" s="901" customFormat="1" ht="15" customHeight="1">
      <c r="B16" s="918"/>
      <c r="C16" s="919" t="s">
        <v>161</v>
      </c>
      <c r="D16" s="920">
        <v>118435218796</v>
      </c>
      <c r="E16" s="921">
        <f>D16/$D$7*100</f>
        <v>29.57615917187232</v>
      </c>
      <c r="F16" s="922">
        <v>116859171235</v>
      </c>
      <c r="G16" s="921">
        <v>28.4</v>
      </c>
      <c r="H16" s="922">
        <v>115229466369</v>
      </c>
      <c r="I16" s="923">
        <v>26.6</v>
      </c>
    </row>
    <row r="17" spans="2:9" s="901" customFormat="1" ht="15" customHeight="1">
      <c r="B17" s="918"/>
      <c r="C17" s="919" t="s">
        <v>162</v>
      </c>
      <c r="D17" s="920">
        <v>2074505234</v>
      </c>
      <c r="E17" s="921">
        <f>D17/$D$7*100</f>
        <v>0.5180544911167796</v>
      </c>
      <c r="F17" s="922">
        <v>2613416199</v>
      </c>
      <c r="G17" s="921">
        <v>0.4</v>
      </c>
      <c r="H17" s="922">
        <v>1981113338</v>
      </c>
      <c r="I17" s="923">
        <v>0.5</v>
      </c>
    </row>
    <row r="18" spans="2:9" s="901" customFormat="1" ht="15" customHeight="1">
      <c r="B18" s="918"/>
      <c r="C18" s="919" t="s">
        <v>163</v>
      </c>
      <c r="D18" s="920">
        <v>61470000</v>
      </c>
      <c r="E18" s="921">
        <f>D18/$D$7*100</f>
        <v>0.015350556386664889</v>
      </c>
      <c r="F18" s="922">
        <v>141080000</v>
      </c>
      <c r="G18" s="921">
        <v>0</v>
      </c>
      <c r="H18" s="922">
        <v>103927900</v>
      </c>
      <c r="I18" s="923">
        <v>0</v>
      </c>
    </row>
    <row r="19" spans="2:9" s="901" customFormat="1" ht="15" customHeight="1">
      <c r="B19" s="918"/>
      <c r="C19" s="919"/>
      <c r="D19" s="920"/>
      <c r="E19" s="921"/>
      <c r="F19" s="922"/>
      <c r="G19" s="921"/>
      <c r="H19" s="922"/>
      <c r="I19" s="923"/>
    </row>
    <row r="20" spans="2:9" s="901" customFormat="1" ht="15" customHeight="1">
      <c r="B20" s="918"/>
      <c r="C20" s="919" t="s">
        <v>164</v>
      </c>
      <c r="D20" s="920">
        <v>3922543000</v>
      </c>
      <c r="E20" s="921">
        <f>D20/$D$7*100</f>
        <v>0.9795545388094625</v>
      </c>
      <c r="F20" s="922">
        <v>4719403000</v>
      </c>
      <c r="G20" s="921">
        <v>1.1</v>
      </c>
      <c r="H20" s="922">
        <v>6215776000</v>
      </c>
      <c r="I20" s="923">
        <v>1.4</v>
      </c>
    </row>
    <row r="21" spans="2:9" s="901" customFormat="1" ht="15" customHeight="1">
      <c r="B21" s="918"/>
      <c r="C21" s="919" t="s">
        <v>165</v>
      </c>
      <c r="D21" s="920">
        <v>766669613</v>
      </c>
      <c r="E21" s="921">
        <f>D21/$D$7*100</f>
        <v>0.191456078156809</v>
      </c>
      <c r="F21" s="922">
        <v>837575170</v>
      </c>
      <c r="G21" s="921">
        <v>0.2</v>
      </c>
      <c r="H21" s="922">
        <v>791700789</v>
      </c>
      <c r="I21" s="923">
        <v>0.2</v>
      </c>
    </row>
    <row r="22" spans="2:9" s="901" customFormat="1" ht="15" customHeight="1">
      <c r="B22" s="918"/>
      <c r="C22" s="919" t="s">
        <v>166</v>
      </c>
      <c r="D22" s="920">
        <v>37568220028</v>
      </c>
      <c r="E22" s="921">
        <f>D22/$D$7*100</f>
        <v>9.381699689058845</v>
      </c>
      <c r="F22" s="922">
        <v>35673497597</v>
      </c>
      <c r="G22" s="921">
        <v>8.6</v>
      </c>
      <c r="H22" s="922">
        <v>37298571004</v>
      </c>
      <c r="I22" s="923">
        <v>8.6</v>
      </c>
    </row>
    <row r="23" spans="2:9" s="901" customFormat="1" ht="15" customHeight="1">
      <c r="B23" s="918"/>
      <c r="C23" s="919" t="s">
        <v>167</v>
      </c>
      <c r="D23" s="920">
        <v>40191000000</v>
      </c>
      <c r="E23" s="921">
        <f>D23/$D$7*100</f>
        <v>10.036671738025843</v>
      </c>
      <c r="F23" s="922">
        <v>30016500000</v>
      </c>
      <c r="G23" s="921">
        <v>7.3</v>
      </c>
      <c r="H23" s="922">
        <v>42042000000</v>
      </c>
      <c r="I23" s="923">
        <v>9.7</v>
      </c>
    </row>
    <row r="24" spans="2:9" ht="9.75" customHeight="1">
      <c r="B24" s="912"/>
      <c r="C24" s="913"/>
      <c r="D24" s="914"/>
      <c r="E24" s="915"/>
      <c r="F24" s="916"/>
      <c r="G24" s="915"/>
      <c r="H24" s="916"/>
      <c r="I24" s="917"/>
    </row>
    <row r="25" spans="2:9" s="907" customFormat="1" ht="15" customHeight="1">
      <c r="B25" s="1570" t="s">
        <v>168</v>
      </c>
      <c r="C25" s="1571"/>
      <c r="D25" s="928">
        <f>SUM(D27:D41)</f>
        <v>399603936210</v>
      </c>
      <c r="E25" s="929">
        <f>SUM(E27:E41)</f>
        <v>100.00000000000001</v>
      </c>
      <c r="F25" s="930">
        <v>412971104010</v>
      </c>
      <c r="G25" s="929">
        <f>SUM(G27:G41)</f>
        <v>99.99999999999999</v>
      </c>
      <c r="H25" s="930">
        <f>SUM(H27:H41)</f>
        <v>432107499265</v>
      </c>
      <c r="I25" s="931">
        <f>SUM(I27:I41)</f>
        <v>100.00000000000001</v>
      </c>
    </row>
    <row r="26" spans="2:9" ht="9.75" customHeight="1">
      <c r="B26" s="912"/>
      <c r="C26" s="913"/>
      <c r="D26" s="914"/>
      <c r="E26" s="915"/>
      <c r="F26" s="916"/>
      <c r="G26" s="915"/>
      <c r="H26" s="916"/>
      <c r="I26" s="917"/>
    </row>
    <row r="27" spans="2:9" s="901" customFormat="1" ht="15" customHeight="1">
      <c r="B27" s="918"/>
      <c r="C27" s="919" t="s">
        <v>169</v>
      </c>
      <c r="D27" s="920">
        <v>896589848</v>
      </c>
      <c r="E27" s="921">
        <v>0.2</v>
      </c>
      <c r="F27" s="922">
        <v>916493944</v>
      </c>
      <c r="G27" s="921">
        <v>0.2</v>
      </c>
      <c r="H27" s="922">
        <v>959164424</v>
      </c>
      <c r="I27" s="923">
        <v>0.2</v>
      </c>
    </row>
    <row r="28" spans="2:9" s="901" customFormat="1" ht="15" customHeight="1">
      <c r="B28" s="918"/>
      <c r="C28" s="919" t="s">
        <v>170</v>
      </c>
      <c r="D28" s="920">
        <v>21810136952</v>
      </c>
      <c r="E28" s="921">
        <v>5.5</v>
      </c>
      <c r="F28" s="922">
        <v>24083215645</v>
      </c>
      <c r="G28" s="921">
        <v>5.8</v>
      </c>
      <c r="H28" s="922">
        <v>29841797565</v>
      </c>
      <c r="I28" s="923">
        <v>6.9</v>
      </c>
    </row>
    <row r="29" spans="2:9" s="901" customFormat="1" ht="15" customHeight="1">
      <c r="B29" s="918"/>
      <c r="C29" s="919" t="s">
        <v>171</v>
      </c>
      <c r="D29" s="920">
        <v>17791247825</v>
      </c>
      <c r="E29" s="921">
        <v>4.5</v>
      </c>
      <c r="F29" s="922">
        <v>17941624188</v>
      </c>
      <c r="G29" s="921">
        <v>4.3</v>
      </c>
      <c r="H29" s="922">
        <v>18399185942</v>
      </c>
      <c r="I29" s="923">
        <v>4.3</v>
      </c>
    </row>
    <row r="30" spans="2:9" s="901" customFormat="1" ht="15" customHeight="1">
      <c r="B30" s="918"/>
      <c r="C30" s="919" t="s">
        <v>172</v>
      </c>
      <c r="D30" s="920">
        <v>9636621706</v>
      </c>
      <c r="E30" s="921">
        <v>2.4</v>
      </c>
      <c r="F30" s="922">
        <v>9797637268</v>
      </c>
      <c r="G30" s="921">
        <v>2.4</v>
      </c>
      <c r="H30" s="922">
        <v>9583649893</v>
      </c>
      <c r="I30" s="923">
        <v>2.2</v>
      </c>
    </row>
    <row r="31" spans="2:9" s="901" customFormat="1" ht="15" customHeight="1">
      <c r="B31" s="918"/>
      <c r="C31" s="919" t="s">
        <v>173</v>
      </c>
      <c r="D31" s="920">
        <v>2010585051</v>
      </c>
      <c r="E31" s="921">
        <v>0.5</v>
      </c>
      <c r="F31" s="922">
        <v>2115946713</v>
      </c>
      <c r="G31" s="921">
        <v>0.5</v>
      </c>
      <c r="H31" s="922">
        <v>2396511670</v>
      </c>
      <c r="I31" s="923">
        <v>0.6</v>
      </c>
    </row>
    <row r="32" spans="2:9" s="901" customFormat="1" ht="15" customHeight="1">
      <c r="B32" s="918"/>
      <c r="C32" s="919"/>
      <c r="D32" s="920"/>
      <c r="E32" s="921"/>
      <c r="F32" s="922"/>
      <c r="G32" s="921"/>
      <c r="H32" s="922"/>
      <c r="I32" s="923"/>
    </row>
    <row r="33" spans="2:9" s="901" customFormat="1" ht="15" customHeight="1">
      <c r="B33" s="918"/>
      <c r="C33" s="919" t="s">
        <v>174</v>
      </c>
      <c r="D33" s="920">
        <v>69861650698</v>
      </c>
      <c r="E33" s="921">
        <v>17.5</v>
      </c>
      <c r="F33" s="922">
        <v>67451108294</v>
      </c>
      <c r="G33" s="921">
        <v>16.3</v>
      </c>
      <c r="H33" s="922">
        <v>68847370358</v>
      </c>
      <c r="I33" s="923">
        <v>15.9</v>
      </c>
    </row>
    <row r="34" spans="2:9" s="901" customFormat="1" ht="15" customHeight="1">
      <c r="B34" s="918"/>
      <c r="C34" s="919" t="s">
        <v>175</v>
      </c>
      <c r="D34" s="920">
        <v>20210115740</v>
      </c>
      <c r="E34" s="921">
        <v>5.1</v>
      </c>
      <c r="F34" s="922">
        <v>20109585375</v>
      </c>
      <c r="G34" s="921">
        <v>4.9</v>
      </c>
      <c r="H34" s="922">
        <v>20547533067</v>
      </c>
      <c r="I34" s="923">
        <v>4.8</v>
      </c>
    </row>
    <row r="35" spans="2:9" s="901" customFormat="1" ht="15" customHeight="1">
      <c r="B35" s="918"/>
      <c r="C35" s="919" t="s">
        <v>176</v>
      </c>
      <c r="D35" s="920">
        <v>84818031058</v>
      </c>
      <c r="E35" s="921">
        <v>21.2</v>
      </c>
      <c r="F35" s="922">
        <v>90688211124</v>
      </c>
      <c r="G35" s="921">
        <v>22</v>
      </c>
      <c r="H35" s="922">
        <v>94629044301</v>
      </c>
      <c r="I35" s="923">
        <v>21.9</v>
      </c>
    </row>
    <row r="36" spans="2:9" s="901" customFormat="1" ht="15" customHeight="1">
      <c r="B36" s="918"/>
      <c r="C36" s="919" t="s">
        <v>177</v>
      </c>
      <c r="D36" s="920">
        <v>17670913126</v>
      </c>
      <c r="E36" s="921">
        <v>4.4</v>
      </c>
      <c r="F36" s="922">
        <v>17544136383</v>
      </c>
      <c r="G36" s="921">
        <v>4.3</v>
      </c>
      <c r="H36" s="922">
        <v>19402294592</v>
      </c>
      <c r="I36" s="923">
        <v>4.5</v>
      </c>
    </row>
    <row r="37" spans="2:9" s="901" customFormat="1" ht="15" customHeight="1">
      <c r="B37" s="918"/>
      <c r="C37" s="919" t="s">
        <v>178</v>
      </c>
      <c r="D37" s="920">
        <v>95301658968</v>
      </c>
      <c r="E37" s="921">
        <v>23.8</v>
      </c>
      <c r="F37" s="922">
        <v>99295334835</v>
      </c>
      <c r="G37" s="921">
        <v>24</v>
      </c>
      <c r="H37" s="922">
        <v>102151595484</v>
      </c>
      <c r="I37" s="923">
        <v>23.6</v>
      </c>
    </row>
    <row r="38" spans="2:9" s="901" customFormat="1" ht="15" customHeight="1">
      <c r="B38" s="918"/>
      <c r="C38" s="919"/>
      <c r="D38" s="920"/>
      <c r="E38" s="921"/>
      <c r="F38" s="922"/>
      <c r="G38" s="921"/>
      <c r="H38" s="922"/>
      <c r="I38" s="923"/>
    </row>
    <row r="39" spans="2:9" s="901" customFormat="1" ht="15" customHeight="1">
      <c r="B39" s="918"/>
      <c r="C39" s="919" t="s">
        <v>179</v>
      </c>
      <c r="D39" s="920">
        <v>8789615544</v>
      </c>
      <c r="E39" s="921">
        <v>2.2</v>
      </c>
      <c r="F39" s="922">
        <v>7566771136</v>
      </c>
      <c r="G39" s="921">
        <v>1.8</v>
      </c>
      <c r="H39" s="922">
        <v>8630643659</v>
      </c>
      <c r="I39" s="923">
        <v>2</v>
      </c>
    </row>
    <row r="40" spans="2:9" s="901" customFormat="1" ht="15" customHeight="1">
      <c r="B40" s="918"/>
      <c r="C40" s="919" t="s">
        <v>180</v>
      </c>
      <c r="D40" s="920">
        <v>41330389727</v>
      </c>
      <c r="E40" s="921">
        <v>10.3</v>
      </c>
      <c r="F40" s="922">
        <v>45917022492</v>
      </c>
      <c r="G40" s="921">
        <v>11.1</v>
      </c>
      <c r="H40" s="922">
        <v>47062334641</v>
      </c>
      <c r="I40" s="923">
        <v>10.9</v>
      </c>
    </row>
    <row r="41" spans="2:9" s="901" customFormat="1" ht="15" customHeight="1">
      <c r="B41" s="918"/>
      <c r="C41" s="919" t="s">
        <v>181</v>
      </c>
      <c r="D41" s="920">
        <v>9476379967</v>
      </c>
      <c r="E41" s="921">
        <v>2.4</v>
      </c>
      <c r="F41" s="922">
        <v>9544016616</v>
      </c>
      <c r="G41" s="921">
        <v>2.4</v>
      </c>
      <c r="H41" s="922">
        <v>9656373669</v>
      </c>
      <c r="I41" s="923">
        <v>2.2</v>
      </c>
    </row>
    <row r="42" spans="2:9" s="901" customFormat="1" ht="15" customHeight="1">
      <c r="B42" s="918"/>
      <c r="C42" s="919" t="s">
        <v>182</v>
      </c>
      <c r="D42" s="926" t="s">
        <v>186</v>
      </c>
      <c r="E42" s="932" t="s">
        <v>186</v>
      </c>
      <c r="F42" s="927" t="s">
        <v>186</v>
      </c>
      <c r="G42" s="932" t="s">
        <v>186</v>
      </c>
      <c r="H42" s="927" t="s">
        <v>186</v>
      </c>
      <c r="I42" s="933" t="s">
        <v>186</v>
      </c>
    </row>
    <row r="43" spans="2:9" ht="9.75" customHeight="1">
      <c r="B43" s="912"/>
      <c r="C43" s="913"/>
      <c r="D43" s="914"/>
      <c r="E43" s="915"/>
      <c r="F43" s="916"/>
      <c r="G43" s="915"/>
      <c r="H43" s="916"/>
      <c r="I43" s="917"/>
    </row>
    <row r="44" spans="2:9" s="907" customFormat="1" ht="15" customHeight="1">
      <c r="B44" s="1576" t="s">
        <v>183</v>
      </c>
      <c r="C44" s="1577"/>
      <c r="D44" s="934">
        <f>SUM(D7-D25)</f>
        <v>837575170</v>
      </c>
      <c r="E44" s="935"/>
      <c r="F44" s="936">
        <f>SUM(F7-F25)</f>
        <v>791700789</v>
      </c>
      <c r="G44" s="935"/>
      <c r="H44" s="936">
        <f>SUM(H7-H25)</f>
        <v>996014448</v>
      </c>
      <c r="I44" s="937"/>
    </row>
    <row r="45" ht="12">
      <c r="B45" s="899" t="s">
        <v>187</v>
      </c>
    </row>
  </sheetData>
  <mergeCells count="4">
    <mergeCell ref="B7:C7"/>
    <mergeCell ref="B25:C25"/>
    <mergeCell ref="B5:C6"/>
    <mergeCell ref="B44:C4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BN70"/>
  <sheetViews>
    <sheetView workbookViewId="0" topLeftCell="A1">
      <selection activeCell="A1" sqref="A1"/>
    </sheetView>
  </sheetViews>
  <sheetFormatPr defaultColWidth="9.00390625" defaultRowHeight="13.5"/>
  <cols>
    <col min="1" max="1" width="3.00390625" style="739" customWidth="1"/>
    <col min="2" max="17" width="10.625" style="739" customWidth="1"/>
    <col min="18" max="18" width="12.00390625" style="739" customWidth="1"/>
    <col min="19" max="16384" width="10.625" style="739" customWidth="1"/>
  </cols>
  <sheetData>
    <row r="2" ht="14.25">
      <c r="B2" s="938" t="s">
        <v>233</v>
      </c>
    </row>
    <row r="3" spans="2:39" ht="12" thickBot="1">
      <c r="B3" s="939"/>
      <c r="C3" s="939"/>
      <c r="D3" s="939"/>
      <c r="E3" s="939"/>
      <c r="F3" s="939"/>
      <c r="G3" s="939"/>
      <c r="H3" s="939"/>
      <c r="I3" s="939"/>
      <c r="J3" s="939"/>
      <c r="K3" s="939"/>
      <c r="L3" s="939"/>
      <c r="M3" s="939"/>
      <c r="N3" s="939"/>
      <c r="O3" s="939"/>
      <c r="P3" s="939"/>
      <c r="Q3" s="940"/>
      <c r="R3" s="939"/>
      <c r="S3" s="939"/>
      <c r="T3" s="939" t="s">
        <v>206</v>
      </c>
      <c r="AM3" s="939" t="s">
        <v>206</v>
      </c>
    </row>
    <row r="4" spans="2:39" s="694" customFormat="1" ht="12.75" customHeight="1" thickTop="1">
      <c r="B4" s="1463" t="s">
        <v>784</v>
      </c>
      <c r="C4" s="702"/>
      <c r="D4" s="701"/>
      <c r="E4" s="941"/>
      <c r="F4" s="942" t="s">
        <v>207</v>
      </c>
      <c r="G4" s="943"/>
      <c r="H4" s="1486" t="s">
        <v>208</v>
      </c>
      <c r="I4" s="1578"/>
      <c r="J4" s="1578"/>
      <c r="K4" s="1578"/>
      <c r="L4" s="1578"/>
      <c r="M4" s="1578"/>
      <c r="N4" s="1578"/>
      <c r="O4" s="1578"/>
      <c r="P4" s="1578"/>
      <c r="Q4" s="1578"/>
      <c r="R4" s="1578"/>
      <c r="S4" s="1578"/>
      <c r="T4" s="1578"/>
      <c r="U4" s="1578"/>
      <c r="V4" s="1578"/>
      <c r="W4" s="1578"/>
      <c r="X4" s="1578"/>
      <c r="Y4" s="1579"/>
      <c r="Z4" s="1343" t="s">
        <v>209</v>
      </c>
      <c r="AA4" s="1344"/>
      <c r="AB4" s="1344"/>
      <c r="AC4" s="1344"/>
      <c r="AD4" s="1344"/>
      <c r="AE4" s="1344"/>
      <c r="AF4" s="1344"/>
      <c r="AG4" s="1344"/>
      <c r="AH4" s="1344"/>
      <c r="AI4" s="1344"/>
      <c r="AJ4" s="1344"/>
      <c r="AK4" s="1344"/>
      <c r="AL4" s="1344"/>
      <c r="AM4" s="1580"/>
    </row>
    <row r="5" spans="2:39" s="694" customFormat="1" ht="12.75" customHeight="1">
      <c r="B5" s="1484"/>
      <c r="C5" s="944" t="s">
        <v>189</v>
      </c>
      <c r="D5" s="709" t="s">
        <v>190</v>
      </c>
      <c r="E5" s="709" t="s">
        <v>191</v>
      </c>
      <c r="F5" s="709" t="s">
        <v>210</v>
      </c>
      <c r="G5" s="709" t="s">
        <v>211</v>
      </c>
      <c r="H5" s="945"/>
      <c r="I5" s="946"/>
      <c r="J5" s="947" t="s">
        <v>212</v>
      </c>
      <c r="K5" s="947" t="s">
        <v>192</v>
      </c>
      <c r="L5" s="947"/>
      <c r="M5" s="947" t="s">
        <v>193</v>
      </c>
      <c r="N5" s="947" t="s">
        <v>213</v>
      </c>
      <c r="O5" s="947"/>
      <c r="P5" s="947"/>
      <c r="Q5" s="946"/>
      <c r="R5" s="947" t="s">
        <v>194</v>
      </c>
      <c r="S5" s="947"/>
      <c r="T5" s="948"/>
      <c r="U5" s="949"/>
      <c r="V5" s="950"/>
      <c r="W5" s="950"/>
      <c r="X5" s="950"/>
      <c r="Y5" s="951"/>
      <c r="Z5" s="952"/>
      <c r="AA5" s="950"/>
      <c r="AB5" s="950"/>
      <c r="AC5" s="950"/>
      <c r="AD5" s="950"/>
      <c r="AE5" s="1581" t="s">
        <v>214</v>
      </c>
      <c r="AF5" s="950"/>
      <c r="AG5" s="950"/>
      <c r="AH5" s="950"/>
      <c r="AI5" s="950"/>
      <c r="AJ5" s="1581" t="s">
        <v>215</v>
      </c>
      <c r="AK5" s="950"/>
      <c r="AL5" s="953"/>
      <c r="AM5" s="1586" t="s">
        <v>216</v>
      </c>
    </row>
    <row r="6" spans="2:66" s="694" customFormat="1" ht="12.75" customHeight="1">
      <c r="B6" s="1484"/>
      <c r="C6" s="944" t="s">
        <v>217</v>
      </c>
      <c r="D6" s="709" t="s">
        <v>218</v>
      </c>
      <c r="E6" s="709" t="s">
        <v>195</v>
      </c>
      <c r="F6" s="709" t="s">
        <v>219</v>
      </c>
      <c r="G6" s="709" t="s">
        <v>220</v>
      </c>
      <c r="H6" s="709" t="s">
        <v>196</v>
      </c>
      <c r="I6" s="709" t="s">
        <v>197</v>
      </c>
      <c r="J6" s="709" t="s">
        <v>198</v>
      </c>
      <c r="K6" s="709"/>
      <c r="L6" s="709" t="s">
        <v>221</v>
      </c>
      <c r="M6" s="709" t="s">
        <v>199</v>
      </c>
      <c r="N6" s="709"/>
      <c r="O6" s="709" t="s">
        <v>222</v>
      </c>
      <c r="P6" s="709" t="s">
        <v>200</v>
      </c>
      <c r="Q6" s="709" t="s">
        <v>161</v>
      </c>
      <c r="R6" s="709" t="s">
        <v>223</v>
      </c>
      <c r="S6" s="709" t="s">
        <v>224</v>
      </c>
      <c r="T6" s="710" t="s">
        <v>225</v>
      </c>
      <c r="U6" s="954" t="s">
        <v>226</v>
      </c>
      <c r="V6" s="955" t="s">
        <v>164</v>
      </c>
      <c r="W6" s="955" t="s">
        <v>165</v>
      </c>
      <c r="X6" s="955" t="s">
        <v>166</v>
      </c>
      <c r="Y6" s="876" t="s">
        <v>201</v>
      </c>
      <c r="Z6" s="875" t="s">
        <v>169</v>
      </c>
      <c r="AA6" s="955" t="s">
        <v>170</v>
      </c>
      <c r="AB6" s="955" t="s">
        <v>171</v>
      </c>
      <c r="AC6" s="955" t="s">
        <v>202</v>
      </c>
      <c r="AD6" s="955" t="s">
        <v>173</v>
      </c>
      <c r="AE6" s="1582"/>
      <c r="AF6" s="955" t="s">
        <v>175</v>
      </c>
      <c r="AG6" s="955" t="s">
        <v>176</v>
      </c>
      <c r="AH6" s="955" t="s">
        <v>203</v>
      </c>
      <c r="AI6" s="955" t="s">
        <v>178</v>
      </c>
      <c r="AJ6" s="1584"/>
      <c r="AK6" s="955" t="s">
        <v>180</v>
      </c>
      <c r="AL6" s="955" t="s">
        <v>181</v>
      </c>
      <c r="AM6" s="158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row>
    <row r="7" spans="2:39" s="697" customFormat="1" ht="12.75" customHeight="1">
      <c r="B7" s="1460"/>
      <c r="C7" s="714"/>
      <c r="D7" s="713"/>
      <c r="E7" s="709" t="s">
        <v>227</v>
      </c>
      <c r="F7" s="956" t="s">
        <v>228</v>
      </c>
      <c r="G7" s="957"/>
      <c r="H7" s="713"/>
      <c r="I7" s="713"/>
      <c r="J7" s="956" t="s">
        <v>204</v>
      </c>
      <c r="K7" s="956" t="s">
        <v>205</v>
      </c>
      <c r="L7" s="956"/>
      <c r="M7" s="956" t="s">
        <v>204</v>
      </c>
      <c r="N7" s="956" t="s">
        <v>229</v>
      </c>
      <c r="O7" s="956"/>
      <c r="P7" s="958"/>
      <c r="Q7" s="713"/>
      <c r="R7" s="956" t="s">
        <v>230</v>
      </c>
      <c r="S7" s="956"/>
      <c r="T7" s="959"/>
      <c r="U7" s="713"/>
      <c r="V7" s="715"/>
      <c r="W7" s="715"/>
      <c r="X7" s="715"/>
      <c r="Y7" s="960"/>
      <c r="AA7" s="715"/>
      <c r="AB7" s="715"/>
      <c r="AC7" s="715"/>
      <c r="AD7" s="715"/>
      <c r="AE7" s="1583"/>
      <c r="AF7" s="715"/>
      <c r="AG7" s="715"/>
      <c r="AH7" s="715"/>
      <c r="AI7" s="715"/>
      <c r="AJ7" s="1585"/>
      <c r="AK7" s="715"/>
      <c r="AL7" s="715"/>
      <c r="AM7" s="1588"/>
    </row>
    <row r="8" spans="2:39" s="694" customFormat="1" ht="12.75" customHeight="1">
      <c r="B8" s="962" t="s">
        <v>231</v>
      </c>
      <c r="C8" s="963">
        <v>277234488</v>
      </c>
      <c r="D8" s="964">
        <v>269421551</v>
      </c>
      <c r="E8" s="964">
        <v>7812937</v>
      </c>
      <c r="F8" s="964">
        <v>185544</v>
      </c>
      <c r="G8" s="964">
        <v>7627393</v>
      </c>
      <c r="H8" s="964">
        <v>93160988</v>
      </c>
      <c r="I8" s="964">
        <v>3161464</v>
      </c>
      <c r="J8" s="964">
        <v>77018</v>
      </c>
      <c r="K8" s="964">
        <v>2266999</v>
      </c>
      <c r="L8" s="964">
        <v>71857142</v>
      </c>
      <c r="M8" s="964">
        <v>170146</v>
      </c>
      <c r="N8" s="964">
        <v>2515587</v>
      </c>
      <c r="O8" s="964">
        <v>4982702</v>
      </c>
      <c r="P8" s="964">
        <v>1160787</v>
      </c>
      <c r="Q8" s="965">
        <v>27859276</v>
      </c>
      <c r="R8" s="964">
        <v>42889</v>
      </c>
      <c r="S8" s="964">
        <v>17362037</v>
      </c>
      <c r="T8" s="964">
        <v>3232291</v>
      </c>
      <c r="U8" s="966">
        <v>442632</v>
      </c>
      <c r="V8" s="966">
        <v>4646016</v>
      </c>
      <c r="W8" s="966">
        <v>5800080</v>
      </c>
      <c r="X8" s="966">
        <v>11505634</v>
      </c>
      <c r="Y8" s="966">
        <v>26990800</v>
      </c>
      <c r="Z8" s="966">
        <v>4742379</v>
      </c>
      <c r="AA8" s="966">
        <v>35874691</v>
      </c>
      <c r="AB8" s="966">
        <v>35017781</v>
      </c>
      <c r="AC8" s="966">
        <v>18978982</v>
      </c>
      <c r="AD8" s="966">
        <v>1382263</v>
      </c>
      <c r="AE8" s="966">
        <v>24532811</v>
      </c>
      <c r="AF8" s="966">
        <v>9942483</v>
      </c>
      <c r="AG8" s="966">
        <v>46216389</v>
      </c>
      <c r="AH8" s="966">
        <v>10197235</v>
      </c>
      <c r="AI8" s="966">
        <v>51141075</v>
      </c>
      <c r="AJ8" s="966">
        <v>1962618</v>
      </c>
      <c r="AK8" s="966">
        <v>29038786</v>
      </c>
      <c r="AL8" s="966">
        <v>394058</v>
      </c>
      <c r="AM8" s="967" t="s">
        <v>186</v>
      </c>
    </row>
    <row r="9" spans="2:39" s="694" customFormat="1" ht="12.75" customHeight="1">
      <c r="B9" s="962"/>
      <c r="C9" s="968"/>
      <c r="D9" s="969"/>
      <c r="E9" s="969"/>
      <c r="F9" s="969"/>
      <c r="G9" s="969"/>
      <c r="H9" s="969"/>
      <c r="I9" s="969"/>
      <c r="J9" s="969"/>
      <c r="K9" s="969"/>
      <c r="L9" s="969"/>
      <c r="M9" s="969"/>
      <c r="N9" s="969"/>
      <c r="O9" s="969"/>
      <c r="P9" s="969"/>
      <c r="Q9" s="697"/>
      <c r="R9" s="969"/>
      <c r="S9" s="969"/>
      <c r="T9" s="969"/>
      <c r="U9" s="970"/>
      <c r="V9" s="970"/>
      <c r="W9" s="970"/>
      <c r="X9" s="970"/>
      <c r="Y9" s="970"/>
      <c r="Z9" s="970"/>
      <c r="AA9" s="970"/>
      <c r="AB9" s="970"/>
      <c r="AC9" s="970"/>
      <c r="AD9" s="970"/>
      <c r="AE9" s="970"/>
      <c r="AF9" s="970"/>
      <c r="AG9" s="970"/>
      <c r="AH9" s="970"/>
      <c r="AI9" s="970"/>
      <c r="AJ9" s="970"/>
      <c r="AK9" s="970"/>
      <c r="AL9" s="970"/>
      <c r="AM9" s="971"/>
    </row>
    <row r="10" spans="2:39" s="972" customFormat="1" ht="12.75" customHeight="1">
      <c r="B10" s="973">
        <v>61</v>
      </c>
      <c r="C10" s="974">
        <f aca="true" t="shared" si="0" ref="C10:AL10">SUM(C12+C14)</f>
        <v>287619279</v>
      </c>
      <c r="D10" s="975">
        <f t="shared" si="0"/>
        <v>278863507</v>
      </c>
      <c r="E10" s="975">
        <f t="shared" si="0"/>
        <v>8755772</v>
      </c>
      <c r="F10" s="975">
        <f t="shared" si="0"/>
        <v>179468</v>
      </c>
      <c r="G10" s="975">
        <f t="shared" si="0"/>
        <v>8576304</v>
      </c>
      <c r="H10" s="975">
        <f t="shared" si="0"/>
        <v>98980073</v>
      </c>
      <c r="I10" s="975">
        <f t="shared" si="0"/>
        <v>3336747</v>
      </c>
      <c r="J10" s="975">
        <f t="shared" si="0"/>
        <v>86419</v>
      </c>
      <c r="K10" s="975">
        <f t="shared" si="0"/>
        <v>2369954</v>
      </c>
      <c r="L10" s="975">
        <f t="shared" si="0"/>
        <v>77296116</v>
      </c>
      <c r="M10" s="975">
        <f t="shared" si="0"/>
        <v>148870</v>
      </c>
      <c r="N10" s="975">
        <f t="shared" si="0"/>
        <v>2585206</v>
      </c>
      <c r="O10" s="975">
        <f t="shared" si="0"/>
        <v>5241418</v>
      </c>
      <c r="P10" s="975">
        <f t="shared" si="0"/>
        <v>1140936</v>
      </c>
      <c r="Q10" s="975">
        <f t="shared" si="0"/>
        <v>26219539</v>
      </c>
      <c r="R10" s="975">
        <f t="shared" si="0"/>
        <v>52362</v>
      </c>
      <c r="S10" s="975">
        <f t="shared" si="0"/>
        <v>16077280</v>
      </c>
      <c r="T10" s="975">
        <f t="shared" si="0"/>
        <v>2861459</v>
      </c>
      <c r="U10" s="976">
        <f t="shared" si="0"/>
        <v>551211.4363</v>
      </c>
      <c r="V10" s="976">
        <f t="shared" si="0"/>
        <v>3771936</v>
      </c>
      <c r="W10" s="976">
        <f t="shared" si="0"/>
        <v>7061856</v>
      </c>
      <c r="X10" s="976">
        <f t="shared" si="0"/>
        <v>12078897</v>
      </c>
      <c r="Y10" s="976">
        <f t="shared" si="0"/>
        <v>27759000</v>
      </c>
      <c r="Z10" s="975">
        <f t="shared" si="0"/>
        <v>5060100</v>
      </c>
      <c r="AA10" s="976">
        <f t="shared" si="0"/>
        <v>37761584</v>
      </c>
      <c r="AB10" s="975">
        <f t="shared" si="0"/>
        <v>36070844</v>
      </c>
      <c r="AC10" s="975">
        <f t="shared" si="0"/>
        <v>21092666</v>
      </c>
      <c r="AD10" s="975">
        <f t="shared" si="0"/>
        <v>1594026</v>
      </c>
      <c r="AE10" s="976">
        <f t="shared" si="0"/>
        <v>23021307</v>
      </c>
      <c r="AF10" s="976">
        <f t="shared" si="0"/>
        <v>10929485</v>
      </c>
      <c r="AG10" s="976">
        <f t="shared" si="0"/>
        <v>46815845</v>
      </c>
      <c r="AH10" s="975">
        <f t="shared" si="0"/>
        <v>10999874</v>
      </c>
      <c r="AI10" s="976">
        <f t="shared" si="0"/>
        <v>50781212</v>
      </c>
      <c r="AJ10" s="975">
        <f t="shared" si="0"/>
        <v>2678187</v>
      </c>
      <c r="AK10" s="976">
        <f t="shared" si="0"/>
        <v>31898977</v>
      </c>
      <c r="AL10" s="975">
        <f t="shared" si="0"/>
        <v>159400</v>
      </c>
      <c r="AM10" s="977" t="s">
        <v>186</v>
      </c>
    </row>
    <row r="11" spans="2:39" s="694" customFormat="1" ht="12.75" customHeight="1">
      <c r="B11" s="978"/>
      <c r="C11" s="979"/>
      <c r="D11" s="980"/>
      <c r="E11" s="975"/>
      <c r="F11" s="980"/>
      <c r="G11" s="975"/>
      <c r="H11" s="980"/>
      <c r="I11" s="980"/>
      <c r="J11" s="980"/>
      <c r="K11" s="980"/>
      <c r="L11" s="980"/>
      <c r="M11" s="980"/>
      <c r="N11" s="980"/>
      <c r="O11" s="980"/>
      <c r="P11" s="980"/>
      <c r="Q11" s="981"/>
      <c r="R11" s="980"/>
      <c r="S11" s="980"/>
      <c r="T11" s="980"/>
      <c r="U11" s="970"/>
      <c r="V11" s="970"/>
      <c r="W11" s="970"/>
      <c r="X11" s="970"/>
      <c r="Y11" s="970"/>
      <c r="Z11" s="970"/>
      <c r="AA11" s="970"/>
      <c r="AB11" s="970"/>
      <c r="AC11" s="970"/>
      <c r="AD11" s="970"/>
      <c r="AE11" s="970"/>
      <c r="AF11" s="970"/>
      <c r="AG11" s="970"/>
      <c r="AH11" s="970"/>
      <c r="AI11" s="970"/>
      <c r="AJ11" s="970"/>
      <c r="AK11" s="970"/>
      <c r="AL11" s="970"/>
      <c r="AM11" s="971"/>
    </row>
    <row r="12" spans="2:39" s="972" customFormat="1" ht="12.75" customHeight="1">
      <c r="B12" s="973" t="s">
        <v>672</v>
      </c>
      <c r="C12" s="974">
        <f>SUM(C16:C30)</f>
        <v>185262891</v>
      </c>
      <c r="D12" s="975">
        <f>SUM(D16:D30)</f>
        <v>179205762</v>
      </c>
      <c r="E12" s="975">
        <f>SUM(C12-D12)</f>
        <v>6057129</v>
      </c>
      <c r="F12" s="975">
        <f>SUM(F16:F30)</f>
        <v>173478</v>
      </c>
      <c r="G12" s="975">
        <f>SUM(E12-F12)</f>
        <v>5883651</v>
      </c>
      <c r="H12" s="975">
        <f aca="true" t="shared" si="1" ref="H12:AL12">SUM(H16:H30)</f>
        <v>79025935</v>
      </c>
      <c r="I12" s="975">
        <f t="shared" si="1"/>
        <v>1991617</v>
      </c>
      <c r="J12" s="975">
        <f t="shared" si="1"/>
        <v>62396</v>
      </c>
      <c r="K12" s="975">
        <f t="shared" si="1"/>
        <v>1391835</v>
      </c>
      <c r="L12" s="975">
        <f t="shared" si="1"/>
        <v>34596158</v>
      </c>
      <c r="M12" s="975">
        <f t="shared" si="1"/>
        <v>130372</v>
      </c>
      <c r="N12" s="975">
        <f t="shared" si="1"/>
        <v>1862406</v>
      </c>
      <c r="O12" s="975">
        <f t="shared" si="1"/>
        <v>3381197</v>
      </c>
      <c r="P12" s="975">
        <f t="shared" si="1"/>
        <v>870373</v>
      </c>
      <c r="Q12" s="975">
        <f t="shared" si="1"/>
        <v>18703543</v>
      </c>
      <c r="R12" s="975">
        <f t="shared" si="1"/>
        <v>52362</v>
      </c>
      <c r="S12" s="975">
        <f t="shared" si="1"/>
        <v>8331864</v>
      </c>
      <c r="T12" s="975">
        <f t="shared" si="1"/>
        <v>1859108</v>
      </c>
      <c r="U12" s="976">
        <f t="shared" si="1"/>
        <v>302369.4363</v>
      </c>
      <c r="V12" s="976">
        <f t="shared" si="1"/>
        <v>1867794</v>
      </c>
      <c r="W12" s="976">
        <f t="shared" si="1"/>
        <v>4627362</v>
      </c>
      <c r="X12" s="976">
        <f t="shared" si="1"/>
        <v>9575000</v>
      </c>
      <c r="Y12" s="976">
        <f t="shared" si="1"/>
        <v>16631200</v>
      </c>
      <c r="Z12" s="976">
        <f t="shared" si="1"/>
        <v>2820983</v>
      </c>
      <c r="AA12" s="976">
        <f t="shared" si="1"/>
        <v>22676447</v>
      </c>
      <c r="AB12" s="975">
        <f t="shared" si="1"/>
        <v>27111947</v>
      </c>
      <c r="AC12" s="976">
        <f t="shared" si="1"/>
        <v>15165654</v>
      </c>
      <c r="AD12" s="975">
        <f t="shared" si="1"/>
        <v>1445580</v>
      </c>
      <c r="AE12" s="975">
        <f t="shared" si="1"/>
        <v>10806030</v>
      </c>
      <c r="AF12" s="975">
        <f t="shared" si="1"/>
        <v>8052814</v>
      </c>
      <c r="AG12" s="975">
        <f t="shared" si="1"/>
        <v>33597822</v>
      </c>
      <c r="AH12" s="975">
        <f t="shared" si="1"/>
        <v>7023977</v>
      </c>
      <c r="AI12" s="975">
        <f t="shared" si="1"/>
        <v>31090802</v>
      </c>
      <c r="AJ12" s="976">
        <f t="shared" si="1"/>
        <v>948365</v>
      </c>
      <c r="AK12" s="975">
        <f t="shared" si="1"/>
        <v>18424595</v>
      </c>
      <c r="AL12" s="976">
        <f t="shared" si="1"/>
        <v>40746</v>
      </c>
      <c r="AM12" s="977" t="s">
        <v>186</v>
      </c>
    </row>
    <row r="13" spans="2:39" s="694" customFormat="1" ht="12.75" customHeight="1">
      <c r="B13" s="978"/>
      <c r="C13" s="979"/>
      <c r="D13" s="980"/>
      <c r="E13" s="975"/>
      <c r="F13" s="980"/>
      <c r="G13" s="975"/>
      <c r="H13" s="980"/>
      <c r="I13" s="980"/>
      <c r="J13" s="980"/>
      <c r="K13" s="980"/>
      <c r="L13" s="980"/>
      <c r="M13" s="980"/>
      <c r="N13" s="980"/>
      <c r="O13" s="980"/>
      <c r="P13" s="980"/>
      <c r="Q13" s="981"/>
      <c r="R13" s="980"/>
      <c r="S13" s="980"/>
      <c r="T13" s="980"/>
      <c r="U13" s="970"/>
      <c r="V13" s="970"/>
      <c r="W13" s="970"/>
      <c r="X13" s="970"/>
      <c r="Y13" s="970"/>
      <c r="Z13" s="970"/>
      <c r="AA13" s="970"/>
      <c r="AB13" s="970"/>
      <c r="AC13" s="970"/>
      <c r="AD13" s="970"/>
      <c r="AE13" s="970"/>
      <c r="AF13" s="970"/>
      <c r="AG13" s="970"/>
      <c r="AH13" s="970"/>
      <c r="AI13" s="970"/>
      <c r="AJ13" s="970"/>
      <c r="AK13" s="970"/>
      <c r="AL13" s="970"/>
      <c r="AM13" s="971"/>
    </row>
    <row r="14" spans="2:39" s="972" customFormat="1" ht="12.75" customHeight="1">
      <c r="B14" s="973" t="s">
        <v>674</v>
      </c>
      <c r="C14" s="974">
        <f>SUM(C32:C65)</f>
        <v>102356388</v>
      </c>
      <c r="D14" s="975">
        <f>SUM(D32:D65)</f>
        <v>99657745</v>
      </c>
      <c r="E14" s="975">
        <f>SUM(C14-D14)</f>
        <v>2698643</v>
      </c>
      <c r="F14" s="975">
        <f>SUM(F32:F65)</f>
        <v>5990</v>
      </c>
      <c r="G14" s="975">
        <f>SUM(E14-F14)</f>
        <v>2692653</v>
      </c>
      <c r="H14" s="975">
        <f aca="true" t="shared" si="2" ref="H14:Q14">SUM(H32:H65)</f>
        <v>19954138</v>
      </c>
      <c r="I14" s="975">
        <f t="shared" si="2"/>
        <v>1345130</v>
      </c>
      <c r="J14" s="975">
        <f t="shared" si="2"/>
        <v>24023</v>
      </c>
      <c r="K14" s="975">
        <f t="shared" si="2"/>
        <v>978119</v>
      </c>
      <c r="L14" s="975">
        <f t="shared" si="2"/>
        <v>42699958</v>
      </c>
      <c r="M14" s="975">
        <f t="shared" si="2"/>
        <v>18498</v>
      </c>
      <c r="N14" s="975">
        <f t="shared" si="2"/>
        <v>722800</v>
      </c>
      <c r="O14" s="975">
        <f t="shared" si="2"/>
        <v>1860221</v>
      </c>
      <c r="P14" s="975">
        <f t="shared" si="2"/>
        <v>270563</v>
      </c>
      <c r="Q14" s="975">
        <f t="shared" si="2"/>
        <v>7515996</v>
      </c>
      <c r="R14" s="982">
        <v>0</v>
      </c>
      <c r="S14" s="975">
        <f aca="true" t="shared" si="3" ref="S14:AI14">SUM(S32:S65)</f>
        <v>7745416</v>
      </c>
      <c r="T14" s="975">
        <f t="shared" si="3"/>
        <v>1002351</v>
      </c>
      <c r="U14" s="976">
        <f t="shared" si="3"/>
        <v>248842</v>
      </c>
      <c r="V14" s="976">
        <f t="shared" si="3"/>
        <v>1904142</v>
      </c>
      <c r="W14" s="976">
        <f t="shared" si="3"/>
        <v>2434494</v>
      </c>
      <c r="X14" s="976">
        <f t="shared" si="3"/>
        <v>2503897</v>
      </c>
      <c r="Y14" s="976">
        <f t="shared" si="3"/>
        <v>11127800</v>
      </c>
      <c r="Z14" s="976">
        <f t="shared" si="3"/>
        <v>2239117</v>
      </c>
      <c r="AA14" s="976">
        <f t="shared" si="3"/>
        <v>15085137</v>
      </c>
      <c r="AB14" s="976">
        <f t="shared" si="3"/>
        <v>8958897</v>
      </c>
      <c r="AC14" s="976">
        <f t="shared" si="3"/>
        <v>5927012</v>
      </c>
      <c r="AD14" s="976">
        <f t="shared" si="3"/>
        <v>148446</v>
      </c>
      <c r="AE14" s="976">
        <f t="shared" si="3"/>
        <v>12215277</v>
      </c>
      <c r="AF14" s="976">
        <f t="shared" si="3"/>
        <v>2876671</v>
      </c>
      <c r="AG14" s="976">
        <f t="shared" si="3"/>
        <v>13218023</v>
      </c>
      <c r="AH14" s="975">
        <f t="shared" si="3"/>
        <v>3975897</v>
      </c>
      <c r="AI14" s="976">
        <f t="shared" si="3"/>
        <v>19690410</v>
      </c>
      <c r="AJ14" s="976">
        <v>1729822</v>
      </c>
      <c r="AK14" s="976">
        <f>SUM(AK32:AK65)</f>
        <v>13474382</v>
      </c>
      <c r="AL14" s="976">
        <f>SUM(AL32:AL65)</f>
        <v>118654</v>
      </c>
      <c r="AM14" s="977" t="s">
        <v>186</v>
      </c>
    </row>
    <row r="15" spans="2:39" s="694" customFormat="1" ht="12.75" customHeight="1">
      <c r="B15" s="962"/>
      <c r="C15" s="968"/>
      <c r="D15" s="969"/>
      <c r="E15" s="969"/>
      <c r="F15" s="969"/>
      <c r="G15" s="969"/>
      <c r="H15" s="969"/>
      <c r="I15" s="969"/>
      <c r="J15" s="969"/>
      <c r="K15" s="969"/>
      <c r="L15" s="969"/>
      <c r="M15" s="969"/>
      <c r="N15" s="969"/>
      <c r="O15" s="969"/>
      <c r="P15" s="969"/>
      <c r="Q15" s="697"/>
      <c r="R15" s="969"/>
      <c r="S15" s="969"/>
      <c r="T15" s="969"/>
      <c r="U15" s="970"/>
      <c r="V15" s="970"/>
      <c r="W15" s="970"/>
      <c r="X15" s="970"/>
      <c r="Y15" s="970"/>
      <c r="Z15" s="970"/>
      <c r="AA15" s="970"/>
      <c r="AB15" s="970"/>
      <c r="AC15" s="970"/>
      <c r="AD15" s="970"/>
      <c r="AE15" s="970"/>
      <c r="AF15" s="970"/>
      <c r="AG15" s="970"/>
      <c r="AH15" s="970"/>
      <c r="AI15" s="970"/>
      <c r="AJ15" s="970"/>
      <c r="AK15" s="970"/>
      <c r="AL15" s="970"/>
      <c r="AM15" s="971"/>
    </row>
    <row r="16" spans="2:39" s="694" customFormat="1" ht="12.75" customHeight="1">
      <c r="B16" s="962" t="s">
        <v>686</v>
      </c>
      <c r="C16" s="968">
        <v>46824203</v>
      </c>
      <c r="D16" s="969">
        <v>45520797</v>
      </c>
      <c r="E16" s="969">
        <v>1303406</v>
      </c>
      <c r="F16" s="969">
        <v>10506</v>
      </c>
      <c r="G16" s="969">
        <v>1292900</v>
      </c>
      <c r="H16" s="969">
        <v>26245636</v>
      </c>
      <c r="I16" s="969">
        <v>464062</v>
      </c>
      <c r="J16" s="969">
        <v>5977</v>
      </c>
      <c r="K16" s="969">
        <v>336707</v>
      </c>
      <c r="L16" s="969">
        <v>3481215</v>
      </c>
      <c r="M16" s="969">
        <v>41725</v>
      </c>
      <c r="N16" s="969">
        <v>277159</v>
      </c>
      <c r="O16" s="969">
        <v>886933</v>
      </c>
      <c r="P16" s="697">
        <v>227387</v>
      </c>
      <c r="Q16" s="969">
        <v>4570577</v>
      </c>
      <c r="R16" s="969" t="s">
        <v>186</v>
      </c>
      <c r="S16" s="969">
        <v>1384752</v>
      </c>
      <c r="T16" s="969">
        <v>284201</v>
      </c>
      <c r="U16" s="970">
        <v>102937</v>
      </c>
      <c r="V16" s="970">
        <v>868926</v>
      </c>
      <c r="W16" s="970">
        <v>1159035</v>
      </c>
      <c r="X16" s="970">
        <v>2923274</v>
      </c>
      <c r="Y16" s="970">
        <v>3563700</v>
      </c>
      <c r="Z16" s="970">
        <v>505235</v>
      </c>
      <c r="AA16" s="970">
        <v>5343954</v>
      </c>
      <c r="AB16" s="970">
        <v>6027196</v>
      </c>
      <c r="AC16" s="970">
        <v>4105445</v>
      </c>
      <c r="AD16" s="970">
        <v>372140</v>
      </c>
      <c r="AE16" s="970">
        <v>1640732</v>
      </c>
      <c r="AF16" s="970">
        <v>2826656</v>
      </c>
      <c r="AG16" s="970">
        <v>8475849</v>
      </c>
      <c r="AH16" s="970">
        <v>1442498</v>
      </c>
      <c r="AI16" s="970">
        <v>10403322</v>
      </c>
      <c r="AJ16" s="970">
        <v>105427</v>
      </c>
      <c r="AK16" s="970">
        <v>4272343</v>
      </c>
      <c r="AL16" s="970" t="s">
        <v>186</v>
      </c>
      <c r="AM16" s="971" t="s">
        <v>186</v>
      </c>
    </row>
    <row r="17" spans="2:39" s="694" customFormat="1" ht="12.75" customHeight="1">
      <c r="B17" s="962" t="s">
        <v>688</v>
      </c>
      <c r="C17" s="968">
        <v>19007732</v>
      </c>
      <c r="D17" s="969">
        <v>18327274</v>
      </c>
      <c r="E17" s="969">
        <v>680458</v>
      </c>
      <c r="F17" s="969">
        <v>49510</v>
      </c>
      <c r="G17" s="969">
        <v>630948</v>
      </c>
      <c r="H17" s="969">
        <v>7491117</v>
      </c>
      <c r="I17" s="969">
        <v>184771</v>
      </c>
      <c r="J17" s="969" t="s">
        <v>186</v>
      </c>
      <c r="K17" s="969">
        <v>134072</v>
      </c>
      <c r="L17" s="969">
        <v>3931715</v>
      </c>
      <c r="M17" s="969">
        <v>15334</v>
      </c>
      <c r="N17" s="969">
        <v>183247</v>
      </c>
      <c r="O17" s="969">
        <v>284365</v>
      </c>
      <c r="P17" s="697">
        <v>69396</v>
      </c>
      <c r="Q17" s="969">
        <v>2093772</v>
      </c>
      <c r="R17" s="969" t="s">
        <v>186</v>
      </c>
      <c r="S17" s="969">
        <v>722871</v>
      </c>
      <c r="T17" s="969">
        <v>66060</v>
      </c>
      <c r="U17" s="970">
        <v>22492</v>
      </c>
      <c r="V17" s="970">
        <v>242458</v>
      </c>
      <c r="W17" s="970">
        <v>213916</v>
      </c>
      <c r="X17" s="970">
        <v>1174846</v>
      </c>
      <c r="Y17" s="970">
        <v>2177300</v>
      </c>
      <c r="Z17" s="970">
        <v>232312</v>
      </c>
      <c r="AA17" s="970">
        <v>2107990</v>
      </c>
      <c r="AB17" s="970">
        <v>3287532</v>
      </c>
      <c r="AC17" s="970">
        <v>1565642</v>
      </c>
      <c r="AD17" s="970">
        <v>102040</v>
      </c>
      <c r="AE17" s="970">
        <v>725397</v>
      </c>
      <c r="AF17" s="970">
        <v>1128417</v>
      </c>
      <c r="AG17" s="970">
        <v>4178735</v>
      </c>
      <c r="AH17" s="970">
        <v>624519</v>
      </c>
      <c r="AI17" s="970">
        <v>2747464</v>
      </c>
      <c r="AJ17" s="970">
        <v>147510</v>
      </c>
      <c r="AK17" s="970">
        <v>1479716</v>
      </c>
      <c r="AL17" s="970" t="s">
        <v>186</v>
      </c>
      <c r="AM17" s="971" t="s">
        <v>186</v>
      </c>
    </row>
    <row r="18" spans="2:39" s="694" customFormat="1" ht="12.75" customHeight="1">
      <c r="B18" s="962" t="s">
        <v>689</v>
      </c>
      <c r="C18" s="968">
        <v>21944156</v>
      </c>
      <c r="D18" s="969">
        <v>21469061</v>
      </c>
      <c r="E18" s="969">
        <v>475095</v>
      </c>
      <c r="F18" s="969">
        <v>0</v>
      </c>
      <c r="G18" s="969">
        <v>475095</v>
      </c>
      <c r="H18" s="969">
        <v>8237701</v>
      </c>
      <c r="I18" s="969">
        <v>209373</v>
      </c>
      <c r="J18" s="969">
        <v>13186</v>
      </c>
      <c r="K18" s="969">
        <v>151978</v>
      </c>
      <c r="L18" s="969">
        <v>4112109</v>
      </c>
      <c r="M18" s="969">
        <v>15883</v>
      </c>
      <c r="N18" s="969">
        <v>282386</v>
      </c>
      <c r="O18" s="969">
        <v>297373</v>
      </c>
      <c r="P18" s="697">
        <v>98915</v>
      </c>
      <c r="Q18" s="969">
        <v>2321031</v>
      </c>
      <c r="R18" s="969" t="s">
        <v>186</v>
      </c>
      <c r="S18" s="969">
        <v>1521151</v>
      </c>
      <c r="T18" s="969">
        <v>236200</v>
      </c>
      <c r="U18" s="970">
        <v>27125</v>
      </c>
      <c r="V18" s="970">
        <v>25375</v>
      </c>
      <c r="W18" s="970">
        <v>397878</v>
      </c>
      <c r="X18" s="970">
        <v>1439992</v>
      </c>
      <c r="Y18" s="970">
        <v>2556500</v>
      </c>
      <c r="Z18" s="970">
        <v>277313</v>
      </c>
      <c r="AA18" s="970">
        <v>2295154</v>
      </c>
      <c r="AB18" s="970">
        <v>3192168</v>
      </c>
      <c r="AC18" s="970">
        <v>2715985</v>
      </c>
      <c r="AD18" s="970">
        <v>262205</v>
      </c>
      <c r="AE18" s="970">
        <v>1521509</v>
      </c>
      <c r="AF18" s="970">
        <v>554387</v>
      </c>
      <c r="AG18" s="970">
        <v>4104516</v>
      </c>
      <c r="AH18" s="970">
        <v>956493</v>
      </c>
      <c r="AI18" s="970">
        <v>3502673</v>
      </c>
      <c r="AJ18" s="970">
        <v>21630</v>
      </c>
      <c r="AK18" s="970">
        <v>2065028</v>
      </c>
      <c r="AL18" s="970" t="s">
        <v>186</v>
      </c>
      <c r="AM18" s="971" t="s">
        <v>186</v>
      </c>
    </row>
    <row r="19" spans="2:39" s="694" customFormat="1" ht="12.75" customHeight="1">
      <c r="B19" s="962" t="s">
        <v>691</v>
      </c>
      <c r="C19" s="968">
        <v>21587462</v>
      </c>
      <c r="D19" s="969">
        <v>20657002</v>
      </c>
      <c r="E19" s="969">
        <v>930460</v>
      </c>
      <c r="F19" s="969">
        <v>50623</v>
      </c>
      <c r="G19" s="969">
        <v>879837</v>
      </c>
      <c r="H19" s="969">
        <v>10584592</v>
      </c>
      <c r="I19" s="969">
        <v>230882</v>
      </c>
      <c r="J19" s="969">
        <v>13798</v>
      </c>
      <c r="K19" s="969">
        <v>155799</v>
      </c>
      <c r="L19" s="969">
        <v>2821973</v>
      </c>
      <c r="M19" s="969">
        <v>15654</v>
      </c>
      <c r="N19" s="969">
        <v>328621</v>
      </c>
      <c r="O19" s="969">
        <v>349358</v>
      </c>
      <c r="P19" s="697">
        <v>242173</v>
      </c>
      <c r="Q19" s="969">
        <v>2066458</v>
      </c>
      <c r="R19" s="969" t="s">
        <v>186</v>
      </c>
      <c r="S19" s="969">
        <v>723343</v>
      </c>
      <c r="T19" s="969">
        <v>252178</v>
      </c>
      <c r="U19" s="970">
        <v>14544</v>
      </c>
      <c r="V19" s="970">
        <v>152259</v>
      </c>
      <c r="W19" s="970">
        <v>1005916</v>
      </c>
      <c r="X19" s="970">
        <v>996814</v>
      </c>
      <c r="Y19" s="970">
        <v>1633100</v>
      </c>
      <c r="Z19" s="970">
        <v>298778</v>
      </c>
      <c r="AA19" s="970">
        <v>2920733</v>
      </c>
      <c r="AB19" s="970">
        <v>3175183</v>
      </c>
      <c r="AC19" s="970">
        <v>2276116</v>
      </c>
      <c r="AD19" s="970">
        <v>420018</v>
      </c>
      <c r="AE19" s="970">
        <v>1129698</v>
      </c>
      <c r="AF19" s="970">
        <v>1105856</v>
      </c>
      <c r="AG19" s="970">
        <v>2836015</v>
      </c>
      <c r="AH19" s="970">
        <v>742017</v>
      </c>
      <c r="AI19" s="970">
        <v>3848616</v>
      </c>
      <c r="AJ19" s="970" t="s">
        <v>186</v>
      </c>
      <c r="AK19" s="970">
        <v>1872968</v>
      </c>
      <c r="AL19" s="970">
        <v>31004</v>
      </c>
      <c r="AM19" s="971" t="s">
        <v>186</v>
      </c>
    </row>
    <row r="20" spans="2:39" s="694" customFormat="1" ht="12.75" customHeight="1">
      <c r="B20" s="962"/>
      <c r="C20" s="968"/>
      <c r="D20" s="969"/>
      <c r="E20" s="969"/>
      <c r="F20" s="969"/>
      <c r="G20" s="969"/>
      <c r="H20" s="969"/>
      <c r="I20" s="969"/>
      <c r="J20" s="969"/>
      <c r="K20" s="969"/>
      <c r="L20" s="969"/>
      <c r="M20" s="969"/>
      <c r="N20" s="969"/>
      <c r="O20" s="969"/>
      <c r="P20" s="969"/>
      <c r="Q20" s="697"/>
      <c r="R20" s="969"/>
      <c r="S20" s="969"/>
      <c r="T20" s="969"/>
      <c r="U20" s="970"/>
      <c r="V20" s="970"/>
      <c r="W20" s="970"/>
      <c r="X20" s="970"/>
      <c r="Y20" s="970"/>
      <c r="Z20" s="970"/>
      <c r="AA20" s="970"/>
      <c r="AB20" s="970"/>
      <c r="AC20" s="970"/>
      <c r="AD20" s="970"/>
      <c r="AE20" s="970"/>
      <c r="AF20" s="970"/>
      <c r="AG20" s="970"/>
      <c r="AH20" s="970"/>
      <c r="AI20" s="970"/>
      <c r="AJ20" s="970"/>
      <c r="AK20" s="970"/>
      <c r="AL20" s="970"/>
      <c r="AM20" s="971"/>
    </row>
    <row r="21" spans="2:39" s="694" customFormat="1" ht="12.75" customHeight="1">
      <c r="B21" s="962" t="s">
        <v>694</v>
      </c>
      <c r="C21" s="968">
        <v>8636150</v>
      </c>
      <c r="D21" s="969">
        <v>8219255</v>
      </c>
      <c r="E21" s="969">
        <v>416895</v>
      </c>
      <c r="F21" s="969">
        <v>0</v>
      </c>
      <c r="G21" s="969">
        <v>416895</v>
      </c>
      <c r="H21" s="969">
        <v>3481726</v>
      </c>
      <c r="I21" s="969">
        <v>88340</v>
      </c>
      <c r="J21" s="969" t="s">
        <v>186</v>
      </c>
      <c r="K21" s="969">
        <v>64054</v>
      </c>
      <c r="L21" s="969">
        <v>2022664</v>
      </c>
      <c r="M21" s="969">
        <v>6374</v>
      </c>
      <c r="N21" s="969">
        <v>86584</v>
      </c>
      <c r="O21" s="969">
        <v>157333</v>
      </c>
      <c r="P21" s="969">
        <v>35445</v>
      </c>
      <c r="Q21" s="969">
        <v>781324</v>
      </c>
      <c r="R21" s="969" t="s">
        <v>186</v>
      </c>
      <c r="S21" s="983">
        <v>554131</v>
      </c>
      <c r="T21" s="969">
        <v>56377</v>
      </c>
      <c r="U21" s="970">
        <v>524</v>
      </c>
      <c r="V21" s="970">
        <v>166499</v>
      </c>
      <c r="W21" s="970">
        <v>406064</v>
      </c>
      <c r="X21" s="970">
        <v>262811</v>
      </c>
      <c r="Y21" s="970">
        <v>465900</v>
      </c>
      <c r="Z21" s="970">
        <v>190201</v>
      </c>
      <c r="AA21" s="970">
        <v>1274230</v>
      </c>
      <c r="AB21" s="970">
        <v>1424007</v>
      </c>
      <c r="AC21" s="970">
        <v>540966</v>
      </c>
      <c r="AD21" s="970">
        <v>79630</v>
      </c>
      <c r="AE21" s="970">
        <v>873234</v>
      </c>
      <c r="AF21" s="970">
        <v>241908</v>
      </c>
      <c r="AG21" s="970">
        <v>1224981</v>
      </c>
      <c r="AH21" s="970">
        <v>351859</v>
      </c>
      <c r="AI21" s="970">
        <v>1057171</v>
      </c>
      <c r="AJ21" s="970">
        <v>48519</v>
      </c>
      <c r="AK21" s="970">
        <v>902807</v>
      </c>
      <c r="AL21" s="970">
        <v>9742</v>
      </c>
      <c r="AM21" s="971" t="s">
        <v>186</v>
      </c>
    </row>
    <row r="22" spans="2:39" s="694" customFormat="1" ht="12.75" customHeight="1">
      <c r="B22" s="962" t="s">
        <v>695</v>
      </c>
      <c r="C22" s="968">
        <v>8800172</v>
      </c>
      <c r="D22" s="969">
        <v>8500043</v>
      </c>
      <c r="E22" s="969">
        <v>300129</v>
      </c>
      <c r="F22" s="969">
        <v>0</v>
      </c>
      <c r="G22" s="969">
        <v>300129</v>
      </c>
      <c r="H22" s="969">
        <v>3196079</v>
      </c>
      <c r="I22" s="969">
        <v>86367</v>
      </c>
      <c r="J22" s="969" t="s">
        <v>186</v>
      </c>
      <c r="K22" s="969">
        <v>62763</v>
      </c>
      <c r="L22" s="969">
        <v>2273865</v>
      </c>
      <c r="M22" s="969">
        <v>4540</v>
      </c>
      <c r="N22" s="969">
        <v>54906</v>
      </c>
      <c r="O22" s="969">
        <v>199242</v>
      </c>
      <c r="P22" s="969">
        <v>23602</v>
      </c>
      <c r="Q22" s="969">
        <v>827525</v>
      </c>
      <c r="R22" s="969" t="s">
        <v>186</v>
      </c>
      <c r="S22" s="983">
        <v>459605</v>
      </c>
      <c r="T22" s="969">
        <v>60984</v>
      </c>
      <c r="U22" s="970">
        <v>6840.4363</v>
      </c>
      <c r="V22" s="970">
        <v>255636</v>
      </c>
      <c r="W22" s="970">
        <v>202310</v>
      </c>
      <c r="X22" s="970">
        <v>211308</v>
      </c>
      <c r="Y22" s="970">
        <v>874600</v>
      </c>
      <c r="Z22" s="970">
        <v>191208</v>
      </c>
      <c r="AA22" s="970">
        <v>1049013</v>
      </c>
      <c r="AB22" s="970">
        <v>1139491</v>
      </c>
      <c r="AC22" s="970">
        <v>439057</v>
      </c>
      <c r="AD22" s="970">
        <v>28821</v>
      </c>
      <c r="AE22" s="970">
        <v>632013</v>
      </c>
      <c r="AF22" s="970">
        <v>160956</v>
      </c>
      <c r="AG22" s="970">
        <v>1412881</v>
      </c>
      <c r="AH22" s="970">
        <v>322248</v>
      </c>
      <c r="AI22" s="970">
        <v>1948122</v>
      </c>
      <c r="AJ22" s="970">
        <v>105110</v>
      </c>
      <c r="AK22" s="970">
        <v>1071123</v>
      </c>
      <c r="AL22" s="970" t="s">
        <v>186</v>
      </c>
      <c r="AM22" s="971" t="s">
        <v>186</v>
      </c>
    </row>
    <row r="23" spans="2:39" s="694" customFormat="1" ht="12.75" customHeight="1">
      <c r="B23" s="962" t="s">
        <v>697</v>
      </c>
      <c r="C23" s="968">
        <v>7664226</v>
      </c>
      <c r="D23" s="969">
        <v>7310848</v>
      </c>
      <c r="E23" s="969">
        <v>353378</v>
      </c>
      <c r="F23" s="969">
        <v>3341</v>
      </c>
      <c r="G23" s="969">
        <v>350037</v>
      </c>
      <c r="H23" s="969">
        <v>2699473</v>
      </c>
      <c r="I23" s="969">
        <v>90839</v>
      </c>
      <c r="J23" s="969">
        <v>13179</v>
      </c>
      <c r="K23" s="969">
        <v>66001</v>
      </c>
      <c r="L23" s="969">
        <v>2336130</v>
      </c>
      <c r="M23" s="969">
        <v>6018</v>
      </c>
      <c r="N23" s="969">
        <v>26025</v>
      </c>
      <c r="O23" s="969">
        <v>167007</v>
      </c>
      <c r="P23" s="969">
        <v>32893</v>
      </c>
      <c r="Q23" s="969">
        <v>581442</v>
      </c>
      <c r="R23" s="969" t="s">
        <v>186</v>
      </c>
      <c r="S23" s="983">
        <v>334343</v>
      </c>
      <c r="T23" s="969">
        <v>26723</v>
      </c>
      <c r="U23" s="970">
        <v>4363</v>
      </c>
      <c r="V23" s="970" t="s">
        <v>186</v>
      </c>
      <c r="W23" s="970">
        <v>86876</v>
      </c>
      <c r="X23" s="970">
        <v>571714</v>
      </c>
      <c r="Y23" s="970">
        <v>621200</v>
      </c>
      <c r="Z23" s="970">
        <v>179380</v>
      </c>
      <c r="AA23" s="970">
        <v>1009917</v>
      </c>
      <c r="AB23" s="970">
        <v>1416797</v>
      </c>
      <c r="AC23" s="970">
        <v>459856</v>
      </c>
      <c r="AD23" s="970">
        <v>42404</v>
      </c>
      <c r="AE23" s="970">
        <v>498182</v>
      </c>
      <c r="AF23" s="970">
        <v>420476</v>
      </c>
      <c r="AG23" s="970">
        <v>1227303</v>
      </c>
      <c r="AH23" s="970">
        <v>396407</v>
      </c>
      <c r="AI23" s="970">
        <v>863308</v>
      </c>
      <c r="AJ23" s="970">
        <v>68748</v>
      </c>
      <c r="AK23" s="970">
        <v>728070</v>
      </c>
      <c r="AL23" s="970" t="s">
        <v>186</v>
      </c>
      <c r="AM23" s="971" t="s">
        <v>186</v>
      </c>
    </row>
    <row r="24" spans="2:39" s="694" customFormat="1" ht="13.5" customHeight="1">
      <c r="B24" s="962" t="s">
        <v>699</v>
      </c>
      <c r="C24" s="968">
        <v>6807190</v>
      </c>
      <c r="D24" s="969">
        <v>6645202</v>
      </c>
      <c r="E24" s="969">
        <v>161988</v>
      </c>
      <c r="F24" s="969">
        <v>0</v>
      </c>
      <c r="G24" s="969">
        <v>161988</v>
      </c>
      <c r="H24" s="969">
        <v>1944488</v>
      </c>
      <c r="I24" s="969">
        <v>74823</v>
      </c>
      <c r="J24" s="969" t="s">
        <v>186</v>
      </c>
      <c r="K24" s="969">
        <v>54383</v>
      </c>
      <c r="L24" s="969">
        <v>2247687</v>
      </c>
      <c r="M24" s="969">
        <v>2656</v>
      </c>
      <c r="N24" s="969">
        <v>31331</v>
      </c>
      <c r="O24" s="969">
        <v>245457</v>
      </c>
      <c r="P24" s="969">
        <v>18979</v>
      </c>
      <c r="Q24" s="969">
        <v>531367</v>
      </c>
      <c r="R24" s="969">
        <v>1312</v>
      </c>
      <c r="S24" s="697">
        <v>443465</v>
      </c>
      <c r="T24" s="969">
        <v>9357</v>
      </c>
      <c r="U24" s="970">
        <v>7443</v>
      </c>
      <c r="V24" s="970">
        <v>134</v>
      </c>
      <c r="W24" s="970">
        <v>162258</v>
      </c>
      <c r="X24" s="970">
        <v>474850</v>
      </c>
      <c r="Y24" s="970">
        <v>557200</v>
      </c>
      <c r="Z24" s="970">
        <v>163910</v>
      </c>
      <c r="AA24" s="970">
        <v>962869</v>
      </c>
      <c r="AB24" s="970">
        <v>903631</v>
      </c>
      <c r="AC24" s="970">
        <v>250339</v>
      </c>
      <c r="AD24" s="970">
        <v>18018</v>
      </c>
      <c r="AE24" s="970">
        <v>693083</v>
      </c>
      <c r="AF24" s="970">
        <v>544858</v>
      </c>
      <c r="AG24" s="970">
        <v>1065575</v>
      </c>
      <c r="AH24" s="970">
        <v>280505</v>
      </c>
      <c r="AI24" s="970">
        <v>750034</v>
      </c>
      <c r="AJ24" s="970">
        <v>122022</v>
      </c>
      <c r="AK24" s="970">
        <v>890358</v>
      </c>
      <c r="AL24" s="970" t="s">
        <v>186</v>
      </c>
      <c r="AM24" s="971" t="s">
        <v>186</v>
      </c>
    </row>
    <row r="25" spans="2:39" s="694" customFormat="1" ht="13.5" customHeight="1">
      <c r="B25" s="962"/>
      <c r="C25" s="968"/>
      <c r="D25" s="969"/>
      <c r="E25" s="969"/>
      <c r="F25" s="969"/>
      <c r="G25" s="969"/>
      <c r="H25" s="969"/>
      <c r="I25" s="969"/>
      <c r="J25" s="969"/>
      <c r="K25" s="969"/>
      <c r="L25" s="969"/>
      <c r="M25" s="969"/>
      <c r="N25" s="969"/>
      <c r="O25" s="969"/>
      <c r="P25" s="969"/>
      <c r="Q25" s="697"/>
      <c r="R25" s="969"/>
      <c r="S25" s="969"/>
      <c r="T25" s="969"/>
      <c r="U25" s="970"/>
      <c r="V25" s="970"/>
      <c r="W25" s="970"/>
      <c r="X25" s="970"/>
      <c r="Y25" s="970"/>
      <c r="Z25" s="970"/>
      <c r="AA25" s="970"/>
      <c r="AB25" s="970"/>
      <c r="AC25" s="970"/>
      <c r="AD25" s="970"/>
      <c r="AE25" s="970"/>
      <c r="AF25" s="970"/>
      <c r="AG25" s="970"/>
      <c r="AH25" s="970"/>
      <c r="AI25" s="970"/>
      <c r="AJ25" s="970"/>
      <c r="AK25" s="970"/>
      <c r="AL25" s="970"/>
      <c r="AM25" s="971"/>
    </row>
    <row r="26" spans="2:39" s="694" customFormat="1" ht="12.75" customHeight="1">
      <c r="B26" s="962" t="s">
        <v>702</v>
      </c>
      <c r="C26" s="968">
        <v>8565384</v>
      </c>
      <c r="D26" s="969">
        <v>8201506</v>
      </c>
      <c r="E26" s="969">
        <v>363878</v>
      </c>
      <c r="F26" s="969">
        <v>0</v>
      </c>
      <c r="G26" s="969">
        <v>363878</v>
      </c>
      <c r="H26" s="969">
        <v>2783635</v>
      </c>
      <c r="I26" s="969">
        <v>109962</v>
      </c>
      <c r="J26" s="969" t="s">
        <v>186</v>
      </c>
      <c r="K26" s="969">
        <v>79982</v>
      </c>
      <c r="L26" s="969">
        <v>2282524</v>
      </c>
      <c r="M26" s="969">
        <v>3748</v>
      </c>
      <c r="N26" s="969">
        <v>38566</v>
      </c>
      <c r="O26" s="969">
        <v>166320</v>
      </c>
      <c r="P26" s="969">
        <v>21981</v>
      </c>
      <c r="Q26" s="697">
        <v>850732</v>
      </c>
      <c r="R26" s="969" t="s">
        <v>186</v>
      </c>
      <c r="S26" s="969">
        <v>355642</v>
      </c>
      <c r="T26" s="969">
        <v>400524</v>
      </c>
      <c r="U26" s="970">
        <v>6276</v>
      </c>
      <c r="V26" s="970" t="s">
        <v>186</v>
      </c>
      <c r="W26" s="970">
        <v>272040</v>
      </c>
      <c r="X26" s="970">
        <v>437052</v>
      </c>
      <c r="Y26" s="970">
        <v>756400</v>
      </c>
      <c r="Z26" s="970">
        <v>142621</v>
      </c>
      <c r="AA26" s="970">
        <v>955268</v>
      </c>
      <c r="AB26" s="970">
        <v>1332714</v>
      </c>
      <c r="AC26" s="970">
        <v>475885</v>
      </c>
      <c r="AD26" s="970">
        <v>66098</v>
      </c>
      <c r="AE26" s="970">
        <v>730721</v>
      </c>
      <c r="AF26" s="970">
        <v>292365</v>
      </c>
      <c r="AG26" s="970">
        <v>1304243</v>
      </c>
      <c r="AH26" s="970">
        <v>283638</v>
      </c>
      <c r="AI26" s="970">
        <v>1153981</v>
      </c>
      <c r="AJ26" s="970">
        <v>48653</v>
      </c>
      <c r="AK26" s="970">
        <v>1415319</v>
      </c>
      <c r="AL26" s="970" t="s">
        <v>186</v>
      </c>
      <c r="AM26" s="971" t="s">
        <v>186</v>
      </c>
    </row>
    <row r="27" spans="2:39" s="694" customFormat="1" ht="12.75" customHeight="1">
      <c r="B27" s="962" t="s">
        <v>704</v>
      </c>
      <c r="C27" s="968">
        <v>11052828</v>
      </c>
      <c r="D27" s="969">
        <v>10685444</v>
      </c>
      <c r="E27" s="969">
        <v>367384</v>
      </c>
      <c r="F27" s="969">
        <v>0</v>
      </c>
      <c r="G27" s="969">
        <v>367384</v>
      </c>
      <c r="H27" s="969">
        <v>5114492</v>
      </c>
      <c r="I27" s="969">
        <v>123056</v>
      </c>
      <c r="J27" s="969">
        <v>16256</v>
      </c>
      <c r="K27" s="969">
        <v>84512</v>
      </c>
      <c r="L27" s="969">
        <v>1811316</v>
      </c>
      <c r="M27" s="969">
        <v>7587</v>
      </c>
      <c r="N27" s="969">
        <v>54011</v>
      </c>
      <c r="O27" s="969">
        <v>164875</v>
      </c>
      <c r="P27" s="969">
        <v>35888</v>
      </c>
      <c r="Q27" s="697">
        <v>1308540</v>
      </c>
      <c r="R27" s="969" t="s">
        <v>186</v>
      </c>
      <c r="S27" s="969">
        <v>562240</v>
      </c>
      <c r="T27" s="969">
        <v>111538</v>
      </c>
      <c r="U27" s="970">
        <v>21065</v>
      </c>
      <c r="V27" s="970">
        <v>2500</v>
      </c>
      <c r="W27" s="970">
        <v>250145</v>
      </c>
      <c r="X27" s="970">
        <v>219507</v>
      </c>
      <c r="Y27" s="970">
        <v>1165300</v>
      </c>
      <c r="Z27" s="970">
        <v>172084</v>
      </c>
      <c r="AA27" s="970">
        <v>1465920</v>
      </c>
      <c r="AB27" s="970">
        <v>1354309</v>
      </c>
      <c r="AC27" s="970">
        <v>532661</v>
      </c>
      <c r="AD27" s="970">
        <v>12857</v>
      </c>
      <c r="AE27" s="970">
        <v>671152</v>
      </c>
      <c r="AF27" s="970">
        <v>156268</v>
      </c>
      <c r="AG27" s="970">
        <v>2989256</v>
      </c>
      <c r="AH27" s="970">
        <v>627979</v>
      </c>
      <c r="AI27" s="970">
        <v>1585608</v>
      </c>
      <c r="AJ27" s="970">
        <v>8958</v>
      </c>
      <c r="AK27" s="970">
        <v>1108392</v>
      </c>
      <c r="AL27" s="970" t="s">
        <v>186</v>
      </c>
      <c r="AM27" s="971" t="s">
        <v>186</v>
      </c>
    </row>
    <row r="28" spans="2:39" s="694" customFormat="1" ht="12.75" customHeight="1">
      <c r="B28" s="962" t="s">
        <v>706</v>
      </c>
      <c r="C28" s="968">
        <v>9075588</v>
      </c>
      <c r="D28" s="969">
        <v>8934627</v>
      </c>
      <c r="E28" s="969">
        <v>140961</v>
      </c>
      <c r="F28" s="969">
        <v>4570</v>
      </c>
      <c r="G28" s="969">
        <v>136391</v>
      </c>
      <c r="H28" s="969">
        <v>3483417</v>
      </c>
      <c r="I28" s="969">
        <v>147964</v>
      </c>
      <c r="J28" s="969" t="s">
        <v>186</v>
      </c>
      <c r="K28" s="969">
        <v>69599</v>
      </c>
      <c r="L28" s="969">
        <v>1808915</v>
      </c>
      <c r="M28" s="969">
        <v>4609</v>
      </c>
      <c r="N28" s="969">
        <v>40655</v>
      </c>
      <c r="O28" s="969">
        <v>161989</v>
      </c>
      <c r="P28" s="969">
        <v>23500</v>
      </c>
      <c r="Q28" s="697">
        <v>1164366</v>
      </c>
      <c r="R28" s="969">
        <v>51050</v>
      </c>
      <c r="S28" s="969">
        <v>512448</v>
      </c>
      <c r="T28" s="969">
        <v>263638</v>
      </c>
      <c r="U28" s="970">
        <v>28450</v>
      </c>
      <c r="V28" s="970">
        <v>44938</v>
      </c>
      <c r="W28" s="970">
        <v>82575</v>
      </c>
      <c r="X28" s="970">
        <v>315675</v>
      </c>
      <c r="Y28" s="970">
        <v>871800</v>
      </c>
      <c r="Z28" s="970">
        <v>184498</v>
      </c>
      <c r="AA28" s="970">
        <v>1412276</v>
      </c>
      <c r="AB28" s="970">
        <v>1085443</v>
      </c>
      <c r="AC28" s="970">
        <v>503139</v>
      </c>
      <c r="AD28" s="970">
        <v>13413</v>
      </c>
      <c r="AE28" s="970">
        <v>516566</v>
      </c>
      <c r="AF28" s="970">
        <v>252777</v>
      </c>
      <c r="AG28" s="970">
        <v>2388465</v>
      </c>
      <c r="AH28" s="970">
        <v>381261</v>
      </c>
      <c r="AI28" s="970">
        <v>1186242</v>
      </c>
      <c r="AJ28" s="970">
        <v>13929</v>
      </c>
      <c r="AK28" s="970">
        <v>996618</v>
      </c>
      <c r="AL28" s="970" t="s">
        <v>186</v>
      </c>
      <c r="AM28" s="971" t="s">
        <v>186</v>
      </c>
    </row>
    <row r="29" spans="2:39" s="694" customFormat="1" ht="12.75" customHeight="1">
      <c r="B29" s="962" t="s">
        <v>708</v>
      </c>
      <c r="C29" s="968">
        <v>7175795</v>
      </c>
      <c r="D29" s="969">
        <v>6909719</v>
      </c>
      <c r="E29" s="969">
        <v>266076</v>
      </c>
      <c r="F29" s="969">
        <v>54928</v>
      </c>
      <c r="G29" s="969">
        <v>211148</v>
      </c>
      <c r="H29" s="969">
        <v>1306225</v>
      </c>
      <c r="I29" s="969">
        <v>83534</v>
      </c>
      <c r="J29" s="969" t="s">
        <v>186</v>
      </c>
      <c r="K29" s="969">
        <v>60950</v>
      </c>
      <c r="L29" s="969">
        <v>2869540</v>
      </c>
      <c r="M29" s="969">
        <v>1920</v>
      </c>
      <c r="N29" s="969">
        <v>375158</v>
      </c>
      <c r="O29" s="969">
        <v>178004</v>
      </c>
      <c r="P29" s="969">
        <v>16432</v>
      </c>
      <c r="Q29" s="697">
        <v>698471</v>
      </c>
      <c r="R29" s="969" t="s">
        <v>186</v>
      </c>
      <c r="S29" s="969">
        <v>461488</v>
      </c>
      <c r="T29" s="969">
        <v>46682</v>
      </c>
      <c r="U29" s="970">
        <v>56042</v>
      </c>
      <c r="V29" s="970">
        <v>7958</v>
      </c>
      <c r="W29" s="970">
        <v>169820</v>
      </c>
      <c r="X29" s="970">
        <v>188871</v>
      </c>
      <c r="Y29" s="970">
        <v>654700</v>
      </c>
      <c r="Z29" s="970">
        <v>124948</v>
      </c>
      <c r="AA29" s="970">
        <v>940003</v>
      </c>
      <c r="AB29" s="970">
        <v>1487400</v>
      </c>
      <c r="AC29" s="970">
        <v>496447</v>
      </c>
      <c r="AD29" s="970">
        <v>11046</v>
      </c>
      <c r="AE29" s="970">
        <v>748240</v>
      </c>
      <c r="AF29" s="970">
        <v>181238</v>
      </c>
      <c r="AG29" s="970">
        <v>970274</v>
      </c>
      <c r="AH29" s="970">
        <v>319975</v>
      </c>
      <c r="AI29" s="970">
        <v>734666</v>
      </c>
      <c r="AJ29" s="970">
        <v>145947</v>
      </c>
      <c r="AK29" s="970">
        <v>749535</v>
      </c>
      <c r="AL29" s="970" t="s">
        <v>186</v>
      </c>
      <c r="AM29" s="971" t="s">
        <v>186</v>
      </c>
    </row>
    <row r="30" spans="2:39" s="694" customFormat="1" ht="12.75" customHeight="1">
      <c r="B30" s="962" t="s">
        <v>709</v>
      </c>
      <c r="C30" s="968">
        <v>8122005</v>
      </c>
      <c r="D30" s="969">
        <v>7824984</v>
      </c>
      <c r="E30" s="969">
        <v>297021</v>
      </c>
      <c r="F30" s="969">
        <v>0</v>
      </c>
      <c r="G30" s="969">
        <v>297021</v>
      </c>
      <c r="H30" s="969">
        <v>2457354</v>
      </c>
      <c r="I30" s="969">
        <v>97644</v>
      </c>
      <c r="J30" s="969" t="s">
        <v>186</v>
      </c>
      <c r="K30" s="969">
        <v>71035</v>
      </c>
      <c r="L30" s="969">
        <v>2596505</v>
      </c>
      <c r="M30" s="969">
        <v>4324</v>
      </c>
      <c r="N30" s="969">
        <v>83757</v>
      </c>
      <c r="O30" s="969">
        <v>122941</v>
      </c>
      <c r="P30" s="969">
        <v>23782</v>
      </c>
      <c r="Q30" s="697">
        <v>907938</v>
      </c>
      <c r="R30" s="969" t="s">
        <v>186</v>
      </c>
      <c r="S30" s="969">
        <v>296385</v>
      </c>
      <c r="T30" s="969">
        <v>44646</v>
      </c>
      <c r="U30" s="970">
        <v>4268</v>
      </c>
      <c r="V30" s="970">
        <v>101111</v>
      </c>
      <c r="W30" s="970">
        <v>218529</v>
      </c>
      <c r="X30" s="970">
        <v>358286</v>
      </c>
      <c r="Y30" s="970">
        <v>733500</v>
      </c>
      <c r="Z30" s="970">
        <v>158495</v>
      </c>
      <c r="AA30" s="970">
        <v>939120</v>
      </c>
      <c r="AB30" s="970">
        <v>1286076</v>
      </c>
      <c r="AC30" s="970">
        <v>804116</v>
      </c>
      <c r="AD30" s="970">
        <v>16890</v>
      </c>
      <c r="AE30" s="970">
        <v>425503</v>
      </c>
      <c r="AF30" s="970">
        <v>186652</v>
      </c>
      <c r="AG30" s="970">
        <v>1419729</v>
      </c>
      <c r="AH30" s="970">
        <v>294578</v>
      </c>
      <c r="AI30" s="970">
        <v>1309595</v>
      </c>
      <c r="AJ30" s="970">
        <v>111912</v>
      </c>
      <c r="AK30" s="970">
        <v>872318</v>
      </c>
      <c r="AL30" s="970" t="s">
        <v>186</v>
      </c>
      <c r="AM30" s="971" t="s">
        <v>186</v>
      </c>
    </row>
    <row r="31" spans="2:39" s="694" customFormat="1" ht="12.75" customHeight="1">
      <c r="B31" s="962"/>
      <c r="C31" s="968"/>
      <c r="D31" s="969"/>
      <c r="E31" s="969"/>
      <c r="F31" s="969"/>
      <c r="G31" s="969"/>
      <c r="H31" s="969"/>
      <c r="I31" s="969"/>
      <c r="J31" s="969"/>
      <c r="K31" s="969"/>
      <c r="L31" s="969"/>
      <c r="M31" s="969"/>
      <c r="N31" s="969"/>
      <c r="O31" s="969"/>
      <c r="P31" s="969"/>
      <c r="Q31" s="697"/>
      <c r="R31" s="969"/>
      <c r="S31" s="969"/>
      <c r="T31" s="969"/>
      <c r="U31" s="970"/>
      <c r="V31" s="970"/>
      <c r="W31" s="970"/>
      <c r="X31" s="970"/>
      <c r="Y31" s="970"/>
      <c r="Z31" s="970"/>
      <c r="AA31" s="970"/>
      <c r="AB31" s="970"/>
      <c r="AC31" s="970"/>
      <c r="AD31" s="970"/>
      <c r="AE31" s="970"/>
      <c r="AF31" s="970"/>
      <c r="AG31" s="970"/>
      <c r="AH31" s="970"/>
      <c r="AI31" s="970"/>
      <c r="AJ31" s="970"/>
      <c r="AK31" s="970"/>
      <c r="AL31" s="970"/>
      <c r="AM31" s="971"/>
    </row>
    <row r="32" spans="2:39" s="694" customFormat="1" ht="12.75" customHeight="1">
      <c r="B32" s="962" t="s">
        <v>711</v>
      </c>
      <c r="C32" s="968">
        <v>3077170</v>
      </c>
      <c r="D32" s="969">
        <v>3013402</v>
      </c>
      <c r="E32" s="969">
        <v>63768</v>
      </c>
      <c r="F32" s="969">
        <v>0</v>
      </c>
      <c r="G32" s="969">
        <v>63768</v>
      </c>
      <c r="H32" s="969">
        <v>752722</v>
      </c>
      <c r="I32" s="969">
        <v>40103</v>
      </c>
      <c r="J32" s="969" t="s">
        <v>186</v>
      </c>
      <c r="K32" s="969">
        <v>29107</v>
      </c>
      <c r="L32" s="969">
        <v>1214800</v>
      </c>
      <c r="M32" s="969">
        <v>1402</v>
      </c>
      <c r="N32" s="969">
        <v>2747</v>
      </c>
      <c r="O32" s="969">
        <v>68754</v>
      </c>
      <c r="P32" s="969">
        <v>9718</v>
      </c>
      <c r="Q32" s="969">
        <v>202860</v>
      </c>
      <c r="R32" s="983" t="s">
        <v>186</v>
      </c>
      <c r="S32" s="969">
        <v>210445</v>
      </c>
      <c r="T32" s="969">
        <v>26745</v>
      </c>
      <c r="U32" s="970">
        <v>15010</v>
      </c>
      <c r="V32" s="970">
        <v>120044</v>
      </c>
      <c r="W32" s="970">
        <v>57969</v>
      </c>
      <c r="X32" s="970">
        <v>49244</v>
      </c>
      <c r="Y32" s="970">
        <v>275500</v>
      </c>
      <c r="Z32" s="970">
        <v>79156</v>
      </c>
      <c r="AA32" s="970">
        <v>500431</v>
      </c>
      <c r="AB32" s="970">
        <v>213985</v>
      </c>
      <c r="AC32" s="970">
        <v>176297</v>
      </c>
      <c r="AD32" s="970">
        <v>4672</v>
      </c>
      <c r="AE32" s="970">
        <v>363377</v>
      </c>
      <c r="AF32" s="970">
        <v>51952</v>
      </c>
      <c r="AG32" s="970">
        <v>506600</v>
      </c>
      <c r="AH32" s="970">
        <v>60945</v>
      </c>
      <c r="AI32" s="970">
        <v>550941</v>
      </c>
      <c r="AJ32" s="970">
        <v>49188</v>
      </c>
      <c r="AK32" s="970">
        <v>455858</v>
      </c>
      <c r="AL32" s="970" t="s">
        <v>186</v>
      </c>
      <c r="AM32" s="971" t="s">
        <v>186</v>
      </c>
    </row>
    <row r="33" spans="2:39" s="694" customFormat="1" ht="12.75" customHeight="1">
      <c r="B33" s="962" t="s">
        <v>713</v>
      </c>
      <c r="C33" s="968">
        <v>1988650</v>
      </c>
      <c r="D33" s="969">
        <v>1917886</v>
      </c>
      <c r="E33" s="969">
        <v>70764</v>
      </c>
      <c r="F33" s="969">
        <v>0</v>
      </c>
      <c r="G33" s="969">
        <v>70764</v>
      </c>
      <c r="H33" s="969">
        <v>579482</v>
      </c>
      <c r="I33" s="969">
        <v>23775</v>
      </c>
      <c r="J33" s="969" t="s">
        <v>186</v>
      </c>
      <c r="K33" s="969">
        <v>17287</v>
      </c>
      <c r="L33" s="969">
        <v>859352</v>
      </c>
      <c r="M33" s="969">
        <v>634</v>
      </c>
      <c r="N33" s="969">
        <v>43283</v>
      </c>
      <c r="O33" s="969">
        <v>42063</v>
      </c>
      <c r="P33" s="969">
        <v>6984</v>
      </c>
      <c r="Q33" s="969">
        <v>69351</v>
      </c>
      <c r="R33" s="983" t="s">
        <v>186</v>
      </c>
      <c r="S33" s="969">
        <v>126492</v>
      </c>
      <c r="T33" s="969">
        <v>3651</v>
      </c>
      <c r="U33" s="970">
        <v>7674</v>
      </c>
      <c r="V33" s="970">
        <v>2927</v>
      </c>
      <c r="W33" s="970">
        <v>55590</v>
      </c>
      <c r="X33" s="970">
        <v>32005</v>
      </c>
      <c r="Y33" s="970">
        <v>118100</v>
      </c>
      <c r="Z33" s="970">
        <v>72607</v>
      </c>
      <c r="AA33" s="970">
        <v>271500</v>
      </c>
      <c r="AB33" s="970">
        <v>200139</v>
      </c>
      <c r="AC33" s="970">
        <v>123164</v>
      </c>
      <c r="AD33" s="970">
        <v>29377</v>
      </c>
      <c r="AE33" s="970">
        <v>301013</v>
      </c>
      <c r="AF33" s="970">
        <v>24660</v>
      </c>
      <c r="AG33" s="970">
        <v>184397</v>
      </c>
      <c r="AH33" s="970">
        <v>34780</v>
      </c>
      <c r="AI33" s="970">
        <v>287192</v>
      </c>
      <c r="AJ33" s="970">
        <v>3325</v>
      </c>
      <c r="AK33" s="970">
        <v>385732</v>
      </c>
      <c r="AL33" s="970" t="s">
        <v>186</v>
      </c>
      <c r="AM33" s="971" t="s">
        <v>186</v>
      </c>
    </row>
    <row r="34" spans="2:39" s="694" customFormat="1" ht="12.75" customHeight="1">
      <c r="B34" s="962" t="s">
        <v>716</v>
      </c>
      <c r="C34" s="968">
        <v>4011897</v>
      </c>
      <c r="D34" s="969">
        <v>3917679</v>
      </c>
      <c r="E34" s="969">
        <v>94218</v>
      </c>
      <c r="F34" s="969">
        <v>0</v>
      </c>
      <c r="G34" s="969">
        <v>94218</v>
      </c>
      <c r="H34" s="969">
        <v>1413381</v>
      </c>
      <c r="I34" s="969">
        <v>45745</v>
      </c>
      <c r="J34" s="969" t="s">
        <v>186</v>
      </c>
      <c r="K34" s="969">
        <v>33235</v>
      </c>
      <c r="L34" s="969">
        <v>1328827</v>
      </c>
      <c r="M34" s="969">
        <v>1054</v>
      </c>
      <c r="N34" s="969">
        <v>31073</v>
      </c>
      <c r="O34" s="969">
        <v>80372</v>
      </c>
      <c r="P34" s="969">
        <v>14251</v>
      </c>
      <c r="Q34" s="969">
        <v>251024</v>
      </c>
      <c r="R34" s="983" t="s">
        <v>186</v>
      </c>
      <c r="S34" s="969">
        <v>259929</v>
      </c>
      <c r="T34" s="969">
        <v>10597</v>
      </c>
      <c r="U34" s="970">
        <v>7720</v>
      </c>
      <c r="V34" s="970">
        <v>30968</v>
      </c>
      <c r="W34" s="970">
        <v>42625</v>
      </c>
      <c r="X34" s="970">
        <v>89696</v>
      </c>
      <c r="Y34" s="970">
        <v>371400</v>
      </c>
      <c r="Z34" s="970">
        <v>93401</v>
      </c>
      <c r="AA34" s="970">
        <v>525960</v>
      </c>
      <c r="AB34" s="970">
        <v>382908</v>
      </c>
      <c r="AC34" s="970">
        <v>201924</v>
      </c>
      <c r="AD34" s="970">
        <v>5793</v>
      </c>
      <c r="AE34" s="970">
        <v>376591</v>
      </c>
      <c r="AF34" s="970">
        <v>269174</v>
      </c>
      <c r="AG34" s="970">
        <v>548713</v>
      </c>
      <c r="AH34" s="970">
        <v>204635</v>
      </c>
      <c r="AI34" s="970">
        <v>701556</v>
      </c>
      <c r="AJ34" s="970">
        <v>52046</v>
      </c>
      <c r="AK34" s="970">
        <v>554920</v>
      </c>
      <c r="AL34" s="970">
        <v>58</v>
      </c>
      <c r="AM34" s="971" t="s">
        <v>186</v>
      </c>
    </row>
    <row r="35" spans="2:39" s="694" customFormat="1" ht="12.75" customHeight="1">
      <c r="B35" s="962" t="s">
        <v>718</v>
      </c>
      <c r="C35" s="968">
        <v>3913355</v>
      </c>
      <c r="D35" s="969">
        <v>3852716</v>
      </c>
      <c r="E35" s="969">
        <v>60639</v>
      </c>
      <c r="F35" s="969">
        <v>31</v>
      </c>
      <c r="G35" s="969">
        <v>60608</v>
      </c>
      <c r="H35" s="969">
        <v>616472</v>
      </c>
      <c r="I35" s="969">
        <v>40746</v>
      </c>
      <c r="J35" s="969" t="s">
        <v>186</v>
      </c>
      <c r="K35" s="969">
        <v>29644</v>
      </c>
      <c r="L35" s="969">
        <v>1536684</v>
      </c>
      <c r="M35" s="969">
        <v>537</v>
      </c>
      <c r="N35" s="969">
        <v>2434</v>
      </c>
      <c r="O35" s="969">
        <v>87662</v>
      </c>
      <c r="P35" s="969">
        <v>5930</v>
      </c>
      <c r="Q35" s="969">
        <v>439706</v>
      </c>
      <c r="R35" s="983" t="s">
        <v>186</v>
      </c>
      <c r="S35" s="969">
        <v>305697</v>
      </c>
      <c r="T35" s="969">
        <v>55982</v>
      </c>
      <c r="U35" s="970">
        <v>1820</v>
      </c>
      <c r="V35" s="970">
        <v>65684</v>
      </c>
      <c r="W35" s="970">
        <v>37737</v>
      </c>
      <c r="X35" s="970">
        <v>146520</v>
      </c>
      <c r="Y35" s="970">
        <v>540100</v>
      </c>
      <c r="Z35" s="970">
        <v>71844</v>
      </c>
      <c r="AA35" s="970">
        <v>574763</v>
      </c>
      <c r="AB35" s="970">
        <v>235745</v>
      </c>
      <c r="AC35" s="970">
        <v>271029</v>
      </c>
      <c r="AD35" s="970">
        <v>782</v>
      </c>
      <c r="AE35" s="970">
        <v>513228</v>
      </c>
      <c r="AF35" s="970">
        <v>106784</v>
      </c>
      <c r="AG35" s="970">
        <v>447474</v>
      </c>
      <c r="AH35" s="970">
        <v>137397</v>
      </c>
      <c r="AI35" s="970">
        <v>767888</v>
      </c>
      <c r="AJ35" s="970">
        <v>135982</v>
      </c>
      <c r="AK35" s="970">
        <v>589800</v>
      </c>
      <c r="AL35" s="970" t="s">
        <v>186</v>
      </c>
      <c r="AM35" s="971" t="s">
        <v>186</v>
      </c>
    </row>
    <row r="36" spans="2:39" s="694" customFormat="1" ht="12.75" customHeight="1">
      <c r="B36" s="962" t="s">
        <v>719</v>
      </c>
      <c r="C36" s="968">
        <v>3486455</v>
      </c>
      <c r="D36" s="969">
        <v>3392392</v>
      </c>
      <c r="E36" s="969">
        <v>94063</v>
      </c>
      <c r="F36" s="969">
        <v>0</v>
      </c>
      <c r="G36" s="969">
        <v>94063</v>
      </c>
      <c r="H36" s="969">
        <v>498554</v>
      </c>
      <c r="I36" s="969">
        <v>38495</v>
      </c>
      <c r="J36" s="969" t="s">
        <v>186</v>
      </c>
      <c r="K36" s="969">
        <v>28010</v>
      </c>
      <c r="L36" s="969">
        <v>1580786</v>
      </c>
      <c r="M36" s="969" t="s">
        <v>186</v>
      </c>
      <c r="N36" s="969">
        <v>25209</v>
      </c>
      <c r="O36" s="969">
        <v>86009</v>
      </c>
      <c r="P36" s="969">
        <v>6739</v>
      </c>
      <c r="Q36" s="969">
        <v>183143</v>
      </c>
      <c r="R36" s="983" t="s">
        <v>186</v>
      </c>
      <c r="S36" s="969">
        <v>374391</v>
      </c>
      <c r="T36" s="969">
        <v>16906</v>
      </c>
      <c r="U36" s="970">
        <v>27074</v>
      </c>
      <c r="V36" s="970">
        <v>81435</v>
      </c>
      <c r="W36" s="970">
        <v>77698</v>
      </c>
      <c r="X36" s="970">
        <v>117806</v>
      </c>
      <c r="Y36" s="970">
        <v>344200</v>
      </c>
      <c r="Z36" s="970">
        <v>82491</v>
      </c>
      <c r="AA36" s="970">
        <v>512933</v>
      </c>
      <c r="AB36" s="970">
        <v>254599</v>
      </c>
      <c r="AC36" s="970">
        <v>292822</v>
      </c>
      <c r="AD36" s="970">
        <v>900</v>
      </c>
      <c r="AE36" s="970">
        <v>397045</v>
      </c>
      <c r="AF36" s="970">
        <v>236456</v>
      </c>
      <c r="AG36" s="970">
        <v>419886</v>
      </c>
      <c r="AH36" s="970">
        <v>164222</v>
      </c>
      <c r="AI36" s="970">
        <v>353650</v>
      </c>
      <c r="AJ36" s="970">
        <v>113840</v>
      </c>
      <c r="AK36" s="970">
        <v>546308</v>
      </c>
      <c r="AL36" s="970">
        <v>17240</v>
      </c>
      <c r="AM36" s="971" t="s">
        <v>186</v>
      </c>
    </row>
    <row r="37" spans="2:39" s="694" customFormat="1" ht="12.75" customHeight="1">
      <c r="B37" s="962" t="s">
        <v>670</v>
      </c>
      <c r="C37" s="968">
        <v>3460655</v>
      </c>
      <c r="D37" s="969">
        <v>3408012</v>
      </c>
      <c r="E37" s="969">
        <v>52643</v>
      </c>
      <c r="F37" s="969">
        <v>0</v>
      </c>
      <c r="G37" s="969">
        <v>52643</v>
      </c>
      <c r="H37" s="969">
        <v>638144</v>
      </c>
      <c r="I37" s="969">
        <v>36500</v>
      </c>
      <c r="J37" s="969" t="s">
        <v>186</v>
      </c>
      <c r="K37" s="969">
        <v>26564</v>
      </c>
      <c r="L37" s="969">
        <v>1441003</v>
      </c>
      <c r="M37" s="969" t="s">
        <v>186</v>
      </c>
      <c r="N37" s="969">
        <v>3997</v>
      </c>
      <c r="O37" s="969">
        <v>41206</v>
      </c>
      <c r="P37" s="969">
        <v>6845</v>
      </c>
      <c r="Q37" s="969">
        <v>372116</v>
      </c>
      <c r="R37" s="983" t="s">
        <v>186</v>
      </c>
      <c r="S37" s="969">
        <v>283578</v>
      </c>
      <c r="T37" s="969">
        <v>11270</v>
      </c>
      <c r="U37" s="970">
        <v>38</v>
      </c>
      <c r="V37" s="970">
        <v>57516</v>
      </c>
      <c r="W37" s="970">
        <v>48305</v>
      </c>
      <c r="X37" s="970">
        <v>63373</v>
      </c>
      <c r="Y37" s="970">
        <v>430200</v>
      </c>
      <c r="Z37" s="970">
        <v>78323</v>
      </c>
      <c r="AA37" s="970">
        <v>493100</v>
      </c>
      <c r="AB37" s="970">
        <v>243398</v>
      </c>
      <c r="AC37" s="970">
        <v>164595</v>
      </c>
      <c r="AD37" s="970">
        <v>620</v>
      </c>
      <c r="AE37" s="970">
        <v>319401</v>
      </c>
      <c r="AF37" s="970">
        <v>84036</v>
      </c>
      <c r="AG37" s="970">
        <v>399922</v>
      </c>
      <c r="AH37" s="970">
        <v>135215</v>
      </c>
      <c r="AI37" s="970">
        <v>871897</v>
      </c>
      <c r="AJ37" s="970">
        <v>120769</v>
      </c>
      <c r="AK37" s="970">
        <v>496736</v>
      </c>
      <c r="AL37" s="970" t="s">
        <v>186</v>
      </c>
      <c r="AM37" s="971" t="s">
        <v>186</v>
      </c>
    </row>
    <row r="38" spans="2:39" s="694" customFormat="1" ht="12.75" customHeight="1">
      <c r="B38" s="962" t="s">
        <v>671</v>
      </c>
      <c r="C38" s="968">
        <v>3617067</v>
      </c>
      <c r="D38" s="969">
        <v>3582605</v>
      </c>
      <c r="E38" s="969">
        <v>34462</v>
      </c>
      <c r="F38" s="969">
        <v>0</v>
      </c>
      <c r="G38" s="969">
        <v>34462</v>
      </c>
      <c r="H38" s="969">
        <v>491876</v>
      </c>
      <c r="I38" s="969">
        <v>32545</v>
      </c>
      <c r="J38" s="969" t="s">
        <v>186</v>
      </c>
      <c r="K38" s="969">
        <v>23628</v>
      </c>
      <c r="L38" s="969">
        <v>1264873</v>
      </c>
      <c r="M38" s="969" t="s">
        <v>186</v>
      </c>
      <c r="N38" s="969">
        <v>63679</v>
      </c>
      <c r="O38" s="969">
        <v>60625</v>
      </c>
      <c r="P38" s="969">
        <v>6106</v>
      </c>
      <c r="Q38" s="969">
        <v>280150</v>
      </c>
      <c r="R38" s="983" t="s">
        <v>186</v>
      </c>
      <c r="S38" s="969">
        <v>195021</v>
      </c>
      <c r="T38" s="969">
        <v>19164</v>
      </c>
      <c r="U38" s="970">
        <v>18021</v>
      </c>
      <c r="V38" s="970">
        <v>429841</v>
      </c>
      <c r="W38" s="970">
        <v>42614</v>
      </c>
      <c r="X38" s="970">
        <v>104724</v>
      </c>
      <c r="Y38" s="970">
        <v>584200</v>
      </c>
      <c r="Z38" s="970">
        <v>86547</v>
      </c>
      <c r="AA38" s="970">
        <v>1175219</v>
      </c>
      <c r="AB38" s="970">
        <v>341209</v>
      </c>
      <c r="AC38" s="970">
        <v>139443</v>
      </c>
      <c r="AD38" s="970">
        <v>1424</v>
      </c>
      <c r="AE38" s="970">
        <v>286007</v>
      </c>
      <c r="AF38" s="970">
        <v>26269</v>
      </c>
      <c r="AG38" s="970">
        <v>656595</v>
      </c>
      <c r="AH38" s="970">
        <v>117360</v>
      </c>
      <c r="AI38" s="970">
        <v>338913</v>
      </c>
      <c r="AJ38" s="970">
        <v>63941</v>
      </c>
      <c r="AK38" s="970">
        <v>349678</v>
      </c>
      <c r="AL38" s="970" t="s">
        <v>186</v>
      </c>
      <c r="AM38" s="971" t="s">
        <v>186</v>
      </c>
    </row>
    <row r="39" spans="2:39" s="694" customFormat="1" ht="12.75" customHeight="1">
      <c r="B39" s="962"/>
      <c r="C39" s="968"/>
      <c r="D39" s="969"/>
      <c r="E39" s="969"/>
      <c r="F39" s="969"/>
      <c r="G39" s="969"/>
      <c r="H39" s="969"/>
      <c r="I39" s="969"/>
      <c r="J39" s="969"/>
      <c r="K39" s="969"/>
      <c r="L39" s="969"/>
      <c r="M39" s="969"/>
      <c r="N39" s="969"/>
      <c r="O39" s="969"/>
      <c r="P39" s="969"/>
      <c r="Q39" s="697"/>
      <c r="R39" s="969"/>
      <c r="S39" s="969"/>
      <c r="T39" s="969"/>
      <c r="U39" s="970"/>
      <c r="V39" s="970"/>
      <c r="W39" s="970"/>
      <c r="X39" s="970"/>
      <c r="Y39" s="970"/>
      <c r="Z39" s="970"/>
      <c r="AA39" s="970"/>
      <c r="AB39" s="970"/>
      <c r="AC39" s="970"/>
      <c r="AD39" s="970"/>
      <c r="AE39" s="970"/>
      <c r="AF39" s="970"/>
      <c r="AG39" s="970"/>
      <c r="AH39" s="970"/>
      <c r="AI39" s="970"/>
      <c r="AJ39" s="970"/>
      <c r="AK39" s="970"/>
      <c r="AL39" s="970"/>
      <c r="AM39" s="971"/>
    </row>
    <row r="40" spans="2:39" s="694" customFormat="1" ht="12.75" customHeight="1">
      <c r="B40" s="962" t="s">
        <v>673</v>
      </c>
      <c r="C40" s="968">
        <v>2519810</v>
      </c>
      <c r="D40" s="969">
        <v>2456834</v>
      </c>
      <c r="E40" s="969">
        <v>62976</v>
      </c>
      <c r="F40" s="969">
        <v>0</v>
      </c>
      <c r="G40" s="969">
        <v>62976</v>
      </c>
      <c r="H40" s="969">
        <v>384169</v>
      </c>
      <c r="I40" s="969">
        <v>35323</v>
      </c>
      <c r="J40" s="969" t="s">
        <v>186</v>
      </c>
      <c r="K40" s="969">
        <v>25670</v>
      </c>
      <c r="L40" s="969">
        <v>1267322</v>
      </c>
      <c r="M40" s="969">
        <v>505</v>
      </c>
      <c r="N40" s="969">
        <v>6742</v>
      </c>
      <c r="O40" s="969">
        <v>40788</v>
      </c>
      <c r="P40" s="969">
        <v>5222</v>
      </c>
      <c r="Q40" s="697">
        <v>187208</v>
      </c>
      <c r="R40" s="969" t="s">
        <v>186</v>
      </c>
      <c r="S40" s="969">
        <v>126027</v>
      </c>
      <c r="T40" s="969">
        <v>25699</v>
      </c>
      <c r="U40" s="970">
        <v>1677</v>
      </c>
      <c r="V40" s="970">
        <v>97000</v>
      </c>
      <c r="W40" s="970">
        <v>62048</v>
      </c>
      <c r="X40" s="970">
        <v>69710</v>
      </c>
      <c r="Y40" s="970">
        <v>184700</v>
      </c>
      <c r="Z40" s="970">
        <v>60106</v>
      </c>
      <c r="AA40" s="970">
        <v>483534</v>
      </c>
      <c r="AB40" s="970">
        <v>126810</v>
      </c>
      <c r="AC40" s="970">
        <v>222095</v>
      </c>
      <c r="AD40" s="970">
        <v>1170</v>
      </c>
      <c r="AE40" s="970">
        <v>335028</v>
      </c>
      <c r="AF40" s="970">
        <v>32439</v>
      </c>
      <c r="AG40" s="970">
        <v>231933</v>
      </c>
      <c r="AH40" s="970">
        <v>95535</v>
      </c>
      <c r="AI40" s="970">
        <v>455279</v>
      </c>
      <c r="AJ40" s="970">
        <v>28535</v>
      </c>
      <c r="AK40" s="970">
        <v>384370</v>
      </c>
      <c r="AL40" s="970" t="s">
        <v>186</v>
      </c>
      <c r="AM40" s="971" t="s">
        <v>186</v>
      </c>
    </row>
    <row r="41" spans="2:39" s="694" customFormat="1" ht="12.75" customHeight="1">
      <c r="B41" s="962" t="s">
        <v>675</v>
      </c>
      <c r="C41" s="968">
        <v>3964903</v>
      </c>
      <c r="D41" s="969">
        <v>3832679</v>
      </c>
      <c r="E41" s="969">
        <v>132224</v>
      </c>
      <c r="F41" s="969">
        <v>0</v>
      </c>
      <c r="G41" s="969">
        <v>132224</v>
      </c>
      <c r="H41" s="969">
        <v>709463</v>
      </c>
      <c r="I41" s="969">
        <v>39470</v>
      </c>
      <c r="J41" s="969" t="s">
        <v>186</v>
      </c>
      <c r="K41" s="969">
        <v>28691</v>
      </c>
      <c r="L41" s="969">
        <v>1619979</v>
      </c>
      <c r="M41" s="969">
        <v>656</v>
      </c>
      <c r="N41" s="969">
        <v>37329</v>
      </c>
      <c r="O41" s="969">
        <v>77472</v>
      </c>
      <c r="P41" s="969">
        <v>6909</v>
      </c>
      <c r="Q41" s="697">
        <v>282529</v>
      </c>
      <c r="R41" s="969" t="s">
        <v>186</v>
      </c>
      <c r="S41" s="969">
        <v>350161</v>
      </c>
      <c r="T41" s="969">
        <v>84960</v>
      </c>
      <c r="U41" s="970">
        <v>17816</v>
      </c>
      <c r="V41" s="970">
        <v>32500</v>
      </c>
      <c r="W41" s="970">
        <v>206168</v>
      </c>
      <c r="X41" s="970">
        <v>26900</v>
      </c>
      <c r="Y41" s="970">
        <v>443900</v>
      </c>
      <c r="Z41" s="970">
        <v>74261</v>
      </c>
      <c r="AA41" s="970">
        <v>449535</v>
      </c>
      <c r="AB41" s="970">
        <v>478930</v>
      </c>
      <c r="AC41" s="970">
        <v>196988</v>
      </c>
      <c r="AD41" s="970">
        <v>2083</v>
      </c>
      <c r="AE41" s="970">
        <v>672845</v>
      </c>
      <c r="AF41" s="970">
        <v>52896</v>
      </c>
      <c r="AG41" s="970">
        <v>371125</v>
      </c>
      <c r="AH41" s="970">
        <v>177468</v>
      </c>
      <c r="AI41" s="970">
        <v>886857</v>
      </c>
      <c r="AJ41" s="970">
        <v>51997</v>
      </c>
      <c r="AK41" s="970">
        <v>417694</v>
      </c>
      <c r="AL41" s="970" t="s">
        <v>186</v>
      </c>
      <c r="AM41" s="971" t="s">
        <v>186</v>
      </c>
    </row>
    <row r="42" spans="2:39" s="694" customFormat="1" ht="12.75" customHeight="1">
      <c r="B42" s="962" t="s">
        <v>676</v>
      </c>
      <c r="C42" s="968">
        <v>2518358</v>
      </c>
      <c r="D42" s="969">
        <v>2431455</v>
      </c>
      <c r="E42" s="969">
        <v>86903</v>
      </c>
      <c r="F42" s="969">
        <v>159</v>
      </c>
      <c r="G42" s="969">
        <v>86744</v>
      </c>
      <c r="H42" s="969">
        <v>384308</v>
      </c>
      <c r="I42" s="969">
        <v>25609</v>
      </c>
      <c r="J42" s="969" t="s">
        <v>186</v>
      </c>
      <c r="K42" s="969">
        <v>18635</v>
      </c>
      <c r="L42" s="969">
        <v>1161858</v>
      </c>
      <c r="M42" s="969">
        <v>558</v>
      </c>
      <c r="N42" s="969">
        <v>10014</v>
      </c>
      <c r="O42" s="969">
        <v>63170</v>
      </c>
      <c r="P42" s="969">
        <v>4731</v>
      </c>
      <c r="Q42" s="697">
        <v>125732</v>
      </c>
      <c r="R42" s="969" t="s">
        <v>186</v>
      </c>
      <c r="S42" s="969">
        <v>298255</v>
      </c>
      <c r="T42" s="969">
        <v>36197</v>
      </c>
      <c r="U42" s="970">
        <v>6041</v>
      </c>
      <c r="V42" s="970">
        <v>23735</v>
      </c>
      <c r="W42" s="970">
        <v>74843</v>
      </c>
      <c r="X42" s="970">
        <v>34272</v>
      </c>
      <c r="Y42" s="970">
        <v>250400</v>
      </c>
      <c r="Z42" s="970">
        <v>62577</v>
      </c>
      <c r="AA42" s="970">
        <v>324362</v>
      </c>
      <c r="AB42" s="970">
        <v>225514</v>
      </c>
      <c r="AC42" s="970">
        <v>109009</v>
      </c>
      <c r="AD42" s="970">
        <v>2933</v>
      </c>
      <c r="AE42" s="970">
        <v>477790</v>
      </c>
      <c r="AF42" s="970">
        <v>28658</v>
      </c>
      <c r="AG42" s="970">
        <v>351590</v>
      </c>
      <c r="AH42" s="970">
        <v>100279</v>
      </c>
      <c r="AI42" s="970">
        <v>299416</v>
      </c>
      <c r="AJ42" s="970">
        <v>79730</v>
      </c>
      <c r="AK42" s="970">
        <v>369597</v>
      </c>
      <c r="AL42" s="970" t="s">
        <v>186</v>
      </c>
      <c r="AM42" s="971" t="s">
        <v>186</v>
      </c>
    </row>
    <row r="43" spans="2:39" s="694" customFormat="1" ht="12.75" customHeight="1">
      <c r="B43" s="962" t="s">
        <v>677</v>
      </c>
      <c r="C43" s="968">
        <v>3848299</v>
      </c>
      <c r="D43" s="969">
        <v>3784685</v>
      </c>
      <c r="E43" s="969">
        <v>63614</v>
      </c>
      <c r="F43" s="969">
        <v>0</v>
      </c>
      <c r="G43" s="969">
        <v>63614</v>
      </c>
      <c r="H43" s="969">
        <v>607976</v>
      </c>
      <c r="I43" s="969">
        <v>42709</v>
      </c>
      <c r="J43" s="969" t="s">
        <v>186</v>
      </c>
      <c r="K43" s="969">
        <v>31066</v>
      </c>
      <c r="L43" s="969">
        <v>1706729</v>
      </c>
      <c r="M43" s="969">
        <v>548</v>
      </c>
      <c r="N43" s="969">
        <v>48806</v>
      </c>
      <c r="O43" s="969">
        <v>64768</v>
      </c>
      <c r="P43" s="969">
        <v>7338</v>
      </c>
      <c r="Q43" s="697">
        <v>435374</v>
      </c>
      <c r="R43" s="969" t="s">
        <v>186</v>
      </c>
      <c r="S43" s="969">
        <v>299941</v>
      </c>
      <c r="T43" s="969">
        <v>18355</v>
      </c>
      <c r="U43" s="970" t="s">
        <v>186</v>
      </c>
      <c r="V43" s="970">
        <v>30000</v>
      </c>
      <c r="W43" s="970">
        <v>69965</v>
      </c>
      <c r="X43" s="970">
        <v>63124</v>
      </c>
      <c r="Y43" s="970">
        <v>421600</v>
      </c>
      <c r="Z43" s="970">
        <v>78569</v>
      </c>
      <c r="AA43" s="970">
        <v>508280</v>
      </c>
      <c r="AB43" s="970">
        <v>253329</v>
      </c>
      <c r="AC43" s="970">
        <v>420627</v>
      </c>
      <c r="AD43" s="970">
        <v>1169</v>
      </c>
      <c r="AE43" s="970">
        <v>356237</v>
      </c>
      <c r="AF43" s="970">
        <v>79898</v>
      </c>
      <c r="AG43" s="970">
        <v>489122</v>
      </c>
      <c r="AH43" s="970">
        <v>133712</v>
      </c>
      <c r="AI43" s="970">
        <v>774472</v>
      </c>
      <c r="AJ43" s="970">
        <v>229179</v>
      </c>
      <c r="AK43" s="970">
        <v>457438</v>
      </c>
      <c r="AL43" s="970">
        <v>2653</v>
      </c>
      <c r="AM43" s="971" t="s">
        <v>186</v>
      </c>
    </row>
    <row r="44" spans="2:39" s="694" customFormat="1" ht="12.75" customHeight="1">
      <c r="B44" s="962" t="s">
        <v>679</v>
      </c>
      <c r="C44" s="968">
        <v>2394128</v>
      </c>
      <c r="D44" s="969">
        <v>2351394</v>
      </c>
      <c r="E44" s="969">
        <v>42734</v>
      </c>
      <c r="F44" s="969">
        <v>0</v>
      </c>
      <c r="G44" s="969">
        <v>42734</v>
      </c>
      <c r="H44" s="969">
        <v>292102</v>
      </c>
      <c r="I44" s="969">
        <v>25689</v>
      </c>
      <c r="J44" s="969" t="s">
        <v>186</v>
      </c>
      <c r="K44" s="969">
        <v>18699</v>
      </c>
      <c r="L44" s="969">
        <v>1178258</v>
      </c>
      <c r="M44" s="969" t="s">
        <v>186</v>
      </c>
      <c r="N44" s="969">
        <v>15684</v>
      </c>
      <c r="O44" s="969">
        <v>37859</v>
      </c>
      <c r="P44" s="969">
        <v>3153</v>
      </c>
      <c r="Q44" s="697">
        <v>316677</v>
      </c>
      <c r="R44" s="969" t="s">
        <v>186</v>
      </c>
      <c r="S44" s="969">
        <v>122060</v>
      </c>
      <c r="T44" s="969">
        <v>28892</v>
      </c>
      <c r="U44" s="970">
        <v>1137</v>
      </c>
      <c r="V44" s="970" t="s">
        <v>186</v>
      </c>
      <c r="W44" s="970">
        <v>55168</v>
      </c>
      <c r="X44" s="970">
        <v>27350</v>
      </c>
      <c r="Y44" s="970">
        <v>271400</v>
      </c>
      <c r="Z44" s="970">
        <v>54596</v>
      </c>
      <c r="AA44" s="970">
        <v>384578</v>
      </c>
      <c r="AB44" s="970">
        <v>133626</v>
      </c>
      <c r="AC44" s="970">
        <v>106993</v>
      </c>
      <c r="AD44" s="970">
        <v>1370</v>
      </c>
      <c r="AE44" s="970">
        <v>219338</v>
      </c>
      <c r="AF44" s="970">
        <v>31335</v>
      </c>
      <c r="AG44" s="970">
        <v>287217</v>
      </c>
      <c r="AH44" s="970">
        <v>79344</v>
      </c>
      <c r="AI44" s="970">
        <v>721794</v>
      </c>
      <c r="AJ44" s="970">
        <v>46031</v>
      </c>
      <c r="AK44" s="970">
        <v>285172</v>
      </c>
      <c r="AL44" s="970" t="s">
        <v>186</v>
      </c>
      <c r="AM44" s="971" t="s">
        <v>186</v>
      </c>
    </row>
    <row r="45" spans="2:39" s="694" customFormat="1" ht="12.75" customHeight="1">
      <c r="B45" s="962" t="s">
        <v>681</v>
      </c>
      <c r="C45" s="968">
        <v>2432250</v>
      </c>
      <c r="D45" s="969">
        <v>2335865</v>
      </c>
      <c r="E45" s="969">
        <v>96385</v>
      </c>
      <c r="F45" s="969">
        <v>0</v>
      </c>
      <c r="G45" s="969">
        <v>96385</v>
      </c>
      <c r="H45" s="969">
        <v>305721</v>
      </c>
      <c r="I45" s="969">
        <v>25900</v>
      </c>
      <c r="J45" s="969" t="s">
        <v>186</v>
      </c>
      <c r="K45" s="969">
        <v>18852</v>
      </c>
      <c r="L45" s="969">
        <v>1100384</v>
      </c>
      <c r="M45" s="969" t="s">
        <v>186</v>
      </c>
      <c r="N45" s="969">
        <v>54709</v>
      </c>
      <c r="O45" s="969">
        <v>31946</v>
      </c>
      <c r="P45" s="969">
        <v>5682</v>
      </c>
      <c r="Q45" s="697">
        <v>192462</v>
      </c>
      <c r="R45" s="969" t="s">
        <v>186</v>
      </c>
      <c r="S45" s="969">
        <v>137955</v>
      </c>
      <c r="T45" s="969">
        <v>20401</v>
      </c>
      <c r="U45" s="970">
        <v>297</v>
      </c>
      <c r="V45" s="970">
        <v>20000</v>
      </c>
      <c r="W45" s="970">
        <v>132295</v>
      </c>
      <c r="X45" s="970">
        <v>72546</v>
      </c>
      <c r="Y45" s="970">
        <v>313100</v>
      </c>
      <c r="Z45" s="970">
        <v>58217</v>
      </c>
      <c r="AA45" s="970">
        <v>341017</v>
      </c>
      <c r="AB45" s="970">
        <v>316546</v>
      </c>
      <c r="AC45" s="970">
        <v>124524</v>
      </c>
      <c r="AD45" s="970">
        <v>2411</v>
      </c>
      <c r="AE45" s="970">
        <v>370918</v>
      </c>
      <c r="AF45" s="970">
        <v>23580</v>
      </c>
      <c r="AG45" s="970">
        <v>276293</v>
      </c>
      <c r="AH45" s="970">
        <v>209603</v>
      </c>
      <c r="AI45" s="970">
        <v>285565</v>
      </c>
      <c r="AJ45" s="970">
        <v>43887</v>
      </c>
      <c r="AK45" s="970">
        <v>280664</v>
      </c>
      <c r="AL45" s="970">
        <v>2640</v>
      </c>
      <c r="AM45" s="971" t="s">
        <v>186</v>
      </c>
    </row>
    <row r="46" spans="2:39" s="694" customFormat="1" ht="12.75" customHeight="1">
      <c r="B46" s="962" t="s">
        <v>683</v>
      </c>
      <c r="C46" s="968">
        <v>2912042</v>
      </c>
      <c r="D46" s="969">
        <v>2854497</v>
      </c>
      <c r="E46" s="969">
        <v>57545</v>
      </c>
      <c r="F46" s="969">
        <v>0</v>
      </c>
      <c r="G46" s="969">
        <v>57545</v>
      </c>
      <c r="H46" s="969">
        <v>342043</v>
      </c>
      <c r="I46" s="969">
        <v>22891</v>
      </c>
      <c r="J46" s="969" t="s">
        <v>186</v>
      </c>
      <c r="K46" s="969">
        <v>16609</v>
      </c>
      <c r="L46" s="969">
        <v>1251182</v>
      </c>
      <c r="M46" s="969">
        <v>850</v>
      </c>
      <c r="N46" s="969">
        <v>10386</v>
      </c>
      <c r="O46" s="969">
        <v>21676</v>
      </c>
      <c r="P46" s="969">
        <v>4835</v>
      </c>
      <c r="Q46" s="697">
        <v>466658</v>
      </c>
      <c r="R46" s="969" t="s">
        <v>186</v>
      </c>
      <c r="S46" s="969">
        <v>211850</v>
      </c>
      <c r="T46" s="969">
        <v>25219</v>
      </c>
      <c r="U46" s="970">
        <v>7755</v>
      </c>
      <c r="V46" s="970">
        <v>103582</v>
      </c>
      <c r="W46" s="970">
        <v>50393</v>
      </c>
      <c r="X46" s="970">
        <v>32513</v>
      </c>
      <c r="Y46" s="970">
        <v>343600</v>
      </c>
      <c r="Z46" s="970">
        <v>54652</v>
      </c>
      <c r="AA46" s="970">
        <v>372722</v>
      </c>
      <c r="AB46" s="970">
        <v>153044</v>
      </c>
      <c r="AC46" s="970">
        <v>115844</v>
      </c>
      <c r="AD46" s="970">
        <v>1536</v>
      </c>
      <c r="AE46" s="970">
        <v>295332</v>
      </c>
      <c r="AF46" s="970">
        <v>32103</v>
      </c>
      <c r="AG46" s="970">
        <v>374414</v>
      </c>
      <c r="AH46" s="970">
        <v>92041</v>
      </c>
      <c r="AI46" s="970">
        <v>977084</v>
      </c>
      <c r="AJ46" s="970">
        <v>92788</v>
      </c>
      <c r="AK46" s="970">
        <v>292937</v>
      </c>
      <c r="AL46" s="970" t="s">
        <v>186</v>
      </c>
      <c r="AM46" s="971" t="s">
        <v>186</v>
      </c>
    </row>
    <row r="47" spans="2:39" s="694" customFormat="1" ht="12.75" customHeight="1">
      <c r="B47" s="962"/>
      <c r="C47" s="968"/>
      <c r="D47" s="969"/>
      <c r="E47" s="969"/>
      <c r="F47" s="969"/>
      <c r="G47" s="969"/>
      <c r="H47" s="969"/>
      <c r="I47" s="969"/>
      <c r="J47" s="969"/>
      <c r="K47" s="969"/>
      <c r="L47" s="969"/>
      <c r="M47" s="969"/>
      <c r="N47" s="969"/>
      <c r="O47" s="969"/>
      <c r="P47" s="969"/>
      <c r="Q47" s="697"/>
      <c r="R47" s="969"/>
      <c r="S47" s="969"/>
      <c r="T47" s="969"/>
      <c r="U47" s="970"/>
      <c r="V47" s="970"/>
      <c r="W47" s="970"/>
      <c r="X47" s="970"/>
      <c r="Y47" s="970"/>
      <c r="Z47" s="970"/>
      <c r="AA47" s="970"/>
      <c r="AB47" s="970"/>
      <c r="AC47" s="970"/>
      <c r="AD47" s="970"/>
      <c r="AE47" s="970"/>
      <c r="AF47" s="970"/>
      <c r="AG47" s="970"/>
      <c r="AH47" s="970"/>
      <c r="AI47" s="970"/>
      <c r="AJ47" s="970"/>
      <c r="AK47" s="970"/>
      <c r="AL47" s="970"/>
      <c r="AM47" s="971"/>
    </row>
    <row r="48" spans="2:39" s="694" customFormat="1" ht="12.75" customHeight="1">
      <c r="B48" s="962" t="s">
        <v>685</v>
      </c>
      <c r="C48" s="968">
        <v>6575585</v>
      </c>
      <c r="D48" s="969">
        <v>6288881</v>
      </c>
      <c r="E48" s="969">
        <v>286704</v>
      </c>
      <c r="F48" s="969">
        <v>0</v>
      </c>
      <c r="G48" s="969">
        <v>286704</v>
      </c>
      <c r="H48" s="969">
        <v>1540232</v>
      </c>
      <c r="I48" s="969">
        <v>138290</v>
      </c>
      <c r="J48" s="969" t="s">
        <v>186</v>
      </c>
      <c r="K48" s="969">
        <v>100697</v>
      </c>
      <c r="L48" s="969">
        <v>2505055</v>
      </c>
      <c r="M48" s="969">
        <v>2132</v>
      </c>
      <c r="N48" s="969">
        <v>49151</v>
      </c>
      <c r="O48" s="969">
        <v>84381</v>
      </c>
      <c r="P48" s="969">
        <v>25371</v>
      </c>
      <c r="Q48" s="697">
        <v>604399</v>
      </c>
      <c r="R48" s="969" t="s">
        <v>186</v>
      </c>
      <c r="S48" s="969">
        <v>279867</v>
      </c>
      <c r="T48" s="969">
        <v>46821</v>
      </c>
      <c r="U48" s="970">
        <v>1963</v>
      </c>
      <c r="V48" s="970">
        <v>149204</v>
      </c>
      <c r="W48" s="970">
        <v>265819</v>
      </c>
      <c r="X48" s="970">
        <v>131503</v>
      </c>
      <c r="Y48" s="970">
        <v>650700</v>
      </c>
      <c r="Z48" s="970">
        <v>97846</v>
      </c>
      <c r="AA48" s="970">
        <v>878607</v>
      </c>
      <c r="AB48" s="970">
        <v>601638</v>
      </c>
      <c r="AC48" s="970">
        <v>418466</v>
      </c>
      <c r="AD48" s="970">
        <v>10687</v>
      </c>
      <c r="AE48" s="970">
        <v>472143</v>
      </c>
      <c r="AF48" s="970">
        <v>148073</v>
      </c>
      <c r="AG48" s="970">
        <v>1058416</v>
      </c>
      <c r="AH48" s="970">
        <v>231700</v>
      </c>
      <c r="AI48" s="970">
        <v>1476802</v>
      </c>
      <c r="AJ48" s="970">
        <v>170444</v>
      </c>
      <c r="AK48" s="970">
        <v>724059</v>
      </c>
      <c r="AL48" s="970" t="s">
        <v>186</v>
      </c>
      <c r="AM48" s="971" t="s">
        <v>186</v>
      </c>
    </row>
    <row r="49" spans="2:39" s="694" customFormat="1" ht="12.75" customHeight="1">
      <c r="B49" s="962" t="s">
        <v>687</v>
      </c>
      <c r="C49" s="968">
        <v>5731629</v>
      </c>
      <c r="D49" s="969">
        <v>5624844</v>
      </c>
      <c r="E49" s="969">
        <v>106785</v>
      </c>
      <c r="F49" s="969">
        <v>0</v>
      </c>
      <c r="G49" s="969">
        <v>106785</v>
      </c>
      <c r="H49" s="969">
        <v>979100</v>
      </c>
      <c r="I49" s="969">
        <v>106614</v>
      </c>
      <c r="J49" s="969">
        <v>17735</v>
      </c>
      <c r="K49" s="969">
        <v>77484</v>
      </c>
      <c r="L49" s="969">
        <v>2290013</v>
      </c>
      <c r="M49" s="969">
        <v>1183</v>
      </c>
      <c r="N49" s="969">
        <v>30123</v>
      </c>
      <c r="O49" s="969">
        <v>85557</v>
      </c>
      <c r="P49" s="969">
        <v>14580</v>
      </c>
      <c r="Q49" s="697">
        <v>638588</v>
      </c>
      <c r="R49" s="969" t="s">
        <v>186</v>
      </c>
      <c r="S49" s="969">
        <v>379502</v>
      </c>
      <c r="T49" s="969">
        <v>91722</v>
      </c>
      <c r="U49" s="970">
        <v>3870</v>
      </c>
      <c r="V49" s="970">
        <v>10003</v>
      </c>
      <c r="W49" s="970">
        <v>93970</v>
      </c>
      <c r="X49" s="970">
        <v>109585</v>
      </c>
      <c r="Y49" s="970">
        <v>802000</v>
      </c>
      <c r="Z49" s="970">
        <v>88422</v>
      </c>
      <c r="AA49" s="970">
        <v>622271</v>
      </c>
      <c r="AB49" s="970">
        <v>358107</v>
      </c>
      <c r="AC49" s="970">
        <v>352398</v>
      </c>
      <c r="AD49" s="970">
        <v>6735</v>
      </c>
      <c r="AE49" s="970">
        <v>541091</v>
      </c>
      <c r="AF49" s="970">
        <v>150518</v>
      </c>
      <c r="AG49" s="970">
        <v>1039669</v>
      </c>
      <c r="AH49" s="970">
        <v>206998</v>
      </c>
      <c r="AI49" s="970">
        <v>1374634</v>
      </c>
      <c r="AJ49" s="970">
        <v>124483</v>
      </c>
      <c r="AK49" s="970">
        <v>759518</v>
      </c>
      <c r="AL49" s="970" t="s">
        <v>186</v>
      </c>
      <c r="AM49" s="971" t="s">
        <v>186</v>
      </c>
    </row>
    <row r="50" spans="2:39" s="694" customFormat="1" ht="12.75" customHeight="1">
      <c r="B50" s="962" t="s">
        <v>690</v>
      </c>
      <c r="C50" s="968">
        <v>3937383</v>
      </c>
      <c r="D50" s="969">
        <v>3779724</v>
      </c>
      <c r="E50" s="969">
        <v>157659</v>
      </c>
      <c r="F50" s="969">
        <v>0</v>
      </c>
      <c r="G50" s="969">
        <v>157659</v>
      </c>
      <c r="H50" s="969">
        <v>914868</v>
      </c>
      <c r="I50" s="969">
        <v>57023</v>
      </c>
      <c r="J50" s="969" t="s">
        <v>186</v>
      </c>
      <c r="K50" s="969">
        <v>41354</v>
      </c>
      <c r="L50" s="969">
        <v>1527884</v>
      </c>
      <c r="M50" s="969">
        <v>1002</v>
      </c>
      <c r="N50" s="969">
        <v>61954</v>
      </c>
      <c r="O50" s="969">
        <v>95804</v>
      </c>
      <c r="P50" s="969">
        <v>11935</v>
      </c>
      <c r="Q50" s="697">
        <v>259552</v>
      </c>
      <c r="R50" s="969" t="s">
        <v>186</v>
      </c>
      <c r="S50" s="969">
        <v>234187</v>
      </c>
      <c r="T50" s="969">
        <v>119636</v>
      </c>
      <c r="U50" s="970">
        <v>10187</v>
      </c>
      <c r="V50" s="970" t="s">
        <v>186</v>
      </c>
      <c r="W50" s="970">
        <v>169275</v>
      </c>
      <c r="X50" s="970">
        <v>104222</v>
      </c>
      <c r="Y50" s="970">
        <v>328500</v>
      </c>
      <c r="Z50" s="970">
        <v>77044</v>
      </c>
      <c r="AA50" s="970">
        <v>657876</v>
      </c>
      <c r="AB50" s="970">
        <v>348558</v>
      </c>
      <c r="AC50" s="970">
        <v>387673</v>
      </c>
      <c r="AD50" s="970">
        <v>1222</v>
      </c>
      <c r="AE50" s="970">
        <v>461394</v>
      </c>
      <c r="AF50" s="970">
        <v>130089</v>
      </c>
      <c r="AG50" s="970">
        <v>658475</v>
      </c>
      <c r="AH50" s="970">
        <v>111006</v>
      </c>
      <c r="AI50" s="970">
        <v>382155</v>
      </c>
      <c r="AJ50" s="970">
        <v>49248</v>
      </c>
      <c r="AK50" s="970">
        <v>482932</v>
      </c>
      <c r="AL50" s="970">
        <v>32052</v>
      </c>
      <c r="AM50" s="971" t="s">
        <v>186</v>
      </c>
    </row>
    <row r="51" spans="2:39" s="694" customFormat="1" ht="12.75" customHeight="1">
      <c r="B51" s="962" t="s">
        <v>692</v>
      </c>
      <c r="C51" s="968">
        <v>4733341</v>
      </c>
      <c r="D51" s="969">
        <v>4544544</v>
      </c>
      <c r="E51" s="969">
        <v>188797</v>
      </c>
      <c r="F51" s="969">
        <v>0</v>
      </c>
      <c r="G51" s="969">
        <v>188797</v>
      </c>
      <c r="H51" s="969">
        <v>864525</v>
      </c>
      <c r="I51" s="969">
        <v>81992</v>
      </c>
      <c r="J51" s="969" t="s">
        <v>186</v>
      </c>
      <c r="K51" s="969">
        <v>59796</v>
      </c>
      <c r="L51" s="969">
        <v>1929081</v>
      </c>
      <c r="M51" s="969">
        <v>871</v>
      </c>
      <c r="N51" s="969">
        <v>34265</v>
      </c>
      <c r="O51" s="969">
        <v>130601</v>
      </c>
      <c r="P51" s="969">
        <v>12248</v>
      </c>
      <c r="Q51" s="697">
        <v>256125</v>
      </c>
      <c r="R51" s="969" t="s">
        <v>186</v>
      </c>
      <c r="S51" s="969">
        <v>373396</v>
      </c>
      <c r="T51" s="969">
        <v>26298</v>
      </c>
      <c r="U51" s="970">
        <v>39418</v>
      </c>
      <c r="V51" s="970">
        <v>1014</v>
      </c>
      <c r="W51" s="970">
        <v>165414</v>
      </c>
      <c r="X51" s="970">
        <v>155497</v>
      </c>
      <c r="Y51" s="970">
        <v>602800</v>
      </c>
      <c r="Z51" s="970">
        <v>79722</v>
      </c>
      <c r="AA51" s="970">
        <v>503569</v>
      </c>
      <c r="AB51" s="970">
        <v>605758</v>
      </c>
      <c r="AC51" s="970">
        <v>296181</v>
      </c>
      <c r="AD51" s="970">
        <v>17799</v>
      </c>
      <c r="AE51" s="970">
        <v>550673</v>
      </c>
      <c r="AF51" s="970">
        <v>350755</v>
      </c>
      <c r="AG51" s="970">
        <v>615133</v>
      </c>
      <c r="AH51" s="970">
        <v>153346</v>
      </c>
      <c r="AI51" s="970">
        <v>731930</v>
      </c>
      <c r="AJ51" s="970">
        <v>51829</v>
      </c>
      <c r="AK51" s="970">
        <v>587849</v>
      </c>
      <c r="AL51" s="970" t="s">
        <v>186</v>
      </c>
      <c r="AM51" s="971" t="s">
        <v>186</v>
      </c>
    </row>
    <row r="52" spans="2:39" s="694" customFormat="1" ht="12.75" customHeight="1">
      <c r="B52" s="962" t="s">
        <v>693</v>
      </c>
      <c r="C52" s="968">
        <v>3296553</v>
      </c>
      <c r="D52" s="969">
        <v>3234382</v>
      </c>
      <c r="E52" s="969">
        <v>62171</v>
      </c>
      <c r="F52" s="969">
        <v>0</v>
      </c>
      <c r="G52" s="969">
        <v>62171</v>
      </c>
      <c r="H52" s="969">
        <v>516038</v>
      </c>
      <c r="I52" s="969">
        <v>55436</v>
      </c>
      <c r="J52" s="969" t="s">
        <v>186</v>
      </c>
      <c r="K52" s="969">
        <v>40257</v>
      </c>
      <c r="L52" s="969">
        <v>1644695</v>
      </c>
      <c r="M52" s="969">
        <v>591</v>
      </c>
      <c r="N52" s="969">
        <v>431</v>
      </c>
      <c r="O52" s="969">
        <v>82578</v>
      </c>
      <c r="P52" s="969">
        <v>8999</v>
      </c>
      <c r="Q52" s="697">
        <v>131596</v>
      </c>
      <c r="R52" s="969" t="s">
        <v>186</v>
      </c>
      <c r="S52" s="969">
        <v>200820</v>
      </c>
      <c r="T52" s="969">
        <v>22491</v>
      </c>
      <c r="U52" s="970">
        <v>200</v>
      </c>
      <c r="V52" s="970">
        <v>4772</v>
      </c>
      <c r="W52" s="970">
        <v>32960</v>
      </c>
      <c r="X52" s="970">
        <v>97589</v>
      </c>
      <c r="Y52" s="970">
        <v>457100</v>
      </c>
      <c r="Z52" s="970">
        <v>63711</v>
      </c>
      <c r="AA52" s="970">
        <v>523819</v>
      </c>
      <c r="AB52" s="970">
        <v>325723</v>
      </c>
      <c r="AC52" s="970">
        <v>162871</v>
      </c>
      <c r="AD52" s="970">
        <v>806</v>
      </c>
      <c r="AE52" s="970">
        <v>409705</v>
      </c>
      <c r="AF52" s="970">
        <v>51944</v>
      </c>
      <c r="AG52" s="970">
        <v>559789</v>
      </c>
      <c r="AH52" s="970">
        <v>112744</v>
      </c>
      <c r="AI52" s="970">
        <v>440559</v>
      </c>
      <c r="AJ52" s="970">
        <v>41827</v>
      </c>
      <c r="AK52" s="970">
        <v>540884</v>
      </c>
      <c r="AL52" s="970" t="s">
        <v>186</v>
      </c>
      <c r="AM52" s="971" t="s">
        <v>186</v>
      </c>
    </row>
    <row r="53" spans="2:39" s="694" customFormat="1" ht="12.75" customHeight="1">
      <c r="B53" s="962"/>
      <c r="C53" s="968"/>
      <c r="D53" s="969"/>
      <c r="E53" s="969"/>
      <c r="F53" s="969"/>
      <c r="G53" s="969"/>
      <c r="H53" s="969"/>
      <c r="I53" s="969"/>
      <c r="J53" s="969"/>
      <c r="K53" s="969"/>
      <c r="L53" s="969"/>
      <c r="M53" s="969"/>
      <c r="N53" s="969"/>
      <c r="O53" s="969"/>
      <c r="P53" s="969"/>
      <c r="Q53" s="697"/>
      <c r="R53" s="969"/>
      <c r="S53" s="969"/>
      <c r="T53" s="969"/>
      <c r="U53" s="970"/>
      <c r="V53" s="970"/>
      <c r="W53" s="970"/>
      <c r="X53" s="970"/>
      <c r="Y53" s="970"/>
      <c r="Z53" s="970"/>
      <c r="AA53" s="970"/>
      <c r="AB53" s="970"/>
      <c r="AC53" s="970"/>
      <c r="AD53" s="970"/>
      <c r="AE53" s="970"/>
      <c r="AF53" s="970"/>
      <c r="AG53" s="970"/>
      <c r="AH53" s="970"/>
      <c r="AI53" s="970"/>
      <c r="AJ53" s="970"/>
      <c r="AK53" s="970"/>
      <c r="AL53" s="970"/>
      <c r="AM53" s="971"/>
    </row>
    <row r="54" spans="2:39" s="694" customFormat="1" ht="12.75" customHeight="1">
      <c r="B54" s="962" t="s">
        <v>696</v>
      </c>
      <c r="C54" s="968">
        <v>2092054</v>
      </c>
      <c r="D54" s="969">
        <v>2062079</v>
      </c>
      <c r="E54" s="969">
        <v>29975</v>
      </c>
      <c r="F54" s="969">
        <v>0</v>
      </c>
      <c r="G54" s="969">
        <v>29975</v>
      </c>
      <c r="H54" s="969">
        <v>416242</v>
      </c>
      <c r="I54" s="969">
        <v>22207</v>
      </c>
      <c r="J54" s="969" t="s">
        <v>186</v>
      </c>
      <c r="K54" s="969">
        <v>16092</v>
      </c>
      <c r="L54" s="969">
        <v>1068189</v>
      </c>
      <c r="M54" s="969">
        <v>526</v>
      </c>
      <c r="N54" s="969">
        <v>10566</v>
      </c>
      <c r="O54" s="969">
        <v>30918</v>
      </c>
      <c r="P54" s="969">
        <v>4681</v>
      </c>
      <c r="Q54" s="969">
        <v>77849</v>
      </c>
      <c r="R54" s="969" t="s">
        <v>186</v>
      </c>
      <c r="S54" s="969">
        <v>121510</v>
      </c>
      <c r="T54" s="969">
        <v>15714</v>
      </c>
      <c r="U54" s="970">
        <v>1889</v>
      </c>
      <c r="V54" s="970">
        <v>329</v>
      </c>
      <c r="W54" s="970">
        <v>37663</v>
      </c>
      <c r="X54" s="970">
        <v>64879</v>
      </c>
      <c r="Y54" s="970">
        <v>202800</v>
      </c>
      <c r="Z54" s="970">
        <v>64737</v>
      </c>
      <c r="AA54" s="970">
        <v>381067</v>
      </c>
      <c r="AB54" s="970">
        <v>207229</v>
      </c>
      <c r="AC54" s="970">
        <v>90013</v>
      </c>
      <c r="AD54" s="970">
        <v>539</v>
      </c>
      <c r="AE54" s="970">
        <v>195958</v>
      </c>
      <c r="AF54" s="970">
        <v>30318</v>
      </c>
      <c r="AG54" s="970">
        <v>269720</v>
      </c>
      <c r="AH54" s="970">
        <v>98328</v>
      </c>
      <c r="AI54" s="970">
        <v>452391</v>
      </c>
      <c r="AJ54" s="970">
        <v>1131</v>
      </c>
      <c r="AK54" s="970">
        <v>270648</v>
      </c>
      <c r="AL54" s="970" t="s">
        <v>186</v>
      </c>
      <c r="AM54" s="971" t="s">
        <v>186</v>
      </c>
    </row>
    <row r="55" spans="2:39" s="694" customFormat="1" ht="12.75" customHeight="1">
      <c r="B55" s="962" t="s">
        <v>698</v>
      </c>
      <c r="C55" s="968">
        <v>4220516</v>
      </c>
      <c r="D55" s="969">
        <v>4126296</v>
      </c>
      <c r="E55" s="969">
        <v>94220</v>
      </c>
      <c r="F55" s="969">
        <v>0</v>
      </c>
      <c r="G55" s="969">
        <v>94220</v>
      </c>
      <c r="H55" s="969">
        <v>1196045</v>
      </c>
      <c r="I55" s="969">
        <v>49053</v>
      </c>
      <c r="J55" s="969" t="s">
        <v>186</v>
      </c>
      <c r="K55" s="969">
        <v>35568</v>
      </c>
      <c r="L55" s="969">
        <v>1266212</v>
      </c>
      <c r="M55" s="969">
        <v>1151</v>
      </c>
      <c r="N55" s="969">
        <v>7876</v>
      </c>
      <c r="O55" s="969">
        <v>58598</v>
      </c>
      <c r="P55" s="969">
        <v>14084</v>
      </c>
      <c r="Q55" s="969">
        <v>329026</v>
      </c>
      <c r="R55" s="969" t="s">
        <v>186</v>
      </c>
      <c r="S55" s="969">
        <v>227342</v>
      </c>
      <c r="T55" s="969">
        <v>14937</v>
      </c>
      <c r="U55" s="970">
        <v>5882</v>
      </c>
      <c r="V55" s="970">
        <v>230170</v>
      </c>
      <c r="W55" s="970">
        <v>118968</v>
      </c>
      <c r="X55" s="970">
        <v>159704</v>
      </c>
      <c r="Y55" s="970">
        <v>505900</v>
      </c>
      <c r="Z55" s="970">
        <v>82472</v>
      </c>
      <c r="AA55" s="970">
        <v>551554</v>
      </c>
      <c r="AB55" s="970">
        <v>206484</v>
      </c>
      <c r="AC55" s="970">
        <v>180998</v>
      </c>
      <c r="AD55" s="970">
        <v>19275</v>
      </c>
      <c r="AE55" s="970">
        <v>354681</v>
      </c>
      <c r="AF55" s="970">
        <v>71152</v>
      </c>
      <c r="AG55" s="970">
        <v>332027</v>
      </c>
      <c r="AH55" s="970">
        <v>166836</v>
      </c>
      <c r="AI55" s="970">
        <v>1675406</v>
      </c>
      <c r="AJ55" s="970" t="s">
        <v>186</v>
      </c>
      <c r="AK55" s="970">
        <v>485411</v>
      </c>
      <c r="AL55" s="970" t="s">
        <v>186</v>
      </c>
      <c r="AM55" s="971" t="s">
        <v>186</v>
      </c>
    </row>
    <row r="56" spans="2:39" s="694" customFormat="1" ht="12.75" customHeight="1">
      <c r="B56" s="962" t="s">
        <v>700</v>
      </c>
      <c r="C56" s="968">
        <v>2737762</v>
      </c>
      <c r="D56" s="969">
        <v>2671394</v>
      </c>
      <c r="E56" s="969">
        <v>66368</v>
      </c>
      <c r="F56" s="969">
        <v>0</v>
      </c>
      <c r="G56" s="969">
        <v>66368</v>
      </c>
      <c r="H56" s="969">
        <v>734199</v>
      </c>
      <c r="I56" s="969">
        <v>39209</v>
      </c>
      <c r="J56" s="969" t="s">
        <v>186</v>
      </c>
      <c r="K56" s="969">
        <v>28661</v>
      </c>
      <c r="L56" s="969">
        <v>1148667</v>
      </c>
      <c r="M56" s="969">
        <v>709</v>
      </c>
      <c r="N56" s="969" t="s">
        <v>186</v>
      </c>
      <c r="O56" s="969">
        <v>39696</v>
      </c>
      <c r="P56" s="969">
        <v>7308</v>
      </c>
      <c r="Q56" s="969">
        <v>109665</v>
      </c>
      <c r="R56" s="969" t="s">
        <v>186</v>
      </c>
      <c r="S56" s="969">
        <v>158250</v>
      </c>
      <c r="T56" s="969">
        <v>12794</v>
      </c>
      <c r="U56" s="970">
        <v>4310</v>
      </c>
      <c r="V56" s="970">
        <v>46171</v>
      </c>
      <c r="W56" s="970">
        <v>32472</v>
      </c>
      <c r="X56" s="970">
        <v>135051</v>
      </c>
      <c r="Y56" s="970">
        <v>240600</v>
      </c>
      <c r="Z56" s="970">
        <v>70277</v>
      </c>
      <c r="AA56" s="970">
        <v>411892</v>
      </c>
      <c r="AB56" s="970">
        <v>334979</v>
      </c>
      <c r="AC56" s="970">
        <v>117902</v>
      </c>
      <c r="AD56" s="970">
        <v>1352</v>
      </c>
      <c r="AE56" s="970">
        <v>245629</v>
      </c>
      <c r="AF56" s="970">
        <v>42043</v>
      </c>
      <c r="AG56" s="970">
        <v>391747</v>
      </c>
      <c r="AH56" s="970">
        <v>135044</v>
      </c>
      <c r="AI56" s="970">
        <v>444377</v>
      </c>
      <c r="AJ56" s="970">
        <v>3590</v>
      </c>
      <c r="AK56" s="970">
        <v>472562</v>
      </c>
      <c r="AL56" s="970" t="s">
        <v>186</v>
      </c>
      <c r="AM56" s="971" t="s">
        <v>186</v>
      </c>
    </row>
    <row r="57" spans="2:39" s="694" customFormat="1" ht="12.75" customHeight="1">
      <c r="B57" s="962" t="s">
        <v>701</v>
      </c>
      <c r="C57" s="968">
        <v>3057368</v>
      </c>
      <c r="D57" s="969">
        <v>2947037</v>
      </c>
      <c r="E57" s="969">
        <v>110331</v>
      </c>
      <c r="F57" s="969">
        <v>0</v>
      </c>
      <c r="G57" s="969">
        <v>110331</v>
      </c>
      <c r="H57" s="969">
        <v>478729</v>
      </c>
      <c r="I57" s="969">
        <v>51372</v>
      </c>
      <c r="J57" s="969" t="s">
        <v>186</v>
      </c>
      <c r="K57" s="969">
        <v>37269</v>
      </c>
      <c r="L57" s="969">
        <v>1436169</v>
      </c>
      <c r="M57" s="969" t="s">
        <v>186</v>
      </c>
      <c r="N57" s="969" t="s">
        <v>186</v>
      </c>
      <c r="O57" s="969">
        <v>41522</v>
      </c>
      <c r="P57" s="969">
        <v>6074</v>
      </c>
      <c r="Q57" s="969">
        <v>145804</v>
      </c>
      <c r="R57" s="969" t="s">
        <v>186</v>
      </c>
      <c r="S57" s="969">
        <v>373410</v>
      </c>
      <c r="T57" s="969">
        <v>18148</v>
      </c>
      <c r="U57" s="970">
        <v>13515</v>
      </c>
      <c r="V57" s="970">
        <v>36369</v>
      </c>
      <c r="W57" s="970">
        <v>95935</v>
      </c>
      <c r="X57" s="970">
        <v>37452</v>
      </c>
      <c r="Y57" s="970">
        <v>285600</v>
      </c>
      <c r="Z57" s="970">
        <v>67959</v>
      </c>
      <c r="AA57" s="970">
        <v>407813</v>
      </c>
      <c r="AB57" s="970">
        <v>231931</v>
      </c>
      <c r="AC57" s="970">
        <v>129074</v>
      </c>
      <c r="AD57" s="970">
        <v>942</v>
      </c>
      <c r="AE57" s="970">
        <v>558252</v>
      </c>
      <c r="AF57" s="970">
        <v>53942</v>
      </c>
      <c r="AG57" s="970">
        <v>370749</v>
      </c>
      <c r="AH57" s="970">
        <v>112985</v>
      </c>
      <c r="AI57" s="970">
        <v>562709</v>
      </c>
      <c r="AJ57" s="970">
        <v>19928</v>
      </c>
      <c r="AK57" s="970">
        <v>430753</v>
      </c>
      <c r="AL57" s="970" t="s">
        <v>186</v>
      </c>
      <c r="AM57" s="971" t="s">
        <v>186</v>
      </c>
    </row>
    <row r="58" spans="2:39" s="694" customFormat="1" ht="12.75" customHeight="1">
      <c r="B58" s="962" t="s">
        <v>703</v>
      </c>
      <c r="C58" s="968">
        <v>2673131</v>
      </c>
      <c r="D58" s="969">
        <v>2602232</v>
      </c>
      <c r="E58" s="969">
        <v>70899</v>
      </c>
      <c r="F58" s="969">
        <v>0</v>
      </c>
      <c r="G58" s="969">
        <v>70899</v>
      </c>
      <c r="H58" s="969">
        <v>423518</v>
      </c>
      <c r="I58" s="969">
        <v>34846</v>
      </c>
      <c r="J58" s="969" t="s">
        <v>186</v>
      </c>
      <c r="K58" s="969">
        <v>25216</v>
      </c>
      <c r="L58" s="969">
        <v>1057759</v>
      </c>
      <c r="M58" s="969">
        <v>634</v>
      </c>
      <c r="N58" s="969">
        <v>45</v>
      </c>
      <c r="O58" s="969">
        <v>57309</v>
      </c>
      <c r="P58" s="969">
        <v>12852</v>
      </c>
      <c r="Q58" s="969">
        <v>269942</v>
      </c>
      <c r="R58" s="969" t="s">
        <v>186</v>
      </c>
      <c r="S58" s="969">
        <v>349709</v>
      </c>
      <c r="T58" s="969">
        <v>21424</v>
      </c>
      <c r="U58" s="970">
        <v>159</v>
      </c>
      <c r="V58" s="970">
        <v>30650</v>
      </c>
      <c r="W58" s="970">
        <v>70829</v>
      </c>
      <c r="X58" s="970">
        <v>45939</v>
      </c>
      <c r="Y58" s="970">
        <v>272300</v>
      </c>
      <c r="Z58" s="970">
        <v>63631</v>
      </c>
      <c r="AA58" s="970">
        <v>363653</v>
      </c>
      <c r="AB58" s="970">
        <v>271365</v>
      </c>
      <c r="AC58" s="970">
        <v>106686</v>
      </c>
      <c r="AD58" s="970">
        <v>2561</v>
      </c>
      <c r="AE58" s="970">
        <v>431354</v>
      </c>
      <c r="AF58" s="970">
        <v>118148</v>
      </c>
      <c r="AG58" s="970">
        <v>211990</v>
      </c>
      <c r="AH58" s="970">
        <v>98663</v>
      </c>
      <c r="AI58" s="970">
        <v>679338</v>
      </c>
      <c r="AJ58" s="970">
        <v>10205</v>
      </c>
      <c r="AK58" s="970">
        <v>244638</v>
      </c>
      <c r="AL58" s="970" t="s">
        <v>186</v>
      </c>
      <c r="AM58" s="971" t="s">
        <v>186</v>
      </c>
    </row>
    <row r="59" spans="2:39" s="694" customFormat="1" ht="12.75" customHeight="1">
      <c r="B59" s="962" t="s">
        <v>705</v>
      </c>
      <c r="C59" s="968">
        <v>2256883</v>
      </c>
      <c r="D59" s="969">
        <v>2175133</v>
      </c>
      <c r="E59" s="969">
        <v>81750</v>
      </c>
      <c r="F59" s="969">
        <v>0</v>
      </c>
      <c r="G59" s="969">
        <v>81750</v>
      </c>
      <c r="H59" s="969">
        <v>444685</v>
      </c>
      <c r="I59" s="969">
        <v>34776</v>
      </c>
      <c r="J59" s="969" t="s">
        <v>186</v>
      </c>
      <c r="K59" s="969">
        <v>25191</v>
      </c>
      <c r="L59" s="969">
        <v>835508</v>
      </c>
      <c r="M59" s="969">
        <v>688</v>
      </c>
      <c r="N59" s="969">
        <v>4378</v>
      </c>
      <c r="O59" s="969">
        <v>55611</v>
      </c>
      <c r="P59" s="969">
        <v>4306</v>
      </c>
      <c r="Q59" s="969">
        <v>139709</v>
      </c>
      <c r="R59" s="969" t="s">
        <v>186</v>
      </c>
      <c r="S59" s="969">
        <v>368848</v>
      </c>
      <c r="T59" s="969">
        <v>14175</v>
      </c>
      <c r="U59" s="970">
        <v>5337</v>
      </c>
      <c r="V59" s="970">
        <v>39893</v>
      </c>
      <c r="W59" s="970">
        <v>62194</v>
      </c>
      <c r="X59" s="970">
        <v>36084</v>
      </c>
      <c r="Y59" s="970">
        <v>185500</v>
      </c>
      <c r="Z59" s="970">
        <v>57818</v>
      </c>
      <c r="AA59" s="970">
        <v>333397</v>
      </c>
      <c r="AB59" s="970">
        <v>197142</v>
      </c>
      <c r="AC59" s="970">
        <v>92166</v>
      </c>
      <c r="AD59" s="970">
        <v>2843</v>
      </c>
      <c r="AE59" s="970">
        <v>457399</v>
      </c>
      <c r="AF59" s="970">
        <v>41995</v>
      </c>
      <c r="AG59" s="970">
        <v>158095</v>
      </c>
      <c r="AH59" s="970">
        <v>97671</v>
      </c>
      <c r="AI59" s="970">
        <v>453078</v>
      </c>
      <c r="AJ59" s="970">
        <v>637</v>
      </c>
      <c r="AK59" s="970">
        <v>282892</v>
      </c>
      <c r="AL59" s="970" t="s">
        <v>186</v>
      </c>
      <c r="AM59" s="971" t="s">
        <v>186</v>
      </c>
    </row>
    <row r="60" spans="2:39" s="694" customFormat="1" ht="12.75" customHeight="1">
      <c r="B60" s="962" t="s">
        <v>707</v>
      </c>
      <c r="C60" s="968">
        <v>2828683</v>
      </c>
      <c r="D60" s="969">
        <v>2732985</v>
      </c>
      <c r="E60" s="969">
        <v>98698</v>
      </c>
      <c r="F60" s="969">
        <v>0</v>
      </c>
      <c r="G60" s="969">
        <v>95698</v>
      </c>
      <c r="H60" s="969">
        <v>438189</v>
      </c>
      <c r="I60" s="969">
        <v>35386</v>
      </c>
      <c r="J60" s="969" t="s">
        <v>186</v>
      </c>
      <c r="K60" s="969">
        <v>25758</v>
      </c>
      <c r="L60" s="969">
        <v>1285492</v>
      </c>
      <c r="M60" s="969">
        <v>526</v>
      </c>
      <c r="N60" s="969">
        <v>28789</v>
      </c>
      <c r="O60" s="969">
        <v>59581</v>
      </c>
      <c r="P60" s="969">
        <v>6930</v>
      </c>
      <c r="Q60" s="969">
        <v>132367</v>
      </c>
      <c r="R60" s="969" t="s">
        <v>186</v>
      </c>
      <c r="S60" s="969">
        <v>337428</v>
      </c>
      <c r="T60" s="969">
        <v>31545</v>
      </c>
      <c r="U60" s="970">
        <v>6857</v>
      </c>
      <c r="V60" s="970">
        <v>3800</v>
      </c>
      <c r="W60" s="970">
        <v>33939</v>
      </c>
      <c r="X60" s="970">
        <v>60096</v>
      </c>
      <c r="Y60" s="970">
        <v>342000</v>
      </c>
      <c r="Z60" s="970">
        <v>58802</v>
      </c>
      <c r="AA60" s="970">
        <v>416136</v>
      </c>
      <c r="AB60" s="970">
        <v>295383</v>
      </c>
      <c r="AC60" s="970">
        <v>135969</v>
      </c>
      <c r="AD60" s="970">
        <v>1326</v>
      </c>
      <c r="AE60" s="970">
        <v>466098</v>
      </c>
      <c r="AF60" s="970">
        <v>29318</v>
      </c>
      <c r="AG60" s="970">
        <v>448925</v>
      </c>
      <c r="AH60" s="970">
        <v>107809</v>
      </c>
      <c r="AI60" s="970">
        <v>410753</v>
      </c>
      <c r="AJ60" s="970">
        <v>46229</v>
      </c>
      <c r="AK60" s="970">
        <v>316237</v>
      </c>
      <c r="AL60" s="970" t="s">
        <v>186</v>
      </c>
      <c r="AM60" s="971" t="s">
        <v>186</v>
      </c>
    </row>
    <row r="61" spans="2:39" s="694" customFormat="1" ht="12.75" customHeight="1">
      <c r="B61" s="962" t="s">
        <v>710</v>
      </c>
      <c r="C61" s="968">
        <v>3482222</v>
      </c>
      <c r="D61" s="969">
        <v>3407927</v>
      </c>
      <c r="E61" s="969">
        <v>74295</v>
      </c>
      <c r="F61" s="969">
        <v>0</v>
      </c>
      <c r="G61" s="969">
        <v>74295</v>
      </c>
      <c r="H61" s="969">
        <v>739562</v>
      </c>
      <c r="I61" s="969">
        <v>30042</v>
      </c>
      <c r="J61" s="969" t="s">
        <v>186</v>
      </c>
      <c r="K61" s="969">
        <v>21844</v>
      </c>
      <c r="L61" s="969">
        <v>1549205</v>
      </c>
      <c r="M61" s="969">
        <v>558</v>
      </c>
      <c r="N61" s="969">
        <v>76388</v>
      </c>
      <c r="O61" s="969">
        <v>26812</v>
      </c>
      <c r="P61" s="969">
        <v>18569</v>
      </c>
      <c r="Q61" s="969">
        <v>152388</v>
      </c>
      <c r="R61" s="969" t="s">
        <v>186</v>
      </c>
      <c r="S61" s="969">
        <v>324503</v>
      </c>
      <c r="T61" s="969">
        <v>56197</v>
      </c>
      <c r="U61" s="970">
        <v>32514</v>
      </c>
      <c r="V61" s="970">
        <v>21091</v>
      </c>
      <c r="W61" s="970">
        <v>17992</v>
      </c>
      <c r="X61" s="970">
        <v>67357</v>
      </c>
      <c r="Y61" s="970">
        <v>347200</v>
      </c>
      <c r="Z61" s="970">
        <v>81502</v>
      </c>
      <c r="AA61" s="970">
        <v>528620</v>
      </c>
      <c r="AB61" s="970">
        <v>391984</v>
      </c>
      <c r="AC61" s="970">
        <v>191823</v>
      </c>
      <c r="AD61" s="970">
        <v>9547</v>
      </c>
      <c r="AE61" s="970">
        <v>440506</v>
      </c>
      <c r="AF61" s="970">
        <v>122273</v>
      </c>
      <c r="AG61" s="970">
        <v>371745</v>
      </c>
      <c r="AH61" s="970">
        <v>162447</v>
      </c>
      <c r="AI61" s="970">
        <v>508028</v>
      </c>
      <c r="AJ61" s="970">
        <v>88113</v>
      </c>
      <c r="AK61" s="970">
        <v>454192</v>
      </c>
      <c r="AL61" s="970">
        <v>57147</v>
      </c>
      <c r="AM61" s="971" t="s">
        <v>186</v>
      </c>
    </row>
    <row r="62" spans="2:39" s="694" customFormat="1" ht="12.75" customHeight="1">
      <c r="B62" s="962" t="s">
        <v>712</v>
      </c>
      <c r="C62" s="968">
        <v>3598748</v>
      </c>
      <c r="D62" s="969">
        <v>3549361</v>
      </c>
      <c r="E62" s="969">
        <v>49387</v>
      </c>
      <c r="F62" s="969">
        <v>0</v>
      </c>
      <c r="G62" s="969">
        <v>49387</v>
      </c>
      <c r="H62" s="969">
        <v>1058761</v>
      </c>
      <c r="I62" s="969">
        <v>63143</v>
      </c>
      <c r="J62" s="969" t="s">
        <v>186</v>
      </c>
      <c r="K62" s="969">
        <v>46280</v>
      </c>
      <c r="L62" s="969">
        <v>1451002</v>
      </c>
      <c r="M62" s="969">
        <v>1183</v>
      </c>
      <c r="N62" s="969" t="s">
        <v>186</v>
      </c>
      <c r="O62" s="969">
        <v>54439</v>
      </c>
      <c r="P62" s="969">
        <v>12537</v>
      </c>
      <c r="Q62" s="969">
        <v>102485</v>
      </c>
      <c r="R62" s="969" t="s">
        <v>186</v>
      </c>
      <c r="S62" s="969">
        <v>286722</v>
      </c>
      <c r="T62" s="969">
        <v>78188</v>
      </c>
      <c r="U62" s="970">
        <v>5211</v>
      </c>
      <c r="V62" s="970">
        <v>30242</v>
      </c>
      <c r="W62" s="970">
        <v>67057</v>
      </c>
      <c r="X62" s="970">
        <v>153898</v>
      </c>
      <c r="Y62" s="970">
        <v>187600</v>
      </c>
      <c r="Z62" s="970">
        <v>93956</v>
      </c>
      <c r="AA62" s="970">
        <v>541448</v>
      </c>
      <c r="AB62" s="970">
        <v>368865</v>
      </c>
      <c r="AC62" s="970">
        <v>226583</v>
      </c>
      <c r="AD62" s="970">
        <v>13440</v>
      </c>
      <c r="AE62" s="970">
        <v>478056</v>
      </c>
      <c r="AF62" s="970">
        <v>156553</v>
      </c>
      <c r="AG62" s="970">
        <v>408409</v>
      </c>
      <c r="AH62" s="970">
        <v>172434</v>
      </c>
      <c r="AI62" s="970">
        <v>656775</v>
      </c>
      <c r="AJ62" s="970" t="s">
        <v>186</v>
      </c>
      <c r="AK62" s="970">
        <v>432842</v>
      </c>
      <c r="AL62" s="970" t="s">
        <v>186</v>
      </c>
      <c r="AM62" s="971" t="s">
        <v>186</v>
      </c>
    </row>
    <row r="63" spans="2:39" s="694" customFormat="1" ht="12.75" customHeight="1">
      <c r="B63" s="962" t="s">
        <v>714</v>
      </c>
      <c r="C63" s="968">
        <v>2671200</v>
      </c>
      <c r="D63" s="969">
        <v>2634107</v>
      </c>
      <c r="E63" s="969">
        <v>37093</v>
      </c>
      <c r="F63" s="969">
        <v>0</v>
      </c>
      <c r="G63" s="969">
        <v>37093</v>
      </c>
      <c r="H63" s="969">
        <v>495857</v>
      </c>
      <c r="I63" s="969">
        <v>28872</v>
      </c>
      <c r="J63" s="969">
        <v>675</v>
      </c>
      <c r="K63" s="969">
        <v>20958</v>
      </c>
      <c r="L63" s="969">
        <v>1219875</v>
      </c>
      <c r="M63" s="969" t="s">
        <v>186</v>
      </c>
      <c r="N63" s="969">
        <v>5427</v>
      </c>
      <c r="O63" s="969">
        <v>64291</v>
      </c>
      <c r="P63" s="969">
        <v>5327</v>
      </c>
      <c r="Q63" s="969">
        <v>76278</v>
      </c>
      <c r="R63" s="969" t="s">
        <v>186</v>
      </c>
      <c r="S63" s="969">
        <v>174428</v>
      </c>
      <c r="T63" s="969">
        <v>18570</v>
      </c>
      <c r="U63" s="970">
        <v>2682</v>
      </c>
      <c r="V63" s="970">
        <v>89345</v>
      </c>
      <c r="W63" s="970">
        <v>39464</v>
      </c>
      <c r="X63" s="970">
        <v>148951</v>
      </c>
      <c r="Y63" s="970">
        <v>280200</v>
      </c>
      <c r="Z63" s="970">
        <v>59443</v>
      </c>
      <c r="AA63" s="970">
        <v>378939</v>
      </c>
      <c r="AB63" s="970">
        <v>258128</v>
      </c>
      <c r="AC63" s="970">
        <v>216992</v>
      </c>
      <c r="AD63" s="970">
        <v>718</v>
      </c>
      <c r="AE63" s="970">
        <v>424264</v>
      </c>
      <c r="AF63" s="970">
        <v>156180</v>
      </c>
      <c r="AG63" s="970">
        <v>255021</v>
      </c>
      <c r="AH63" s="970">
        <v>101370</v>
      </c>
      <c r="AI63" s="970">
        <v>294388</v>
      </c>
      <c r="AJ63" s="970">
        <v>5038</v>
      </c>
      <c r="AK63" s="970">
        <v>483626</v>
      </c>
      <c r="AL63" s="970" t="s">
        <v>186</v>
      </c>
      <c r="AM63" s="971" t="s">
        <v>186</v>
      </c>
    </row>
    <row r="64" spans="2:39" s="694" customFormat="1" ht="12.75" customHeight="1">
      <c r="B64" s="962" t="s">
        <v>715</v>
      </c>
      <c r="C64" s="968">
        <v>1927031</v>
      </c>
      <c r="D64" s="969">
        <v>1870029</v>
      </c>
      <c r="E64" s="969">
        <v>57002</v>
      </c>
      <c r="F64" s="969">
        <v>5800</v>
      </c>
      <c r="G64" s="969">
        <v>51202</v>
      </c>
      <c r="H64" s="969">
        <v>267864</v>
      </c>
      <c r="I64" s="969">
        <v>16949</v>
      </c>
      <c r="J64" s="969" t="s">
        <v>186</v>
      </c>
      <c r="K64" s="969">
        <v>12278</v>
      </c>
      <c r="L64" s="969">
        <v>900933</v>
      </c>
      <c r="M64" s="969" t="s">
        <v>186</v>
      </c>
      <c r="N64" s="969">
        <v>5444</v>
      </c>
      <c r="O64" s="969">
        <v>45585</v>
      </c>
      <c r="P64" s="969">
        <v>5685</v>
      </c>
      <c r="Q64" s="969">
        <v>215078</v>
      </c>
      <c r="R64" s="969" t="s">
        <v>186</v>
      </c>
      <c r="S64" s="969">
        <v>101605</v>
      </c>
      <c r="T64" s="969">
        <v>9992</v>
      </c>
      <c r="U64" s="970">
        <v>1900</v>
      </c>
      <c r="V64" s="970">
        <v>6957</v>
      </c>
      <c r="W64" s="970">
        <v>38673</v>
      </c>
      <c r="X64" s="970">
        <v>40888</v>
      </c>
      <c r="Y64" s="970">
        <v>257200</v>
      </c>
      <c r="Z64" s="970">
        <v>59813</v>
      </c>
      <c r="AA64" s="970">
        <v>270277</v>
      </c>
      <c r="AB64" s="970">
        <v>183060</v>
      </c>
      <c r="AC64" s="970">
        <v>73533</v>
      </c>
      <c r="AD64" s="970">
        <v>340</v>
      </c>
      <c r="AE64" s="970">
        <v>174294</v>
      </c>
      <c r="AF64" s="970">
        <v>104691</v>
      </c>
      <c r="AG64" s="970">
        <v>239167</v>
      </c>
      <c r="AH64" s="970">
        <v>69207</v>
      </c>
      <c r="AI64" s="970">
        <v>443859</v>
      </c>
      <c r="AJ64" s="970">
        <v>4468</v>
      </c>
      <c r="AK64" s="970">
        <v>247302</v>
      </c>
      <c r="AL64" s="970" t="s">
        <v>186</v>
      </c>
      <c r="AM64" s="971" t="s">
        <v>186</v>
      </c>
    </row>
    <row r="65" spans="2:39" s="694" customFormat="1" ht="12.75" customHeight="1">
      <c r="B65" s="984" t="s">
        <v>717</v>
      </c>
      <c r="C65" s="985">
        <v>2391260</v>
      </c>
      <c r="D65" s="986">
        <v>2274689</v>
      </c>
      <c r="E65" s="986">
        <v>116571</v>
      </c>
      <c r="F65" s="986">
        <v>0</v>
      </c>
      <c r="G65" s="986">
        <v>116571</v>
      </c>
      <c r="H65" s="986">
        <v>429311</v>
      </c>
      <c r="I65" s="986">
        <v>24420</v>
      </c>
      <c r="J65" s="986">
        <v>5613</v>
      </c>
      <c r="K65" s="986">
        <v>17719</v>
      </c>
      <c r="L65" s="986">
        <v>1072182</v>
      </c>
      <c r="M65" s="986" t="s">
        <v>186</v>
      </c>
      <c r="N65" s="986">
        <v>51871</v>
      </c>
      <c r="O65" s="986">
        <v>42568</v>
      </c>
      <c r="P65" s="986">
        <v>4634</v>
      </c>
      <c r="Q65" s="986">
        <v>70155</v>
      </c>
      <c r="R65" s="986" t="s">
        <v>186</v>
      </c>
      <c r="S65" s="986">
        <v>152087</v>
      </c>
      <c r="T65" s="986">
        <v>19661</v>
      </c>
      <c r="U65" s="987">
        <v>868</v>
      </c>
      <c r="V65" s="987">
        <v>108900</v>
      </c>
      <c r="W65" s="987">
        <v>78452</v>
      </c>
      <c r="X65" s="987">
        <v>25419</v>
      </c>
      <c r="Y65" s="987">
        <v>287400</v>
      </c>
      <c r="Z65" s="987">
        <v>64615</v>
      </c>
      <c r="AA65" s="987">
        <v>396265</v>
      </c>
      <c r="AB65" s="987">
        <v>212781</v>
      </c>
      <c r="AC65" s="987">
        <v>82330</v>
      </c>
      <c r="AD65" s="987">
        <v>2074</v>
      </c>
      <c r="AE65" s="987">
        <v>269630</v>
      </c>
      <c r="AF65" s="987">
        <v>38439</v>
      </c>
      <c r="AG65" s="987">
        <v>283665</v>
      </c>
      <c r="AH65" s="987">
        <v>94773</v>
      </c>
      <c r="AI65" s="987">
        <v>430724</v>
      </c>
      <c r="AJ65" s="987">
        <v>1396</v>
      </c>
      <c r="AK65" s="987">
        <v>391133</v>
      </c>
      <c r="AL65" s="987">
        <v>6864</v>
      </c>
      <c r="AM65" s="988" t="s">
        <v>186</v>
      </c>
    </row>
    <row r="66" spans="2:17" ht="11.25">
      <c r="B66" s="739" t="s">
        <v>232</v>
      </c>
      <c r="O66" s="939"/>
      <c r="P66" s="939"/>
      <c r="Q66" s="939"/>
    </row>
    <row r="67" ht="11.25">
      <c r="Q67" s="939"/>
    </row>
    <row r="68" ht="11.25">
      <c r="Q68" s="939"/>
    </row>
    <row r="69" ht="11.25">
      <c r="Q69" s="939"/>
    </row>
    <row r="70" ht="11.25">
      <c r="Q70" s="939"/>
    </row>
  </sheetData>
  <mergeCells count="6">
    <mergeCell ref="B4:B7"/>
    <mergeCell ref="H4:Y4"/>
    <mergeCell ref="Z4:AM4"/>
    <mergeCell ref="AE5:AE7"/>
    <mergeCell ref="AJ5:AJ7"/>
    <mergeCell ref="AM5:AM7"/>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B2:P60"/>
  <sheetViews>
    <sheetView workbookViewId="0" topLeftCell="A1">
      <selection activeCell="A1" sqref="A1"/>
    </sheetView>
  </sheetViews>
  <sheetFormatPr defaultColWidth="9.00390625" defaultRowHeight="17.25" customHeight="1"/>
  <cols>
    <col min="1" max="6" width="1.625" style="989" customWidth="1"/>
    <col min="7" max="7" width="18.625" style="989" customWidth="1"/>
    <col min="8" max="8" width="6.125" style="989" bestFit="1" customWidth="1"/>
    <col min="9" max="16" width="10.625" style="989" customWidth="1"/>
    <col min="17" max="16384" width="9.00390625" style="989" customWidth="1"/>
  </cols>
  <sheetData>
    <row r="2" spans="2:14" ht="17.25" customHeight="1">
      <c r="B2" s="990" t="s">
        <v>299</v>
      </c>
      <c r="N2" s="991"/>
    </row>
    <row r="3" spans="2:16" ht="17.25" customHeight="1" thickBot="1">
      <c r="B3" s="992"/>
      <c r="C3" s="993"/>
      <c r="D3" s="993"/>
      <c r="E3" s="993"/>
      <c r="F3" s="993"/>
      <c r="G3" s="993"/>
      <c r="P3" s="994" t="s">
        <v>274</v>
      </c>
    </row>
    <row r="4" spans="2:16" ht="17.25" customHeight="1" thickTop="1">
      <c r="B4" s="995" t="s">
        <v>234</v>
      </c>
      <c r="C4" s="996"/>
      <c r="D4" s="996"/>
      <c r="E4" s="996"/>
      <c r="F4" s="996"/>
      <c r="G4" s="997"/>
      <c r="H4" s="996"/>
      <c r="I4" s="998" t="s">
        <v>686</v>
      </c>
      <c r="J4" s="998" t="s">
        <v>235</v>
      </c>
      <c r="K4" s="998" t="s">
        <v>236</v>
      </c>
      <c r="L4" s="998" t="s">
        <v>237</v>
      </c>
      <c r="M4" s="998" t="s">
        <v>238</v>
      </c>
      <c r="N4" s="998" t="s">
        <v>239</v>
      </c>
      <c r="O4" s="998" t="s">
        <v>275</v>
      </c>
      <c r="P4" s="998" t="s">
        <v>276</v>
      </c>
    </row>
    <row r="5" spans="2:16" ht="17.25" customHeight="1">
      <c r="B5" s="1589" t="s">
        <v>277</v>
      </c>
      <c r="C5" s="1590"/>
      <c r="D5" s="1590"/>
      <c r="E5" s="1590"/>
      <c r="F5" s="1590"/>
      <c r="G5" s="1590"/>
      <c r="H5" s="999" t="s">
        <v>278</v>
      </c>
      <c r="I5" s="1000">
        <v>65</v>
      </c>
      <c r="J5" s="1001">
        <v>65</v>
      </c>
      <c r="K5" s="1001">
        <v>64</v>
      </c>
      <c r="L5" s="1001">
        <v>69</v>
      </c>
      <c r="M5" s="1001">
        <v>65</v>
      </c>
      <c r="N5" s="1001">
        <v>64</v>
      </c>
      <c r="O5" s="1001">
        <v>539</v>
      </c>
      <c r="P5" s="1002">
        <v>5109</v>
      </c>
    </row>
    <row r="6" spans="2:16" ht="17.25" customHeight="1">
      <c r="B6" s="1591" t="s">
        <v>240</v>
      </c>
      <c r="C6" s="1592"/>
      <c r="D6" s="1592"/>
      <c r="E6" s="1592"/>
      <c r="F6" s="1592"/>
      <c r="G6" s="1592"/>
      <c r="H6" s="1003" t="s">
        <v>241</v>
      </c>
      <c r="I6" s="1004">
        <v>3.94</v>
      </c>
      <c r="J6" s="1005">
        <v>3.83</v>
      </c>
      <c r="K6" s="1005">
        <v>3.78</v>
      </c>
      <c r="L6" s="1006">
        <v>3.86</v>
      </c>
      <c r="M6" s="1006">
        <v>3.7</v>
      </c>
      <c r="N6" s="1006">
        <v>3.77</v>
      </c>
      <c r="O6" s="1006">
        <v>3.76</v>
      </c>
      <c r="P6" s="1007">
        <v>3.77</v>
      </c>
    </row>
    <row r="7" spans="2:16" ht="17.25" customHeight="1">
      <c r="B7" s="1591" t="s">
        <v>242</v>
      </c>
      <c r="C7" s="1592"/>
      <c r="D7" s="1592"/>
      <c r="E7" s="1592"/>
      <c r="F7" s="1592"/>
      <c r="G7" s="1592"/>
      <c r="H7" s="1003" t="s">
        <v>241</v>
      </c>
      <c r="I7" s="1008">
        <v>1.86</v>
      </c>
      <c r="J7" s="1006">
        <v>1.62</v>
      </c>
      <c r="K7" s="1005">
        <v>1.6</v>
      </c>
      <c r="L7" s="1006">
        <v>1.27</v>
      </c>
      <c r="M7" s="1006">
        <v>1.55</v>
      </c>
      <c r="N7" s="1006">
        <v>1.7</v>
      </c>
      <c r="O7" s="1006">
        <v>1.66</v>
      </c>
      <c r="P7" s="1009">
        <v>1.62</v>
      </c>
    </row>
    <row r="8" spans="2:16" ht="17.25" customHeight="1">
      <c r="B8" s="1593" t="s">
        <v>243</v>
      </c>
      <c r="C8" s="1594"/>
      <c r="D8" s="1594"/>
      <c r="E8" s="1594"/>
      <c r="F8" s="1594"/>
      <c r="G8" s="1594"/>
      <c r="H8" s="1010" t="s">
        <v>244</v>
      </c>
      <c r="I8" s="1011">
        <v>45.2</v>
      </c>
      <c r="J8" s="1012">
        <v>44.3</v>
      </c>
      <c r="K8" s="1013">
        <v>45.6</v>
      </c>
      <c r="L8" s="1012">
        <v>42.6</v>
      </c>
      <c r="M8" s="1012">
        <v>43.8</v>
      </c>
      <c r="N8" s="1014">
        <v>44.4</v>
      </c>
      <c r="O8" s="1012">
        <v>44.1</v>
      </c>
      <c r="P8" s="1015">
        <v>43.5</v>
      </c>
    </row>
    <row r="9" spans="2:16" ht="17.25" customHeight="1">
      <c r="B9" s="1595" t="s">
        <v>245</v>
      </c>
      <c r="C9" s="1596"/>
      <c r="D9" s="1596"/>
      <c r="E9" s="1596"/>
      <c r="F9" s="1596"/>
      <c r="G9" s="1596"/>
      <c r="H9" s="1016"/>
      <c r="I9" s="1017">
        <f>SUM(I10,I23,I24)</f>
        <v>838866</v>
      </c>
      <c r="J9" s="1018">
        <f>SUM(J10,J23,J24)</f>
        <v>704571</v>
      </c>
      <c r="K9" s="1018">
        <v>720485</v>
      </c>
      <c r="L9" s="1018">
        <f>SUM(L10,L23,L24)</f>
        <v>766486</v>
      </c>
      <c r="M9" s="1018">
        <v>713420</v>
      </c>
      <c r="N9" s="1018">
        <f>SUM(N10,N23,N24)</f>
        <v>744867</v>
      </c>
      <c r="O9" s="1018">
        <v>722601</v>
      </c>
      <c r="P9" s="1019">
        <v>801562</v>
      </c>
    </row>
    <row r="10" spans="2:16" s="1020" customFormat="1" ht="17.25" customHeight="1">
      <c r="B10" s="1021"/>
      <c r="C10" s="1597" t="s">
        <v>246</v>
      </c>
      <c r="D10" s="1597"/>
      <c r="E10" s="1597"/>
      <c r="F10" s="1597"/>
      <c r="G10" s="1597"/>
      <c r="H10" s="1022"/>
      <c r="I10" s="1023">
        <v>496226</v>
      </c>
      <c r="J10" s="1024">
        <v>435594</v>
      </c>
      <c r="K10" s="1024">
        <v>421894</v>
      </c>
      <c r="L10" s="1024">
        <v>437378</v>
      </c>
      <c r="M10" s="1024">
        <v>439439</v>
      </c>
      <c r="N10" s="1024">
        <v>438463</v>
      </c>
      <c r="O10" s="1024">
        <v>442623</v>
      </c>
      <c r="P10" s="1025">
        <v>460613</v>
      </c>
    </row>
    <row r="11" spans="2:16" s="1020" customFormat="1" ht="17.25" customHeight="1">
      <c r="B11" s="1021"/>
      <c r="C11" s="1026"/>
      <c r="D11" s="1026"/>
      <c r="E11" s="1597" t="s">
        <v>247</v>
      </c>
      <c r="F11" s="1597"/>
      <c r="G11" s="1597"/>
      <c r="H11" s="1022"/>
      <c r="I11" s="1023">
        <v>452028</v>
      </c>
      <c r="J11" s="1024">
        <v>410275</v>
      </c>
      <c r="K11" s="1024">
        <v>389715</v>
      </c>
      <c r="L11" s="1024">
        <v>416735</v>
      </c>
      <c r="M11" s="1024">
        <v>410143</v>
      </c>
      <c r="N11" s="1024">
        <v>408900</v>
      </c>
      <c r="O11" s="1024">
        <v>415027</v>
      </c>
      <c r="P11" s="1025">
        <v>431414</v>
      </c>
    </row>
    <row r="12" spans="2:16" ht="17.25" customHeight="1">
      <c r="B12" s="1027"/>
      <c r="C12" s="1028"/>
      <c r="D12" s="1028"/>
      <c r="E12" s="1028"/>
      <c r="F12" s="1592" t="s">
        <v>248</v>
      </c>
      <c r="G12" s="1592"/>
      <c r="H12" s="1003"/>
      <c r="I12" s="1029">
        <v>351446</v>
      </c>
      <c r="J12" s="1030">
        <v>338843</v>
      </c>
      <c r="K12" s="1030">
        <v>337513</v>
      </c>
      <c r="L12" s="1030">
        <v>396289</v>
      </c>
      <c r="M12" s="1030">
        <v>347979</v>
      </c>
      <c r="N12" s="1030">
        <v>366080</v>
      </c>
      <c r="O12" s="1030">
        <v>336581</v>
      </c>
      <c r="P12" s="1031">
        <v>376242</v>
      </c>
    </row>
    <row r="13" spans="2:16" ht="17.25" customHeight="1">
      <c r="B13" s="1027"/>
      <c r="C13" s="1028"/>
      <c r="D13" s="1028"/>
      <c r="E13" s="1028"/>
      <c r="F13" s="1028"/>
      <c r="G13" s="1003" t="s">
        <v>279</v>
      </c>
      <c r="H13" s="1003"/>
      <c r="I13" s="1029">
        <v>273188</v>
      </c>
      <c r="J13" s="1030">
        <v>266084</v>
      </c>
      <c r="K13" s="1030">
        <v>262312</v>
      </c>
      <c r="L13" s="1030">
        <v>313149</v>
      </c>
      <c r="M13" s="1030">
        <v>265954</v>
      </c>
      <c r="N13" s="1030">
        <v>279947</v>
      </c>
      <c r="O13" s="1030">
        <v>266474</v>
      </c>
      <c r="P13" s="1031">
        <v>296587</v>
      </c>
    </row>
    <row r="14" spans="2:16" ht="17.25" customHeight="1">
      <c r="B14" s="1027"/>
      <c r="C14" s="1028"/>
      <c r="D14" s="1028"/>
      <c r="E14" s="1028"/>
      <c r="F14" s="1028"/>
      <c r="G14" s="1003" t="s">
        <v>280</v>
      </c>
      <c r="H14" s="1003"/>
      <c r="I14" s="1029">
        <v>6632</v>
      </c>
      <c r="J14" s="1030">
        <v>6847</v>
      </c>
      <c r="K14" s="1030">
        <v>7077</v>
      </c>
      <c r="L14" s="1030">
        <v>6209</v>
      </c>
      <c r="M14" s="1030">
        <v>9915</v>
      </c>
      <c r="N14" s="1030">
        <v>6881</v>
      </c>
      <c r="O14" s="1030">
        <v>6921</v>
      </c>
      <c r="P14" s="1031">
        <v>5073</v>
      </c>
    </row>
    <row r="15" spans="2:16" ht="17.25" customHeight="1">
      <c r="B15" s="1027"/>
      <c r="C15" s="1028"/>
      <c r="D15" s="1028"/>
      <c r="E15" s="1028"/>
      <c r="F15" s="1028"/>
      <c r="G15" s="1003" t="s">
        <v>249</v>
      </c>
      <c r="H15" s="1003"/>
      <c r="I15" s="1029">
        <v>71626</v>
      </c>
      <c r="J15" s="1030">
        <v>65912</v>
      </c>
      <c r="K15" s="1030">
        <v>68123</v>
      </c>
      <c r="L15" s="1030">
        <v>76931</v>
      </c>
      <c r="M15" s="1030">
        <v>72110</v>
      </c>
      <c r="N15" s="1030">
        <v>79252</v>
      </c>
      <c r="O15" s="1030">
        <v>63186</v>
      </c>
      <c r="P15" s="1031">
        <v>74582</v>
      </c>
    </row>
    <row r="16" spans="2:16" ht="17.25" customHeight="1">
      <c r="B16" s="1032"/>
      <c r="C16" s="993"/>
      <c r="D16" s="993"/>
      <c r="E16" s="993"/>
      <c r="F16" s="1592" t="s">
        <v>281</v>
      </c>
      <c r="G16" s="1592"/>
      <c r="H16" s="1003"/>
      <c r="I16" s="1029">
        <v>100582</v>
      </c>
      <c r="J16" s="1030">
        <v>71432</v>
      </c>
      <c r="K16" s="1030">
        <v>52202</v>
      </c>
      <c r="L16" s="1030">
        <v>20445</v>
      </c>
      <c r="M16" s="1030">
        <v>62164</v>
      </c>
      <c r="N16" s="1030">
        <v>42820</v>
      </c>
      <c r="O16" s="1030">
        <v>78446</v>
      </c>
      <c r="P16" s="1031">
        <v>55173</v>
      </c>
    </row>
    <row r="17" spans="2:16" s="1020" customFormat="1" ht="17.25" customHeight="1">
      <c r="B17" s="1033"/>
      <c r="C17" s="1034"/>
      <c r="D17" s="1034"/>
      <c r="E17" s="1597" t="s">
        <v>282</v>
      </c>
      <c r="F17" s="1597"/>
      <c r="G17" s="1597"/>
      <c r="H17" s="1022"/>
      <c r="I17" s="1023">
        <v>8592</v>
      </c>
      <c r="J17" s="1024">
        <v>5408</v>
      </c>
      <c r="K17" s="1024">
        <v>7043</v>
      </c>
      <c r="L17" s="1024">
        <v>1564</v>
      </c>
      <c r="M17" s="1024">
        <v>3593</v>
      </c>
      <c r="N17" s="1024">
        <v>5621</v>
      </c>
      <c r="O17" s="1024">
        <v>6164</v>
      </c>
      <c r="P17" s="1025">
        <v>6468</v>
      </c>
    </row>
    <row r="18" spans="2:16" s="1020" customFormat="1" ht="17.25" customHeight="1">
      <c r="B18" s="1033"/>
      <c r="C18" s="1034"/>
      <c r="D18" s="1034"/>
      <c r="E18" s="1597" t="s">
        <v>283</v>
      </c>
      <c r="F18" s="1597"/>
      <c r="G18" s="1597"/>
      <c r="H18" s="1022"/>
      <c r="I18" s="1023">
        <v>22982</v>
      </c>
      <c r="J18" s="1024">
        <v>12763</v>
      </c>
      <c r="K18" s="1024">
        <v>16686</v>
      </c>
      <c r="L18" s="1024">
        <v>8007</v>
      </c>
      <c r="M18" s="1024">
        <v>18882</v>
      </c>
      <c r="N18" s="1024">
        <v>14230</v>
      </c>
      <c r="O18" s="1024">
        <v>12583</v>
      </c>
      <c r="P18" s="1025">
        <v>11956</v>
      </c>
    </row>
    <row r="19" spans="2:16" ht="17.25" customHeight="1">
      <c r="B19" s="1032"/>
      <c r="C19" s="993"/>
      <c r="D19" s="993"/>
      <c r="E19" s="993"/>
      <c r="F19" s="1592" t="s">
        <v>284</v>
      </c>
      <c r="G19" s="1592"/>
      <c r="H19" s="1003"/>
      <c r="I19" s="1029">
        <v>854</v>
      </c>
      <c r="J19" s="1030">
        <v>711</v>
      </c>
      <c r="K19" s="1030">
        <v>1037</v>
      </c>
      <c r="L19" s="1030">
        <v>998</v>
      </c>
      <c r="M19" s="1030">
        <v>2559</v>
      </c>
      <c r="N19" s="1030">
        <v>1056</v>
      </c>
      <c r="O19" s="1030">
        <v>1180</v>
      </c>
      <c r="P19" s="1031">
        <v>1659</v>
      </c>
    </row>
    <row r="20" spans="2:16" ht="17.25" customHeight="1">
      <c r="B20" s="1032"/>
      <c r="C20" s="993"/>
      <c r="D20" s="993"/>
      <c r="E20" s="993"/>
      <c r="F20" s="1592" t="s">
        <v>285</v>
      </c>
      <c r="G20" s="1592"/>
      <c r="H20" s="1003"/>
      <c r="I20" s="1029">
        <v>22128</v>
      </c>
      <c r="J20" s="1030">
        <v>11082</v>
      </c>
      <c r="K20" s="1030">
        <v>15649</v>
      </c>
      <c r="L20" s="1030">
        <v>6208</v>
      </c>
      <c r="M20" s="1030">
        <v>15949</v>
      </c>
      <c r="N20" s="1030">
        <v>13001</v>
      </c>
      <c r="O20" s="1030">
        <v>11237</v>
      </c>
      <c r="P20" s="1031">
        <v>9966</v>
      </c>
    </row>
    <row r="21" spans="2:16" ht="17.25" customHeight="1">
      <c r="B21" s="1032"/>
      <c r="C21" s="993"/>
      <c r="D21" s="993"/>
      <c r="E21" s="993"/>
      <c r="F21" s="1592" t="s">
        <v>286</v>
      </c>
      <c r="G21" s="1592"/>
      <c r="H21" s="1003"/>
      <c r="I21" s="1029">
        <v>0</v>
      </c>
      <c r="J21" s="1030">
        <v>970</v>
      </c>
      <c r="K21" s="1030">
        <v>0</v>
      </c>
      <c r="L21" s="1030">
        <v>801</v>
      </c>
      <c r="M21" s="1030">
        <v>374</v>
      </c>
      <c r="N21" s="1030">
        <v>172</v>
      </c>
      <c r="O21" s="1030">
        <v>166</v>
      </c>
      <c r="P21" s="1031">
        <v>331</v>
      </c>
    </row>
    <row r="22" spans="2:16" s="1020" customFormat="1" ht="17.25" customHeight="1">
      <c r="B22" s="1033"/>
      <c r="C22" s="1034"/>
      <c r="D22" s="1034"/>
      <c r="E22" s="1597" t="s">
        <v>287</v>
      </c>
      <c r="F22" s="1597"/>
      <c r="G22" s="1597"/>
      <c r="H22" s="1022"/>
      <c r="I22" s="1023">
        <v>12625</v>
      </c>
      <c r="J22" s="1024">
        <v>7148</v>
      </c>
      <c r="K22" s="1024">
        <v>8450</v>
      </c>
      <c r="L22" s="1024">
        <v>11072</v>
      </c>
      <c r="M22" s="1024">
        <v>6821</v>
      </c>
      <c r="N22" s="1024">
        <v>9713</v>
      </c>
      <c r="O22" s="1024">
        <v>8848</v>
      </c>
      <c r="P22" s="1025">
        <v>10774</v>
      </c>
    </row>
    <row r="23" spans="2:16" s="1020" customFormat="1" ht="17.25" customHeight="1">
      <c r="B23" s="1033"/>
      <c r="C23" s="1034"/>
      <c r="D23" s="1597" t="s">
        <v>288</v>
      </c>
      <c r="E23" s="1597"/>
      <c r="F23" s="1597"/>
      <c r="G23" s="1597"/>
      <c r="H23" s="1022"/>
      <c r="I23" s="1023">
        <v>252128</v>
      </c>
      <c r="J23" s="1024">
        <v>187474</v>
      </c>
      <c r="K23" s="1024">
        <v>220747</v>
      </c>
      <c r="L23" s="1024">
        <v>234021</v>
      </c>
      <c r="M23" s="1024">
        <v>193116</v>
      </c>
      <c r="N23" s="1024">
        <v>218257</v>
      </c>
      <c r="O23" s="1024">
        <v>187844</v>
      </c>
      <c r="P23" s="1025">
        <v>247754</v>
      </c>
    </row>
    <row r="24" spans="2:16" s="1020" customFormat="1" ht="17.25" customHeight="1">
      <c r="B24" s="1035"/>
      <c r="C24" s="1598" t="s">
        <v>164</v>
      </c>
      <c r="D24" s="1598"/>
      <c r="E24" s="1598"/>
      <c r="F24" s="1598"/>
      <c r="G24" s="1598"/>
      <c r="H24" s="1036"/>
      <c r="I24" s="1037">
        <v>90512</v>
      </c>
      <c r="J24" s="1038">
        <v>81503</v>
      </c>
      <c r="K24" s="1038">
        <v>77843</v>
      </c>
      <c r="L24" s="1038">
        <v>95087</v>
      </c>
      <c r="M24" s="1038">
        <v>80865</v>
      </c>
      <c r="N24" s="1038">
        <v>88147</v>
      </c>
      <c r="O24" s="1038">
        <v>92134</v>
      </c>
      <c r="P24" s="1039">
        <v>93194</v>
      </c>
    </row>
    <row r="25" spans="2:16" ht="17.25" customHeight="1">
      <c r="B25" s="1595" t="s">
        <v>250</v>
      </c>
      <c r="C25" s="1596"/>
      <c r="D25" s="1596"/>
      <c r="E25" s="1596"/>
      <c r="F25" s="1596"/>
      <c r="G25" s="1596"/>
      <c r="H25" s="1016"/>
      <c r="I25" s="1017">
        <v>838866</v>
      </c>
      <c r="J25" s="1018">
        <v>704571</v>
      </c>
      <c r="K25" s="1018">
        <f>SUM(K26,K56,K57)</f>
        <v>720485</v>
      </c>
      <c r="L25" s="1018">
        <f>SUM(L26,L56,L57)</f>
        <v>766486</v>
      </c>
      <c r="M25" s="1018">
        <f>SUM(M26,M56,M57)</f>
        <v>713420</v>
      </c>
      <c r="N25" s="1018">
        <v>744867</v>
      </c>
      <c r="O25" s="1018">
        <f>SUM(O26,O56,O57)</f>
        <v>722601</v>
      </c>
      <c r="P25" s="1019">
        <v>801562</v>
      </c>
    </row>
    <row r="26" spans="2:16" s="1020" customFormat="1" ht="17.25" customHeight="1">
      <c r="B26" s="1033"/>
      <c r="C26" s="1597" t="s">
        <v>251</v>
      </c>
      <c r="D26" s="1597"/>
      <c r="E26" s="1597"/>
      <c r="F26" s="1597"/>
      <c r="G26" s="1597"/>
      <c r="H26" s="1022"/>
      <c r="I26" s="1023">
        <v>387882</v>
      </c>
      <c r="J26" s="1024">
        <v>338994</v>
      </c>
      <c r="K26" s="1024">
        <v>350337</v>
      </c>
      <c r="L26" s="1024">
        <v>352431</v>
      </c>
      <c r="M26" s="1024">
        <v>348084</v>
      </c>
      <c r="N26" s="1024">
        <v>367084</v>
      </c>
      <c r="O26" s="1024">
        <v>350057</v>
      </c>
      <c r="P26" s="1025">
        <v>369214</v>
      </c>
    </row>
    <row r="27" spans="2:16" s="1020" customFormat="1" ht="17.25" customHeight="1">
      <c r="B27" s="1033"/>
      <c r="C27" s="1597" t="s">
        <v>252</v>
      </c>
      <c r="D27" s="1597"/>
      <c r="E27" s="1597"/>
      <c r="F27" s="1597"/>
      <c r="G27" s="1597"/>
      <c r="H27" s="1022"/>
      <c r="I27" s="1023">
        <v>309914</v>
      </c>
      <c r="J27" s="1024">
        <v>272998</v>
      </c>
      <c r="K27" s="1024">
        <v>283861</v>
      </c>
      <c r="L27" s="1024">
        <v>281030</v>
      </c>
      <c r="M27" s="1024">
        <v>281905</v>
      </c>
      <c r="N27" s="1024">
        <v>294144</v>
      </c>
      <c r="O27" s="1024">
        <v>281049</v>
      </c>
      <c r="P27" s="1025">
        <v>295915</v>
      </c>
    </row>
    <row r="28" spans="2:16" s="1020" customFormat="1" ht="17.25" customHeight="1">
      <c r="B28" s="1033"/>
      <c r="C28" s="1034"/>
      <c r="D28" s="1597" t="s">
        <v>253</v>
      </c>
      <c r="E28" s="1597"/>
      <c r="F28" s="1597"/>
      <c r="G28" s="1597"/>
      <c r="H28" s="1022"/>
      <c r="I28" s="1023">
        <v>76219</v>
      </c>
      <c r="J28" s="1024">
        <v>73535</v>
      </c>
      <c r="K28" s="1024">
        <v>71439</v>
      </c>
      <c r="L28" s="1024">
        <v>70972</v>
      </c>
      <c r="M28" s="1024">
        <v>71677</v>
      </c>
      <c r="N28" s="1024">
        <v>69984</v>
      </c>
      <c r="O28" s="1024">
        <v>69602</v>
      </c>
      <c r="P28" s="1025">
        <v>73431</v>
      </c>
    </row>
    <row r="29" spans="2:16" ht="17.25" customHeight="1">
      <c r="B29" s="1032"/>
      <c r="C29" s="993"/>
      <c r="D29" s="993"/>
      <c r="E29" s="1592" t="s">
        <v>254</v>
      </c>
      <c r="F29" s="1592"/>
      <c r="G29" s="1592"/>
      <c r="H29" s="1003"/>
      <c r="I29" s="1029">
        <v>9689</v>
      </c>
      <c r="J29" s="1030">
        <v>9284</v>
      </c>
      <c r="K29" s="1030">
        <v>8833</v>
      </c>
      <c r="L29" s="1030">
        <v>8262</v>
      </c>
      <c r="M29" s="1030">
        <v>8143</v>
      </c>
      <c r="N29" s="1030">
        <v>8218</v>
      </c>
      <c r="O29" s="1030">
        <v>8701</v>
      </c>
      <c r="P29" s="1031">
        <v>9534</v>
      </c>
    </row>
    <row r="30" spans="2:16" ht="17.25" customHeight="1">
      <c r="B30" s="1032"/>
      <c r="C30" s="993"/>
      <c r="D30" s="993"/>
      <c r="E30" s="1003"/>
      <c r="F30" s="1003"/>
      <c r="G30" s="1003" t="s">
        <v>289</v>
      </c>
      <c r="H30" s="1003"/>
      <c r="I30" s="1029">
        <v>6367</v>
      </c>
      <c r="J30" s="1030">
        <v>6031</v>
      </c>
      <c r="K30" s="1030">
        <v>5402</v>
      </c>
      <c r="L30" s="1030">
        <v>4617</v>
      </c>
      <c r="M30" s="1030">
        <v>4970</v>
      </c>
      <c r="N30" s="1030">
        <v>4817</v>
      </c>
      <c r="O30" s="1030">
        <v>5573</v>
      </c>
      <c r="P30" s="1031">
        <v>5650</v>
      </c>
    </row>
    <row r="31" spans="2:16" ht="17.25" customHeight="1">
      <c r="B31" s="1032"/>
      <c r="C31" s="993"/>
      <c r="D31" s="993"/>
      <c r="E31" s="1592" t="s">
        <v>255</v>
      </c>
      <c r="F31" s="1592"/>
      <c r="G31" s="1592"/>
      <c r="H31" s="1003"/>
      <c r="I31" s="1029">
        <v>10517</v>
      </c>
      <c r="J31" s="1030">
        <v>12155</v>
      </c>
      <c r="K31" s="1030">
        <v>9974</v>
      </c>
      <c r="L31" s="1030">
        <v>10494</v>
      </c>
      <c r="M31" s="1030">
        <v>11621</v>
      </c>
      <c r="N31" s="1030">
        <v>9048</v>
      </c>
      <c r="O31" s="1030">
        <v>10588</v>
      </c>
      <c r="P31" s="1031">
        <v>9724</v>
      </c>
    </row>
    <row r="32" spans="2:16" ht="17.25" customHeight="1">
      <c r="B32" s="1032"/>
      <c r="C32" s="993"/>
      <c r="D32" s="993"/>
      <c r="E32" s="1592" t="s">
        <v>256</v>
      </c>
      <c r="F32" s="1592"/>
      <c r="G32" s="1592"/>
      <c r="H32" s="1003"/>
      <c r="I32" s="1029">
        <v>7082</v>
      </c>
      <c r="J32" s="1030">
        <v>5938</v>
      </c>
      <c r="K32" s="1030">
        <v>6179</v>
      </c>
      <c r="L32" s="1030">
        <v>6675</v>
      </c>
      <c r="M32" s="1030">
        <v>6147</v>
      </c>
      <c r="N32" s="1030">
        <v>5801</v>
      </c>
      <c r="O32" s="1030">
        <v>5811</v>
      </c>
      <c r="P32" s="1031">
        <v>7672</v>
      </c>
    </row>
    <row r="33" spans="2:16" ht="17.25" customHeight="1">
      <c r="B33" s="1032"/>
      <c r="C33" s="993"/>
      <c r="D33" s="993"/>
      <c r="E33" s="1592" t="s">
        <v>257</v>
      </c>
      <c r="F33" s="1592"/>
      <c r="G33" s="1592"/>
      <c r="H33" s="1003"/>
      <c r="I33" s="1029">
        <v>3632</v>
      </c>
      <c r="J33" s="1030">
        <v>2954</v>
      </c>
      <c r="K33" s="1030">
        <v>3328</v>
      </c>
      <c r="L33" s="1030">
        <v>3995</v>
      </c>
      <c r="M33" s="1030">
        <v>3154</v>
      </c>
      <c r="N33" s="1030">
        <v>3490</v>
      </c>
      <c r="O33" s="1030">
        <v>3346</v>
      </c>
      <c r="P33" s="1031">
        <v>3465</v>
      </c>
    </row>
    <row r="34" spans="2:16" ht="17.25" customHeight="1">
      <c r="B34" s="1032"/>
      <c r="C34" s="993"/>
      <c r="D34" s="993"/>
      <c r="E34" s="1592" t="s">
        <v>290</v>
      </c>
      <c r="F34" s="1592"/>
      <c r="G34" s="1592"/>
      <c r="H34" s="1003"/>
      <c r="I34" s="1029">
        <v>10077</v>
      </c>
      <c r="J34" s="1030">
        <v>9240</v>
      </c>
      <c r="K34" s="1030">
        <v>9417</v>
      </c>
      <c r="L34" s="1030">
        <v>9366</v>
      </c>
      <c r="M34" s="1030">
        <v>9197</v>
      </c>
      <c r="N34" s="1030">
        <v>9350</v>
      </c>
      <c r="O34" s="1030">
        <v>8837</v>
      </c>
      <c r="P34" s="1031">
        <v>8656</v>
      </c>
    </row>
    <row r="35" spans="2:16" ht="17.25" customHeight="1">
      <c r="B35" s="1032"/>
      <c r="C35" s="993"/>
      <c r="D35" s="993"/>
      <c r="E35" s="1592" t="s">
        <v>258</v>
      </c>
      <c r="F35" s="1592"/>
      <c r="G35" s="1592"/>
      <c r="H35" s="1003"/>
      <c r="I35" s="1029">
        <v>3071</v>
      </c>
      <c r="J35" s="1030">
        <v>3033</v>
      </c>
      <c r="K35" s="1030">
        <v>3434</v>
      </c>
      <c r="L35" s="1030">
        <v>3794</v>
      </c>
      <c r="M35" s="1030">
        <v>3598</v>
      </c>
      <c r="N35" s="1030">
        <v>2899</v>
      </c>
      <c r="O35" s="1030">
        <v>3325</v>
      </c>
      <c r="P35" s="1031">
        <v>3316</v>
      </c>
    </row>
    <row r="36" spans="2:16" ht="17.25" customHeight="1">
      <c r="B36" s="1032"/>
      <c r="C36" s="993"/>
      <c r="D36" s="993"/>
      <c r="E36" s="1592" t="s">
        <v>259</v>
      </c>
      <c r="F36" s="1592"/>
      <c r="G36" s="1592"/>
      <c r="H36" s="1003"/>
      <c r="I36" s="1029">
        <v>3000</v>
      </c>
      <c r="J36" s="1030">
        <v>2819</v>
      </c>
      <c r="K36" s="89">
        <v>2957</v>
      </c>
      <c r="L36" s="1030">
        <v>2884</v>
      </c>
      <c r="M36" s="1030">
        <v>2833</v>
      </c>
      <c r="N36" s="1030">
        <v>2941</v>
      </c>
      <c r="O36" s="1030">
        <v>2788</v>
      </c>
      <c r="P36" s="1031">
        <v>2917</v>
      </c>
    </row>
    <row r="37" spans="2:16" ht="17.25" customHeight="1">
      <c r="B37" s="1032"/>
      <c r="C37" s="993"/>
      <c r="D37" s="993"/>
      <c r="E37" s="1592" t="s">
        <v>260</v>
      </c>
      <c r="F37" s="1592"/>
      <c r="G37" s="1592"/>
      <c r="H37" s="1003"/>
      <c r="I37" s="1029">
        <v>5457</v>
      </c>
      <c r="J37" s="1030">
        <v>5165</v>
      </c>
      <c r="K37" s="1030">
        <v>5141</v>
      </c>
      <c r="L37" s="1030">
        <v>5444</v>
      </c>
      <c r="M37" s="1030">
        <v>5085</v>
      </c>
      <c r="N37" s="1030">
        <v>5098</v>
      </c>
      <c r="O37" s="1030">
        <v>4986</v>
      </c>
      <c r="P37" s="1031">
        <v>4893</v>
      </c>
    </row>
    <row r="38" spans="2:16" ht="17.25" customHeight="1">
      <c r="B38" s="1032"/>
      <c r="C38" s="993"/>
      <c r="D38" s="993"/>
      <c r="E38" s="1592" t="s">
        <v>261</v>
      </c>
      <c r="F38" s="1592"/>
      <c r="G38" s="1592"/>
      <c r="H38" s="1003"/>
      <c r="I38" s="1029">
        <v>5179</v>
      </c>
      <c r="J38" s="1030">
        <v>4684</v>
      </c>
      <c r="K38" s="1030">
        <v>4412</v>
      </c>
      <c r="L38" s="1030">
        <v>4312</v>
      </c>
      <c r="M38" s="1030">
        <v>4192</v>
      </c>
      <c r="N38" s="1030">
        <v>4728</v>
      </c>
      <c r="O38" s="1030">
        <v>4365</v>
      </c>
      <c r="P38" s="1031">
        <v>5131</v>
      </c>
    </row>
    <row r="39" spans="2:16" ht="17.25" customHeight="1">
      <c r="B39" s="1032"/>
      <c r="C39" s="993"/>
      <c r="D39" s="993"/>
      <c r="E39" s="1592" t="s">
        <v>262</v>
      </c>
      <c r="F39" s="1592"/>
      <c r="G39" s="1592"/>
      <c r="H39" s="1003"/>
      <c r="I39" s="1029">
        <v>2413</v>
      </c>
      <c r="J39" s="1030">
        <v>2642</v>
      </c>
      <c r="K39" s="1030">
        <v>2533</v>
      </c>
      <c r="L39" s="1030">
        <v>2675</v>
      </c>
      <c r="M39" s="1030">
        <v>2512</v>
      </c>
      <c r="N39" s="1030">
        <v>2634</v>
      </c>
      <c r="O39" s="1030">
        <v>2646</v>
      </c>
      <c r="P39" s="1031">
        <v>2705</v>
      </c>
    </row>
    <row r="40" spans="2:16" ht="17.25" customHeight="1">
      <c r="B40" s="1032"/>
      <c r="C40" s="993"/>
      <c r="D40" s="993"/>
      <c r="E40" s="1592" t="s">
        <v>263</v>
      </c>
      <c r="F40" s="1592"/>
      <c r="G40" s="1592"/>
      <c r="H40" s="1003"/>
      <c r="I40" s="1029">
        <v>3808</v>
      </c>
      <c r="J40" s="1030">
        <v>4551</v>
      </c>
      <c r="K40" s="1030">
        <v>3613</v>
      </c>
      <c r="L40" s="1030">
        <v>3291</v>
      </c>
      <c r="M40" s="1030">
        <v>4479</v>
      </c>
      <c r="N40" s="1030">
        <v>3965</v>
      </c>
      <c r="O40" s="1030">
        <v>3883</v>
      </c>
      <c r="P40" s="1031">
        <v>3620</v>
      </c>
    </row>
    <row r="41" spans="2:16" ht="17.25" customHeight="1">
      <c r="B41" s="1032"/>
      <c r="C41" s="993"/>
      <c r="D41" s="993"/>
      <c r="E41" s="1592" t="s">
        <v>264</v>
      </c>
      <c r="F41" s="1592"/>
      <c r="G41" s="1592"/>
      <c r="H41" s="1003"/>
      <c r="I41" s="1029">
        <v>12294</v>
      </c>
      <c r="J41" s="1030">
        <v>11069</v>
      </c>
      <c r="K41" s="1030">
        <v>11619</v>
      </c>
      <c r="L41" s="1030">
        <v>9779</v>
      </c>
      <c r="M41" s="1030">
        <v>10715</v>
      </c>
      <c r="N41" s="1030">
        <v>11813</v>
      </c>
      <c r="O41" s="1030">
        <v>10326</v>
      </c>
      <c r="P41" s="1031">
        <v>11797</v>
      </c>
    </row>
    <row r="42" spans="2:16" s="1020" customFormat="1" ht="17.25" customHeight="1">
      <c r="B42" s="1033"/>
      <c r="C42" s="1034"/>
      <c r="D42" s="1597" t="s">
        <v>265</v>
      </c>
      <c r="E42" s="1597"/>
      <c r="F42" s="1597"/>
      <c r="G42" s="1597"/>
      <c r="H42" s="1022"/>
      <c r="I42" s="1023">
        <v>13603</v>
      </c>
      <c r="J42" s="1024">
        <v>10032</v>
      </c>
      <c r="K42" s="1024">
        <v>15414</v>
      </c>
      <c r="L42" s="1024">
        <v>16591</v>
      </c>
      <c r="M42" s="1024">
        <v>9574</v>
      </c>
      <c r="N42" s="1024">
        <v>12036</v>
      </c>
      <c r="O42" s="1024">
        <v>11928</v>
      </c>
      <c r="P42" s="1025">
        <v>15170</v>
      </c>
    </row>
    <row r="43" spans="2:16" s="1020" customFormat="1" ht="17.25" customHeight="1">
      <c r="B43" s="1033"/>
      <c r="C43" s="1034"/>
      <c r="D43" s="1597" t="s">
        <v>266</v>
      </c>
      <c r="E43" s="1597"/>
      <c r="F43" s="1597"/>
      <c r="G43" s="1597"/>
      <c r="H43" s="1022"/>
      <c r="I43" s="1023">
        <v>18567</v>
      </c>
      <c r="J43" s="1024">
        <v>17223</v>
      </c>
      <c r="K43" s="1024">
        <v>15412</v>
      </c>
      <c r="L43" s="1024">
        <v>16117</v>
      </c>
      <c r="M43" s="1024">
        <v>16770</v>
      </c>
      <c r="N43" s="1024">
        <v>13688</v>
      </c>
      <c r="O43" s="1024">
        <v>15996</v>
      </c>
      <c r="P43" s="1025">
        <v>15655</v>
      </c>
    </row>
    <row r="44" spans="2:16" s="1020" customFormat="1" ht="17.25" customHeight="1">
      <c r="B44" s="1033"/>
      <c r="C44" s="1034"/>
      <c r="D44" s="1597" t="s">
        <v>267</v>
      </c>
      <c r="E44" s="1597"/>
      <c r="F44" s="1597"/>
      <c r="G44" s="1597"/>
      <c r="H44" s="1022"/>
      <c r="I44" s="1023">
        <v>9587</v>
      </c>
      <c r="J44" s="1024">
        <v>9652</v>
      </c>
      <c r="K44" s="1024">
        <v>14103</v>
      </c>
      <c r="L44" s="1024">
        <v>11574</v>
      </c>
      <c r="M44" s="1024">
        <v>11433</v>
      </c>
      <c r="N44" s="1024">
        <v>14207</v>
      </c>
      <c r="O44" s="1024">
        <v>12580</v>
      </c>
      <c r="P44" s="1025">
        <v>12632</v>
      </c>
    </row>
    <row r="45" spans="2:16" s="1020" customFormat="1" ht="17.25" customHeight="1">
      <c r="B45" s="1033"/>
      <c r="C45" s="1034"/>
      <c r="D45" s="1597" t="s">
        <v>268</v>
      </c>
      <c r="E45" s="1597"/>
      <c r="F45" s="1597"/>
      <c r="G45" s="1597"/>
      <c r="H45" s="1022"/>
      <c r="I45" s="1023">
        <v>17155</v>
      </c>
      <c r="J45" s="1024">
        <v>20724</v>
      </c>
      <c r="K45" s="1024">
        <v>21412</v>
      </c>
      <c r="L45" s="1024">
        <v>21423</v>
      </c>
      <c r="M45" s="1024">
        <v>18447</v>
      </c>
      <c r="N45" s="1024">
        <v>21598</v>
      </c>
      <c r="O45" s="1024">
        <v>20272</v>
      </c>
      <c r="P45" s="1025">
        <v>20834</v>
      </c>
    </row>
    <row r="46" spans="2:16" s="1020" customFormat="1" ht="17.25" customHeight="1">
      <c r="B46" s="1033"/>
      <c r="C46" s="1034"/>
      <c r="D46" s="1597" t="s">
        <v>291</v>
      </c>
      <c r="E46" s="1597"/>
      <c r="F46" s="1597"/>
      <c r="G46" s="1597"/>
      <c r="H46" s="1022"/>
      <c r="I46" s="1023">
        <v>7069</v>
      </c>
      <c r="J46" s="1024">
        <v>7162</v>
      </c>
      <c r="K46" s="1024">
        <v>6479</v>
      </c>
      <c r="L46" s="1024">
        <v>7813</v>
      </c>
      <c r="M46" s="1024">
        <v>7995</v>
      </c>
      <c r="N46" s="1024">
        <v>7661</v>
      </c>
      <c r="O46" s="1024">
        <v>6548</v>
      </c>
      <c r="P46" s="1025">
        <v>7255</v>
      </c>
    </row>
    <row r="47" spans="2:16" s="1020" customFormat="1" ht="17.25" customHeight="1">
      <c r="B47" s="1033"/>
      <c r="C47" s="1034"/>
      <c r="D47" s="1597" t="s">
        <v>292</v>
      </c>
      <c r="E47" s="1597"/>
      <c r="F47" s="1597"/>
      <c r="G47" s="1597"/>
      <c r="H47" s="1022"/>
      <c r="I47" s="1023">
        <v>32346</v>
      </c>
      <c r="J47" s="1024">
        <v>25020</v>
      </c>
      <c r="K47" s="1024">
        <v>20190</v>
      </c>
      <c r="L47" s="1024">
        <v>20172</v>
      </c>
      <c r="M47" s="1024">
        <v>21192</v>
      </c>
      <c r="N47" s="1024">
        <v>30445</v>
      </c>
      <c r="O47" s="1024">
        <v>24269</v>
      </c>
      <c r="P47" s="1025">
        <v>30069</v>
      </c>
    </row>
    <row r="48" spans="2:16" s="1020" customFormat="1" ht="17.25" customHeight="1">
      <c r="B48" s="1033"/>
      <c r="C48" s="1034"/>
      <c r="D48" s="1597" t="s">
        <v>269</v>
      </c>
      <c r="E48" s="1597"/>
      <c r="F48" s="1597"/>
      <c r="G48" s="1597"/>
      <c r="H48" s="1022"/>
      <c r="I48" s="1023">
        <v>12085</v>
      </c>
      <c r="J48" s="1024">
        <v>10905</v>
      </c>
      <c r="K48" s="1024">
        <v>13606</v>
      </c>
      <c r="L48" s="1024">
        <v>14994</v>
      </c>
      <c r="M48" s="1024">
        <v>9364</v>
      </c>
      <c r="N48" s="1024">
        <v>9645</v>
      </c>
      <c r="O48" s="1024">
        <v>10299</v>
      </c>
      <c r="P48" s="1025">
        <v>13570</v>
      </c>
    </row>
    <row r="49" spans="2:16" s="1020" customFormat="1" ht="17.25" customHeight="1">
      <c r="B49" s="1033"/>
      <c r="C49" s="1034"/>
      <c r="D49" s="1597" t="s">
        <v>270</v>
      </c>
      <c r="E49" s="1597"/>
      <c r="F49" s="1597"/>
      <c r="G49" s="1597"/>
      <c r="H49" s="1022"/>
      <c r="I49" s="1023">
        <v>25387</v>
      </c>
      <c r="J49" s="1024">
        <v>19695</v>
      </c>
      <c r="K49" s="1024">
        <v>26087</v>
      </c>
      <c r="L49" s="1024">
        <v>26067</v>
      </c>
      <c r="M49" s="1024">
        <v>21758</v>
      </c>
      <c r="N49" s="1024">
        <v>27732</v>
      </c>
      <c r="O49" s="1024">
        <v>22657</v>
      </c>
      <c r="P49" s="1025">
        <v>26072</v>
      </c>
    </row>
    <row r="50" spans="2:16" s="1020" customFormat="1" ht="17.25" customHeight="1">
      <c r="B50" s="1033"/>
      <c r="C50" s="1034"/>
      <c r="D50" s="1597" t="s">
        <v>271</v>
      </c>
      <c r="E50" s="1597"/>
      <c r="F50" s="1597"/>
      <c r="G50" s="1597"/>
      <c r="H50" s="1022"/>
      <c r="I50" s="1023">
        <v>97896</v>
      </c>
      <c r="J50" s="1024">
        <v>79050</v>
      </c>
      <c r="K50" s="1024">
        <v>79719</v>
      </c>
      <c r="L50" s="1024">
        <v>75307</v>
      </c>
      <c r="M50" s="1024">
        <v>93696</v>
      </c>
      <c r="N50" s="1024">
        <v>87148</v>
      </c>
      <c r="O50" s="1024">
        <v>86898</v>
      </c>
      <c r="P50" s="1025">
        <v>81227</v>
      </c>
    </row>
    <row r="51" spans="2:16" s="1020" customFormat="1" ht="17.25" customHeight="1">
      <c r="B51" s="1033"/>
      <c r="C51" s="1597" t="s">
        <v>272</v>
      </c>
      <c r="D51" s="1597"/>
      <c r="E51" s="1597"/>
      <c r="F51" s="1597"/>
      <c r="G51" s="1597"/>
      <c r="H51" s="1022"/>
      <c r="I51" s="1023">
        <v>77968</v>
      </c>
      <c r="J51" s="1024">
        <v>65997</v>
      </c>
      <c r="K51" s="1024">
        <v>66476</v>
      </c>
      <c r="L51" s="1024">
        <v>71401</v>
      </c>
      <c r="M51" s="1024">
        <v>66179</v>
      </c>
      <c r="N51" s="1024">
        <v>72940</v>
      </c>
      <c r="O51" s="1024">
        <v>69008</v>
      </c>
      <c r="P51" s="1025">
        <v>73299</v>
      </c>
    </row>
    <row r="52" spans="2:16" ht="17.25" customHeight="1">
      <c r="B52" s="1032"/>
      <c r="C52" s="993"/>
      <c r="D52" s="1592" t="s">
        <v>293</v>
      </c>
      <c r="E52" s="1592"/>
      <c r="F52" s="1592"/>
      <c r="G52" s="1592"/>
      <c r="H52" s="1003"/>
      <c r="I52" s="1029">
        <v>21790</v>
      </c>
      <c r="J52" s="1030">
        <v>18714</v>
      </c>
      <c r="K52" s="1030">
        <v>19013</v>
      </c>
      <c r="L52" s="1030">
        <v>21972</v>
      </c>
      <c r="M52" s="1030">
        <v>17582</v>
      </c>
      <c r="N52" s="1030">
        <v>20427</v>
      </c>
      <c r="O52" s="1030">
        <v>19723</v>
      </c>
      <c r="P52" s="1031">
        <v>21690</v>
      </c>
    </row>
    <row r="53" spans="2:16" ht="17.25" customHeight="1">
      <c r="B53" s="1032"/>
      <c r="C53" s="993"/>
      <c r="D53" s="1592" t="s">
        <v>294</v>
      </c>
      <c r="E53" s="1592"/>
      <c r="F53" s="1592"/>
      <c r="G53" s="1592"/>
      <c r="H53" s="1003"/>
      <c r="I53" s="1029">
        <v>21147</v>
      </c>
      <c r="J53" s="1030">
        <v>17272</v>
      </c>
      <c r="K53" s="1030">
        <v>18984</v>
      </c>
      <c r="L53" s="1030">
        <v>19905</v>
      </c>
      <c r="M53" s="1030">
        <v>17371</v>
      </c>
      <c r="N53" s="1030">
        <v>20956</v>
      </c>
      <c r="O53" s="1030">
        <v>18731</v>
      </c>
      <c r="P53" s="1031">
        <v>21489</v>
      </c>
    </row>
    <row r="54" spans="2:16" ht="17.25" customHeight="1">
      <c r="B54" s="1032"/>
      <c r="C54" s="993"/>
      <c r="D54" s="1592" t="s">
        <v>295</v>
      </c>
      <c r="E54" s="1592"/>
      <c r="F54" s="1592"/>
      <c r="G54" s="1592"/>
      <c r="H54" s="1003"/>
      <c r="I54" s="1029">
        <v>34338</v>
      </c>
      <c r="J54" s="1030">
        <v>29828</v>
      </c>
      <c r="K54" s="1030">
        <v>28230</v>
      </c>
      <c r="L54" s="1030">
        <v>29389</v>
      </c>
      <c r="M54" s="1030">
        <v>29803</v>
      </c>
      <c r="N54" s="1030">
        <v>31407</v>
      </c>
      <c r="O54" s="1030">
        <v>30251</v>
      </c>
      <c r="P54" s="1031">
        <v>29830</v>
      </c>
    </row>
    <row r="55" spans="2:16" ht="17.25" customHeight="1">
      <c r="B55" s="1032"/>
      <c r="C55" s="993"/>
      <c r="D55" s="1592" t="s">
        <v>296</v>
      </c>
      <c r="E55" s="1592"/>
      <c r="F55" s="1592"/>
      <c r="G55" s="1592"/>
      <c r="H55" s="1003"/>
      <c r="I55" s="1029">
        <v>693</v>
      </c>
      <c r="J55" s="1030">
        <v>182</v>
      </c>
      <c r="K55" s="1030">
        <v>249</v>
      </c>
      <c r="L55" s="1030">
        <v>135</v>
      </c>
      <c r="M55" s="1030">
        <v>1422</v>
      </c>
      <c r="N55" s="1030">
        <v>150</v>
      </c>
      <c r="O55" s="1030">
        <v>303</v>
      </c>
      <c r="P55" s="1031">
        <v>291</v>
      </c>
    </row>
    <row r="56" spans="2:16" s="1020" customFormat="1" ht="17.25" customHeight="1">
      <c r="B56" s="1033"/>
      <c r="C56" s="1597" t="s">
        <v>273</v>
      </c>
      <c r="D56" s="1597"/>
      <c r="E56" s="1597"/>
      <c r="F56" s="1597"/>
      <c r="G56" s="1597"/>
      <c r="H56" s="1022"/>
      <c r="I56" s="1023">
        <v>355527</v>
      </c>
      <c r="J56" s="1024">
        <v>280813</v>
      </c>
      <c r="K56" s="1024">
        <v>288217</v>
      </c>
      <c r="L56" s="1024">
        <v>314472</v>
      </c>
      <c r="M56" s="1024">
        <v>281310</v>
      </c>
      <c r="N56" s="1024">
        <v>285137</v>
      </c>
      <c r="O56" s="1024">
        <v>274404</v>
      </c>
      <c r="P56" s="1025">
        <v>355178</v>
      </c>
    </row>
    <row r="57" spans="2:16" s="1020" customFormat="1" ht="17.25" customHeight="1">
      <c r="B57" s="1033"/>
      <c r="C57" s="1597" t="s">
        <v>165</v>
      </c>
      <c r="D57" s="1597"/>
      <c r="E57" s="1597"/>
      <c r="F57" s="1597"/>
      <c r="G57" s="1597"/>
      <c r="H57" s="1022"/>
      <c r="I57" s="1023">
        <v>95456</v>
      </c>
      <c r="J57" s="1024">
        <v>84765</v>
      </c>
      <c r="K57" s="1024">
        <v>81931</v>
      </c>
      <c r="L57" s="1024">
        <v>99583</v>
      </c>
      <c r="M57" s="1024">
        <v>84026</v>
      </c>
      <c r="N57" s="1024">
        <v>92645</v>
      </c>
      <c r="O57" s="1024">
        <v>98140</v>
      </c>
      <c r="P57" s="1025">
        <v>97170</v>
      </c>
    </row>
    <row r="58" spans="2:16" ht="17.25" customHeight="1" thickBot="1">
      <c r="B58" s="1599" t="s">
        <v>297</v>
      </c>
      <c r="C58" s="1600"/>
      <c r="D58" s="1600"/>
      <c r="E58" s="1600"/>
      <c r="F58" s="1600"/>
      <c r="G58" s="1600"/>
      <c r="H58" s="1040"/>
      <c r="I58" s="1041">
        <v>19035</v>
      </c>
      <c r="J58" s="1042">
        <v>13639</v>
      </c>
      <c r="K58" s="1042">
        <v>14544</v>
      </c>
      <c r="L58" s="1042">
        <v>15236</v>
      </c>
      <c r="M58" s="1042">
        <v>16331</v>
      </c>
      <c r="N58" s="1042">
        <v>15772</v>
      </c>
      <c r="O58" s="1042">
        <v>14116</v>
      </c>
      <c r="P58" s="1043">
        <v>14300</v>
      </c>
    </row>
    <row r="59" spans="2:11" ht="17.25" customHeight="1">
      <c r="B59" s="989" t="s">
        <v>298</v>
      </c>
      <c r="K59" s="1044"/>
    </row>
    <row r="60" ht="17.25" customHeight="1">
      <c r="K60" s="993"/>
    </row>
  </sheetData>
  <mergeCells count="50">
    <mergeCell ref="D53:G53"/>
    <mergeCell ref="D54:G54"/>
    <mergeCell ref="D55:G55"/>
    <mergeCell ref="B58:G58"/>
    <mergeCell ref="C56:G56"/>
    <mergeCell ref="C57:G57"/>
    <mergeCell ref="D49:G49"/>
    <mergeCell ref="D50:G50"/>
    <mergeCell ref="C51:G51"/>
    <mergeCell ref="D52:G52"/>
    <mergeCell ref="D45:G45"/>
    <mergeCell ref="D46:G46"/>
    <mergeCell ref="D47:G47"/>
    <mergeCell ref="D48:G48"/>
    <mergeCell ref="E41:G41"/>
    <mergeCell ref="D42:G42"/>
    <mergeCell ref="D43:G43"/>
    <mergeCell ref="D44:G44"/>
    <mergeCell ref="E37:G37"/>
    <mergeCell ref="E38:G38"/>
    <mergeCell ref="E39:G39"/>
    <mergeCell ref="E40:G40"/>
    <mergeCell ref="E33:G33"/>
    <mergeCell ref="E34:G34"/>
    <mergeCell ref="E35:G35"/>
    <mergeCell ref="E36:G36"/>
    <mergeCell ref="D28:G28"/>
    <mergeCell ref="E29:G29"/>
    <mergeCell ref="E31:G31"/>
    <mergeCell ref="E32:G32"/>
    <mergeCell ref="C24:G24"/>
    <mergeCell ref="B25:G25"/>
    <mergeCell ref="C26:G26"/>
    <mergeCell ref="C27:G27"/>
    <mergeCell ref="F20:G20"/>
    <mergeCell ref="F21:G21"/>
    <mergeCell ref="E22:G22"/>
    <mergeCell ref="D23:G23"/>
    <mergeCell ref="F16:G16"/>
    <mergeCell ref="E17:G17"/>
    <mergeCell ref="E18:G18"/>
    <mergeCell ref="F19:G19"/>
    <mergeCell ref="B9:G9"/>
    <mergeCell ref="C10:G10"/>
    <mergeCell ref="E11:G11"/>
    <mergeCell ref="F12:G12"/>
    <mergeCell ref="B5:G5"/>
    <mergeCell ref="B6:G6"/>
    <mergeCell ref="B7:G7"/>
    <mergeCell ref="B8:G8"/>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N17"/>
  <sheetViews>
    <sheetView workbookViewId="0" topLeftCell="A1">
      <selection activeCell="A1" sqref="A1"/>
    </sheetView>
  </sheetViews>
  <sheetFormatPr defaultColWidth="9.00390625" defaultRowHeight="15" customHeight="1"/>
  <cols>
    <col min="1" max="1" width="3.625" style="17" customWidth="1"/>
    <col min="2" max="2" width="10.625" style="17" customWidth="1"/>
    <col min="3" max="3" width="9.50390625" style="17" customWidth="1"/>
    <col min="4" max="4" width="10.625" style="17" customWidth="1"/>
    <col min="5" max="6" width="8.625" style="17" customWidth="1"/>
    <col min="7" max="7" width="7.375" style="17" customWidth="1"/>
    <col min="8" max="8" width="7.50390625" style="17" customWidth="1"/>
    <col min="9" max="10" width="6.625" style="17" customWidth="1"/>
    <col min="11" max="11" width="7.50390625" style="17" customWidth="1"/>
    <col min="12" max="14" width="6.625" style="17" customWidth="1"/>
    <col min="15" max="16384" width="9.00390625" style="17" customWidth="1"/>
  </cols>
  <sheetData>
    <row r="1" ht="15" customHeight="1">
      <c r="B1" s="18" t="s">
        <v>324</v>
      </c>
    </row>
    <row r="3" spans="2:14" ht="15" customHeight="1" thickBot="1">
      <c r="B3" s="20"/>
      <c r="C3" s="20"/>
      <c r="D3" s="20"/>
      <c r="E3" s="20"/>
      <c r="F3" s="20"/>
      <c r="G3" s="20"/>
      <c r="H3" s="20"/>
      <c r="I3" s="20"/>
      <c r="J3" s="20"/>
      <c r="K3" s="20"/>
      <c r="L3" s="20"/>
      <c r="M3" s="20"/>
      <c r="N3" s="42"/>
    </row>
    <row r="4" spans="1:14" ht="15" customHeight="1" thickTop="1">
      <c r="A4" s="30"/>
      <c r="B4" s="1601" t="s">
        <v>300</v>
      </c>
      <c r="C4" s="1047" t="s">
        <v>301</v>
      </c>
      <c r="D4" s="1045" t="s">
        <v>302</v>
      </c>
      <c r="E4" s="1048" t="s">
        <v>303</v>
      </c>
      <c r="F4" s="1047" t="s">
        <v>311</v>
      </c>
      <c r="G4" s="1343" t="s">
        <v>304</v>
      </c>
      <c r="H4" s="1606"/>
      <c r="I4" s="1606"/>
      <c r="J4" s="1606"/>
      <c r="K4" s="1606"/>
      <c r="L4" s="1606"/>
      <c r="M4" s="1606"/>
      <c r="N4" s="1607"/>
    </row>
    <row r="5" spans="1:14" ht="15" customHeight="1">
      <c r="A5" s="30"/>
      <c r="B5" s="1602"/>
      <c r="C5" s="1049"/>
      <c r="D5" s="955" t="s">
        <v>312</v>
      </c>
      <c r="E5" s="1050"/>
      <c r="F5" s="1051" t="s">
        <v>313</v>
      </c>
      <c r="G5" s="1604" t="s">
        <v>314</v>
      </c>
      <c r="H5" s="1280" t="s">
        <v>315</v>
      </c>
      <c r="I5" s="1605"/>
      <c r="J5" s="1605"/>
      <c r="K5" s="1605"/>
      <c r="L5" s="1605"/>
      <c r="M5" s="1605"/>
      <c r="N5" s="1605"/>
    </row>
    <row r="6" spans="1:14" ht="15" customHeight="1">
      <c r="A6" s="30"/>
      <c r="B6" s="1603"/>
      <c r="C6" s="1052" t="s">
        <v>316</v>
      </c>
      <c r="D6" s="1053" t="s">
        <v>317</v>
      </c>
      <c r="E6" s="1054" t="s">
        <v>318</v>
      </c>
      <c r="F6" s="1055" t="s">
        <v>319</v>
      </c>
      <c r="G6" s="1604"/>
      <c r="H6" s="138" t="s">
        <v>320</v>
      </c>
      <c r="I6" s="138" t="s">
        <v>305</v>
      </c>
      <c r="J6" s="138" t="s">
        <v>306</v>
      </c>
      <c r="K6" s="138" t="s">
        <v>307</v>
      </c>
      <c r="L6" s="138" t="s">
        <v>308</v>
      </c>
      <c r="M6" s="138" t="s">
        <v>309</v>
      </c>
      <c r="N6" s="138" t="s">
        <v>310</v>
      </c>
    </row>
    <row r="7" spans="1:14" ht="15" customHeight="1">
      <c r="A7" s="30"/>
      <c r="B7" s="1056" t="s">
        <v>321</v>
      </c>
      <c r="C7" s="1057">
        <v>8989</v>
      </c>
      <c r="D7" s="1058">
        <v>85.9</v>
      </c>
      <c r="E7" s="281">
        <v>6691</v>
      </c>
      <c r="F7" s="1059">
        <f>(E7*100)/C7</f>
        <v>74.43542107019691</v>
      </c>
      <c r="G7" s="281">
        <v>3249</v>
      </c>
      <c r="H7" s="284">
        <v>806</v>
      </c>
      <c r="I7" s="281">
        <v>20</v>
      </c>
      <c r="J7" s="281">
        <v>102</v>
      </c>
      <c r="K7" s="281">
        <v>635</v>
      </c>
      <c r="L7" s="281">
        <v>9</v>
      </c>
      <c r="M7" s="281">
        <v>6</v>
      </c>
      <c r="N7" s="282">
        <v>34</v>
      </c>
    </row>
    <row r="8" spans="1:14" ht="15" customHeight="1">
      <c r="A8" s="30"/>
      <c r="B8" s="1060">
        <v>55</v>
      </c>
      <c r="C8" s="1061">
        <v>9790</v>
      </c>
      <c r="D8" s="1062">
        <v>93.5</v>
      </c>
      <c r="E8" s="284">
        <v>7213</v>
      </c>
      <c r="F8" s="1063">
        <f>(E8*100)/C8</f>
        <v>73.67722165474974</v>
      </c>
      <c r="G8" s="284">
        <v>3288</v>
      </c>
      <c r="H8" s="284">
        <f>SUM(I8:N8)</f>
        <v>1410</v>
      </c>
      <c r="I8" s="284">
        <v>0</v>
      </c>
      <c r="J8" s="284">
        <v>231</v>
      </c>
      <c r="K8" s="284">
        <v>1111</v>
      </c>
      <c r="L8" s="284">
        <v>37</v>
      </c>
      <c r="M8" s="284">
        <v>4</v>
      </c>
      <c r="N8" s="285">
        <v>27</v>
      </c>
    </row>
    <row r="9" spans="1:14" ht="15" customHeight="1">
      <c r="A9" s="30"/>
      <c r="B9" s="1060"/>
      <c r="C9" s="1061"/>
      <c r="D9" s="1062"/>
      <c r="E9" s="284"/>
      <c r="F9" s="1063"/>
      <c r="G9" s="284"/>
      <c r="H9" s="284"/>
      <c r="I9" s="284"/>
      <c r="J9" s="284"/>
      <c r="K9" s="284"/>
      <c r="L9" s="284"/>
      <c r="M9" s="284"/>
      <c r="N9" s="285"/>
    </row>
    <row r="10" spans="1:14" ht="15" customHeight="1">
      <c r="A10" s="30"/>
      <c r="B10" s="1060">
        <v>57</v>
      </c>
      <c r="C10" s="1061">
        <v>12869</v>
      </c>
      <c r="D10" s="1062">
        <v>122.9</v>
      </c>
      <c r="E10" s="284">
        <v>11393</v>
      </c>
      <c r="F10" s="1063">
        <f aca="true" t="shared" si="0" ref="F10:F15">(E10*100)/C10</f>
        <v>88.53057735643795</v>
      </c>
      <c r="G10" s="284">
        <v>4471</v>
      </c>
      <c r="H10" s="284">
        <f aca="true" t="shared" si="1" ref="H10:H15">SUM(I10:N10)</f>
        <v>1713</v>
      </c>
      <c r="I10" s="284">
        <v>3</v>
      </c>
      <c r="J10" s="284">
        <v>164</v>
      </c>
      <c r="K10" s="284">
        <v>1394</v>
      </c>
      <c r="L10" s="284">
        <v>68</v>
      </c>
      <c r="M10" s="284">
        <v>7</v>
      </c>
      <c r="N10" s="285">
        <v>77</v>
      </c>
    </row>
    <row r="11" spans="1:14" ht="15" customHeight="1">
      <c r="A11" s="30"/>
      <c r="B11" s="1060">
        <v>58</v>
      </c>
      <c r="C11" s="1061">
        <v>11939</v>
      </c>
      <c r="D11" s="1062">
        <v>114</v>
      </c>
      <c r="E11" s="284">
        <v>10628</v>
      </c>
      <c r="F11" s="1063">
        <f t="shared" si="0"/>
        <v>89.0191808359159</v>
      </c>
      <c r="G11" s="284">
        <v>4147</v>
      </c>
      <c r="H11" s="284">
        <f t="shared" si="1"/>
        <v>1945</v>
      </c>
      <c r="I11" s="284">
        <v>5</v>
      </c>
      <c r="J11" s="284">
        <v>215</v>
      </c>
      <c r="K11" s="284">
        <v>1582</v>
      </c>
      <c r="L11" s="284">
        <v>46</v>
      </c>
      <c r="M11" s="284">
        <v>37</v>
      </c>
      <c r="N11" s="285">
        <v>60</v>
      </c>
    </row>
    <row r="12" spans="1:14" ht="15" customHeight="1">
      <c r="A12" s="30"/>
      <c r="B12" s="1060">
        <v>59</v>
      </c>
      <c r="C12" s="1061">
        <v>10070</v>
      </c>
      <c r="D12" s="1062">
        <v>96.2</v>
      </c>
      <c r="E12" s="284">
        <v>8768</v>
      </c>
      <c r="F12" s="1063">
        <f t="shared" si="0"/>
        <v>87.07050645481628</v>
      </c>
      <c r="G12" s="284">
        <v>3683</v>
      </c>
      <c r="H12" s="284">
        <f t="shared" si="1"/>
        <v>1795</v>
      </c>
      <c r="I12" s="284">
        <v>2</v>
      </c>
      <c r="J12" s="284">
        <v>277</v>
      </c>
      <c r="K12" s="284">
        <v>1362</v>
      </c>
      <c r="L12" s="284">
        <v>83</v>
      </c>
      <c r="M12" s="284">
        <v>26</v>
      </c>
      <c r="N12" s="285">
        <v>45</v>
      </c>
    </row>
    <row r="13" spans="1:14" ht="15" customHeight="1">
      <c r="A13" s="30"/>
      <c r="B13" s="1060">
        <v>60</v>
      </c>
      <c r="C13" s="1061">
        <v>10470</v>
      </c>
      <c r="D13" s="1062">
        <v>100</v>
      </c>
      <c r="E13" s="284">
        <v>9471</v>
      </c>
      <c r="F13" s="1063">
        <f t="shared" si="0"/>
        <v>90.45845272206304</v>
      </c>
      <c r="G13" s="284">
        <v>3489</v>
      </c>
      <c r="H13" s="284">
        <f t="shared" si="1"/>
        <v>1611</v>
      </c>
      <c r="I13" s="284">
        <v>8</v>
      </c>
      <c r="J13" s="284">
        <v>252</v>
      </c>
      <c r="K13" s="284">
        <v>1214</v>
      </c>
      <c r="L13" s="284">
        <v>60</v>
      </c>
      <c r="M13" s="284">
        <v>5</v>
      </c>
      <c r="N13" s="285">
        <v>72</v>
      </c>
    </row>
    <row r="14" spans="1:14" ht="15" customHeight="1">
      <c r="A14" s="30"/>
      <c r="B14" s="1060">
        <v>61</v>
      </c>
      <c r="C14" s="1061">
        <v>9850</v>
      </c>
      <c r="D14" s="1062">
        <v>94.1</v>
      </c>
      <c r="E14" s="284">
        <v>8611</v>
      </c>
      <c r="F14" s="1063">
        <f t="shared" si="0"/>
        <v>87.42131979695432</v>
      </c>
      <c r="G14" s="284">
        <v>3113</v>
      </c>
      <c r="H14" s="284">
        <f t="shared" si="1"/>
        <v>1504</v>
      </c>
      <c r="I14" s="284">
        <v>9</v>
      </c>
      <c r="J14" s="284">
        <v>241</v>
      </c>
      <c r="K14" s="284">
        <v>1148</v>
      </c>
      <c r="L14" s="284">
        <v>50</v>
      </c>
      <c r="M14" s="284">
        <v>7</v>
      </c>
      <c r="N14" s="285">
        <v>49</v>
      </c>
    </row>
    <row r="15" spans="1:14" s="886" customFormat="1" ht="15" customHeight="1">
      <c r="A15" s="1064"/>
      <c r="B15" s="1065">
        <v>62</v>
      </c>
      <c r="C15" s="1066">
        <v>10564</v>
      </c>
      <c r="D15" s="1067">
        <v>100.9</v>
      </c>
      <c r="E15" s="1068">
        <v>9614</v>
      </c>
      <c r="F15" s="1069">
        <f t="shared" si="0"/>
        <v>91.00719424460432</v>
      </c>
      <c r="G15" s="1068">
        <v>3190</v>
      </c>
      <c r="H15" s="1068">
        <f t="shared" si="1"/>
        <v>1401</v>
      </c>
      <c r="I15" s="1068">
        <v>5</v>
      </c>
      <c r="J15" s="1068">
        <v>183</v>
      </c>
      <c r="K15" s="1068">
        <v>1102</v>
      </c>
      <c r="L15" s="1068">
        <v>75</v>
      </c>
      <c r="M15" s="1068">
        <v>5</v>
      </c>
      <c r="N15" s="1070">
        <v>31</v>
      </c>
    </row>
    <row r="16" ht="15" customHeight="1">
      <c r="B16" s="17" t="s">
        <v>322</v>
      </c>
    </row>
    <row r="17" ht="15" customHeight="1">
      <c r="B17" s="17" t="s">
        <v>323</v>
      </c>
    </row>
  </sheetData>
  <mergeCells count="4">
    <mergeCell ref="B4:B6"/>
    <mergeCell ref="G5:G6"/>
    <mergeCell ref="H5:N5"/>
    <mergeCell ref="G4:N4"/>
  </mergeCells>
  <printOptions/>
  <pageMargins left="0.2755905511811024" right="0.31496062992125984" top="0.5905511811023623" bottom="0.3937007874015748" header="0.2755905511811024" footer="0.1968503937007874"/>
  <pageSetup horizontalDpi="400" verticalDpi="400" orientation="portrait" paperSize="9" r:id="rId2"/>
  <drawing r:id="rId1"/>
</worksheet>
</file>

<file path=xl/worksheets/sheet28.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00390625" defaultRowHeight="15" customHeight="1"/>
  <cols>
    <col min="1" max="1" width="3.625" style="1071" customWidth="1"/>
    <col min="2" max="2" width="2.625" style="1071" customWidth="1"/>
    <col min="3" max="3" width="19.125" style="1071" customWidth="1"/>
    <col min="4" max="8" width="11.875" style="1071" customWidth="1"/>
    <col min="9" max="9" width="11.75390625" style="1071" customWidth="1"/>
    <col min="10" max="16384" width="9.00390625" style="1071" customWidth="1"/>
  </cols>
  <sheetData>
    <row r="1" ht="15" customHeight="1">
      <c r="B1" s="1072" t="s">
        <v>350</v>
      </c>
    </row>
    <row r="2" spans="3:7" ht="15" customHeight="1" thickBot="1">
      <c r="C2" s="1072"/>
      <c r="D2" s="1073"/>
      <c r="E2" s="1073"/>
      <c r="F2" s="1073"/>
      <c r="G2" s="1073"/>
    </row>
    <row r="3" spans="1:9" s="1075" customFormat="1" ht="15" customHeight="1" thickTop="1">
      <c r="A3" s="285"/>
      <c r="B3" s="1614" t="s">
        <v>342</v>
      </c>
      <c r="C3" s="1615"/>
      <c r="D3" s="1610" t="s">
        <v>343</v>
      </c>
      <c r="E3" s="1611"/>
      <c r="F3" s="1612"/>
      <c r="G3" s="1610" t="s">
        <v>344</v>
      </c>
      <c r="H3" s="1611"/>
      <c r="I3" s="1613"/>
    </row>
    <row r="4" spans="1:9" s="1075" customFormat="1" ht="15" customHeight="1">
      <c r="A4" s="285"/>
      <c r="B4" s="1616"/>
      <c r="C4" s="1617"/>
      <c r="D4" s="137" t="s">
        <v>301</v>
      </c>
      <c r="E4" s="137" t="s">
        <v>303</v>
      </c>
      <c r="F4" s="137" t="s">
        <v>325</v>
      </c>
      <c r="G4" s="137" t="s">
        <v>301</v>
      </c>
      <c r="H4" s="137" t="s">
        <v>303</v>
      </c>
      <c r="I4" s="137" t="s">
        <v>325</v>
      </c>
    </row>
    <row r="5" spans="1:9" s="1079" customFormat="1" ht="15" customHeight="1">
      <c r="A5" s="289"/>
      <c r="B5" s="1608" t="s">
        <v>345</v>
      </c>
      <c r="C5" s="1609"/>
      <c r="D5" s="1076">
        <f aca="true" t="shared" si="0" ref="D5:I5">SUM(D7:D24)</f>
        <v>9850</v>
      </c>
      <c r="E5" s="1077">
        <f t="shared" si="0"/>
        <v>8611</v>
      </c>
      <c r="F5" s="1077">
        <f t="shared" si="0"/>
        <v>3113</v>
      </c>
      <c r="G5" s="1077">
        <f t="shared" si="0"/>
        <v>10564</v>
      </c>
      <c r="H5" s="1077">
        <f t="shared" si="0"/>
        <v>9614</v>
      </c>
      <c r="I5" s="1078">
        <f t="shared" si="0"/>
        <v>3190</v>
      </c>
    </row>
    <row r="6" spans="1:9" s="1075" customFormat="1" ht="15" customHeight="1">
      <c r="A6" s="285"/>
      <c r="B6" s="1080"/>
      <c r="C6" s="1081"/>
      <c r="D6" s="86"/>
      <c r="E6" s="284"/>
      <c r="F6" s="284"/>
      <c r="G6" s="284"/>
      <c r="H6" s="284"/>
      <c r="I6" s="285"/>
    </row>
    <row r="7" spans="1:9" s="1075" customFormat="1" ht="15" customHeight="1">
      <c r="A7" s="285"/>
      <c r="B7" s="1080"/>
      <c r="C7" s="1081" t="s">
        <v>346</v>
      </c>
      <c r="D7" s="86">
        <v>8</v>
      </c>
      <c r="E7" s="284">
        <v>8</v>
      </c>
      <c r="F7" s="284">
        <v>7</v>
      </c>
      <c r="G7" s="284">
        <v>12</v>
      </c>
      <c r="H7" s="284">
        <v>12</v>
      </c>
      <c r="I7" s="285">
        <v>9</v>
      </c>
    </row>
    <row r="8" spans="1:9" s="1075" customFormat="1" ht="15" customHeight="1">
      <c r="A8" s="285"/>
      <c r="B8" s="1080"/>
      <c r="C8" s="1081" t="s">
        <v>326</v>
      </c>
      <c r="D8" s="86">
        <v>6</v>
      </c>
      <c r="E8" s="284">
        <v>5</v>
      </c>
      <c r="F8" s="284">
        <v>5</v>
      </c>
      <c r="G8" s="284">
        <v>4</v>
      </c>
      <c r="H8" s="284">
        <v>2</v>
      </c>
      <c r="I8" s="285">
        <v>2</v>
      </c>
    </row>
    <row r="9" spans="1:9" s="1075" customFormat="1" ht="15" customHeight="1">
      <c r="A9" s="285"/>
      <c r="B9" s="1080"/>
      <c r="C9" s="1081" t="s">
        <v>327</v>
      </c>
      <c r="D9" s="86">
        <v>12</v>
      </c>
      <c r="E9" s="284">
        <v>10</v>
      </c>
      <c r="F9" s="284">
        <v>14</v>
      </c>
      <c r="G9" s="284">
        <v>13</v>
      </c>
      <c r="H9" s="284">
        <v>12</v>
      </c>
      <c r="I9" s="285">
        <v>10</v>
      </c>
    </row>
    <row r="10" spans="1:9" s="1075" customFormat="1" ht="15" customHeight="1">
      <c r="A10" s="285"/>
      <c r="B10" s="1080"/>
      <c r="C10" s="1081" t="s">
        <v>328</v>
      </c>
      <c r="D10" s="86">
        <v>15</v>
      </c>
      <c r="E10" s="284">
        <v>15</v>
      </c>
      <c r="F10" s="284">
        <v>12</v>
      </c>
      <c r="G10" s="284">
        <v>7</v>
      </c>
      <c r="H10" s="284">
        <v>7</v>
      </c>
      <c r="I10" s="285">
        <v>6</v>
      </c>
    </row>
    <row r="11" spans="1:9" s="1075" customFormat="1" ht="15" customHeight="1">
      <c r="A11" s="285"/>
      <c r="B11" s="1080"/>
      <c r="C11" s="1081" t="s">
        <v>329</v>
      </c>
      <c r="D11" s="341">
        <v>0</v>
      </c>
      <c r="E11" s="342">
        <v>0</v>
      </c>
      <c r="F11" s="342">
        <v>0</v>
      </c>
      <c r="G11" s="342">
        <v>2</v>
      </c>
      <c r="H11" s="342">
        <v>2</v>
      </c>
      <c r="I11" s="90">
        <v>24</v>
      </c>
    </row>
    <row r="12" spans="1:9" s="1075" customFormat="1" ht="15" customHeight="1">
      <c r="A12" s="285"/>
      <c r="B12" s="1080"/>
      <c r="C12" s="1081" t="s">
        <v>330</v>
      </c>
      <c r="D12" s="86">
        <v>157</v>
      </c>
      <c r="E12" s="284">
        <v>156</v>
      </c>
      <c r="F12" s="284">
        <v>144</v>
      </c>
      <c r="G12" s="284">
        <v>111</v>
      </c>
      <c r="H12" s="284">
        <v>111</v>
      </c>
      <c r="I12" s="285">
        <v>90</v>
      </c>
    </row>
    <row r="13" spans="1:9" s="1075" customFormat="1" ht="15" customHeight="1">
      <c r="A13" s="285"/>
      <c r="B13" s="1080"/>
      <c r="C13" s="1081" t="s">
        <v>331</v>
      </c>
      <c r="D13" s="86">
        <v>196</v>
      </c>
      <c r="E13" s="284">
        <v>196</v>
      </c>
      <c r="F13" s="284">
        <v>256</v>
      </c>
      <c r="G13" s="284">
        <v>177</v>
      </c>
      <c r="H13" s="284">
        <v>177</v>
      </c>
      <c r="I13" s="285">
        <v>207</v>
      </c>
    </row>
    <row r="14" spans="1:9" s="1075" customFormat="1" ht="15" customHeight="1">
      <c r="A14" s="285"/>
      <c r="B14" s="1080"/>
      <c r="C14" s="1081" t="s">
        <v>332</v>
      </c>
      <c r="D14" s="86">
        <v>261</v>
      </c>
      <c r="E14" s="284">
        <v>259</v>
      </c>
      <c r="F14" s="284">
        <v>151</v>
      </c>
      <c r="G14" s="284">
        <v>220</v>
      </c>
      <c r="H14" s="284">
        <v>221</v>
      </c>
      <c r="I14" s="285">
        <v>138</v>
      </c>
    </row>
    <row r="15" spans="1:9" s="1075" customFormat="1" ht="15" customHeight="1">
      <c r="A15" s="285"/>
      <c r="B15" s="1080"/>
      <c r="C15" s="1081" t="s">
        <v>333</v>
      </c>
      <c r="D15" s="86">
        <v>6934</v>
      </c>
      <c r="E15" s="284">
        <v>5631</v>
      </c>
      <c r="F15" s="284">
        <v>1987</v>
      </c>
      <c r="G15" s="284">
        <v>7788</v>
      </c>
      <c r="H15" s="284">
        <v>6581</v>
      </c>
      <c r="I15" s="285">
        <v>1987</v>
      </c>
    </row>
    <row r="16" spans="1:9" s="1075" customFormat="1" ht="15" customHeight="1">
      <c r="A16" s="285"/>
      <c r="B16" s="1080"/>
      <c r="C16" s="1081" t="s">
        <v>334</v>
      </c>
      <c r="D16" s="86">
        <v>1165</v>
      </c>
      <c r="E16" s="284">
        <v>1186</v>
      </c>
      <c r="F16" s="284">
        <v>181</v>
      </c>
      <c r="G16" s="284">
        <v>1531</v>
      </c>
      <c r="H16" s="284">
        <v>1801</v>
      </c>
      <c r="I16" s="285">
        <v>194</v>
      </c>
    </row>
    <row r="17" spans="1:9" s="1075" customFormat="1" ht="15" customHeight="1">
      <c r="A17" s="285"/>
      <c r="B17" s="1080"/>
      <c r="C17" s="1081" t="s">
        <v>335</v>
      </c>
      <c r="D17" s="86">
        <v>295</v>
      </c>
      <c r="E17" s="284">
        <v>295</v>
      </c>
      <c r="F17" s="284">
        <v>71</v>
      </c>
      <c r="G17" s="284">
        <v>113</v>
      </c>
      <c r="H17" s="284">
        <v>113</v>
      </c>
      <c r="I17" s="285">
        <v>94</v>
      </c>
    </row>
    <row r="18" spans="1:9" s="1075" customFormat="1" ht="15" customHeight="1">
      <c r="A18" s="285"/>
      <c r="B18" s="1080"/>
      <c r="C18" s="1081" t="s">
        <v>336</v>
      </c>
      <c r="D18" s="86">
        <v>275</v>
      </c>
      <c r="E18" s="284">
        <v>296</v>
      </c>
      <c r="F18" s="284">
        <v>21</v>
      </c>
      <c r="G18" s="284">
        <v>133</v>
      </c>
      <c r="H18" s="284">
        <v>126</v>
      </c>
      <c r="I18" s="285">
        <v>21</v>
      </c>
    </row>
    <row r="19" spans="1:9" s="1075" customFormat="1" ht="15" customHeight="1">
      <c r="A19" s="285"/>
      <c r="B19" s="1080"/>
      <c r="C19" s="1082" t="s">
        <v>347</v>
      </c>
      <c r="D19" s="341">
        <v>11</v>
      </c>
      <c r="E19" s="342">
        <v>11</v>
      </c>
      <c r="F19" s="342">
        <v>13</v>
      </c>
      <c r="G19" s="342">
        <v>28</v>
      </c>
      <c r="H19" s="342">
        <v>28</v>
      </c>
      <c r="I19" s="90">
        <v>19</v>
      </c>
    </row>
    <row r="20" spans="1:9" s="1075" customFormat="1" ht="15" customHeight="1">
      <c r="A20" s="285"/>
      <c r="B20" s="1080"/>
      <c r="C20" s="1081" t="s">
        <v>337</v>
      </c>
      <c r="D20" s="341">
        <v>0</v>
      </c>
      <c r="E20" s="342">
        <v>0</v>
      </c>
      <c r="F20" s="342">
        <v>0</v>
      </c>
      <c r="G20" s="342">
        <v>3</v>
      </c>
      <c r="H20" s="342">
        <v>3</v>
      </c>
      <c r="I20" s="90">
        <v>0</v>
      </c>
    </row>
    <row r="21" spans="1:9" s="1075" customFormat="1" ht="15" customHeight="1">
      <c r="A21" s="285"/>
      <c r="B21" s="1080"/>
      <c r="C21" s="1081" t="s">
        <v>338</v>
      </c>
      <c r="D21" s="341">
        <v>2</v>
      </c>
      <c r="E21" s="342">
        <v>2</v>
      </c>
      <c r="F21" s="342">
        <v>3</v>
      </c>
      <c r="G21" s="342">
        <v>100</v>
      </c>
      <c r="H21" s="342">
        <v>101</v>
      </c>
      <c r="I21" s="90">
        <v>190</v>
      </c>
    </row>
    <row r="22" spans="1:9" s="1075" customFormat="1" ht="15" customHeight="1">
      <c r="A22" s="285"/>
      <c r="B22" s="1080"/>
      <c r="C22" s="1081" t="s">
        <v>339</v>
      </c>
      <c r="D22" s="86">
        <v>164</v>
      </c>
      <c r="E22" s="284">
        <v>203</v>
      </c>
      <c r="F22" s="284">
        <v>65</v>
      </c>
      <c r="G22" s="284">
        <v>59</v>
      </c>
      <c r="H22" s="284">
        <v>57</v>
      </c>
      <c r="I22" s="285">
        <v>45</v>
      </c>
    </row>
    <row r="23" spans="1:9" s="1075" customFormat="1" ht="15" customHeight="1">
      <c r="A23" s="285"/>
      <c r="B23" s="1080"/>
      <c r="C23" s="1081" t="s">
        <v>340</v>
      </c>
      <c r="D23" s="86">
        <v>20</v>
      </c>
      <c r="E23" s="284">
        <v>20</v>
      </c>
      <c r="F23" s="284">
        <v>24</v>
      </c>
      <c r="G23" s="284">
        <v>22</v>
      </c>
      <c r="H23" s="284">
        <v>22</v>
      </c>
      <c r="I23" s="285">
        <v>24</v>
      </c>
    </row>
    <row r="24" spans="1:9" s="1075" customFormat="1" ht="15" customHeight="1">
      <c r="A24" s="285"/>
      <c r="B24" s="1083"/>
      <c r="C24" s="1084" t="s">
        <v>341</v>
      </c>
      <c r="D24" s="93">
        <v>329</v>
      </c>
      <c r="E24" s="824">
        <v>318</v>
      </c>
      <c r="F24" s="824">
        <v>159</v>
      </c>
      <c r="G24" s="824">
        <v>241</v>
      </c>
      <c r="H24" s="824">
        <v>238</v>
      </c>
      <c r="I24" s="361">
        <v>130</v>
      </c>
    </row>
    <row r="25" s="1075" customFormat="1" ht="15" customHeight="1">
      <c r="B25" s="1075" t="s">
        <v>348</v>
      </c>
    </row>
    <row r="26" s="1075" customFormat="1" ht="15" customHeight="1">
      <c r="B26" s="1075" t="s">
        <v>349</v>
      </c>
    </row>
    <row r="27" s="1075" customFormat="1" ht="15" customHeight="1"/>
  </sheetData>
  <mergeCells count="4">
    <mergeCell ref="B5:C5"/>
    <mergeCell ref="D3:F3"/>
    <mergeCell ref="G3:I3"/>
    <mergeCell ref="B3:C4"/>
  </mergeCells>
  <printOptions/>
  <pageMargins left="0.2755905511811024" right="0.31496062992125984" top="0.5905511811023623" bottom="0.3937007874015748" header="0.2755905511811024" footer="0.1968503937007874"/>
  <pageSetup horizontalDpi="400" verticalDpi="400" orientation="portrait" paperSize="9" r:id="rId1"/>
</worksheet>
</file>

<file path=xl/worksheets/sheet29.xml><?xml version="1.0" encoding="utf-8"?>
<worksheet xmlns="http://schemas.openxmlformats.org/spreadsheetml/2006/main" xmlns:r="http://schemas.openxmlformats.org/officeDocument/2006/relationships">
  <dimension ref="A2:N19"/>
  <sheetViews>
    <sheetView workbookViewId="0" topLeftCell="A1">
      <selection activeCell="A1" sqref="A1"/>
    </sheetView>
  </sheetViews>
  <sheetFormatPr defaultColWidth="9.00390625" defaultRowHeight="15" customHeight="1"/>
  <cols>
    <col min="1" max="1" width="2.625" style="17" customWidth="1"/>
    <col min="2" max="2" width="10.625" style="17" customWidth="1"/>
    <col min="3" max="14" width="7.50390625" style="17" customWidth="1"/>
    <col min="15" max="16384" width="9.00390625" style="17" customWidth="1"/>
  </cols>
  <sheetData>
    <row r="2" ht="15" customHeight="1">
      <c r="B2" s="18" t="s">
        <v>372</v>
      </c>
    </row>
    <row r="3" spans="2:14" ht="15" customHeight="1" thickBot="1">
      <c r="B3" s="20" t="s">
        <v>356</v>
      </c>
      <c r="C3" s="20"/>
      <c r="D3" s="20"/>
      <c r="E3" s="20"/>
      <c r="F3" s="20"/>
      <c r="G3" s="20"/>
      <c r="H3" s="20"/>
      <c r="I3" s="20"/>
      <c r="J3" s="20"/>
      <c r="K3" s="20"/>
      <c r="L3" s="20"/>
      <c r="M3" s="20"/>
      <c r="N3" s="863" t="s">
        <v>357</v>
      </c>
    </row>
    <row r="4" spans="1:14" ht="15" customHeight="1" thickTop="1">
      <c r="A4" s="30"/>
      <c r="B4" s="1302" t="s">
        <v>358</v>
      </c>
      <c r="C4" s="1085" t="s">
        <v>351</v>
      </c>
      <c r="D4" s="1086"/>
      <c r="E4" s="1086"/>
      <c r="F4" s="1087"/>
      <c r="G4" s="1088" t="s">
        <v>352</v>
      </c>
      <c r="H4" s="1088"/>
      <c r="I4" s="1088"/>
      <c r="J4" s="1088"/>
      <c r="K4" s="1085" t="s">
        <v>353</v>
      </c>
      <c r="L4" s="1086"/>
      <c r="M4" s="1088"/>
      <c r="N4" s="1089"/>
    </row>
    <row r="5" spans="1:14" ht="15" customHeight="1">
      <c r="A5" s="30"/>
      <c r="B5" s="1618"/>
      <c r="C5" s="1090" t="s">
        <v>354</v>
      </c>
      <c r="D5" s="1091"/>
      <c r="E5" s="1092" t="s">
        <v>359</v>
      </c>
      <c r="F5" s="1092"/>
      <c r="G5" s="1090" t="s">
        <v>355</v>
      </c>
      <c r="H5" s="1091"/>
      <c r="I5" s="1093" t="s">
        <v>359</v>
      </c>
      <c r="J5" s="1091"/>
      <c r="K5" s="1092" t="s">
        <v>355</v>
      </c>
      <c r="L5" s="1092"/>
      <c r="M5" s="1093" t="s">
        <v>359</v>
      </c>
      <c r="N5" s="1091"/>
    </row>
    <row r="6" spans="1:14" ht="15" customHeight="1">
      <c r="A6" s="30"/>
      <c r="B6" s="1619"/>
      <c r="C6" s="110" t="s">
        <v>360</v>
      </c>
      <c r="D6" s="110">
        <v>61</v>
      </c>
      <c r="E6" s="110">
        <v>59</v>
      </c>
      <c r="F6" s="110">
        <v>61</v>
      </c>
      <c r="G6" s="1095">
        <v>59</v>
      </c>
      <c r="H6" s="110">
        <v>61</v>
      </c>
      <c r="I6" s="1095">
        <v>59</v>
      </c>
      <c r="J6" s="1096">
        <v>61</v>
      </c>
      <c r="K6" s="110">
        <v>59</v>
      </c>
      <c r="L6" s="110">
        <v>61</v>
      </c>
      <c r="M6" s="961">
        <v>59</v>
      </c>
      <c r="N6" s="1097">
        <v>61</v>
      </c>
    </row>
    <row r="7" spans="1:14" s="140" customFormat="1" ht="15" customHeight="1">
      <c r="A7" s="607"/>
      <c r="B7" s="24" t="s">
        <v>361</v>
      </c>
      <c r="C7" s="142">
        <f>SUM(C9:C17)</f>
        <v>1616</v>
      </c>
      <c r="D7" s="144">
        <f>SUM(D9:D17)</f>
        <v>1712</v>
      </c>
      <c r="E7" s="143">
        <v>128.6</v>
      </c>
      <c r="F7" s="143">
        <v>135.7</v>
      </c>
      <c r="G7" s="144">
        <f>SUM(G9:G17)</f>
        <v>447</v>
      </c>
      <c r="H7" s="144">
        <f>SUM(H9:H17)</f>
        <v>477</v>
      </c>
      <c r="I7" s="143">
        <v>35.6</v>
      </c>
      <c r="J7" s="143">
        <v>37.8</v>
      </c>
      <c r="K7" s="144">
        <f>SUM(K9:K17)</f>
        <v>1006</v>
      </c>
      <c r="L7" s="144">
        <f>SUM(L9:L17)</f>
        <v>1044</v>
      </c>
      <c r="M7" s="143">
        <v>80.1</v>
      </c>
      <c r="N7" s="1098">
        <v>82.7</v>
      </c>
    </row>
    <row r="8" spans="1:14" ht="15" customHeight="1">
      <c r="A8" s="30"/>
      <c r="B8" s="40"/>
      <c r="C8" s="39"/>
      <c r="D8" s="20"/>
      <c r="E8" s="152"/>
      <c r="F8" s="152"/>
      <c r="G8" s="20"/>
      <c r="H8" s="20"/>
      <c r="I8" s="152"/>
      <c r="J8" s="152"/>
      <c r="K8" s="20"/>
      <c r="L8" s="20"/>
      <c r="M8" s="152"/>
      <c r="N8" s="576"/>
    </row>
    <row r="9" spans="1:14" ht="15" customHeight="1">
      <c r="A9" s="30"/>
      <c r="B9" s="40" t="s">
        <v>362</v>
      </c>
      <c r="C9" s="39">
        <v>774</v>
      </c>
      <c r="D9" s="20">
        <v>813</v>
      </c>
      <c r="E9" s="152">
        <v>213.3</v>
      </c>
      <c r="F9" s="152">
        <v>221.6</v>
      </c>
      <c r="G9" s="20">
        <v>178</v>
      </c>
      <c r="H9" s="20">
        <v>186</v>
      </c>
      <c r="I9" s="152">
        <v>49</v>
      </c>
      <c r="J9" s="152">
        <v>50.7</v>
      </c>
      <c r="K9" s="20">
        <v>449</v>
      </c>
      <c r="L9" s="20">
        <v>467</v>
      </c>
      <c r="M9" s="152">
        <v>123.7</v>
      </c>
      <c r="N9" s="576">
        <v>127.3</v>
      </c>
    </row>
    <row r="10" spans="1:14" ht="15" customHeight="1">
      <c r="A10" s="30"/>
      <c r="B10" s="40" t="s">
        <v>363</v>
      </c>
      <c r="C10" s="39">
        <v>91</v>
      </c>
      <c r="D10" s="20">
        <v>105</v>
      </c>
      <c r="E10" s="152">
        <v>95.9</v>
      </c>
      <c r="F10" s="152">
        <v>110</v>
      </c>
      <c r="G10" s="20">
        <v>34</v>
      </c>
      <c r="H10" s="20">
        <v>35</v>
      </c>
      <c r="I10" s="152">
        <v>35.8</v>
      </c>
      <c r="J10" s="152">
        <v>36.7</v>
      </c>
      <c r="K10" s="20">
        <v>49</v>
      </c>
      <c r="L10" s="20">
        <v>59</v>
      </c>
      <c r="M10" s="152">
        <v>51.6</v>
      </c>
      <c r="N10" s="576">
        <v>61.8</v>
      </c>
    </row>
    <row r="11" spans="1:14" ht="15" customHeight="1">
      <c r="A11" s="30"/>
      <c r="B11" s="40" t="s">
        <v>364</v>
      </c>
      <c r="C11" s="39">
        <v>68</v>
      </c>
      <c r="D11" s="20">
        <v>67</v>
      </c>
      <c r="E11" s="152">
        <v>62.4</v>
      </c>
      <c r="F11" s="152">
        <v>61.2</v>
      </c>
      <c r="G11" s="20">
        <v>28</v>
      </c>
      <c r="H11" s="20">
        <v>36</v>
      </c>
      <c r="I11" s="152">
        <v>25.7</v>
      </c>
      <c r="J11" s="152">
        <v>32.9</v>
      </c>
      <c r="K11" s="20">
        <v>58</v>
      </c>
      <c r="L11" s="20">
        <v>61</v>
      </c>
      <c r="M11" s="152">
        <v>53.2</v>
      </c>
      <c r="N11" s="576">
        <v>55.7</v>
      </c>
    </row>
    <row r="12" spans="1:14" ht="15" customHeight="1">
      <c r="A12" s="30"/>
      <c r="B12" s="40" t="s">
        <v>365</v>
      </c>
      <c r="C12" s="39">
        <v>82</v>
      </c>
      <c r="D12" s="20">
        <v>97</v>
      </c>
      <c r="E12" s="152">
        <v>79.4</v>
      </c>
      <c r="F12" s="152">
        <v>93.8</v>
      </c>
      <c r="G12" s="20">
        <v>21</v>
      </c>
      <c r="H12" s="20">
        <v>24</v>
      </c>
      <c r="I12" s="152">
        <v>20.3</v>
      </c>
      <c r="J12" s="152">
        <v>23.2</v>
      </c>
      <c r="K12" s="20">
        <v>47</v>
      </c>
      <c r="L12" s="20">
        <v>53</v>
      </c>
      <c r="M12" s="152">
        <v>45.5</v>
      </c>
      <c r="N12" s="576">
        <v>51.2</v>
      </c>
    </row>
    <row r="13" spans="1:14" ht="15" customHeight="1">
      <c r="A13" s="30"/>
      <c r="B13" s="40" t="s">
        <v>366</v>
      </c>
      <c r="C13" s="39">
        <v>115</v>
      </c>
      <c r="D13" s="20">
        <v>128</v>
      </c>
      <c r="E13" s="152">
        <v>99.6</v>
      </c>
      <c r="F13" s="152">
        <v>110.3</v>
      </c>
      <c r="G13" s="20">
        <v>41</v>
      </c>
      <c r="H13" s="20">
        <v>43</v>
      </c>
      <c r="I13" s="152">
        <v>35.5</v>
      </c>
      <c r="J13" s="152">
        <v>37.1</v>
      </c>
      <c r="K13" s="20">
        <v>87</v>
      </c>
      <c r="L13" s="20">
        <v>85</v>
      </c>
      <c r="M13" s="152">
        <v>75.4</v>
      </c>
      <c r="N13" s="576">
        <v>73.3</v>
      </c>
    </row>
    <row r="14" spans="1:14" ht="15" customHeight="1">
      <c r="A14" s="30"/>
      <c r="B14" s="40"/>
      <c r="C14" s="39">
        <v>65</v>
      </c>
      <c r="D14" s="20">
        <v>69</v>
      </c>
      <c r="E14" s="152">
        <v>88</v>
      </c>
      <c r="F14" s="152">
        <v>93.3</v>
      </c>
      <c r="G14" s="20">
        <v>19</v>
      </c>
      <c r="H14" s="20">
        <v>22</v>
      </c>
      <c r="I14" s="152">
        <v>25.7</v>
      </c>
      <c r="J14" s="152">
        <v>29.7</v>
      </c>
      <c r="K14" s="20">
        <v>48</v>
      </c>
      <c r="L14" s="20">
        <v>43</v>
      </c>
      <c r="M14" s="152">
        <v>65</v>
      </c>
      <c r="N14" s="576">
        <v>58.1</v>
      </c>
    </row>
    <row r="15" spans="1:14" ht="15" customHeight="1">
      <c r="A15" s="30"/>
      <c r="B15" s="40" t="s">
        <v>367</v>
      </c>
      <c r="C15" s="39">
        <v>68</v>
      </c>
      <c r="D15" s="20">
        <v>71</v>
      </c>
      <c r="E15" s="152">
        <v>105.4</v>
      </c>
      <c r="F15" s="152">
        <v>109.7</v>
      </c>
      <c r="G15" s="20">
        <v>21</v>
      </c>
      <c r="H15" s="20">
        <v>21</v>
      </c>
      <c r="I15" s="152">
        <v>32.5</v>
      </c>
      <c r="J15" s="152">
        <v>32.4</v>
      </c>
      <c r="K15" s="20">
        <v>25</v>
      </c>
      <c r="L15" s="20">
        <v>32</v>
      </c>
      <c r="M15" s="152">
        <v>38.7</v>
      </c>
      <c r="N15" s="576">
        <v>49.4</v>
      </c>
    </row>
    <row r="16" spans="1:14" ht="15" customHeight="1">
      <c r="A16" s="30"/>
      <c r="B16" s="40" t="s">
        <v>368</v>
      </c>
      <c r="C16" s="39">
        <v>197</v>
      </c>
      <c r="D16" s="20">
        <v>198</v>
      </c>
      <c r="E16" s="152">
        <v>122.7</v>
      </c>
      <c r="F16" s="152">
        <v>123.3</v>
      </c>
      <c r="G16" s="20">
        <v>45</v>
      </c>
      <c r="H16" s="20">
        <v>46</v>
      </c>
      <c r="I16" s="152">
        <v>28</v>
      </c>
      <c r="J16" s="152">
        <v>28.6</v>
      </c>
      <c r="K16" s="20">
        <v>108</v>
      </c>
      <c r="L16" s="20">
        <v>106</v>
      </c>
      <c r="M16" s="152">
        <v>67.3</v>
      </c>
      <c r="N16" s="576">
        <v>66</v>
      </c>
    </row>
    <row r="17" spans="1:14" ht="15" customHeight="1">
      <c r="A17" s="30"/>
      <c r="B17" s="139" t="s">
        <v>369</v>
      </c>
      <c r="C17" s="155">
        <v>156</v>
      </c>
      <c r="D17" s="48">
        <v>164</v>
      </c>
      <c r="E17" s="156">
        <v>90.7</v>
      </c>
      <c r="F17" s="156">
        <v>95.9</v>
      </c>
      <c r="G17" s="48">
        <v>60</v>
      </c>
      <c r="H17" s="48">
        <v>64</v>
      </c>
      <c r="I17" s="156">
        <v>34.9</v>
      </c>
      <c r="J17" s="156">
        <v>37.4</v>
      </c>
      <c r="K17" s="48">
        <v>135</v>
      </c>
      <c r="L17" s="48">
        <v>138</v>
      </c>
      <c r="M17" s="156">
        <v>78.5</v>
      </c>
      <c r="N17" s="1099">
        <v>80.7</v>
      </c>
    </row>
    <row r="18" ht="15" customHeight="1">
      <c r="B18" s="886" t="s">
        <v>370</v>
      </c>
    </row>
    <row r="19" ht="15" customHeight="1">
      <c r="B19" s="886" t="s">
        <v>371</v>
      </c>
    </row>
  </sheetData>
  <mergeCells count="1">
    <mergeCell ref="B4:B6"/>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Z66"/>
  <sheetViews>
    <sheetView workbookViewId="0" topLeftCell="A1">
      <selection activeCell="A1" sqref="A1"/>
    </sheetView>
  </sheetViews>
  <sheetFormatPr defaultColWidth="9.00390625" defaultRowHeight="13.5"/>
  <cols>
    <col min="1" max="1" width="1.625" style="52" customWidth="1"/>
    <col min="2" max="2" width="2.625" style="52" customWidth="1"/>
    <col min="3" max="3" width="8.125" style="52" customWidth="1"/>
    <col min="4" max="4" width="9.625" style="52" customWidth="1"/>
    <col min="5" max="8" width="8.125" style="52" customWidth="1"/>
    <col min="9" max="9" width="9.00390625" style="52" customWidth="1"/>
    <col min="10" max="11" width="8.125" style="52" customWidth="1"/>
    <col min="12" max="13" width="9.00390625" style="52" customWidth="1"/>
    <col min="14" max="14" width="8.875" style="52" customWidth="1"/>
    <col min="15" max="24" width="8.125" style="52" customWidth="1"/>
    <col min="25" max="16384" width="9.00390625" style="52" customWidth="1"/>
  </cols>
  <sheetData>
    <row r="2" spans="2:26" ht="16.5" customHeight="1">
      <c r="B2" s="53" t="s">
        <v>757</v>
      </c>
      <c r="W2" s="54"/>
      <c r="X2" s="54"/>
      <c r="Y2" s="54"/>
      <c r="Z2" s="54"/>
    </row>
    <row r="3" spans="3:24" ht="12.75" thickBot="1">
      <c r="C3" s="55"/>
      <c r="D3" s="55"/>
      <c r="E3" s="56"/>
      <c r="F3" s="56"/>
      <c r="G3" s="56"/>
      <c r="H3" s="56"/>
      <c r="I3" s="56"/>
      <c r="J3" s="56"/>
      <c r="K3" s="55"/>
      <c r="V3" s="52" t="s">
        <v>725</v>
      </c>
      <c r="X3" s="57" t="s">
        <v>726</v>
      </c>
    </row>
    <row r="4" spans="2:24" ht="21" customHeight="1" thickTop="1">
      <c r="B4" s="1309" t="s">
        <v>721</v>
      </c>
      <c r="C4" s="1310"/>
      <c r="D4" s="58" t="s">
        <v>669</v>
      </c>
      <c r="E4" s="60" t="s">
        <v>740</v>
      </c>
      <c r="F4" s="60" t="s">
        <v>741</v>
      </c>
      <c r="G4" s="60" t="s">
        <v>742</v>
      </c>
      <c r="H4" s="60" t="s">
        <v>743</v>
      </c>
      <c r="I4" s="60" t="s">
        <v>744</v>
      </c>
      <c r="J4" s="60" t="s">
        <v>745</v>
      </c>
      <c r="K4" s="60" t="s">
        <v>727</v>
      </c>
      <c r="L4" s="60" t="s">
        <v>728</v>
      </c>
      <c r="M4" s="60" t="s">
        <v>729</v>
      </c>
      <c r="N4" s="60" t="s">
        <v>730</v>
      </c>
      <c r="O4" s="60" t="s">
        <v>731</v>
      </c>
      <c r="P4" s="60" t="s">
        <v>732</v>
      </c>
      <c r="Q4" s="60" t="s">
        <v>733</v>
      </c>
      <c r="R4" s="60" t="s">
        <v>734</v>
      </c>
      <c r="S4" s="60" t="s">
        <v>735</v>
      </c>
      <c r="T4" s="60" t="s">
        <v>736</v>
      </c>
      <c r="U4" s="60" t="s">
        <v>737</v>
      </c>
      <c r="V4" s="60" t="s">
        <v>746</v>
      </c>
      <c r="W4" s="60" t="s">
        <v>747</v>
      </c>
      <c r="X4" s="59" t="s">
        <v>738</v>
      </c>
    </row>
    <row r="5" spans="2:24" s="61" customFormat="1" ht="18.75" customHeight="1">
      <c r="B5" s="1311" t="s">
        <v>748</v>
      </c>
      <c r="C5" s="1312"/>
      <c r="D5" s="62">
        <f>SUM(D7:D8)</f>
        <v>1261850</v>
      </c>
      <c r="E5" s="63">
        <f>SUM(E15:E58)</f>
        <v>74953</v>
      </c>
      <c r="F5" s="63">
        <f>SUM(F15:F58)</f>
        <v>83670</v>
      </c>
      <c r="G5" s="63">
        <f>SUM(G15:G58)</f>
        <v>90484</v>
      </c>
      <c r="H5" s="64">
        <f>SUM(H7:H8)</f>
        <v>80631</v>
      </c>
      <c r="I5" s="63">
        <f>SUM(I15:I58)</f>
        <v>60732</v>
      </c>
      <c r="J5" s="63">
        <f>SUM(J15:J58)</f>
        <v>75050</v>
      </c>
      <c r="K5" s="63">
        <f>SUM(K15:K58)</f>
        <v>85911</v>
      </c>
      <c r="L5" s="63">
        <f>SUM(L15:L58)</f>
        <v>105699</v>
      </c>
      <c r="M5" s="63">
        <f>SUM(M15:M58)</f>
        <v>77646</v>
      </c>
      <c r="N5" s="63">
        <f>SUM(N7:N8)</f>
        <v>79531</v>
      </c>
      <c r="O5" s="64">
        <f aca="true" t="shared" si="0" ref="O5:X5">SUM(O15:O58)</f>
        <v>88908</v>
      </c>
      <c r="P5" s="63">
        <f t="shared" si="0"/>
        <v>93043</v>
      </c>
      <c r="Q5" s="64">
        <f t="shared" si="0"/>
        <v>83900</v>
      </c>
      <c r="R5" s="63">
        <f t="shared" si="0"/>
        <v>61200</v>
      </c>
      <c r="S5" s="63">
        <f t="shared" si="0"/>
        <v>49739</v>
      </c>
      <c r="T5" s="63">
        <f t="shared" si="0"/>
        <v>37671</v>
      </c>
      <c r="U5" s="63">
        <f t="shared" si="0"/>
        <v>21150</v>
      </c>
      <c r="V5" s="63">
        <f t="shared" si="0"/>
        <v>9307</v>
      </c>
      <c r="W5" s="63">
        <f t="shared" si="0"/>
        <v>2560</v>
      </c>
      <c r="X5" s="65">
        <f t="shared" si="0"/>
        <v>65</v>
      </c>
    </row>
    <row r="6" spans="2:25" s="66" customFormat="1" ht="6" customHeight="1">
      <c r="B6" s="67"/>
      <c r="C6" s="68"/>
      <c r="D6" s="69"/>
      <c r="E6" s="71"/>
      <c r="F6" s="71"/>
      <c r="G6" s="71"/>
      <c r="H6" s="71"/>
      <c r="I6" s="71"/>
      <c r="J6" s="71"/>
      <c r="K6" s="71"/>
      <c r="L6" s="71"/>
      <c r="M6" s="71"/>
      <c r="N6" s="71"/>
      <c r="O6" s="71"/>
      <c r="P6" s="71"/>
      <c r="Q6" s="71"/>
      <c r="R6" s="71"/>
      <c r="S6" s="71"/>
      <c r="T6" s="71"/>
      <c r="U6" s="71"/>
      <c r="V6" s="71"/>
      <c r="W6" s="71"/>
      <c r="X6" s="72"/>
      <c r="Y6" s="73"/>
    </row>
    <row r="7" spans="2:24" s="61" customFormat="1" ht="13.5" customHeight="1">
      <c r="B7" s="1313" t="s">
        <v>749</v>
      </c>
      <c r="C7" s="1314"/>
      <c r="D7" s="76">
        <f aca="true" t="shared" si="1" ref="D7:X7">SUM(D15:D27)</f>
        <v>891697</v>
      </c>
      <c r="E7" s="77">
        <f t="shared" si="1"/>
        <v>53007</v>
      </c>
      <c r="F7" s="77">
        <f t="shared" si="1"/>
        <v>58624</v>
      </c>
      <c r="G7" s="77">
        <f t="shared" si="1"/>
        <v>65020</v>
      </c>
      <c r="H7" s="77">
        <f t="shared" si="1"/>
        <v>59985</v>
      </c>
      <c r="I7" s="78">
        <f t="shared" si="1"/>
        <v>46343</v>
      </c>
      <c r="J7" s="77">
        <f t="shared" si="1"/>
        <v>53921</v>
      </c>
      <c r="K7" s="78">
        <f t="shared" si="1"/>
        <v>60602</v>
      </c>
      <c r="L7" s="77">
        <f t="shared" si="1"/>
        <v>75473</v>
      </c>
      <c r="M7" s="77">
        <f t="shared" si="1"/>
        <v>57613</v>
      </c>
      <c r="N7" s="77">
        <f t="shared" si="1"/>
        <v>57772</v>
      </c>
      <c r="O7" s="78">
        <f t="shared" si="1"/>
        <v>62286</v>
      </c>
      <c r="P7" s="77">
        <f t="shared" si="1"/>
        <v>63544</v>
      </c>
      <c r="Q7" s="78">
        <f t="shared" si="1"/>
        <v>56633</v>
      </c>
      <c r="R7" s="77">
        <f t="shared" si="1"/>
        <v>40874</v>
      </c>
      <c r="S7" s="77">
        <f t="shared" si="1"/>
        <v>33241</v>
      </c>
      <c r="T7" s="77">
        <f t="shared" si="1"/>
        <v>24915</v>
      </c>
      <c r="U7" s="77">
        <f t="shared" si="1"/>
        <v>13979</v>
      </c>
      <c r="V7" s="77">
        <f t="shared" si="1"/>
        <v>6092</v>
      </c>
      <c r="W7" s="77">
        <f t="shared" si="1"/>
        <v>1710</v>
      </c>
      <c r="X7" s="79">
        <f t="shared" si="1"/>
        <v>63</v>
      </c>
    </row>
    <row r="8" spans="2:24" s="61" customFormat="1" ht="13.5" customHeight="1">
      <c r="B8" s="1313" t="s">
        <v>750</v>
      </c>
      <c r="C8" s="1314"/>
      <c r="D8" s="76">
        <f aca="true" t="shared" si="2" ref="D8:M8">SUM(D28:D58)</f>
        <v>370153</v>
      </c>
      <c r="E8" s="77">
        <f t="shared" si="2"/>
        <v>21946</v>
      </c>
      <c r="F8" s="77">
        <f t="shared" si="2"/>
        <v>25046</v>
      </c>
      <c r="G8" s="77">
        <f t="shared" si="2"/>
        <v>25464</v>
      </c>
      <c r="H8" s="78">
        <f t="shared" si="2"/>
        <v>20646</v>
      </c>
      <c r="I8" s="78">
        <f t="shared" si="2"/>
        <v>14389</v>
      </c>
      <c r="J8" s="77">
        <f t="shared" si="2"/>
        <v>21129</v>
      </c>
      <c r="K8" s="78">
        <f t="shared" si="2"/>
        <v>25309</v>
      </c>
      <c r="L8" s="77">
        <f t="shared" si="2"/>
        <v>30226</v>
      </c>
      <c r="M8" s="77">
        <f t="shared" si="2"/>
        <v>20033</v>
      </c>
      <c r="N8" s="77">
        <v>21759</v>
      </c>
      <c r="O8" s="78">
        <f aca="true" t="shared" si="3" ref="O8:X8">SUM(O28:O58)</f>
        <v>26622</v>
      </c>
      <c r="P8" s="77">
        <f t="shared" si="3"/>
        <v>29499</v>
      </c>
      <c r="Q8" s="78">
        <f t="shared" si="3"/>
        <v>27267</v>
      </c>
      <c r="R8" s="77">
        <f t="shared" si="3"/>
        <v>20326</v>
      </c>
      <c r="S8" s="77">
        <f t="shared" si="3"/>
        <v>16498</v>
      </c>
      <c r="T8" s="77">
        <f t="shared" si="3"/>
        <v>12756</v>
      </c>
      <c r="U8" s="77">
        <f t="shared" si="3"/>
        <v>7171</v>
      </c>
      <c r="V8" s="77">
        <f t="shared" si="3"/>
        <v>3215</v>
      </c>
      <c r="W8" s="77">
        <f t="shared" si="3"/>
        <v>850</v>
      </c>
      <c r="X8" s="79">
        <f t="shared" si="3"/>
        <v>2</v>
      </c>
    </row>
    <row r="9" spans="2:24" s="61" customFormat="1" ht="6" customHeight="1">
      <c r="B9" s="74"/>
      <c r="C9" s="75"/>
      <c r="D9" s="76"/>
      <c r="E9" s="80"/>
      <c r="F9" s="80"/>
      <c r="G9" s="80"/>
      <c r="H9" s="81"/>
      <c r="I9" s="81"/>
      <c r="J9" s="80"/>
      <c r="K9" s="81"/>
      <c r="L9" s="80"/>
      <c r="M9" s="80"/>
      <c r="N9" s="80"/>
      <c r="O9" s="81"/>
      <c r="P9" s="80"/>
      <c r="Q9" s="81"/>
      <c r="R9" s="80"/>
      <c r="S9" s="80"/>
      <c r="T9" s="80"/>
      <c r="U9" s="80"/>
      <c r="V9" s="80"/>
      <c r="W9" s="80"/>
      <c r="X9" s="82"/>
    </row>
    <row r="10" spans="2:24" s="61" customFormat="1" ht="13.5" customHeight="1">
      <c r="B10" s="1313" t="s">
        <v>751</v>
      </c>
      <c r="C10" s="1314"/>
      <c r="D10" s="76">
        <f>+D15+D20+D21+D22+D24+D25+D26+D28+D29+D30+D31+D32+D33+D34</f>
        <v>573046</v>
      </c>
      <c r="E10" s="77">
        <f aca="true" t="shared" si="4" ref="E10:X10">SUM(E15,E20,E21,E22,E24,E25,E26,E28,E29,E30,E31,E32,E33,E34)</f>
        <v>34314</v>
      </c>
      <c r="F10" s="77">
        <f t="shared" si="4"/>
        <v>37916</v>
      </c>
      <c r="G10" s="77">
        <f t="shared" si="4"/>
        <v>41172</v>
      </c>
      <c r="H10" s="78">
        <f t="shared" si="4"/>
        <v>37317</v>
      </c>
      <c r="I10" s="78">
        <f t="shared" si="4"/>
        <v>30235</v>
      </c>
      <c r="J10" s="77">
        <f t="shared" si="4"/>
        <v>34826</v>
      </c>
      <c r="K10" s="78">
        <f t="shared" si="4"/>
        <v>39076</v>
      </c>
      <c r="L10" s="77">
        <f t="shared" si="4"/>
        <v>48886</v>
      </c>
      <c r="M10" s="77">
        <f t="shared" si="4"/>
        <v>36212</v>
      </c>
      <c r="N10" s="78">
        <f t="shared" si="4"/>
        <v>36404</v>
      </c>
      <c r="O10" s="78">
        <f t="shared" si="4"/>
        <v>39440</v>
      </c>
      <c r="P10" s="77">
        <f t="shared" si="4"/>
        <v>40865</v>
      </c>
      <c r="Q10" s="78">
        <f t="shared" si="4"/>
        <v>36872</v>
      </c>
      <c r="R10" s="77">
        <f t="shared" si="4"/>
        <v>26009</v>
      </c>
      <c r="S10" s="77">
        <f t="shared" si="4"/>
        <v>21969</v>
      </c>
      <c r="T10" s="77">
        <f t="shared" si="4"/>
        <v>16726</v>
      </c>
      <c r="U10" s="77">
        <f t="shared" si="4"/>
        <v>9429</v>
      </c>
      <c r="V10" s="77">
        <f t="shared" si="4"/>
        <v>4137</v>
      </c>
      <c r="W10" s="77">
        <f t="shared" si="4"/>
        <v>1202</v>
      </c>
      <c r="X10" s="79">
        <f t="shared" si="4"/>
        <v>39</v>
      </c>
    </row>
    <row r="11" spans="2:24" s="61" customFormat="1" ht="13.5" customHeight="1">
      <c r="B11" s="1313" t="s">
        <v>752</v>
      </c>
      <c r="C11" s="1314"/>
      <c r="D11" s="76">
        <f>+D19+D35+D36+D37+D38+D39+D40+D41</f>
        <v>103384</v>
      </c>
      <c r="E11" s="77">
        <f aca="true" t="shared" si="5" ref="E11:W11">SUM(E19,E35,E36,E37,E38,E39,E40,E41)</f>
        <v>6473</v>
      </c>
      <c r="F11" s="77">
        <f t="shared" si="5"/>
        <v>7319</v>
      </c>
      <c r="G11" s="77">
        <f t="shared" si="5"/>
        <v>7539</v>
      </c>
      <c r="H11" s="77">
        <f t="shared" si="5"/>
        <v>6226</v>
      </c>
      <c r="I11" s="78">
        <f t="shared" si="5"/>
        <v>4314</v>
      </c>
      <c r="J11" s="77">
        <f t="shared" si="5"/>
        <v>6465</v>
      </c>
      <c r="K11" s="78">
        <f t="shared" si="5"/>
        <v>7431</v>
      </c>
      <c r="L11" s="77">
        <f t="shared" si="5"/>
        <v>8450</v>
      </c>
      <c r="M11" s="77">
        <f t="shared" si="5"/>
        <v>5801</v>
      </c>
      <c r="N11" s="77">
        <f t="shared" si="5"/>
        <v>6331</v>
      </c>
      <c r="O11" s="78">
        <f t="shared" si="5"/>
        <v>7390</v>
      </c>
      <c r="P11" s="77">
        <f t="shared" si="5"/>
        <v>7965</v>
      </c>
      <c r="Q11" s="78">
        <f t="shared" si="5"/>
        <v>7172</v>
      </c>
      <c r="R11" s="77">
        <f t="shared" si="5"/>
        <v>5312</v>
      </c>
      <c r="S11" s="77">
        <f t="shared" si="5"/>
        <v>3982</v>
      </c>
      <c r="T11" s="77">
        <f t="shared" si="5"/>
        <v>2851</v>
      </c>
      <c r="U11" s="77">
        <f t="shared" si="5"/>
        <v>1508</v>
      </c>
      <c r="V11" s="77">
        <f t="shared" si="5"/>
        <v>662</v>
      </c>
      <c r="W11" s="77">
        <f t="shared" si="5"/>
        <v>193</v>
      </c>
      <c r="X11" s="79" t="s">
        <v>739</v>
      </c>
    </row>
    <row r="12" spans="2:24" s="61" customFormat="1" ht="13.5" customHeight="1">
      <c r="B12" s="1313" t="s">
        <v>753</v>
      </c>
      <c r="C12" s="1314"/>
      <c r="D12" s="76">
        <f>+D16+D23+D27+D42+D43+D44+D45+D46</f>
        <v>254499</v>
      </c>
      <c r="E12" s="77">
        <f aca="true" t="shared" si="6" ref="E12:X12">SUM(E16,E23,E27,E42,E43,E44,E45,E46)</f>
        <v>15109</v>
      </c>
      <c r="F12" s="77">
        <f t="shared" si="6"/>
        <v>16532</v>
      </c>
      <c r="G12" s="77">
        <f t="shared" si="6"/>
        <v>17758</v>
      </c>
      <c r="H12" s="77">
        <f t="shared" si="6"/>
        <v>15900</v>
      </c>
      <c r="I12" s="78">
        <f t="shared" si="6"/>
        <v>12836</v>
      </c>
      <c r="J12" s="77">
        <f t="shared" si="6"/>
        <v>15000</v>
      </c>
      <c r="K12" s="78">
        <f t="shared" si="6"/>
        <v>16968</v>
      </c>
      <c r="L12" s="77">
        <f t="shared" si="6"/>
        <v>20684</v>
      </c>
      <c r="M12" s="77">
        <f t="shared" si="6"/>
        <v>14937</v>
      </c>
      <c r="N12" s="77">
        <f t="shared" si="6"/>
        <v>15616</v>
      </c>
      <c r="O12" s="78">
        <f t="shared" si="6"/>
        <v>17802</v>
      </c>
      <c r="P12" s="77">
        <f t="shared" si="6"/>
        <v>19017</v>
      </c>
      <c r="Q12" s="78">
        <f t="shared" si="6"/>
        <v>17947</v>
      </c>
      <c r="R12" s="77">
        <f t="shared" si="6"/>
        <v>13144</v>
      </c>
      <c r="S12" s="77">
        <f t="shared" si="6"/>
        <v>10254</v>
      </c>
      <c r="T12" s="77">
        <f t="shared" si="6"/>
        <v>7848</v>
      </c>
      <c r="U12" s="77">
        <f t="shared" si="6"/>
        <v>4474</v>
      </c>
      <c r="V12" s="77">
        <f t="shared" si="6"/>
        <v>2123</v>
      </c>
      <c r="W12" s="77">
        <f t="shared" si="6"/>
        <v>525</v>
      </c>
      <c r="X12" s="79">
        <f t="shared" si="6"/>
        <v>25</v>
      </c>
    </row>
    <row r="13" spans="2:24" s="61" customFormat="1" ht="13.5" customHeight="1">
      <c r="B13" s="1313" t="s">
        <v>754</v>
      </c>
      <c r="C13" s="1314"/>
      <c r="D13" s="76">
        <f>+D17+D18+D47+D48+D49+D50+D51+D52+D53+D54+D55+D56+D57+D58</f>
        <v>330921</v>
      </c>
      <c r="E13" s="77">
        <f aca="true" t="shared" si="7" ref="E13:M13">SUM(E17,E18,E47,E48,E49,E50,E51,E52,E53,E54,E55,E56,E57,E58)</f>
        <v>19057</v>
      </c>
      <c r="F13" s="77">
        <f t="shared" si="7"/>
        <v>21903</v>
      </c>
      <c r="G13" s="77">
        <f t="shared" si="7"/>
        <v>24015</v>
      </c>
      <c r="H13" s="77">
        <f t="shared" si="7"/>
        <v>21188</v>
      </c>
      <c r="I13" s="78">
        <f t="shared" si="7"/>
        <v>13347</v>
      </c>
      <c r="J13" s="77">
        <f t="shared" si="7"/>
        <v>18759</v>
      </c>
      <c r="K13" s="77">
        <f t="shared" si="7"/>
        <v>22436</v>
      </c>
      <c r="L13" s="77">
        <f t="shared" si="7"/>
        <v>27679</v>
      </c>
      <c r="M13" s="77">
        <f t="shared" si="7"/>
        <v>20696</v>
      </c>
      <c r="N13" s="78">
        <v>21180</v>
      </c>
      <c r="O13" s="78">
        <f aca="true" t="shared" si="8" ref="O13:X13">SUM(O17,O18,O47,O48,O49,O50,O51,O52,O53,O54,O55,O56,O57,O58)</f>
        <v>24276</v>
      </c>
      <c r="P13" s="77">
        <f t="shared" si="8"/>
        <v>25196</v>
      </c>
      <c r="Q13" s="77">
        <f t="shared" si="8"/>
        <v>21909</v>
      </c>
      <c r="R13" s="77">
        <f t="shared" si="8"/>
        <v>16735</v>
      </c>
      <c r="S13" s="77">
        <f t="shared" si="8"/>
        <v>13534</v>
      </c>
      <c r="T13" s="77">
        <f t="shared" si="8"/>
        <v>10246</v>
      </c>
      <c r="U13" s="77">
        <f t="shared" si="8"/>
        <v>5739</v>
      </c>
      <c r="V13" s="77">
        <f t="shared" si="8"/>
        <v>2385</v>
      </c>
      <c r="W13" s="77">
        <f t="shared" si="8"/>
        <v>640</v>
      </c>
      <c r="X13" s="79">
        <f t="shared" si="8"/>
        <v>1</v>
      </c>
    </row>
    <row r="14" spans="2:24" ht="6" customHeight="1">
      <c r="B14" s="83"/>
      <c r="C14" s="30"/>
      <c r="D14" s="36"/>
      <c r="E14" s="84"/>
      <c r="F14" s="84"/>
      <c r="G14" s="84"/>
      <c r="H14" s="84"/>
      <c r="I14" s="84"/>
      <c r="J14" s="84"/>
      <c r="K14" s="84"/>
      <c r="L14" s="84"/>
      <c r="M14" s="84"/>
      <c r="N14" s="84"/>
      <c r="O14" s="84"/>
      <c r="P14" s="84"/>
      <c r="Q14" s="84"/>
      <c r="R14" s="84"/>
      <c r="S14" s="84"/>
      <c r="T14" s="84"/>
      <c r="U14" s="84"/>
      <c r="V14" s="84"/>
      <c r="W14" s="84"/>
      <c r="X14" s="85"/>
    </row>
    <row r="15" spans="2:26" ht="15" customHeight="1">
      <c r="B15" s="83"/>
      <c r="C15" s="43" t="s">
        <v>686</v>
      </c>
      <c r="D15" s="86">
        <v>247284</v>
      </c>
      <c r="E15" s="87">
        <v>14886</v>
      </c>
      <c r="F15" s="87">
        <v>16231</v>
      </c>
      <c r="G15" s="87">
        <v>18254</v>
      </c>
      <c r="H15" s="87">
        <v>17579</v>
      </c>
      <c r="I15" s="87">
        <v>15726</v>
      </c>
      <c r="J15" s="87">
        <v>16063</v>
      </c>
      <c r="K15" s="87">
        <v>17261</v>
      </c>
      <c r="L15" s="87">
        <v>21594</v>
      </c>
      <c r="M15" s="87">
        <v>17072</v>
      </c>
      <c r="N15" s="87">
        <v>16291</v>
      </c>
      <c r="O15" s="87">
        <v>16118</v>
      </c>
      <c r="P15" s="87">
        <v>15914</v>
      </c>
      <c r="Q15" s="87">
        <v>14508</v>
      </c>
      <c r="R15" s="87">
        <v>9990</v>
      </c>
      <c r="S15" s="87">
        <v>8193</v>
      </c>
      <c r="T15" s="87">
        <v>6119</v>
      </c>
      <c r="U15" s="87">
        <v>3484</v>
      </c>
      <c r="V15" s="87">
        <v>1508</v>
      </c>
      <c r="W15" s="87">
        <v>457</v>
      </c>
      <c r="X15" s="88">
        <v>36</v>
      </c>
      <c r="Z15" s="89"/>
    </row>
    <row r="16" spans="2:26" ht="15" customHeight="1">
      <c r="B16" s="83"/>
      <c r="C16" s="43" t="s">
        <v>688</v>
      </c>
      <c r="D16" s="86">
        <v>94145</v>
      </c>
      <c r="E16" s="87">
        <v>5445</v>
      </c>
      <c r="F16" s="87">
        <v>5880</v>
      </c>
      <c r="G16" s="87">
        <v>6715</v>
      </c>
      <c r="H16" s="87">
        <v>6619</v>
      </c>
      <c r="I16" s="87">
        <v>6360</v>
      </c>
      <c r="J16" s="87">
        <v>5740</v>
      </c>
      <c r="K16" s="87">
        <v>6055</v>
      </c>
      <c r="L16" s="87">
        <v>7531</v>
      </c>
      <c r="M16" s="87">
        <v>5878</v>
      </c>
      <c r="N16" s="87">
        <v>6008</v>
      </c>
      <c r="O16" s="87">
        <v>6358</v>
      </c>
      <c r="P16" s="87">
        <v>6534</v>
      </c>
      <c r="Q16" s="87">
        <v>6129</v>
      </c>
      <c r="R16" s="87">
        <v>4541</v>
      </c>
      <c r="S16" s="87">
        <v>3443</v>
      </c>
      <c r="T16" s="87">
        <v>2540</v>
      </c>
      <c r="U16" s="87">
        <v>1406</v>
      </c>
      <c r="V16" s="87">
        <v>753</v>
      </c>
      <c r="W16" s="87">
        <v>197</v>
      </c>
      <c r="X16" s="88">
        <v>13</v>
      </c>
      <c r="Z16" s="89"/>
    </row>
    <row r="17" spans="2:26" ht="15" customHeight="1">
      <c r="B17" s="83"/>
      <c r="C17" s="43" t="s">
        <v>689</v>
      </c>
      <c r="D17" s="86">
        <v>99871</v>
      </c>
      <c r="E17" s="87">
        <v>5809</v>
      </c>
      <c r="F17" s="87">
        <v>6487</v>
      </c>
      <c r="G17" s="87">
        <v>7254</v>
      </c>
      <c r="H17" s="87">
        <v>7227</v>
      </c>
      <c r="I17" s="87">
        <v>4346</v>
      </c>
      <c r="J17" s="87">
        <v>5701</v>
      </c>
      <c r="K17" s="87">
        <v>6664</v>
      </c>
      <c r="L17" s="87">
        <v>8181</v>
      </c>
      <c r="M17" s="87">
        <v>6576</v>
      </c>
      <c r="N17" s="87">
        <v>6521</v>
      </c>
      <c r="O17" s="87">
        <v>7304</v>
      </c>
      <c r="P17" s="87">
        <v>7235</v>
      </c>
      <c r="Q17" s="87">
        <v>6267</v>
      </c>
      <c r="R17" s="87">
        <v>4753</v>
      </c>
      <c r="S17" s="87">
        <v>3914</v>
      </c>
      <c r="T17" s="87">
        <v>3036</v>
      </c>
      <c r="U17" s="87">
        <v>1711</v>
      </c>
      <c r="V17" s="87">
        <v>704</v>
      </c>
      <c r="W17" s="87">
        <v>180</v>
      </c>
      <c r="X17" s="90">
        <v>1</v>
      </c>
      <c r="Z17" s="89"/>
    </row>
    <row r="18" spans="2:26" ht="15" customHeight="1">
      <c r="B18" s="83"/>
      <c r="C18" s="43" t="s">
        <v>691</v>
      </c>
      <c r="D18" s="86">
        <v>101136</v>
      </c>
      <c r="E18" s="87">
        <v>5749</v>
      </c>
      <c r="F18" s="87">
        <v>6722</v>
      </c>
      <c r="G18" s="87">
        <v>7784</v>
      </c>
      <c r="H18" s="87">
        <v>6569</v>
      </c>
      <c r="I18" s="87">
        <v>4022</v>
      </c>
      <c r="J18" s="87">
        <v>5694</v>
      </c>
      <c r="K18" s="87">
        <v>6843</v>
      </c>
      <c r="L18" s="87">
        <v>8946</v>
      </c>
      <c r="M18" s="87">
        <v>6957</v>
      </c>
      <c r="N18" s="87">
        <v>6784</v>
      </c>
      <c r="O18" s="87">
        <v>7476</v>
      </c>
      <c r="P18" s="87">
        <v>7570</v>
      </c>
      <c r="Q18" s="87">
        <v>6401</v>
      </c>
      <c r="R18" s="87">
        <v>4889</v>
      </c>
      <c r="S18" s="87">
        <v>3814</v>
      </c>
      <c r="T18" s="87">
        <v>2690</v>
      </c>
      <c r="U18" s="87">
        <v>1460</v>
      </c>
      <c r="V18" s="87">
        <v>606</v>
      </c>
      <c r="W18" s="87">
        <v>160</v>
      </c>
      <c r="X18" s="90" t="s">
        <v>755</v>
      </c>
      <c r="Z18" s="89"/>
    </row>
    <row r="19" spans="2:26" ht="15" customHeight="1">
      <c r="B19" s="83"/>
      <c r="C19" s="43" t="s">
        <v>694</v>
      </c>
      <c r="D19" s="86">
        <v>43276</v>
      </c>
      <c r="E19" s="87">
        <v>2737</v>
      </c>
      <c r="F19" s="87">
        <v>3048</v>
      </c>
      <c r="G19" s="87">
        <v>3243</v>
      </c>
      <c r="H19" s="87">
        <v>2982</v>
      </c>
      <c r="I19" s="87">
        <v>1904</v>
      </c>
      <c r="J19" s="87">
        <v>2801</v>
      </c>
      <c r="K19" s="87">
        <v>3075</v>
      </c>
      <c r="L19" s="87">
        <v>3643</v>
      </c>
      <c r="M19" s="87">
        <v>2709</v>
      </c>
      <c r="N19" s="87">
        <v>2827</v>
      </c>
      <c r="O19" s="87">
        <v>3021</v>
      </c>
      <c r="P19" s="87">
        <v>3164</v>
      </c>
      <c r="Q19" s="87">
        <v>2675</v>
      </c>
      <c r="R19" s="87">
        <v>1986</v>
      </c>
      <c r="S19" s="87">
        <v>1521</v>
      </c>
      <c r="T19" s="87">
        <v>1098</v>
      </c>
      <c r="U19" s="87">
        <v>554</v>
      </c>
      <c r="V19" s="87">
        <v>218</v>
      </c>
      <c r="W19" s="87">
        <v>70</v>
      </c>
      <c r="X19" s="90" t="s">
        <v>755</v>
      </c>
      <c r="Z19" s="89"/>
    </row>
    <row r="20" spans="2:26" ht="15" customHeight="1">
      <c r="B20" s="83"/>
      <c r="C20" s="43" t="s">
        <v>695</v>
      </c>
      <c r="D20" s="86">
        <v>41974</v>
      </c>
      <c r="E20" s="87">
        <v>2659</v>
      </c>
      <c r="F20" s="87">
        <v>2827</v>
      </c>
      <c r="G20" s="87">
        <v>3006</v>
      </c>
      <c r="H20" s="87">
        <v>2495</v>
      </c>
      <c r="I20" s="87">
        <v>1896</v>
      </c>
      <c r="J20" s="87">
        <v>2538</v>
      </c>
      <c r="K20" s="87">
        <v>2914</v>
      </c>
      <c r="L20" s="87">
        <v>3519</v>
      </c>
      <c r="M20" s="87">
        <v>2536</v>
      </c>
      <c r="N20" s="87">
        <v>2658</v>
      </c>
      <c r="O20" s="87">
        <v>2970</v>
      </c>
      <c r="P20" s="87">
        <v>3162</v>
      </c>
      <c r="Q20" s="87">
        <v>2787</v>
      </c>
      <c r="R20" s="87">
        <v>1903</v>
      </c>
      <c r="S20" s="87">
        <v>1691</v>
      </c>
      <c r="T20" s="87">
        <v>1213</v>
      </c>
      <c r="U20" s="87">
        <v>747</v>
      </c>
      <c r="V20" s="87">
        <v>347</v>
      </c>
      <c r="W20" s="87">
        <v>105</v>
      </c>
      <c r="X20" s="90">
        <v>1</v>
      </c>
      <c r="Z20" s="89"/>
    </row>
    <row r="21" spans="2:26" ht="15" customHeight="1">
      <c r="B21" s="83"/>
      <c r="C21" s="43" t="s">
        <v>697</v>
      </c>
      <c r="D21" s="86">
        <v>38665</v>
      </c>
      <c r="E21" s="87">
        <v>2008</v>
      </c>
      <c r="F21" s="87">
        <v>2385</v>
      </c>
      <c r="G21" s="87">
        <v>2777</v>
      </c>
      <c r="H21" s="87">
        <v>2616</v>
      </c>
      <c r="I21" s="87">
        <v>1794</v>
      </c>
      <c r="J21" s="87">
        <v>2042</v>
      </c>
      <c r="K21" s="87">
        <v>2461</v>
      </c>
      <c r="L21" s="87">
        <v>3082</v>
      </c>
      <c r="M21" s="87">
        <v>2398</v>
      </c>
      <c r="N21" s="87">
        <v>2495</v>
      </c>
      <c r="O21" s="87">
        <v>2772</v>
      </c>
      <c r="P21" s="87">
        <v>3043</v>
      </c>
      <c r="Q21" s="87">
        <v>2857</v>
      </c>
      <c r="R21" s="87">
        <v>1951</v>
      </c>
      <c r="S21" s="87">
        <v>1640</v>
      </c>
      <c r="T21" s="87">
        <v>1223</v>
      </c>
      <c r="U21" s="87">
        <v>709</v>
      </c>
      <c r="V21" s="87">
        <v>313</v>
      </c>
      <c r="W21" s="87">
        <v>99</v>
      </c>
      <c r="X21" s="91" t="s">
        <v>755</v>
      </c>
      <c r="Z21" s="89"/>
    </row>
    <row r="22" spans="2:26" ht="15" customHeight="1">
      <c r="B22" s="83"/>
      <c r="C22" s="43" t="s">
        <v>699</v>
      </c>
      <c r="D22" s="86">
        <v>32046</v>
      </c>
      <c r="E22" s="87">
        <v>1880</v>
      </c>
      <c r="F22" s="87">
        <v>2099</v>
      </c>
      <c r="G22" s="87">
        <v>2111</v>
      </c>
      <c r="H22" s="87">
        <v>1868</v>
      </c>
      <c r="I22" s="87">
        <v>1238</v>
      </c>
      <c r="J22" s="87">
        <v>1796</v>
      </c>
      <c r="K22" s="87">
        <v>2098</v>
      </c>
      <c r="L22" s="87">
        <v>2590</v>
      </c>
      <c r="M22" s="87">
        <v>1641</v>
      </c>
      <c r="N22" s="87">
        <v>1908</v>
      </c>
      <c r="O22" s="87">
        <v>2348</v>
      </c>
      <c r="P22" s="87">
        <v>2783</v>
      </c>
      <c r="Q22" s="87">
        <v>2309</v>
      </c>
      <c r="R22" s="87">
        <v>1712</v>
      </c>
      <c r="S22" s="87">
        <v>1472</v>
      </c>
      <c r="T22" s="87">
        <v>1164</v>
      </c>
      <c r="U22" s="87">
        <v>690</v>
      </c>
      <c r="V22" s="87">
        <v>276</v>
      </c>
      <c r="W22" s="87">
        <v>63</v>
      </c>
      <c r="X22" s="90" t="s">
        <v>755</v>
      </c>
      <c r="Z22" s="89"/>
    </row>
    <row r="23" spans="2:26" ht="15" customHeight="1">
      <c r="B23" s="83"/>
      <c r="C23" s="43" t="s">
        <v>702</v>
      </c>
      <c r="D23" s="86">
        <v>33424</v>
      </c>
      <c r="E23" s="87">
        <v>1996</v>
      </c>
      <c r="F23" s="87">
        <v>2159</v>
      </c>
      <c r="G23" s="87">
        <v>2333</v>
      </c>
      <c r="H23" s="87">
        <v>2038</v>
      </c>
      <c r="I23" s="87">
        <v>1373</v>
      </c>
      <c r="J23" s="87">
        <v>1885</v>
      </c>
      <c r="K23" s="87">
        <v>2244</v>
      </c>
      <c r="L23" s="87">
        <v>2751</v>
      </c>
      <c r="M23" s="87">
        <v>2033</v>
      </c>
      <c r="N23" s="87">
        <v>2179</v>
      </c>
      <c r="O23" s="87">
        <v>2457</v>
      </c>
      <c r="P23" s="87">
        <v>2462</v>
      </c>
      <c r="Q23" s="87">
        <v>2432</v>
      </c>
      <c r="R23" s="87">
        <v>1729</v>
      </c>
      <c r="S23" s="87">
        <v>1367</v>
      </c>
      <c r="T23" s="87">
        <v>1052</v>
      </c>
      <c r="U23" s="87">
        <v>591</v>
      </c>
      <c r="V23" s="87">
        <v>273</v>
      </c>
      <c r="W23" s="87">
        <v>70</v>
      </c>
      <c r="X23" s="90" t="s">
        <v>755</v>
      </c>
      <c r="Z23" s="89"/>
    </row>
    <row r="24" spans="2:26" ht="15" customHeight="1">
      <c r="B24" s="83"/>
      <c r="C24" s="43" t="s">
        <v>704</v>
      </c>
      <c r="D24" s="86">
        <v>56009</v>
      </c>
      <c r="E24" s="87">
        <v>3514</v>
      </c>
      <c r="F24" s="87">
        <v>3853</v>
      </c>
      <c r="G24" s="87">
        <v>4292</v>
      </c>
      <c r="H24" s="87">
        <v>3658</v>
      </c>
      <c r="I24" s="87">
        <v>2737</v>
      </c>
      <c r="J24" s="87">
        <v>3308</v>
      </c>
      <c r="K24" s="87">
        <v>3886</v>
      </c>
      <c r="L24" s="87">
        <v>5196</v>
      </c>
      <c r="M24" s="87">
        <v>3846</v>
      </c>
      <c r="N24" s="87">
        <v>3673</v>
      </c>
      <c r="O24" s="87">
        <v>3869</v>
      </c>
      <c r="P24" s="87">
        <v>3729</v>
      </c>
      <c r="Q24" s="87">
        <v>3302</v>
      </c>
      <c r="R24" s="87">
        <v>2400</v>
      </c>
      <c r="S24" s="87">
        <v>1964</v>
      </c>
      <c r="T24" s="87">
        <v>1542</v>
      </c>
      <c r="U24" s="87">
        <v>807</v>
      </c>
      <c r="V24" s="87">
        <v>333</v>
      </c>
      <c r="W24" s="87">
        <v>100</v>
      </c>
      <c r="X24" s="90" t="s">
        <v>755</v>
      </c>
      <c r="Z24" s="89"/>
    </row>
    <row r="25" spans="2:26" ht="15" customHeight="1">
      <c r="B25" s="83"/>
      <c r="C25" s="43" t="s">
        <v>706</v>
      </c>
      <c r="D25" s="86">
        <v>42290</v>
      </c>
      <c r="E25" s="87">
        <v>2565</v>
      </c>
      <c r="F25" s="87">
        <v>2844</v>
      </c>
      <c r="G25" s="87">
        <v>2958</v>
      </c>
      <c r="H25" s="87">
        <v>2829</v>
      </c>
      <c r="I25" s="87">
        <v>2477</v>
      </c>
      <c r="J25" s="87">
        <v>2725</v>
      </c>
      <c r="K25" s="87">
        <v>2934</v>
      </c>
      <c r="L25" s="87">
        <v>3480</v>
      </c>
      <c r="M25" s="87">
        <v>2459</v>
      </c>
      <c r="N25" s="87">
        <v>2719</v>
      </c>
      <c r="O25" s="87">
        <v>3027</v>
      </c>
      <c r="P25" s="87">
        <v>3106</v>
      </c>
      <c r="Q25" s="87">
        <v>2482</v>
      </c>
      <c r="R25" s="87">
        <v>1799</v>
      </c>
      <c r="S25" s="87">
        <v>1652</v>
      </c>
      <c r="T25" s="87">
        <v>1271</v>
      </c>
      <c r="U25" s="87">
        <v>635</v>
      </c>
      <c r="V25" s="87">
        <v>257</v>
      </c>
      <c r="W25" s="87">
        <v>69</v>
      </c>
      <c r="X25" s="90">
        <v>2</v>
      </c>
      <c r="Z25" s="89"/>
    </row>
    <row r="26" spans="2:26" ht="15" customHeight="1">
      <c r="B26" s="83"/>
      <c r="C26" s="43" t="s">
        <v>708</v>
      </c>
      <c r="D26" s="86">
        <v>24492</v>
      </c>
      <c r="E26" s="87">
        <v>1487</v>
      </c>
      <c r="F26" s="87">
        <v>1633</v>
      </c>
      <c r="G26" s="87">
        <v>1645</v>
      </c>
      <c r="H26" s="87">
        <v>1222</v>
      </c>
      <c r="I26" s="87">
        <v>894</v>
      </c>
      <c r="J26" s="87">
        <v>1429</v>
      </c>
      <c r="K26" s="87">
        <v>1722</v>
      </c>
      <c r="L26" s="87">
        <v>1937</v>
      </c>
      <c r="M26" s="87">
        <v>1283</v>
      </c>
      <c r="N26" s="87">
        <v>1441</v>
      </c>
      <c r="O26" s="87">
        <v>1906</v>
      </c>
      <c r="P26" s="87">
        <v>2085</v>
      </c>
      <c r="Q26" s="87">
        <v>1872</v>
      </c>
      <c r="R26" s="87">
        <v>1320</v>
      </c>
      <c r="S26" s="87">
        <v>1058</v>
      </c>
      <c r="T26" s="87">
        <v>812</v>
      </c>
      <c r="U26" s="87">
        <v>467</v>
      </c>
      <c r="V26" s="87">
        <v>211</v>
      </c>
      <c r="W26" s="87">
        <v>68</v>
      </c>
      <c r="X26" s="90" t="s">
        <v>755</v>
      </c>
      <c r="Z26" s="89"/>
    </row>
    <row r="27" spans="2:26" ht="15" customHeight="1">
      <c r="B27" s="83"/>
      <c r="C27" s="43" t="s">
        <v>709</v>
      </c>
      <c r="D27" s="86">
        <v>37085</v>
      </c>
      <c r="E27" s="87">
        <v>2272</v>
      </c>
      <c r="F27" s="87">
        <v>2456</v>
      </c>
      <c r="G27" s="87">
        <v>2648</v>
      </c>
      <c r="H27" s="87">
        <v>2283</v>
      </c>
      <c r="I27" s="87">
        <v>1576</v>
      </c>
      <c r="J27" s="87">
        <v>2199</v>
      </c>
      <c r="K27" s="87">
        <v>2445</v>
      </c>
      <c r="L27" s="87">
        <v>3023</v>
      </c>
      <c r="M27" s="87">
        <v>2225</v>
      </c>
      <c r="N27" s="87">
        <v>2268</v>
      </c>
      <c r="O27" s="87">
        <v>2660</v>
      </c>
      <c r="P27" s="87">
        <v>2757</v>
      </c>
      <c r="Q27" s="87">
        <v>2612</v>
      </c>
      <c r="R27" s="87">
        <v>1901</v>
      </c>
      <c r="S27" s="87">
        <v>1512</v>
      </c>
      <c r="T27" s="87">
        <v>1155</v>
      </c>
      <c r="U27" s="87">
        <v>718</v>
      </c>
      <c r="V27" s="87">
        <v>293</v>
      </c>
      <c r="W27" s="87">
        <v>72</v>
      </c>
      <c r="X27" s="90">
        <v>10</v>
      </c>
      <c r="Z27" s="89"/>
    </row>
    <row r="28" spans="2:26" ht="15" customHeight="1">
      <c r="B28" s="83"/>
      <c r="C28" s="43" t="s">
        <v>711</v>
      </c>
      <c r="D28" s="86">
        <v>14589</v>
      </c>
      <c r="E28" s="87">
        <v>839</v>
      </c>
      <c r="F28" s="87">
        <v>1022</v>
      </c>
      <c r="G28" s="87">
        <v>1034</v>
      </c>
      <c r="H28" s="87">
        <v>956</v>
      </c>
      <c r="I28" s="87">
        <v>673</v>
      </c>
      <c r="J28" s="87">
        <v>839</v>
      </c>
      <c r="K28" s="87">
        <v>971</v>
      </c>
      <c r="L28" s="87">
        <v>1235</v>
      </c>
      <c r="M28" s="87">
        <v>888</v>
      </c>
      <c r="N28" s="87">
        <v>860</v>
      </c>
      <c r="O28" s="87">
        <v>994</v>
      </c>
      <c r="P28" s="87">
        <v>1094</v>
      </c>
      <c r="Q28" s="87">
        <v>1000</v>
      </c>
      <c r="R28" s="87">
        <v>739</v>
      </c>
      <c r="S28" s="87">
        <v>569</v>
      </c>
      <c r="T28" s="87">
        <v>471</v>
      </c>
      <c r="U28" s="87">
        <v>269</v>
      </c>
      <c r="V28" s="87">
        <v>102</v>
      </c>
      <c r="W28" s="87">
        <v>34</v>
      </c>
      <c r="X28" s="91" t="s">
        <v>755</v>
      </c>
      <c r="Z28" s="89"/>
    </row>
    <row r="29" spans="2:26" ht="15" customHeight="1">
      <c r="B29" s="83"/>
      <c r="C29" s="43" t="s">
        <v>713</v>
      </c>
      <c r="D29" s="86">
        <v>11869</v>
      </c>
      <c r="E29" s="87">
        <v>695</v>
      </c>
      <c r="F29" s="87">
        <v>817</v>
      </c>
      <c r="G29" s="87">
        <v>847</v>
      </c>
      <c r="H29" s="87">
        <v>672</v>
      </c>
      <c r="I29" s="87">
        <v>499</v>
      </c>
      <c r="J29" s="87">
        <v>662</v>
      </c>
      <c r="K29" s="87">
        <v>783</v>
      </c>
      <c r="L29" s="87">
        <v>1042</v>
      </c>
      <c r="M29" s="87">
        <v>681</v>
      </c>
      <c r="N29" s="87">
        <v>712</v>
      </c>
      <c r="O29" s="87">
        <v>803</v>
      </c>
      <c r="P29" s="87">
        <v>856</v>
      </c>
      <c r="Q29" s="87">
        <v>875</v>
      </c>
      <c r="R29" s="87">
        <v>606</v>
      </c>
      <c r="S29" s="87">
        <v>543</v>
      </c>
      <c r="T29" s="87">
        <v>394</v>
      </c>
      <c r="U29" s="87">
        <v>234</v>
      </c>
      <c r="V29" s="87">
        <v>120</v>
      </c>
      <c r="W29" s="87">
        <v>28</v>
      </c>
      <c r="X29" s="91" t="s">
        <v>755</v>
      </c>
      <c r="Z29" s="89"/>
    </row>
    <row r="30" spans="2:26" ht="15" customHeight="1">
      <c r="B30" s="83"/>
      <c r="C30" s="43" t="s">
        <v>716</v>
      </c>
      <c r="D30" s="86">
        <v>22261</v>
      </c>
      <c r="E30" s="87">
        <v>1393</v>
      </c>
      <c r="F30" s="87">
        <v>1542</v>
      </c>
      <c r="G30" s="87">
        <v>1460</v>
      </c>
      <c r="H30" s="87">
        <v>1255</v>
      </c>
      <c r="I30" s="87">
        <v>801</v>
      </c>
      <c r="J30" s="87">
        <v>1223</v>
      </c>
      <c r="K30" s="87">
        <v>1446</v>
      </c>
      <c r="L30" s="87">
        <v>1868</v>
      </c>
      <c r="M30" s="87">
        <v>1251</v>
      </c>
      <c r="N30" s="87">
        <v>1335</v>
      </c>
      <c r="O30" s="87">
        <v>1552</v>
      </c>
      <c r="P30" s="87">
        <v>1714</v>
      </c>
      <c r="Q30" s="87">
        <v>1536</v>
      </c>
      <c r="R30" s="87">
        <v>1185</v>
      </c>
      <c r="S30" s="87">
        <v>1106</v>
      </c>
      <c r="T30" s="87">
        <v>848</v>
      </c>
      <c r="U30" s="87">
        <v>459</v>
      </c>
      <c r="V30" s="87">
        <v>234</v>
      </c>
      <c r="W30" s="87">
        <v>53</v>
      </c>
      <c r="X30" s="91" t="s">
        <v>755</v>
      </c>
      <c r="Z30" s="89"/>
    </row>
    <row r="31" spans="2:26" ht="15" customHeight="1">
      <c r="B31" s="83"/>
      <c r="C31" s="43" t="s">
        <v>718</v>
      </c>
      <c r="D31" s="86">
        <v>9303</v>
      </c>
      <c r="E31" s="87">
        <v>484</v>
      </c>
      <c r="F31" s="87">
        <v>552</v>
      </c>
      <c r="G31" s="87">
        <v>548</v>
      </c>
      <c r="H31" s="87">
        <v>400</v>
      </c>
      <c r="I31" s="87">
        <v>369</v>
      </c>
      <c r="J31" s="87">
        <v>530</v>
      </c>
      <c r="K31" s="87">
        <v>559</v>
      </c>
      <c r="L31" s="87">
        <v>754</v>
      </c>
      <c r="M31" s="87">
        <v>487</v>
      </c>
      <c r="N31" s="87">
        <v>556</v>
      </c>
      <c r="O31" s="87">
        <v>805</v>
      </c>
      <c r="P31" s="87">
        <v>774</v>
      </c>
      <c r="Q31" s="87">
        <v>773</v>
      </c>
      <c r="R31" s="87">
        <v>508</v>
      </c>
      <c r="S31" s="87">
        <v>482</v>
      </c>
      <c r="T31" s="87">
        <v>395</v>
      </c>
      <c r="U31" s="87">
        <v>197</v>
      </c>
      <c r="V31" s="87">
        <v>98</v>
      </c>
      <c r="W31" s="87">
        <v>32</v>
      </c>
      <c r="X31" s="91" t="s">
        <v>755</v>
      </c>
      <c r="Z31" s="89"/>
    </row>
    <row r="32" spans="2:26" ht="15" customHeight="1">
      <c r="B32" s="83"/>
      <c r="C32" s="43" t="s">
        <v>719</v>
      </c>
      <c r="D32" s="86">
        <v>10734</v>
      </c>
      <c r="E32" s="87">
        <v>623</v>
      </c>
      <c r="F32" s="87">
        <v>686</v>
      </c>
      <c r="G32" s="87">
        <v>726</v>
      </c>
      <c r="H32" s="87">
        <v>548</v>
      </c>
      <c r="I32" s="87">
        <v>381</v>
      </c>
      <c r="J32" s="87">
        <v>535</v>
      </c>
      <c r="K32" s="87">
        <v>647</v>
      </c>
      <c r="L32" s="87">
        <v>815</v>
      </c>
      <c r="M32" s="87">
        <v>557</v>
      </c>
      <c r="N32" s="87">
        <v>593</v>
      </c>
      <c r="O32" s="87">
        <v>802</v>
      </c>
      <c r="P32" s="87">
        <v>869</v>
      </c>
      <c r="Q32" s="87">
        <v>861</v>
      </c>
      <c r="R32" s="87">
        <v>643</v>
      </c>
      <c r="S32" s="87">
        <v>552</v>
      </c>
      <c r="T32" s="87">
        <v>455</v>
      </c>
      <c r="U32" s="87">
        <v>285</v>
      </c>
      <c r="V32" s="87">
        <v>117</v>
      </c>
      <c r="W32" s="87">
        <v>39</v>
      </c>
      <c r="X32" s="91" t="s">
        <v>755</v>
      </c>
      <c r="Z32" s="89"/>
    </row>
    <row r="33" spans="2:26" ht="15" customHeight="1">
      <c r="B33" s="83"/>
      <c r="C33" s="43" t="s">
        <v>670</v>
      </c>
      <c r="D33" s="86">
        <v>11021</v>
      </c>
      <c r="E33" s="87">
        <v>635</v>
      </c>
      <c r="F33" s="87">
        <v>670</v>
      </c>
      <c r="G33" s="87">
        <v>758</v>
      </c>
      <c r="H33" s="87">
        <v>643</v>
      </c>
      <c r="I33" s="87">
        <v>394</v>
      </c>
      <c r="J33" s="87">
        <v>609</v>
      </c>
      <c r="K33" s="87">
        <v>660</v>
      </c>
      <c r="L33" s="87">
        <v>888</v>
      </c>
      <c r="M33" s="87">
        <v>561</v>
      </c>
      <c r="N33" s="87">
        <v>611</v>
      </c>
      <c r="O33" s="87">
        <v>790</v>
      </c>
      <c r="P33" s="87">
        <v>844</v>
      </c>
      <c r="Q33" s="87">
        <v>880</v>
      </c>
      <c r="R33" s="87">
        <v>654</v>
      </c>
      <c r="S33" s="87">
        <v>573</v>
      </c>
      <c r="T33" s="87">
        <v>444</v>
      </c>
      <c r="U33" s="87">
        <v>246</v>
      </c>
      <c r="V33" s="87">
        <v>130</v>
      </c>
      <c r="W33" s="87">
        <v>31</v>
      </c>
      <c r="X33" s="91" t="s">
        <v>755</v>
      </c>
      <c r="Z33" s="89"/>
    </row>
    <row r="34" spans="2:26" ht="15" customHeight="1">
      <c r="B34" s="83"/>
      <c r="C34" s="43" t="s">
        <v>671</v>
      </c>
      <c r="D34" s="86">
        <v>10509</v>
      </c>
      <c r="E34" s="87">
        <v>646</v>
      </c>
      <c r="F34" s="87">
        <v>755</v>
      </c>
      <c r="G34" s="87">
        <v>756</v>
      </c>
      <c r="H34" s="87">
        <v>576</v>
      </c>
      <c r="I34" s="87">
        <v>356</v>
      </c>
      <c r="J34" s="87">
        <v>527</v>
      </c>
      <c r="K34" s="87">
        <v>734</v>
      </c>
      <c r="L34" s="87">
        <v>886</v>
      </c>
      <c r="M34" s="87">
        <v>552</v>
      </c>
      <c r="N34" s="87">
        <v>552</v>
      </c>
      <c r="O34" s="87">
        <v>684</v>
      </c>
      <c r="P34" s="87">
        <v>892</v>
      </c>
      <c r="Q34" s="87">
        <v>830</v>
      </c>
      <c r="R34" s="87">
        <v>599</v>
      </c>
      <c r="S34" s="87">
        <v>474</v>
      </c>
      <c r="T34" s="87">
        <v>375</v>
      </c>
      <c r="U34" s="87">
        <v>200</v>
      </c>
      <c r="V34" s="87">
        <v>91</v>
      </c>
      <c r="W34" s="87">
        <v>24</v>
      </c>
      <c r="X34" s="91" t="s">
        <v>755</v>
      </c>
      <c r="Z34" s="89"/>
    </row>
    <row r="35" spans="2:26" ht="15" customHeight="1">
      <c r="B35" s="83"/>
      <c r="C35" s="43" t="s">
        <v>673</v>
      </c>
      <c r="D35" s="86">
        <v>7859</v>
      </c>
      <c r="E35" s="87">
        <v>499</v>
      </c>
      <c r="F35" s="87">
        <v>589</v>
      </c>
      <c r="G35" s="87">
        <v>577</v>
      </c>
      <c r="H35" s="87">
        <v>418</v>
      </c>
      <c r="I35" s="87">
        <v>333</v>
      </c>
      <c r="J35" s="87">
        <v>508</v>
      </c>
      <c r="K35" s="87">
        <v>548</v>
      </c>
      <c r="L35" s="87">
        <v>663</v>
      </c>
      <c r="M35" s="87">
        <v>409</v>
      </c>
      <c r="N35" s="87">
        <v>448</v>
      </c>
      <c r="O35" s="87">
        <v>502</v>
      </c>
      <c r="P35" s="87">
        <v>638</v>
      </c>
      <c r="Q35" s="87">
        <v>577</v>
      </c>
      <c r="R35" s="87">
        <v>451</v>
      </c>
      <c r="S35" s="87">
        <v>309</v>
      </c>
      <c r="T35" s="87">
        <v>216</v>
      </c>
      <c r="U35" s="87">
        <v>118</v>
      </c>
      <c r="V35" s="87">
        <v>42</v>
      </c>
      <c r="W35" s="87">
        <v>14</v>
      </c>
      <c r="X35" s="91" t="s">
        <v>755</v>
      </c>
      <c r="Z35" s="89"/>
    </row>
    <row r="36" spans="2:26" ht="15" customHeight="1">
      <c r="B36" s="83"/>
      <c r="C36" s="43" t="s">
        <v>675</v>
      </c>
      <c r="D36" s="86">
        <v>12903</v>
      </c>
      <c r="E36" s="87">
        <v>813</v>
      </c>
      <c r="F36" s="87">
        <v>918</v>
      </c>
      <c r="G36" s="87">
        <v>910</v>
      </c>
      <c r="H36" s="87">
        <v>708</v>
      </c>
      <c r="I36" s="87">
        <v>438</v>
      </c>
      <c r="J36" s="87">
        <v>808</v>
      </c>
      <c r="K36" s="87">
        <v>960</v>
      </c>
      <c r="L36" s="87">
        <v>1030</v>
      </c>
      <c r="M36" s="87">
        <v>647</v>
      </c>
      <c r="N36" s="87">
        <v>747</v>
      </c>
      <c r="O36" s="87">
        <v>982</v>
      </c>
      <c r="P36" s="87">
        <v>998</v>
      </c>
      <c r="Q36" s="87">
        <v>921</v>
      </c>
      <c r="R36" s="87">
        <v>741</v>
      </c>
      <c r="S36" s="87">
        <v>526</v>
      </c>
      <c r="T36" s="87">
        <v>413</v>
      </c>
      <c r="U36" s="87">
        <v>200</v>
      </c>
      <c r="V36" s="87">
        <v>114</v>
      </c>
      <c r="W36" s="87">
        <v>29</v>
      </c>
      <c r="X36" s="91" t="s">
        <v>755</v>
      </c>
      <c r="Z36" s="89"/>
    </row>
    <row r="37" spans="2:26" ht="15" customHeight="1">
      <c r="B37" s="83"/>
      <c r="C37" s="43" t="s">
        <v>676</v>
      </c>
      <c r="D37" s="86">
        <v>7969</v>
      </c>
      <c r="E37" s="87">
        <v>539</v>
      </c>
      <c r="F37" s="87">
        <v>545</v>
      </c>
      <c r="G37" s="87">
        <v>567</v>
      </c>
      <c r="H37" s="87">
        <v>404</v>
      </c>
      <c r="I37" s="87">
        <v>327</v>
      </c>
      <c r="J37" s="87">
        <v>478</v>
      </c>
      <c r="K37" s="87">
        <v>586</v>
      </c>
      <c r="L37" s="87">
        <v>638</v>
      </c>
      <c r="M37" s="87">
        <v>423</v>
      </c>
      <c r="N37" s="87">
        <v>456</v>
      </c>
      <c r="O37" s="87">
        <v>558</v>
      </c>
      <c r="P37" s="87">
        <v>660</v>
      </c>
      <c r="Q37" s="87">
        <v>628</v>
      </c>
      <c r="R37" s="87">
        <v>406</v>
      </c>
      <c r="S37" s="87">
        <v>310</v>
      </c>
      <c r="T37" s="87">
        <v>253</v>
      </c>
      <c r="U37" s="87">
        <v>129</v>
      </c>
      <c r="V37" s="87">
        <v>45</v>
      </c>
      <c r="W37" s="87">
        <v>17</v>
      </c>
      <c r="X37" s="91" t="s">
        <v>755</v>
      </c>
      <c r="Z37" s="89"/>
    </row>
    <row r="38" spans="2:26" ht="15" customHeight="1">
      <c r="B38" s="83"/>
      <c r="C38" s="43" t="s">
        <v>677</v>
      </c>
      <c r="D38" s="86">
        <v>12334</v>
      </c>
      <c r="E38" s="87">
        <v>698</v>
      </c>
      <c r="F38" s="87">
        <v>886</v>
      </c>
      <c r="G38" s="87">
        <v>873</v>
      </c>
      <c r="H38" s="87">
        <v>718</v>
      </c>
      <c r="I38" s="87">
        <v>489</v>
      </c>
      <c r="J38" s="87">
        <v>701</v>
      </c>
      <c r="K38" s="87">
        <v>876</v>
      </c>
      <c r="L38" s="87">
        <v>988</v>
      </c>
      <c r="M38" s="87">
        <v>680</v>
      </c>
      <c r="N38" s="87">
        <v>726</v>
      </c>
      <c r="O38" s="87">
        <v>929</v>
      </c>
      <c r="P38" s="87">
        <v>1013</v>
      </c>
      <c r="Q38" s="87">
        <v>927</v>
      </c>
      <c r="R38" s="87">
        <v>674</v>
      </c>
      <c r="S38" s="87">
        <v>499</v>
      </c>
      <c r="T38" s="87">
        <v>330</v>
      </c>
      <c r="U38" s="87">
        <v>192</v>
      </c>
      <c r="V38" s="87">
        <v>98</v>
      </c>
      <c r="W38" s="87">
        <v>37</v>
      </c>
      <c r="X38" s="91" t="s">
        <v>755</v>
      </c>
      <c r="Z38" s="89"/>
    </row>
    <row r="39" spans="2:26" ht="15" customHeight="1">
      <c r="B39" s="83"/>
      <c r="C39" s="43" t="s">
        <v>679</v>
      </c>
      <c r="D39" s="86">
        <v>5118</v>
      </c>
      <c r="E39" s="87">
        <v>313</v>
      </c>
      <c r="F39" s="87">
        <v>366</v>
      </c>
      <c r="G39" s="87">
        <v>385</v>
      </c>
      <c r="H39" s="87">
        <v>264</v>
      </c>
      <c r="I39" s="87">
        <v>219</v>
      </c>
      <c r="J39" s="87">
        <v>301</v>
      </c>
      <c r="K39" s="87">
        <v>376</v>
      </c>
      <c r="L39" s="87">
        <v>388</v>
      </c>
      <c r="M39" s="87">
        <v>244</v>
      </c>
      <c r="N39" s="87">
        <v>313</v>
      </c>
      <c r="O39" s="87">
        <v>363</v>
      </c>
      <c r="P39" s="87">
        <v>384</v>
      </c>
      <c r="Q39" s="87">
        <v>401</v>
      </c>
      <c r="R39" s="87">
        <v>294</v>
      </c>
      <c r="S39" s="87">
        <v>216</v>
      </c>
      <c r="T39" s="87">
        <v>142</v>
      </c>
      <c r="U39" s="87">
        <v>91</v>
      </c>
      <c r="V39" s="87">
        <v>49</v>
      </c>
      <c r="W39" s="87">
        <v>9</v>
      </c>
      <c r="X39" s="91" t="s">
        <v>755</v>
      </c>
      <c r="Z39" s="89"/>
    </row>
    <row r="40" spans="2:26" ht="15" customHeight="1">
      <c r="B40" s="83"/>
      <c r="C40" s="43" t="s">
        <v>681</v>
      </c>
      <c r="D40" s="86">
        <v>6570</v>
      </c>
      <c r="E40" s="87">
        <v>397</v>
      </c>
      <c r="F40" s="87">
        <v>460</v>
      </c>
      <c r="G40" s="87">
        <v>459</v>
      </c>
      <c r="H40" s="87">
        <v>328</v>
      </c>
      <c r="I40" s="87">
        <v>272</v>
      </c>
      <c r="J40" s="87">
        <v>395</v>
      </c>
      <c r="K40" s="87">
        <v>515</v>
      </c>
      <c r="L40" s="87">
        <v>535</v>
      </c>
      <c r="M40" s="87">
        <v>333</v>
      </c>
      <c r="N40" s="87">
        <v>378</v>
      </c>
      <c r="O40" s="87">
        <v>478</v>
      </c>
      <c r="P40" s="87">
        <v>554</v>
      </c>
      <c r="Q40" s="87">
        <v>491</v>
      </c>
      <c r="R40" s="87">
        <v>356</v>
      </c>
      <c r="S40" s="87">
        <v>268</v>
      </c>
      <c r="T40" s="87">
        <v>172</v>
      </c>
      <c r="U40" s="87">
        <v>115</v>
      </c>
      <c r="V40" s="87">
        <v>53</v>
      </c>
      <c r="W40" s="87">
        <v>11</v>
      </c>
      <c r="X40" s="91" t="s">
        <v>755</v>
      </c>
      <c r="Z40" s="89"/>
    </row>
    <row r="41" spans="2:26" ht="15" customHeight="1">
      <c r="B41" s="83"/>
      <c r="C41" s="43" t="s">
        <v>683</v>
      </c>
      <c r="D41" s="86">
        <v>7355</v>
      </c>
      <c r="E41" s="87">
        <v>477</v>
      </c>
      <c r="F41" s="87">
        <v>507</v>
      </c>
      <c r="G41" s="87">
        <v>525</v>
      </c>
      <c r="H41" s="87">
        <v>404</v>
      </c>
      <c r="I41" s="87">
        <v>332</v>
      </c>
      <c r="J41" s="87">
        <v>473</v>
      </c>
      <c r="K41" s="87">
        <v>495</v>
      </c>
      <c r="L41" s="87">
        <v>565</v>
      </c>
      <c r="M41" s="87">
        <v>356</v>
      </c>
      <c r="N41" s="87">
        <v>436</v>
      </c>
      <c r="O41" s="87">
        <v>557</v>
      </c>
      <c r="P41" s="87">
        <v>554</v>
      </c>
      <c r="Q41" s="87">
        <v>552</v>
      </c>
      <c r="R41" s="87">
        <v>404</v>
      </c>
      <c r="S41" s="87">
        <v>333</v>
      </c>
      <c r="T41" s="87">
        <v>227</v>
      </c>
      <c r="U41" s="87">
        <v>109</v>
      </c>
      <c r="V41" s="87">
        <v>43</v>
      </c>
      <c r="W41" s="87">
        <v>6</v>
      </c>
      <c r="X41" s="91" t="s">
        <v>755</v>
      </c>
      <c r="Z41" s="89"/>
    </row>
    <row r="42" spans="2:26" ht="15" customHeight="1">
      <c r="B42" s="83"/>
      <c r="C42" s="43" t="s">
        <v>685</v>
      </c>
      <c r="D42" s="86">
        <v>27606</v>
      </c>
      <c r="E42" s="87">
        <v>1730</v>
      </c>
      <c r="F42" s="87">
        <v>1971</v>
      </c>
      <c r="G42" s="87">
        <v>2077</v>
      </c>
      <c r="H42" s="87">
        <v>1630</v>
      </c>
      <c r="I42" s="87">
        <v>1185</v>
      </c>
      <c r="J42" s="87">
        <v>1616</v>
      </c>
      <c r="K42" s="87">
        <v>1894</v>
      </c>
      <c r="L42" s="87">
        <v>2386</v>
      </c>
      <c r="M42" s="87">
        <v>1502</v>
      </c>
      <c r="N42" s="87">
        <v>1536</v>
      </c>
      <c r="O42" s="87">
        <v>1818</v>
      </c>
      <c r="P42" s="87">
        <v>2014</v>
      </c>
      <c r="Q42" s="87">
        <v>2034</v>
      </c>
      <c r="R42" s="87">
        <v>1393</v>
      </c>
      <c r="S42" s="87">
        <v>1077</v>
      </c>
      <c r="T42" s="87">
        <v>876</v>
      </c>
      <c r="U42" s="87">
        <v>563</v>
      </c>
      <c r="V42" s="87">
        <v>251</v>
      </c>
      <c r="W42" s="87">
        <v>53</v>
      </c>
      <c r="X42" s="90" t="s">
        <v>755</v>
      </c>
      <c r="Z42" s="89"/>
    </row>
    <row r="43" spans="2:26" ht="15" customHeight="1">
      <c r="B43" s="83"/>
      <c r="C43" s="43" t="s">
        <v>687</v>
      </c>
      <c r="D43" s="86">
        <v>22018</v>
      </c>
      <c r="E43" s="87">
        <v>1274</v>
      </c>
      <c r="F43" s="87">
        <v>1504</v>
      </c>
      <c r="G43" s="87">
        <v>1445</v>
      </c>
      <c r="H43" s="87">
        <v>1204</v>
      </c>
      <c r="I43" s="87">
        <v>869</v>
      </c>
      <c r="J43" s="87">
        <v>1354</v>
      </c>
      <c r="K43" s="87">
        <v>1653</v>
      </c>
      <c r="L43" s="87">
        <v>1809</v>
      </c>
      <c r="M43" s="87">
        <v>1141</v>
      </c>
      <c r="N43" s="87">
        <v>1247</v>
      </c>
      <c r="O43" s="87">
        <v>1573</v>
      </c>
      <c r="P43" s="87">
        <v>1846</v>
      </c>
      <c r="Q43" s="87">
        <v>1647</v>
      </c>
      <c r="R43" s="87">
        <v>1160</v>
      </c>
      <c r="S43" s="87">
        <v>938</v>
      </c>
      <c r="T43" s="87">
        <v>747</v>
      </c>
      <c r="U43" s="87">
        <v>380</v>
      </c>
      <c r="V43" s="87">
        <v>188</v>
      </c>
      <c r="W43" s="87">
        <v>39</v>
      </c>
      <c r="X43" s="90" t="s">
        <v>755</v>
      </c>
      <c r="Z43" s="89"/>
    </row>
    <row r="44" spans="2:26" ht="15" customHeight="1">
      <c r="B44" s="83"/>
      <c r="C44" s="43" t="s">
        <v>690</v>
      </c>
      <c r="D44" s="86">
        <v>11816</v>
      </c>
      <c r="E44" s="87">
        <v>655</v>
      </c>
      <c r="F44" s="87">
        <v>698</v>
      </c>
      <c r="G44" s="87">
        <v>731</v>
      </c>
      <c r="H44" s="87">
        <v>708</v>
      </c>
      <c r="I44" s="87">
        <v>499</v>
      </c>
      <c r="J44" s="87">
        <v>693</v>
      </c>
      <c r="K44" s="87">
        <v>750</v>
      </c>
      <c r="L44" s="87">
        <v>912</v>
      </c>
      <c r="M44" s="87">
        <v>671</v>
      </c>
      <c r="N44" s="87">
        <v>804</v>
      </c>
      <c r="O44" s="87">
        <v>941</v>
      </c>
      <c r="P44" s="87">
        <v>971</v>
      </c>
      <c r="Q44" s="87">
        <v>826</v>
      </c>
      <c r="R44" s="87">
        <v>697</v>
      </c>
      <c r="S44" s="87">
        <v>570</v>
      </c>
      <c r="T44" s="87">
        <v>389</v>
      </c>
      <c r="U44" s="87">
        <v>189</v>
      </c>
      <c r="V44" s="87">
        <v>94</v>
      </c>
      <c r="W44" s="87">
        <v>18</v>
      </c>
      <c r="X44" s="90" t="s">
        <v>755</v>
      </c>
      <c r="Z44" s="89"/>
    </row>
    <row r="45" spans="2:26" ht="15" customHeight="1">
      <c r="B45" s="83"/>
      <c r="C45" s="43" t="s">
        <v>692</v>
      </c>
      <c r="D45" s="86">
        <v>18392</v>
      </c>
      <c r="E45" s="87">
        <v>1076</v>
      </c>
      <c r="F45" s="87">
        <v>1159</v>
      </c>
      <c r="G45" s="87">
        <v>1212</v>
      </c>
      <c r="H45" s="87">
        <v>1006</v>
      </c>
      <c r="I45" s="87">
        <v>601</v>
      </c>
      <c r="J45" s="87">
        <v>978</v>
      </c>
      <c r="K45" s="87">
        <v>1200</v>
      </c>
      <c r="L45" s="87">
        <v>1469</v>
      </c>
      <c r="M45" s="87">
        <v>995</v>
      </c>
      <c r="N45" s="87">
        <v>1030</v>
      </c>
      <c r="O45" s="87">
        <v>1247</v>
      </c>
      <c r="P45" s="87">
        <v>1553</v>
      </c>
      <c r="Q45" s="87">
        <v>1416</v>
      </c>
      <c r="R45" s="87">
        <v>1106</v>
      </c>
      <c r="S45" s="87">
        <v>872</v>
      </c>
      <c r="T45" s="87">
        <v>750</v>
      </c>
      <c r="U45" s="87">
        <v>459</v>
      </c>
      <c r="V45" s="87">
        <v>202</v>
      </c>
      <c r="W45" s="87">
        <v>59</v>
      </c>
      <c r="X45" s="90">
        <v>2</v>
      </c>
      <c r="Z45" s="89"/>
    </row>
    <row r="46" spans="2:26" ht="15" customHeight="1">
      <c r="B46" s="83"/>
      <c r="C46" s="43" t="s">
        <v>693</v>
      </c>
      <c r="D46" s="86">
        <v>10013</v>
      </c>
      <c r="E46" s="87">
        <v>661</v>
      </c>
      <c r="F46" s="87">
        <v>705</v>
      </c>
      <c r="G46" s="87">
        <v>597</v>
      </c>
      <c r="H46" s="87">
        <v>412</v>
      </c>
      <c r="I46" s="87">
        <v>373</v>
      </c>
      <c r="J46" s="87">
        <v>535</v>
      </c>
      <c r="K46" s="87">
        <v>727</v>
      </c>
      <c r="L46" s="87">
        <v>803</v>
      </c>
      <c r="M46" s="87">
        <v>492</v>
      </c>
      <c r="N46" s="87">
        <v>544</v>
      </c>
      <c r="O46" s="87">
        <v>748</v>
      </c>
      <c r="P46" s="87">
        <v>880</v>
      </c>
      <c r="Q46" s="87">
        <v>851</v>
      </c>
      <c r="R46" s="87">
        <v>617</v>
      </c>
      <c r="S46" s="87">
        <v>475</v>
      </c>
      <c r="T46" s="87">
        <v>339</v>
      </c>
      <c r="U46" s="87">
        <v>168</v>
      </c>
      <c r="V46" s="87">
        <v>69</v>
      </c>
      <c r="W46" s="87">
        <v>17</v>
      </c>
      <c r="X46" s="90" t="s">
        <v>755</v>
      </c>
      <c r="Z46" s="89"/>
    </row>
    <row r="47" spans="2:26" ht="15" customHeight="1">
      <c r="B47" s="83"/>
      <c r="C47" s="43" t="s">
        <v>696</v>
      </c>
      <c r="D47" s="86">
        <v>8090</v>
      </c>
      <c r="E47" s="87">
        <v>420</v>
      </c>
      <c r="F47" s="87">
        <v>519</v>
      </c>
      <c r="G47" s="87">
        <v>542</v>
      </c>
      <c r="H47" s="87">
        <v>468</v>
      </c>
      <c r="I47" s="87">
        <v>309</v>
      </c>
      <c r="J47" s="87">
        <v>458</v>
      </c>
      <c r="K47" s="87">
        <v>512</v>
      </c>
      <c r="L47" s="87">
        <v>607</v>
      </c>
      <c r="M47" s="87">
        <v>465</v>
      </c>
      <c r="N47" s="87">
        <v>523</v>
      </c>
      <c r="O47" s="87">
        <v>627</v>
      </c>
      <c r="P47" s="87">
        <v>652</v>
      </c>
      <c r="Q47" s="87">
        <v>574</v>
      </c>
      <c r="R47" s="87">
        <v>440</v>
      </c>
      <c r="S47" s="87">
        <v>394</v>
      </c>
      <c r="T47" s="87">
        <v>307</v>
      </c>
      <c r="U47" s="87">
        <v>176</v>
      </c>
      <c r="V47" s="87">
        <v>76</v>
      </c>
      <c r="W47" s="87">
        <v>21</v>
      </c>
      <c r="X47" s="90" t="s">
        <v>755</v>
      </c>
      <c r="Z47" s="89"/>
    </row>
    <row r="48" spans="2:26" ht="15" customHeight="1">
      <c r="B48" s="83"/>
      <c r="C48" s="43" t="s">
        <v>698</v>
      </c>
      <c r="D48" s="86">
        <v>19045</v>
      </c>
      <c r="E48" s="87">
        <v>1063</v>
      </c>
      <c r="F48" s="87">
        <v>1300</v>
      </c>
      <c r="G48" s="87">
        <v>1350</v>
      </c>
      <c r="H48" s="87">
        <v>1119</v>
      </c>
      <c r="I48" s="87">
        <v>789</v>
      </c>
      <c r="J48" s="87">
        <v>1098</v>
      </c>
      <c r="K48" s="87">
        <v>1372</v>
      </c>
      <c r="L48" s="87">
        <v>1595</v>
      </c>
      <c r="M48" s="87">
        <v>1115</v>
      </c>
      <c r="N48" s="87">
        <v>1224</v>
      </c>
      <c r="O48" s="87">
        <v>1470</v>
      </c>
      <c r="P48" s="87">
        <v>1532</v>
      </c>
      <c r="Q48" s="87">
        <v>1247</v>
      </c>
      <c r="R48" s="87">
        <v>969</v>
      </c>
      <c r="S48" s="87">
        <v>735</v>
      </c>
      <c r="T48" s="87">
        <v>593</v>
      </c>
      <c r="U48" s="87">
        <v>326</v>
      </c>
      <c r="V48" s="87">
        <v>120</v>
      </c>
      <c r="W48" s="87">
        <v>28</v>
      </c>
      <c r="X48" s="90" t="s">
        <v>755</v>
      </c>
      <c r="Z48" s="89"/>
    </row>
    <row r="49" spans="2:26" ht="15" customHeight="1">
      <c r="B49" s="83"/>
      <c r="C49" s="43" t="s">
        <v>700</v>
      </c>
      <c r="D49" s="86">
        <v>13239</v>
      </c>
      <c r="E49" s="87">
        <v>775</v>
      </c>
      <c r="F49" s="87">
        <v>925</v>
      </c>
      <c r="G49" s="87">
        <v>969</v>
      </c>
      <c r="H49" s="87">
        <v>862</v>
      </c>
      <c r="I49" s="87">
        <v>485</v>
      </c>
      <c r="J49" s="87">
        <v>722</v>
      </c>
      <c r="K49" s="87">
        <v>944</v>
      </c>
      <c r="L49" s="87">
        <v>1093</v>
      </c>
      <c r="M49" s="87">
        <v>731</v>
      </c>
      <c r="N49" s="87">
        <v>767</v>
      </c>
      <c r="O49" s="87">
        <v>910</v>
      </c>
      <c r="P49" s="87">
        <v>997</v>
      </c>
      <c r="Q49" s="87">
        <v>881</v>
      </c>
      <c r="R49" s="87">
        <v>737</v>
      </c>
      <c r="S49" s="87">
        <v>589</v>
      </c>
      <c r="T49" s="87">
        <v>468</v>
      </c>
      <c r="U49" s="87">
        <v>253</v>
      </c>
      <c r="V49" s="87">
        <v>97</v>
      </c>
      <c r="W49" s="87">
        <v>34</v>
      </c>
      <c r="X49" s="90" t="s">
        <v>755</v>
      </c>
      <c r="Z49" s="89"/>
    </row>
    <row r="50" spans="2:26" ht="15" customHeight="1">
      <c r="B50" s="83"/>
      <c r="C50" s="43" t="s">
        <v>701</v>
      </c>
      <c r="D50" s="86">
        <v>10389</v>
      </c>
      <c r="E50" s="87">
        <v>662</v>
      </c>
      <c r="F50" s="87">
        <v>713</v>
      </c>
      <c r="G50" s="87">
        <v>699</v>
      </c>
      <c r="H50" s="87">
        <v>633</v>
      </c>
      <c r="I50" s="87">
        <v>383</v>
      </c>
      <c r="J50" s="87">
        <v>643</v>
      </c>
      <c r="K50" s="87">
        <v>734</v>
      </c>
      <c r="L50" s="87">
        <v>849</v>
      </c>
      <c r="M50" s="87">
        <v>515</v>
      </c>
      <c r="N50" s="87">
        <v>569</v>
      </c>
      <c r="O50" s="87">
        <v>761</v>
      </c>
      <c r="P50" s="87">
        <v>824</v>
      </c>
      <c r="Q50" s="87">
        <v>751</v>
      </c>
      <c r="R50" s="87">
        <v>579</v>
      </c>
      <c r="S50" s="87">
        <v>429</v>
      </c>
      <c r="T50" s="87">
        <v>338</v>
      </c>
      <c r="U50" s="87">
        <v>184</v>
      </c>
      <c r="V50" s="87">
        <v>96</v>
      </c>
      <c r="W50" s="87">
        <v>27</v>
      </c>
      <c r="X50" s="90" t="s">
        <v>755</v>
      </c>
      <c r="Z50" s="89"/>
    </row>
    <row r="51" spans="2:26" ht="15" customHeight="1">
      <c r="B51" s="83"/>
      <c r="C51" s="43" t="s">
        <v>703</v>
      </c>
      <c r="D51" s="86">
        <v>8726</v>
      </c>
      <c r="E51" s="87">
        <v>540</v>
      </c>
      <c r="F51" s="87">
        <v>667</v>
      </c>
      <c r="G51" s="87">
        <v>596</v>
      </c>
      <c r="H51" s="87">
        <v>398</v>
      </c>
      <c r="I51" s="87">
        <v>388</v>
      </c>
      <c r="J51" s="87">
        <v>518</v>
      </c>
      <c r="K51" s="87">
        <v>670</v>
      </c>
      <c r="L51" s="87">
        <v>682</v>
      </c>
      <c r="M51" s="87">
        <v>417</v>
      </c>
      <c r="N51" s="87">
        <v>562</v>
      </c>
      <c r="O51" s="87">
        <v>633</v>
      </c>
      <c r="P51" s="87">
        <v>704</v>
      </c>
      <c r="Q51" s="87">
        <v>564</v>
      </c>
      <c r="R51" s="87">
        <v>435</v>
      </c>
      <c r="S51" s="87">
        <v>387</v>
      </c>
      <c r="T51" s="87">
        <v>303</v>
      </c>
      <c r="U51" s="87">
        <v>175</v>
      </c>
      <c r="V51" s="87">
        <v>67</v>
      </c>
      <c r="W51" s="87">
        <v>20</v>
      </c>
      <c r="X51" s="90" t="s">
        <v>755</v>
      </c>
      <c r="Z51" s="89"/>
    </row>
    <row r="52" spans="2:26" ht="15" customHeight="1">
      <c r="B52" s="83"/>
      <c r="C52" s="43" t="s">
        <v>705</v>
      </c>
      <c r="D52" s="86">
        <v>8450</v>
      </c>
      <c r="E52" s="87">
        <v>482</v>
      </c>
      <c r="F52" s="87">
        <v>571</v>
      </c>
      <c r="G52" s="87">
        <v>547</v>
      </c>
      <c r="H52" s="87">
        <v>461</v>
      </c>
      <c r="I52" s="87">
        <v>357</v>
      </c>
      <c r="J52" s="87">
        <v>549</v>
      </c>
      <c r="K52" s="87">
        <v>577</v>
      </c>
      <c r="L52" s="87">
        <v>718</v>
      </c>
      <c r="M52" s="87">
        <v>444</v>
      </c>
      <c r="N52" s="87">
        <v>505</v>
      </c>
      <c r="O52" s="87">
        <v>634</v>
      </c>
      <c r="P52" s="87">
        <v>660</v>
      </c>
      <c r="Q52" s="87">
        <v>576</v>
      </c>
      <c r="R52" s="87">
        <v>435</v>
      </c>
      <c r="S52" s="87">
        <v>373</v>
      </c>
      <c r="T52" s="87">
        <v>289</v>
      </c>
      <c r="U52" s="87">
        <v>176</v>
      </c>
      <c r="V52" s="87">
        <v>79</v>
      </c>
      <c r="W52" s="87">
        <v>20</v>
      </c>
      <c r="X52" s="90" t="s">
        <v>755</v>
      </c>
      <c r="Z52" s="89"/>
    </row>
    <row r="53" spans="2:26" ht="15" customHeight="1">
      <c r="B53" s="83"/>
      <c r="C53" s="43" t="s">
        <v>707</v>
      </c>
      <c r="D53" s="86">
        <v>6657</v>
      </c>
      <c r="E53" s="87">
        <v>431</v>
      </c>
      <c r="F53" s="87">
        <v>444</v>
      </c>
      <c r="G53" s="87">
        <v>409</v>
      </c>
      <c r="H53" s="87">
        <v>291</v>
      </c>
      <c r="I53" s="87">
        <v>216</v>
      </c>
      <c r="J53" s="87">
        <v>397</v>
      </c>
      <c r="K53" s="87">
        <v>493</v>
      </c>
      <c r="L53" s="87">
        <v>501</v>
      </c>
      <c r="M53" s="87">
        <v>344</v>
      </c>
      <c r="N53" s="87">
        <v>398</v>
      </c>
      <c r="O53" s="87">
        <v>450</v>
      </c>
      <c r="P53" s="87">
        <v>563</v>
      </c>
      <c r="Q53" s="87">
        <v>525</v>
      </c>
      <c r="R53" s="87">
        <v>375</v>
      </c>
      <c r="S53" s="87">
        <v>338</v>
      </c>
      <c r="T53" s="87">
        <v>249</v>
      </c>
      <c r="U53" s="87">
        <v>165</v>
      </c>
      <c r="V53" s="87">
        <v>51</v>
      </c>
      <c r="W53" s="87">
        <v>17</v>
      </c>
      <c r="X53" s="90" t="s">
        <v>755</v>
      </c>
      <c r="Z53" s="89"/>
    </row>
    <row r="54" spans="2:26" ht="15" customHeight="1">
      <c r="B54" s="83"/>
      <c r="C54" s="43" t="s">
        <v>710</v>
      </c>
      <c r="D54" s="86">
        <v>12941</v>
      </c>
      <c r="E54" s="87">
        <v>691</v>
      </c>
      <c r="F54" s="87">
        <v>842</v>
      </c>
      <c r="G54" s="87">
        <v>971</v>
      </c>
      <c r="H54" s="87">
        <v>774</v>
      </c>
      <c r="I54" s="87">
        <v>415</v>
      </c>
      <c r="J54" s="87">
        <v>578</v>
      </c>
      <c r="K54" s="87">
        <v>764</v>
      </c>
      <c r="L54" s="87">
        <v>1016</v>
      </c>
      <c r="M54" s="87">
        <v>737</v>
      </c>
      <c r="N54" s="87">
        <v>784</v>
      </c>
      <c r="O54" s="87">
        <v>947</v>
      </c>
      <c r="P54" s="87">
        <v>1008</v>
      </c>
      <c r="Q54" s="87">
        <v>994</v>
      </c>
      <c r="R54" s="87">
        <v>778</v>
      </c>
      <c r="S54" s="87">
        <v>643</v>
      </c>
      <c r="T54" s="87">
        <v>542</v>
      </c>
      <c r="U54" s="87">
        <v>299</v>
      </c>
      <c r="V54" s="87">
        <v>115</v>
      </c>
      <c r="W54" s="87">
        <v>43</v>
      </c>
      <c r="X54" s="90" t="s">
        <v>755</v>
      </c>
      <c r="Z54" s="89"/>
    </row>
    <row r="55" spans="2:26" ht="15" customHeight="1">
      <c r="B55" s="83"/>
      <c r="C55" s="43" t="s">
        <v>712</v>
      </c>
      <c r="D55" s="86">
        <v>20170</v>
      </c>
      <c r="E55" s="87">
        <v>1190</v>
      </c>
      <c r="F55" s="87">
        <v>1245</v>
      </c>
      <c r="G55" s="87">
        <v>1402</v>
      </c>
      <c r="H55" s="87">
        <v>1212</v>
      </c>
      <c r="I55" s="87">
        <v>784</v>
      </c>
      <c r="J55" s="87">
        <v>1219</v>
      </c>
      <c r="K55" s="87">
        <v>1330</v>
      </c>
      <c r="L55" s="87">
        <v>1650</v>
      </c>
      <c r="M55" s="87">
        <v>1150</v>
      </c>
      <c r="N55" s="87">
        <v>1212</v>
      </c>
      <c r="O55" s="87">
        <v>1466</v>
      </c>
      <c r="P55" s="87">
        <v>1630</v>
      </c>
      <c r="Q55" s="87">
        <v>1463</v>
      </c>
      <c r="R55" s="87">
        <v>1081</v>
      </c>
      <c r="S55" s="87">
        <v>878</v>
      </c>
      <c r="T55" s="87">
        <v>673</v>
      </c>
      <c r="U55" s="87">
        <v>360</v>
      </c>
      <c r="V55" s="87">
        <v>188</v>
      </c>
      <c r="W55" s="87">
        <v>37</v>
      </c>
      <c r="X55" s="90" t="s">
        <v>755</v>
      </c>
      <c r="Z55" s="89"/>
    </row>
    <row r="56" spans="2:26" ht="15" customHeight="1">
      <c r="B56" s="83"/>
      <c r="C56" s="43" t="s">
        <v>714</v>
      </c>
      <c r="D56" s="86">
        <v>8172</v>
      </c>
      <c r="E56" s="87">
        <v>456</v>
      </c>
      <c r="F56" s="87">
        <v>530</v>
      </c>
      <c r="G56" s="87">
        <v>556</v>
      </c>
      <c r="H56" s="87">
        <v>430</v>
      </c>
      <c r="I56" s="87">
        <v>331</v>
      </c>
      <c r="J56" s="87">
        <v>418</v>
      </c>
      <c r="K56" s="87">
        <v>534</v>
      </c>
      <c r="L56" s="87">
        <v>671</v>
      </c>
      <c r="M56" s="87">
        <v>474</v>
      </c>
      <c r="N56" s="87">
        <v>496</v>
      </c>
      <c r="O56" s="87">
        <v>577</v>
      </c>
      <c r="P56" s="87">
        <v>693</v>
      </c>
      <c r="Q56" s="87">
        <v>573</v>
      </c>
      <c r="R56" s="87">
        <v>477</v>
      </c>
      <c r="S56" s="87">
        <v>389</v>
      </c>
      <c r="T56" s="87">
        <v>302</v>
      </c>
      <c r="U56" s="87">
        <v>174</v>
      </c>
      <c r="V56" s="87">
        <v>68</v>
      </c>
      <c r="W56" s="87">
        <v>23</v>
      </c>
      <c r="X56" s="90" t="s">
        <v>755</v>
      </c>
      <c r="Z56" s="89"/>
    </row>
    <row r="57" spans="2:26" ht="15" customHeight="1">
      <c r="B57" s="83"/>
      <c r="C57" s="43" t="s">
        <v>715</v>
      </c>
      <c r="D57" s="86">
        <v>6113</v>
      </c>
      <c r="E57" s="87">
        <v>342</v>
      </c>
      <c r="F57" s="87">
        <v>383</v>
      </c>
      <c r="G57" s="87">
        <v>394</v>
      </c>
      <c r="H57" s="87">
        <v>338</v>
      </c>
      <c r="I57" s="87">
        <v>264</v>
      </c>
      <c r="J57" s="87">
        <v>337</v>
      </c>
      <c r="K57" s="87">
        <v>428</v>
      </c>
      <c r="L57" s="87">
        <v>482</v>
      </c>
      <c r="M57" s="87">
        <v>309</v>
      </c>
      <c r="N57" s="87">
        <v>391</v>
      </c>
      <c r="O57" s="87">
        <v>475</v>
      </c>
      <c r="P57" s="87">
        <v>509</v>
      </c>
      <c r="Q57" s="87">
        <v>455</v>
      </c>
      <c r="R57" s="87">
        <v>334</v>
      </c>
      <c r="S57" s="87">
        <v>271</v>
      </c>
      <c r="T57" s="87">
        <v>232</v>
      </c>
      <c r="U57" s="87">
        <v>110</v>
      </c>
      <c r="V57" s="87">
        <v>49</v>
      </c>
      <c r="W57" s="87">
        <v>10</v>
      </c>
      <c r="X57" s="90" t="s">
        <v>755</v>
      </c>
      <c r="Z57" s="89"/>
    </row>
    <row r="58" spans="2:26" ht="15" customHeight="1">
      <c r="B58" s="92"/>
      <c r="C58" s="45" t="s">
        <v>717</v>
      </c>
      <c r="D58" s="93">
        <v>7922</v>
      </c>
      <c r="E58" s="94">
        <v>447</v>
      </c>
      <c r="F58" s="94">
        <v>555</v>
      </c>
      <c r="G58" s="94">
        <v>542</v>
      </c>
      <c r="H58" s="94">
        <v>406</v>
      </c>
      <c r="I58" s="94">
        <v>258</v>
      </c>
      <c r="J58" s="94">
        <v>427</v>
      </c>
      <c r="K58" s="94">
        <v>571</v>
      </c>
      <c r="L58" s="94">
        <v>688</v>
      </c>
      <c r="M58" s="94">
        <v>462</v>
      </c>
      <c r="N58" s="94">
        <v>447</v>
      </c>
      <c r="O58" s="94">
        <v>546</v>
      </c>
      <c r="P58" s="94">
        <v>619</v>
      </c>
      <c r="Q58" s="94">
        <v>638</v>
      </c>
      <c r="R58" s="94">
        <v>453</v>
      </c>
      <c r="S58" s="94">
        <v>380</v>
      </c>
      <c r="T58" s="94">
        <v>224</v>
      </c>
      <c r="U58" s="94">
        <v>170</v>
      </c>
      <c r="V58" s="94">
        <v>69</v>
      </c>
      <c r="W58" s="94">
        <v>20</v>
      </c>
      <c r="X58" s="95" t="s">
        <v>755</v>
      </c>
      <c r="Z58" s="89"/>
    </row>
    <row r="59" spans="3:23" ht="15" customHeight="1">
      <c r="C59" s="52" t="s">
        <v>756</v>
      </c>
      <c r="F59" s="55"/>
      <c r="G59" s="55"/>
      <c r="H59" s="55"/>
      <c r="I59" s="55"/>
      <c r="J59" s="55"/>
      <c r="K59" s="55"/>
      <c r="L59" s="55"/>
      <c r="M59" s="55"/>
      <c r="N59" s="55"/>
      <c r="O59" s="55"/>
      <c r="P59" s="55"/>
      <c r="Q59" s="55"/>
      <c r="R59" s="55"/>
      <c r="S59" s="55"/>
      <c r="T59" s="55"/>
      <c r="U59" s="55"/>
      <c r="V59" s="55"/>
      <c r="W59" s="55"/>
    </row>
    <row r="60" spans="6:23" ht="12">
      <c r="F60" s="55"/>
      <c r="G60" s="55"/>
      <c r="H60" s="55"/>
      <c r="I60" s="55"/>
      <c r="J60" s="55"/>
      <c r="K60" s="55"/>
      <c r="L60" s="55"/>
      <c r="M60" s="55"/>
      <c r="N60" s="55"/>
      <c r="O60" s="55"/>
      <c r="P60" s="55"/>
      <c r="Q60" s="55"/>
      <c r="R60" s="55"/>
      <c r="S60" s="55"/>
      <c r="T60" s="55"/>
      <c r="U60" s="55"/>
      <c r="V60" s="55"/>
      <c r="W60" s="55"/>
    </row>
    <row r="61" spans="6:23" ht="12">
      <c r="F61" s="55"/>
      <c r="G61" s="55"/>
      <c r="H61" s="55"/>
      <c r="I61" s="55"/>
      <c r="J61" s="55"/>
      <c r="K61" s="55"/>
      <c r="L61" s="55"/>
      <c r="M61" s="55"/>
      <c r="N61" s="55"/>
      <c r="O61" s="55"/>
      <c r="P61" s="55"/>
      <c r="Q61" s="55"/>
      <c r="R61" s="55"/>
      <c r="S61" s="55"/>
      <c r="T61" s="55"/>
      <c r="U61" s="55"/>
      <c r="V61" s="55"/>
      <c r="W61" s="55"/>
    </row>
    <row r="62" spans="6:23" ht="12">
      <c r="F62" s="55"/>
      <c r="G62" s="55"/>
      <c r="H62" s="55"/>
      <c r="I62" s="55"/>
      <c r="J62" s="55"/>
      <c r="K62" s="55"/>
      <c r="L62" s="55"/>
      <c r="M62" s="55"/>
      <c r="N62" s="55"/>
      <c r="O62" s="55"/>
      <c r="P62" s="55"/>
      <c r="Q62" s="55"/>
      <c r="R62" s="55"/>
      <c r="S62" s="55"/>
      <c r="T62" s="55"/>
      <c r="U62" s="55"/>
      <c r="V62" s="55"/>
      <c r="W62" s="55"/>
    </row>
    <row r="63" spans="6:23" ht="12">
      <c r="F63" s="55"/>
      <c r="G63" s="55"/>
      <c r="H63" s="55"/>
      <c r="I63" s="55"/>
      <c r="J63" s="55"/>
      <c r="K63" s="55"/>
      <c r="L63" s="55"/>
      <c r="M63" s="55"/>
      <c r="N63" s="55"/>
      <c r="O63" s="55"/>
      <c r="P63" s="55"/>
      <c r="Q63" s="55"/>
      <c r="R63" s="55"/>
      <c r="S63" s="55"/>
      <c r="T63" s="55"/>
      <c r="U63" s="55"/>
      <c r="V63" s="55"/>
      <c r="W63" s="55"/>
    </row>
    <row r="64" spans="6:23" ht="12">
      <c r="F64" s="55"/>
      <c r="G64" s="55"/>
      <c r="H64" s="55"/>
      <c r="I64" s="55"/>
      <c r="J64" s="55"/>
      <c r="K64" s="55"/>
      <c r="L64" s="55"/>
      <c r="M64" s="55"/>
      <c r="N64" s="55"/>
      <c r="O64" s="55"/>
      <c r="P64" s="55"/>
      <c r="Q64" s="55"/>
      <c r="R64" s="55"/>
      <c r="S64" s="55"/>
      <c r="T64" s="55"/>
      <c r="U64" s="55"/>
      <c r="V64" s="55"/>
      <c r="W64" s="55"/>
    </row>
    <row r="65" spans="6:23" ht="12">
      <c r="F65" s="55"/>
      <c r="G65" s="55"/>
      <c r="H65" s="55"/>
      <c r="I65" s="55"/>
      <c r="J65" s="55"/>
      <c r="K65" s="55"/>
      <c r="L65" s="55"/>
      <c r="M65" s="55"/>
      <c r="N65" s="55"/>
      <c r="O65" s="55"/>
      <c r="P65" s="55"/>
      <c r="Q65" s="55"/>
      <c r="R65" s="55"/>
      <c r="S65" s="55"/>
      <c r="T65" s="55"/>
      <c r="U65" s="55"/>
      <c r="V65" s="55"/>
      <c r="W65" s="55"/>
    </row>
    <row r="66" spans="6:23" ht="12">
      <c r="F66" s="55"/>
      <c r="G66" s="55"/>
      <c r="H66" s="55"/>
      <c r="I66" s="55"/>
      <c r="J66" s="55"/>
      <c r="K66" s="55"/>
      <c r="L66" s="55"/>
      <c r="M66" s="55"/>
      <c r="N66" s="55"/>
      <c r="O66" s="55"/>
      <c r="P66" s="55"/>
      <c r="Q66" s="55"/>
      <c r="R66" s="55"/>
      <c r="S66" s="55"/>
      <c r="T66" s="55"/>
      <c r="U66" s="55"/>
      <c r="V66" s="55"/>
      <c r="W66" s="55"/>
    </row>
  </sheetData>
  <mergeCells count="8">
    <mergeCell ref="B10:C10"/>
    <mergeCell ref="B11:C11"/>
    <mergeCell ref="B12:C12"/>
    <mergeCell ref="B13:C13"/>
    <mergeCell ref="B4:C4"/>
    <mergeCell ref="B5:C5"/>
    <mergeCell ref="B7:C7"/>
    <mergeCell ref="B8:C8"/>
  </mergeCells>
  <printOptions/>
  <pageMargins left="0.75" right="0.75" top="1" bottom="1" header="0.512" footer="0.51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00390625" defaultRowHeight="13.5"/>
  <cols>
    <col min="1" max="1" width="2.625" style="17" customWidth="1"/>
    <col min="2" max="2" width="12.875" style="17" customWidth="1"/>
    <col min="3" max="9" width="10.625" style="17" customWidth="1"/>
    <col min="10" max="16384" width="9.00390625" style="17" customWidth="1"/>
  </cols>
  <sheetData>
    <row r="1" ht="14.25">
      <c r="B1" s="347" t="s">
        <v>386</v>
      </c>
    </row>
    <row r="2" spans="1:9" ht="12.75" thickBot="1">
      <c r="A2" s="348"/>
      <c r="B2" s="348"/>
      <c r="C2" s="348"/>
      <c r="D2" s="348"/>
      <c r="E2" s="348"/>
      <c r="F2" s="348"/>
      <c r="G2" s="348"/>
      <c r="H2" s="348"/>
      <c r="I2" s="351" t="s">
        <v>763</v>
      </c>
    </row>
    <row r="3" spans="1:9" ht="13.5" customHeight="1" thickTop="1">
      <c r="A3" s="1625" t="s">
        <v>373</v>
      </c>
      <c r="B3" s="1626"/>
      <c r="C3" s="1343" t="s">
        <v>374</v>
      </c>
      <c r="D3" s="1631"/>
      <c r="E3" s="1631"/>
      <c r="F3" s="1631"/>
      <c r="G3" s="1631"/>
      <c r="H3" s="1622" t="s">
        <v>375</v>
      </c>
      <c r="I3" s="1622" t="s">
        <v>376</v>
      </c>
    </row>
    <row r="4" spans="1:9" ht="27.75" customHeight="1">
      <c r="A4" s="1627"/>
      <c r="B4" s="1628"/>
      <c r="C4" s="1100" t="s">
        <v>748</v>
      </c>
      <c r="D4" s="1101" t="s">
        <v>377</v>
      </c>
      <c r="E4" s="1100" t="s">
        <v>378</v>
      </c>
      <c r="F4" s="1101" t="s">
        <v>379</v>
      </c>
      <c r="G4" s="1100" t="s">
        <v>380</v>
      </c>
      <c r="H4" s="1623"/>
      <c r="I4" s="1623"/>
    </row>
    <row r="5" spans="1:9" ht="12.75" customHeight="1">
      <c r="A5" s="1629" t="s">
        <v>381</v>
      </c>
      <c r="B5" s="1630"/>
      <c r="C5" s="1102">
        <v>68</v>
      </c>
      <c r="D5" s="281">
        <v>4</v>
      </c>
      <c r="E5" s="281">
        <v>24</v>
      </c>
      <c r="F5" s="281">
        <v>29</v>
      </c>
      <c r="G5" s="281">
        <v>11</v>
      </c>
      <c r="H5" s="281">
        <v>773</v>
      </c>
      <c r="I5" s="282">
        <v>362</v>
      </c>
    </row>
    <row r="6" spans="1:9" ht="12">
      <c r="A6" s="1315">
        <v>61</v>
      </c>
      <c r="B6" s="1317"/>
      <c r="C6" s="287">
        <f aca="true" t="shared" si="0" ref="C6:I6">SUM(C8:C9)</f>
        <v>68</v>
      </c>
      <c r="D6" s="288">
        <f t="shared" si="0"/>
        <v>4</v>
      </c>
      <c r="E6" s="288">
        <f t="shared" si="0"/>
        <v>24</v>
      </c>
      <c r="F6" s="288">
        <f t="shared" si="0"/>
        <v>30</v>
      </c>
      <c r="G6" s="288">
        <f t="shared" si="0"/>
        <v>10</v>
      </c>
      <c r="H6" s="288">
        <f t="shared" si="0"/>
        <v>774</v>
      </c>
      <c r="I6" s="289">
        <f t="shared" si="0"/>
        <v>367</v>
      </c>
    </row>
    <row r="7" spans="1:9" ht="12">
      <c r="A7" s="1103"/>
      <c r="B7" s="1104"/>
      <c r="C7" s="86"/>
      <c r="D7" s="284"/>
      <c r="E7" s="284"/>
      <c r="F7" s="284"/>
      <c r="G7" s="284"/>
      <c r="H7" s="284"/>
      <c r="I7" s="285"/>
    </row>
    <row r="8" spans="1:9" ht="12">
      <c r="A8" s="1313" t="s">
        <v>749</v>
      </c>
      <c r="B8" s="1624"/>
      <c r="C8" s="287">
        <f aca="true" t="shared" si="1" ref="C8:I8">C12+C13+C14+C18+C24+C25+C26+C29+C38+C46+C41+C49+C57</f>
        <v>53</v>
      </c>
      <c r="D8" s="288">
        <f t="shared" si="1"/>
        <v>4</v>
      </c>
      <c r="E8" s="288">
        <f t="shared" si="1"/>
        <v>13</v>
      </c>
      <c r="F8" s="288">
        <f t="shared" si="1"/>
        <v>28</v>
      </c>
      <c r="G8" s="288">
        <f t="shared" si="1"/>
        <v>8</v>
      </c>
      <c r="H8" s="288">
        <f t="shared" si="1"/>
        <v>608</v>
      </c>
      <c r="I8" s="289">
        <f t="shared" si="1"/>
        <v>286</v>
      </c>
    </row>
    <row r="9" spans="1:9" ht="12">
      <c r="A9" s="1313" t="s">
        <v>808</v>
      </c>
      <c r="B9" s="1624"/>
      <c r="C9" s="287">
        <f aca="true" t="shared" si="2" ref="C9:I9">C15+C16+C19+C20+C21+C22+C27+C30+C31+C32+C33+C34+C35+C36+C47+C39+C42+C43+C44+C50+C51+C52+C53+C54+C55+C58+C59+C60+C61+C62+C63</f>
        <v>15</v>
      </c>
      <c r="D9" s="288">
        <f t="shared" si="2"/>
        <v>0</v>
      </c>
      <c r="E9" s="288">
        <f t="shared" si="2"/>
        <v>11</v>
      </c>
      <c r="F9" s="288">
        <f t="shared" si="2"/>
        <v>2</v>
      </c>
      <c r="G9" s="288">
        <f t="shared" si="2"/>
        <v>2</v>
      </c>
      <c r="H9" s="288">
        <f t="shared" si="2"/>
        <v>166</v>
      </c>
      <c r="I9" s="289">
        <f t="shared" si="2"/>
        <v>81</v>
      </c>
    </row>
    <row r="10" spans="1:9" ht="12.75" customHeight="1">
      <c r="A10" s="39"/>
      <c r="B10" s="30"/>
      <c r="C10" s="341"/>
      <c r="D10" s="342"/>
      <c r="E10" s="342"/>
      <c r="F10" s="342"/>
      <c r="G10" s="342"/>
      <c r="H10" s="342"/>
      <c r="I10" s="90"/>
    </row>
    <row r="11" spans="1:9" ht="12.75" customHeight="1">
      <c r="A11" s="1105" t="s">
        <v>1144</v>
      </c>
      <c r="B11" s="1106"/>
      <c r="C11" s="360">
        <f aca="true" t="shared" si="3" ref="C11:I11">SUM(C12:C16)</f>
        <v>25</v>
      </c>
      <c r="D11" s="77">
        <f t="shared" si="3"/>
        <v>2</v>
      </c>
      <c r="E11" s="77">
        <f t="shared" si="3"/>
        <v>4</v>
      </c>
      <c r="F11" s="77">
        <f t="shared" si="3"/>
        <v>15</v>
      </c>
      <c r="G11" s="77">
        <f t="shared" si="3"/>
        <v>4</v>
      </c>
      <c r="H11" s="77">
        <f t="shared" si="3"/>
        <v>246</v>
      </c>
      <c r="I11" s="79">
        <f t="shared" si="3"/>
        <v>134</v>
      </c>
    </row>
    <row r="12" spans="1:9" ht="12.75" customHeight="1">
      <c r="A12" s="954"/>
      <c r="B12" s="43" t="s">
        <v>686</v>
      </c>
      <c r="C12" s="341">
        <v>16</v>
      </c>
      <c r="D12" s="342">
        <v>2</v>
      </c>
      <c r="E12" s="342">
        <v>2</v>
      </c>
      <c r="F12" s="342">
        <v>10</v>
      </c>
      <c r="G12" s="342">
        <v>2</v>
      </c>
      <c r="H12" s="342">
        <v>186</v>
      </c>
      <c r="I12" s="90">
        <v>104</v>
      </c>
    </row>
    <row r="13" spans="1:9" ht="12.75" customHeight="1">
      <c r="A13" s="954"/>
      <c r="B13" s="43" t="s">
        <v>697</v>
      </c>
      <c r="C13" s="341">
        <v>5</v>
      </c>
      <c r="D13" s="342">
        <v>0</v>
      </c>
      <c r="E13" s="342">
        <v>1</v>
      </c>
      <c r="F13" s="342">
        <v>3</v>
      </c>
      <c r="G13" s="342">
        <v>1</v>
      </c>
      <c r="H13" s="342">
        <v>22</v>
      </c>
      <c r="I13" s="90">
        <v>7</v>
      </c>
    </row>
    <row r="14" spans="1:9" ht="12.75" customHeight="1">
      <c r="A14" s="954"/>
      <c r="B14" s="43" t="s">
        <v>704</v>
      </c>
      <c r="C14" s="341">
        <v>4</v>
      </c>
      <c r="D14" s="342">
        <v>0</v>
      </c>
      <c r="E14" s="342">
        <v>1</v>
      </c>
      <c r="F14" s="342">
        <v>2</v>
      </c>
      <c r="G14" s="342">
        <v>1</v>
      </c>
      <c r="H14" s="342">
        <v>28</v>
      </c>
      <c r="I14" s="90">
        <v>16</v>
      </c>
    </row>
    <row r="15" spans="1:9" ht="12.75" customHeight="1">
      <c r="A15" s="954"/>
      <c r="B15" s="43" t="s">
        <v>711</v>
      </c>
      <c r="C15" s="341">
        <v>0</v>
      </c>
      <c r="D15" s="342">
        <v>0</v>
      </c>
      <c r="E15" s="342">
        <v>0</v>
      </c>
      <c r="F15" s="342">
        <v>0</v>
      </c>
      <c r="G15" s="342">
        <v>0</v>
      </c>
      <c r="H15" s="342">
        <v>6</v>
      </c>
      <c r="I15" s="90">
        <v>4</v>
      </c>
    </row>
    <row r="16" spans="1:9" ht="12.75" customHeight="1">
      <c r="A16" s="954"/>
      <c r="B16" s="43" t="s">
        <v>713</v>
      </c>
      <c r="C16" s="341">
        <v>0</v>
      </c>
      <c r="D16" s="342">
        <v>0</v>
      </c>
      <c r="E16" s="342">
        <v>0</v>
      </c>
      <c r="F16" s="342">
        <v>0</v>
      </c>
      <c r="G16" s="342">
        <v>0</v>
      </c>
      <c r="H16" s="342">
        <v>4</v>
      </c>
      <c r="I16" s="90">
        <v>3</v>
      </c>
    </row>
    <row r="17" spans="1:9" ht="12.75" customHeight="1">
      <c r="A17" s="1105" t="s">
        <v>1145</v>
      </c>
      <c r="B17" s="607"/>
      <c r="C17" s="360">
        <f aca="true" t="shared" si="4" ref="C17:I17">SUM(C18:C22)</f>
        <v>8</v>
      </c>
      <c r="D17" s="77">
        <f t="shared" si="4"/>
        <v>0</v>
      </c>
      <c r="E17" s="77">
        <f t="shared" si="4"/>
        <v>4</v>
      </c>
      <c r="F17" s="77">
        <f t="shared" si="4"/>
        <v>2</v>
      </c>
      <c r="G17" s="77">
        <f t="shared" si="4"/>
        <v>2</v>
      </c>
      <c r="H17" s="77">
        <f t="shared" si="4"/>
        <v>56</v>
      </c>
      <c r="I17" s="79">
        <f t="shared" si="4"/>
        <v>29</v>
      </c>
    </row>
    <row r="18" spans="1:9" ht="12.75" customHeight="1">
      <c r="A18" s="954"/>
      <c r="B18" s="43" t="s">
        <v>695</v>
      </c>
      <c r="C18" s="341">
        <v>3</v>
      </c>
      <c r="D18" s="342">
        <v>0</v>
      </c>
      <c r="E18" s="342">
        <v>1</v>
      </c>
      <c r="F18" s="342">
        <v>1</v>
      </c>
      <c r="G18" s="342">
        <v>1</v>
      </c>
      <c r="H18" s="342">
        <v>25</v>
      </c>
      <c r="I18" s="90">
        <v>15</v>
      </c>
    </row>
    <row r="19" spans="1:9" ht="12.75" customHeight="1">
      <c r="A19" s="954"/>
      <c r="B19" s="43" t="s">
        <v>716</v>
      </c>
      <c r="C19" s="341">
        <v>2</v>
      </c>
      <c r="D19" s="342">
        <v>0</v>
      </c>
      <c r="E19" s="342">
        <v>1</v>
      </c>
      <c r="F19" s="342">
        <v>0</v>
      </c>
      <c r="G19" s="342">
        <v>1</v>
      </c>
      <c r="H19" s="342">
        <v>15</v>
      </c>
      <c r="I19" s="90">
        <v>6</v>
      </c>
    </row>
    <row r="20" spans="1:9" ht="12.75" customHeight="1">
      <c r="A20" s="954"/>
      <c r="B20" s="43" t="s">
        <v>718</v>
      </c>
      <c r="C20" s="341">
        <v>1</v>
      </c>
      <c r="D20" s="342">
        <v>0</v>
      </c>
      <c r="E20" s="342">
        <v>1</v>
      </c>
      <c r="F20" s="342">
        <v>0</v>
      </c>
      <c r="G20" s="342">
        <v>0</v>
      </c>
      <c r="H20" s="342">
        <v>7</v>
      </c>
      <c r="I20" s="90">
        <v>3</v>
      </c>
    </row>
    <row r="21" spans="1:9" ht="12.75" customHeight="1">
      <c r="A21" s="954"/>
      <c r="B21" s="43" t="s">
        <v>719</v>
      </c>
      <c r="C21" s="341">
        <v>1</v>
      </c>
      <c r="D21" s="342">
        <v>0</v>
      </c>
      <c r="E21" s="342">
        <v>1</v>
      </c>
      <c r="F21" s="342">
        <v>0</v>
      </c>
      <c r="G21" s="342">
        <v>0</v>
      </c>
      <c r="H21" s="342">
        <v>6</v>
      </c>
      <c r="I21" s="90">
        <v>2</v>
      </c>
    </row>
    <row r="22" spans="1:9" ht="12.75" customHeight="1">
      <c r="A22" s="954"/>
      <c r="B22" s="43" t="s">
        <v>670</v>
      </c>
      <c r="C22" s="341">
        <v>1</v>
      </c>
      <c r="D22" s="342">
        <v>0</v>
      </c>
      <c r="E22" s="342">
        <v>0</v>
      </c>
      <c r="F22" s="342">
        <v>1</v>
      </c>
      <c r="G22" s="342">
        <v>0</v>
      </c>
      <c r="H22" s="342">
        <v>3</v>
      </c>
      <c r="I22" s="90">
        <v>3</v>
      </c>
    </row>
    <row r="23" spans="1:9" ht="12.75" customHeight="1">
      <c r="A23" s="1105" t="s">
        <v>1151</v>
      </c>
      <c r="B23" s="607"/>
      <c r="C23" s="360">
        <f aca="true" t="shared" si="5" ref="C23:I23">SUM(C24:C27)</f>
        <v>3</v>
      </c>
      <c r="D23" s="77">
        <f t="shared" si="5"/>
        <v>0</v>
      </c>
      <c r="E23" s="77">
        <f t="shared" si="5"/>
        <v>1</v>
      </c>
      <c r="F23" s="77">
        <f t="shared" si="5"/>
        <v>0</v>
      </c>
      <c r="G23" s="77">
        <f t="shared" si="5"/>
        <v>2</v>
      </c>
      <c r="H23" s="77">
        <f t="shared" si="5"/>
        <v>51</v>
      </c>
      <c r="I23" s="79">
        <f t="shared" si="5"/>
        <v>26</v>
      </c>
    </row>
    <row r="24" spans="1:9" ht="12.75" customHeight="1">
      <c r="A24" s="954"/>
      <c r="B24" s="43" t="s">
        <v>699</v>
      </c>
      <c r="C24" s="341">
        <v>0</v>
      </c>
      <c r="D24" s="342">
        <v>0</v>
      </c>
      <c r="E24" s="342">
        <v>0</v>
      </c>
      <c r="F24" s="342">
        <v>0</v>
      </c>
      <c r="G24" s="342">
        <v>0</v>
      </c>
      <c r="H24" s="342">
        <v>17</v>
      </c>
      <c r="I24" s="90">
        <v>9</v>
      </c>
    </row>
    <row r="25" spans="1:9" ht="12.75" customHeight="1">
      <c r="A25" s="954"/>
      <c r="B25" s="43" t="s">
        <v>382</v>
      </c>
      <c r="C25" s="341">
        <v>1</v>
      </c>
      <c r="D25" s="342">
        <v>0</v>
      </c>
      <c r="E25" s="342">
        <v>1</v>
      </c>
      <c r="F25" s="342">
        <v>0</v>
      </c>
      <c r="G25" s="342">
        <v>0</v>
      </c>
      <c r="H25" s="342">
        <v>18</v>
      </c>
      <c r="I25" s="90">
        <v>10</v>
      </c>
    </row>
    <row r="26" spans="1:9" ht="12.75" customHeight="1">
      <c r="A26" s="39"/>
      <c r="B26" s="43" t="s">
        <v>708</v>
      </c>
      <c r="C26" s="341">
        <v>1</v>
      </c>
      <c r="D26" s="342">
        <v>0</v>
      </c>
      <c r="E26" s="342">
        <v>0</v>
      </c>
      <c r="F26" s="342">
        <v>0</v>
      </c>
      <c r="G26" s="342">
        <v>1</v>
      </c>
      <c r="H26" s="342">
        <v>12</v>
      </c>
      <c r="I26" s="90">
        <v>5</v>
      </c>
    </row>
    <row r="27" spans="1:9" ht="12.75" customHeight="1">
      <c r="A27" s="954"/>
      <c r="B27" s="43" t="s">
        <v>671</v>
      </c>
      <c r="C27" s="341">
        <v>1</v>
      </c>
      <c r="D27" s="342">
        <v>0</v>
      </c>
      <c r="E27" s="342">
        <v>0</v>
      </c>
      <c r="F27" s="342">
        <v>0</v>
      </c>
      <c r="G27" s="342">
        <v>1</v>
      </c>
      <c r="H27" s="342">
        <v>4</v>
      </c>
      <c r="I27" s="90">
        <v>2</v>
      </c>
    </row>
    <row r="28" spans="1:9" ht="12.75" customHeight="1">
      <c r="A28" s="1105" t="s">
        <v>1153</v>
      </c>
      <c r="B28" s="607"/>
      <c r="C28" s="360">
        <f aca="true" t="shared" si="6" ref="C28:I28">SUM(C29:C36)</f>
        <v>7</v>
      </c>
      <c r="D28" s="77">
        <f t="shared" si="6"/>
        <v>0</v>
      </c>
      <c r="E28" s="77">
        <f t="shared" si="6"/>
        <v>4</v>
      </c>
      <c r="F28" s="77">
        <f t="shared" si="6"/>
        <v>1</v>
      </c>
      <c r="G28" s="77">
        <f t="shared" si="6"/>
        <v>2</v>
      </c>
      <c r="H28" s="77">
        <f t="shared" si="6"/>
        <v>49</v>
      </c>
      <c r="I28" s="79">
        <f t="shared" si="6"/>
        <v>20</v>
      </c>
    </row>
    <row r="29" spans="1:9" ht="12.75" customHeight="1">
      <c r="A29" s="954"/>
      <c r="B29" s="43" t="s">
        <v>694</v>
      </c>
      <c r="C29" s="341">
        <v>4</v>
      </c>
      <c r="D29" s="342">
        <v>0</v>
      </c>
      <c r="E29" s="342">
        <v>1</v>
      </c>
      <c r="F29" s="342">
        <v>1</v>
      </c>
      <c r="G29" s="342">
        <v>2</v>
      </c>
      <c r="H29" s="342">
        <v>28</v>
      </c>
      <c r="I29" s="90">
        <v>14</v>
      </c>
    </row>
    <row r="30" spans="1:9" ht="12.75" customHeight="1">
      <c r="A30" s="954"/>
      <c r="B30" s="43" t="s">
        <v>673</v>
      </c>
      <c r="C30" s="341">
        <v>1</v>
      </c>
      <c r="D30" s="342">
        <v>0</v>
      </c>
      <c r="E30" s="342">
        <v>1</v>
      </c>
      <c r="F30" s="342">
        <v>0</v>
      </c>
      <c r="G30" s="342">
        <v>0</v>
      </c>
      <c r="H30" s="342">
        <v>0</v>
      </c>
      <c r="I30" s="90">
        <v>1</v>
      </c>
    </row>
    <row r="31" spans="1:9" ht="12.75" customHeight="1">
      <c r="A31" s="954"/>
      <c r="B31" s="43" t="s">
        <v>675</v>
      </c>
      <c r="C31" s="341">
        <v>1</v>
      </c>
      <c r="D31" s="342">
        <v>0</v>
      </c>
      <c r="E31" s="342">
        <v>1</v>
      </c>
      <c r="F31" s="342">
        <v>0</v>
      </c>
      <c r="G31" s="342">
        <v>0</v>
      </c>
      <c r="H31" s="342">
        <v>4</v>
      </c>
      <c r="I31" s="90">
        <v>1</v>
      </c>
    </row>
    <row r="32" spans="1:9" ht="12.75" customHeight="1">
      <c r="A32" s="954"/>
      <c r="B32" s="43" t="s">
        <v>676</v>
      </c>
      <c r="C32" s="341">
        <v>0</v>
      </c>
      <c r="D32" s="342">
        <v>0</v>
      </c>
      <c r="E32" s="342">
        <v>0</v>
      </c>
      <c r="F32" s="342">
        <v>0</v>
      </c>
      <c r="G32" s="342">
        <v>0</v>
      </c>
      <c r="H32" s="342">
        <v>5</v>
      </c>
      <c r="I32" s="90">
        <v>0</v>
      </c>
    </row>
    <row r="33" spans="1:9" ht="12.75" customHeight="1">
      <c r="A33" s="954"/>
      <c r="B33" s="43" t="s">
        <v>677</v>
      </c>
      <c r="C33" s="341">
        <v>1</v>
      </c>
      <c r="D33" s="342">
        <v>0</v>
      </c>
      <c r="E33" s="342">
        <v>1</v>
      </c>
      <c r="F33" s="342">
        <v>0</v>
      </c>
      <c r="G33" s="342">
        <v>0</v>
      </c>
      <c r="H33" s="342">
        <v>5</v>
      </c>
      <c r="I33" s="90">
        <v>2</v>
      </c>
    </row>
    <row r="34" spans="1:9" ht="12.75" customHeight="1">
      <c r="A34" s="954"/>
      <c r="B34" s="43" t="s">
        <v>679</v>
      </c>
      <c r="C34" s="341">
        <v>0</v>
      </c>
      <c r="D34" s="342">
        <v>0</v>
      </c>
      <c r="E34" s="342">
        <v>0</v>
      </c>
      <c r="F34" s="342">
        <v>0</v>
      </c>
      <c r="G34" s="342">
        <v>0</v>
      </c>
      <c r="H34" s="342">
        <v>2</v>
      </c>
      <c r="I34" s="90">
        <v>1</v>
      </c>
    </row>
    <row r="35" spans="1:9" ht="12.75" customHeight="1">
      <c r="A35" s="39"/>
      <c r="B35" s="43" t="s">
        <v>681</v>
      </c>
      <c r="C35" s="341">
        <v>0</v>
      </c>
      <c r="D35" s="342">
        <v>0</v>
      </c>
      <c r="E35" s="342">
        <v>0</v>
      </c>
      <c r="F35" s="342">
        <v>0</v>
      </c>
      <c r="G35" s="342">
        <v>0</v>
      </c>
      <c r="H35" s="342">
        <v>1</v>
      </c>
      <c r="I35" s="90">
        <v>0</v>
      </c>
    </row>
    <row r="36" spans="1:9" ht="12.75" customHeight="1">
      <c r="A36" s="954"/>
      <c r="B36" s="43" t="s">
        <v>683</v>
      </c>
      <c r="C36" s="341">
        <v>0</v>
      </c>
      <c r="D36" s="342">
        <v>0</v>
      </c>
      <c r="E36" s="342">
        <v>0</v>
      </c>
      <c r="F36" s="342">
        <v>0</v>
      </c>
      <c r="G36" s="342">
        <v>0</v>
      </c>
      <c r="H36" s="342">
        <v>4</v>
      </c>
      <c r="I36" s="90">
        <v>1</v>
      </c>
    </row>
    <row r="37" spans="1:9" ht="12.75" customHeight="1">
      <c r="A37" s="1105" t="s">
        <v>1154</v>
      </c>
      <c r="B37" s="607"/>
      <c r="C37" s="360">
        <f aca="true" t="shared" si="7" ref="C37:I37">SUM(C38:C39)</f>
        <v>5</v>
      </c>
      <c r="D37" s="77">
        <f t="shared" si="7"/>
        <v>1</v>
      </c>
      <c r="E37" s="77">
        <f t="shared" si="7"/>
        <v>2</v>
      </c>
      <c r="F37" s="77">
        <f t="shared" si="7"/>
        <v>2</v>
      </c>
      <c r="G37" s="77">
        <f t="shared" si="7"/>
        <v>0</v>
      </c>
      <c r="H37" s="77">
        <f t="shared" si="7"/>
        <v>67</v>
      </c>
      <c r="I37" s="79">
        <f t="shared" si="7"/>
        <v>38</v>
      </c>
    </row>
    <row r="38" spans="1:9" ht="12.75" customHeight="1">
      <c r="A38" s="954"/>
      <c r="B38" s="43" t="s">
        <v>688</v>
      </c>
      <c r="C38" s="341">
        <v>4</v>
      </c>
      <c r="D38" s="342">
        <v>1</v>
      </c>
      <c r="E38" s="342">
        <v>1</v>
      </c>
      <c r="F38" s="342">
        <v>2</v>
      </c>
      <c r="G38" s="342">
        <v>0</v>
      </c>
      <c r="H38" s="342">
        <v>57</v>
      </c>
      <c r="I38" s="90">
        <v>32</v>
      </c>
    </row>
    <row r="39" spans="1:9" ht="12.75" customHeight="1">
      <c r="A39" s="954"/>
      <c r="B39" s="43" t="s">
        <v>687</v>
      </c>
      <c r="C39" s="341">
        <v>1</v>
      </c>
      <c r="D39" s="342">
        <v>0</v>
      </c>
      <c r="E39" s="342">
        <v>1</v>
      </c>
      <c r="F39" s="342">
        <v>0</v>
      </c>
      <c r="G39" s="342">
        <v>0</v>
      </c>
      <c r="H39" s="342">
        <v>10</v>
      </c>
      <c r="I39" s="90">
        <v>6</v>
      </c>
    </row>
    <row r="40" spans="1:9" ht="12.75" customHeight="1">
      <c r="A40" s="1105" t="s">
        <v>1156</v>
      </c>
      <c r="B40" s="607"/>
      <c r="C40" s="360">
        <f aca="true" t="shared" si="8" ref="C40:I40">SUM(C41:C44)</f>
        <v>3</v>
      </c>
      <c r="D40" s="77">
        <f t="shared" si="8"/>
        <v>0</v>
      </c>
      <c r="E40" s="77">
        <f t="shared" si="8"/>
        <v>3</v>
      </c>
      <c r="F40" s="77">
        <f t="shared" si="8"/>
        <v>0</v>
      </c>
      <c r="G40" s="77">
        <f t="shared" si="8"/>
        <v>0</v>
      </c>
      <c r="H40" s="77">
        <f t="shared" si="8"/>
        <v>40</v>
      </c>
      <c r="I40" s="79">
        <f t="shared" si="8"/>
        <v>17</v>
      </c>
    </row>
    <row r="41" spans="1:9" ht="12.75" customHeight="1">
      <c r="A41" s="954"/>
      <c r="B41" s="43" t="s">
        <v>702</v>
      </c>
      <c r="C41" s="341">
        <v>1</v>
      </c>
      <c r="D41" s="342">
        <v>0</v>
      </c>
      <c r="E41" s="342">
        <v>1</v>
      </c>
      <c r="F41" s="342">
        <v>0</v>
      </c>
      <c r="G41" s="342">
        <v>0</v>
      </c>
      <c r="H41" s="342">
        <v>22</v>
      </c>
      <c r="I41" s="90">
        <v>10</v>
      </c>
    </row>
    <row r="42" spans="1:9" ht="12.75" customHeight="1">
      <c r="A42" s="39"/>
      <c r="B42" s="43" t="s">
        <v>690</v>
      </c>
      <c r="C42" s="341">
        <v>1</v>
      </c>
      <c r="D42" s="342">
        <v>0</v>
      </c>
      <c r="E42" s="342">
        <v>1</v>
      </c>
      <c r="F42" s="342">
        <v>0</v>
      </c>
      <c r="G42" s="342">
        <v>0</v>
      </c>
      <c r="H42" s="342">
        <v>7</v>
      </c>
      <c r="I42" s="90">
        <v>3</v>
      </c>
    </row>
    <row r="43" spans="1:9" ht="12.75" customHeight="1">
      <c r="A43" s="954"/>
      <c r="B43" s="43" t="s">
        <v>692</v>
      </c>
      <c r="C43" s="341">
        <v>1</v>
      </c>
      <c r="D43" s="342">
        <v>0</v>
      </c>
      <c r="E43" s="342">
        <v>1</v>
      </c>
      <c r="F43" s="342">
        <v>0</v>
      </c>
      <c r="G43" s="342">
        <v>0</v>
      </c>
      <c r="H43" s="342">
        <v>6</v>
      </c>
      <c r="I43" s="90">
        <v>3</v>
      </c>
    </row>
    <row r="44" spans="1:9" ht="12.75" customHeight="1">
      <c r="A44" s="954"/>
      <c r="B44" s="43" t="s">
        <v>693</v>
      </c>
      <c r="C44" s="341">
        <v>0</v>
      </c>
      <c r="D44" s="342">
        <v>0</v>
      </c>
      <c r="E44" s="342">
        <v>0</v>
      </c>
      <c r="F44" s="342">
        <v>0</v>
      </c>
      <c r="G44" s="342">
        <v>0</v>
      </c>
      <c r="H44" s="342">
        <v>5</v>
      </c>
      <c r="I44" s="90">
        <v>1</v>
      </c>
    </row>
    <row r="45" spans="1:9" ht="12.75" customHeight="1">
      <c r="A45" s="1620" t="s">
        <v>1155</v>
      </c>
      <c r="B45" s="1621"/>
      <c r="C45" s="360">
        <f aca="true" t="shared" si="9" ref="C45:I45">SUM(C46:C47)</f>
        <v>3</v>
      </c>
      <c r="D45" s="77">
        <f t="shared" si="9"/>
        <v>0</v>
      </c>
      <c r="E45" s="77">
        <f t="shared" si="9"/>
        <v>2</v>
      </c>
      <c r="F45" s="77">
        <f t="shared" si="9"/>
        <v>1</v>
      </c>
      <c r="G45" s="77">
        <f t="shared" si="9"/>
        <v>0</v>
      </c>
      <c r="H45" s="77">
        <f t="shared" si="9"/>
        <v>47</v>
      </c>
      <c r="I45" s="79">
        <f t="shared" si="9"/>
        <v>18</v>
      </c>
    </row>
    <row r="46" spans="1:9" ht="12.75" customHeight="1">
      <c r="A46" s="954"/>
      <c r="B46" s="43" t="s">
        <v>709</v>
      </c>
      <c r="C46" s="341">
        <v>2</v>
      </c>
      <c r="D46" s="342">
        <v>0</v>
      </c>
      <c r="E46" s="342">
        <v>1</v>
      </c>
      <c r="F46" s="342">
        <v>1</v>
      </c>
      <c r="G46" s="342">
        <v>0</v>
      </c>
      <c r="H46" s="342">
        <v>33</v>
      </c>
      <c r="I46" s="90">
        <v>10</v>
      </c>
    </row>
    <row r="47" spans="1:9" ht="12.75" customHeight="1">
      <c r="A47" s="954"/>
      <c r="B47" s="43" t="s">
        <v>685</v>
      </c>
      <c r="C47" s="341">
        <v>1</v>
      </c>
      <c r="D47" s="342">
        <v>0</v>
      </c>
      <c r="E47" s="342">
        <v>1</v>
      </c>
      <c r="F47" s="342">
        <v>0</v>
      </c>
      <c r="G47" s="342">
        <v>0</v>
      </c>
      <c r="H47" s="342">
        <v>14</v>
      </c>
      <c r="I47" s="90">
        <v>8</v>
      </c>
    </row>
    <row r="48" spans="1:9" ht="12.75" customHeight="1">
      <c r="A48" s="1105" t="s">
        <v>383</v>
      </c>
      <c r="B48" s="607"/>
      <c r="C48" s="360">
        <f aca="true" t="shared" si="10" ref="C48:I48">SUM(C49:C55)</f>
        <v>8</v>
      </c>
      <c r="D48" s="77">
        <f t="shared" si="10"/>
        <v>1</v>
      </c>
      <c r="E48" s="77">
        <f t="shared" si="10"/>
        <v>2</v>
      </c>
      <c r="F48" s="77">
        <f t="shared" si="10"/>
        <v>5</v>
      </c>
      <c r="G48" s="77">
        <f t="shared" si="10"/>
        <v>0</v>
      </c>
      <c r="H48" s="77">
        <f t="shared" si="10"/>
        <v>108</v>
      </c>
      <c r="I48" s="79">
        <f t="shared" si="10"/>
        <v>34</v>
      </c>
    </row>
    <row r="49" spans="1:9" ht="12.75" customHeight="1">
      <c r="A49" s="954"/>
      <c r="B49" s="43" t="s">
        <v>689</v>
      </c>
      <c r="C49" s="341">
        <v>8</v>
      </c>
      <c r="D49" s="342">
        <v>1</v>
      </c>
      <c r="E49" s="342">
        <v>2</v>
      </c>
      <c r="F49" s="342">
        <v>5</v>
      </c>
      <c r="G49" s="342">
        <v>0</v>
      </c>
      <c r="H49" s="342">
        <v>77</v>
      </c>
      <c r="I49" s="90">
        <v>23</v>
      </c>
    </row>
    <row r="50" spans="1:9" ht="12.75" customHeight="1">
      <c r="A50" s="954"/>
      <c r="B50" s="43" t="s">
        <v>700</v>
      </c>
      <c r="C50" s="341">
        <v>0</v>
      </c>
      <c r="D50" s="342">
        <v>0</v>
      </c>
      <c r="E50" s="342">
        <v>0</v>
      </c>
      <c r="F50" s="342">
        <v>0</v>
      </c>
      <c r="G50" s="342">
        <v>0</v>
      </c>
      <c r="H50" s="342">
        <v>5</v>
      </c>
      <c r="I50" s="90">
        <v>3</v>
      </c>
    </row>
    <row r="51" spans="1:9" ht="12.75" customHeight="1">
      <c r="A51" s="954"/>
      <c r="B51" s="43" t="s">
        <v>701</v>
      </c>
      <c r="C51" s="341">
        <v>0</v>
      </c>
      <c r="D51" s="342">
        <v>0</v>
      </c>
      <c r="E51" s="342">
        <v>0</v>
      </c>
      <c r="F51" s="342">
        <v>0</v>
      </c>
      <c r="G51" s="342">
        <v>0</v>
      </c>
      <c r="H51" s="342">
        <v>5</v>
      </c>
      <c r="I51" s="90">
        <v>2</v>
      </c>
    </row>
    <row r="52" spans="1:9" ht="12.75" customHeight="1">
      <c r="A52" s="954"/>
      <c r="B52" s="43" t="s">
        <v>703</v>
      </c>
      <c r="C52" s="341">
        <v>0</v>
      </c>
      <c r="D52" s="342">
        <v>0</v>
      </c>
      <c r="E52" s="342">
        <v>0</v>
      </c>
      <c r="F52" s="342">
        <v>0</v>
      </c>
      <c r="G52" s="342">
        <v>0</v>
      </c>
      <c r="H52" s="342">
        <v>5</v>
      </c>
      <c r="I52" s="90">
        <v>1</v>
      </c>
    </row>
    <row r="53" spans="1:9" ht="12.75" customHeight="1">
      <c r="A53" s="954"/>
      <c r="B53" s="43" t="s">
        <v>705</v>
      </c>
      <c r="C53" s="341">
        <v>0</v>
      </c>
      <c r="D53" s="342">
        <v>0</v>
      </c>
      <c r="E53" s="342">
        <v>0</v>
      </c>
      <c r="F53" s="342">
        <v>0</v>
      </c>
      <c r="G53" s="342">
        <v>0</v>
      </c>
      <c r="H53" s="342">
        <v>2</v>
      </c>
      <c r="I53" s="90">
        <v>2</v>
      </c>
    </row>
    <row r="54" spans="1:9" ht="12.75" customHeight="1">
      <c r="A54" s="954"/>
      <c r="B54" s="43" t="s">
        <v>707</v>
      </c>
      <c r="C54" s="341">
        <v>0</v>
      </c>
      <c r="D54" s="342">
        <v>0</v>
      </c>
      <c r="E54" s="342">
        <v>0</v>
      </c>
      <c r="F54" s="342">
        <v>0</v>
      </c>
      <c r="G54" s="342">
        <v>0</v>
      </c>
      <c r="H54" s="342">
        <v>6</v>
      </c>
      <c r="I54" s="90">
        <v>1</v>
      </c>
    </row>
    <row r="55" spans="1:9" ht="12.75" customHeight="1">
      <c r="A55" s="954"/>
      <c r="B55" s="43" t="s">
        <v>710</v>
      </c>
      <c r="C55" s="341">
        <v>0</v>
      </c>
      <c r="D55" s="342">
        <v>0</v>
      </c>
      <c r="E55" s="342">
        <v>0</v>
      </c>
      <c r="F55" s="342">
        <v>0</v>
      </c>
      <c r="G55" s="342">
        <v>0</v>
      </c>
      <c r="H55" s="342">
        <v>8</v>
      </c>
      <c r="I55" s="90">
        <v>2</v>
      </c>
    </row>
    <row r="56" spans="1:9" ht="12.75" customHeight="1">
      <c r="A56" s="1105" t="s">
        <v>1158</v>
      </c>
      <c r="B56" s="75"/>
      <c r="C56" s="360">
        <f aca="true" t="shared" si="11" ref="C56:I56">SUM(C57:C63)</f>
        <v>6</v>
      </c>
      <c r="D56" s="77">
        <f t="shared" si="11"/>
        <v>0</v>
      </c>
      <c r="E56" s="77">
        <f t="shared" si="11"/>
        <v>2</v>
      </c>
      <c r="F56" s="77">
        <f t="shared" si="11"/>
        <v>4</v>
      </c>
      <c r="G56" s="77">
        <f t="shared" si="11"/>
        <v>0</v>
      </c>
      <c r="H56" s="77">
        <f t="shared" si="11"/>
        <v>110</v>
      </c>
      <c r="I56" s="79">
        <f t="shared" si="11"/>
        <v>51</v>
      </c>
    </row>
    <row r="57" spans="1:9" ht="12.75" customHeight="1">
      <c r="A57" s="954"/>
      <c r="B57" s="43" t="s">
        <v>691</v>
      </c>
      <c r="C57" s="341">
        <v>4</v>
      </c>
      <c r="D57" s="342">
        <v>0</v>
      </c>
      <c r="E57" s="342">
        <v>1</v>
      </c>
      <c r="F57" s="342">
        <v>3</v>
      </c>
      <c r="G57" s="342">
        <v>0</v>
      </c>
      <c r="H57" s="342">
        <v>83</v>
      </c>
      <c r="I57" s="90">
        <v>31</v>
      </c>
    </row>
    <row r="58" spans="1:9" ht="12.75" customHeight="1">
      <c r="A58" s="954"/>
      <c r="B58" s="43" t="s">
        <v>696</v>
      </c>
      <c r="C58" s="341">
        <v>0</v>
      </c>
      <c r="D58" s="342">
        <v>0</v>
      </c>
      <c r="E58" s="342">
        <v>0</v>
      </c>
      <c r="F58" s="342">
        <v>0</v>
      </c>
      <c r="G58" s="342">
        <v>0</v>
      </c>
      <c r="H58" s="342">
        <v>5</v>
      </c>
      <c r="I58" s="90">
        <v>4</v>
      </c>
    </row>
    <row r="59" spans="1:9" ht="12.75" customHeight="1">
      <c r="A59" s="954"/>
      <c r="B59" s="43" t="s">
        <v>698</v>
      </c>
      <c r="C59" s="341">
        <v>0</v>
      </c>
      <c r="D59" s="342">
        <v>0</v>
      </c>
      <c r="E59" s="342">
        <v>0</v>
      </c>
      <c r="F59" s="342">
        <v>0</v>
      </c>
      <c r="G59" s="342">
        <v>0</v>
      </c>
      <c r="H59" s="342">
        <v>5</v>
      </c>
      <c r="I59" s="90">
        <v>4</v>
      </c>
    </row>
    <row r="60" spans="1:9" ht="12.75" customHeight="1">
      <c r="A60" s="954"/>
      <c r="B60" s="43" t="s">
        <v>712</v>
      </c>
      <c r="C60" s="341">
        <v>1</v>
      </c>
      <c r="D60" s="342">
        <v>0</v>
      </c>
      <c r="E60" s="342">
        <v>0</v>
      </c>
      <c r="F60" s="342">
        <v>1</v>
      </c>
      <c r="G60" s="342">
        <v>0</v>
      </c>
      <c r="H60" s="342">
        <v>9</v>
      </c>
      <c r="I60" s="90">
        <v>4</v>
      </c>
    </row>
    <row r="61" spans="1:9" ht="12.75" customHeight="1">
      <c r="A61" s="954"/>
      <c r="B61" s="43" t="s">
        <v>714</v>
      </c>
      <c r="C61" s="341">
        <v>1</v>
      </c>
      <c r="D61" s="342">
        <v>0</v>
      </c>
      <c r="E61" s="342">
        <v>1</v>
      </c>
      <c r="F61" s="342">
        <v>0</v>
      </c>
      <c r="G61" s="342">
        <v>0</v>
      </c>
      <c r="H61" s="342">
        <v>3</v>
      </c>
      <c r="I61" s="90">
        <v>2</v>
      </c>
    </row>
    <row r="62" spans="1:9" ht="12">
      <c r="A62" s="954"/>
      <c r="B62" s="43" t="s">
        <v>715</v>
      </c>
      <c r="C62" s="341">
        <v>0</v>
      </c>
      <c r="D62" s="342">
        <v>0</v>
      </c>
      <c r="E62" s="342">
        <v>0</v>
      </c>
      <c r="F62" s="342">
        <v>0</v>
      </c>
      <c r="G62" s="342">
        <v>0</v>
      </c>
      <c r="H62" s="342">
        <v>2</v>
      </c>
      <c r="I62" s="90">
        <v>3</v>
      </c>
    </row>
    <row r="63" spans="1:9" ht="12.75" customHeight="1">
      <c r="A63" s="1094"/>
      <c r="B63" s="45" t="s">
        <v>717</v>
      </c>
      <c r="C63" s="344">
        <v>0</v>
      </c>
      <c r="D63" s="345">
        <v>0</v>
      </c>
      <c r="E63" s="345">
        <v>0</v>
      </c>
      <c r="F63" s="345">
        <v>0</v>
      </c>
      <c r="G63" s="345">
        <v>0</v>
      </c>
      <c r="H63" s="345">
        <v>3</v>
      </c>
      <c r="I63" s="95">
        <v>3</v>
      </c>
    </row>
    <row r="64" ht="12">
      <c r="A64" s="886" t="s">
        <v>384</v>
      </c>
    </row>
    <row r="65" ht="12">
      <c r="A65" s="886" t="s">
        <v>385</v>
      </c>
    </row>
  </sheetData>
  <mergeCells count="9">
    <mergeCell ref="A45:B45"/>
    <mergeCell ref="A6:B6"/>
    <mergeCell ref="I3:I4"/>
    <mergeCell ref="A8:B8"/>
    <mergeCell ref="A9:B9"/>
    <mergeCell ref="A3:B4"/>
    <mergeCell ref="A5:B5"/>
    <mergeCell ref="C3:G3"/>
    <mergeCell ref="H3:H4"/>
  </mergeCells>
  <printOptions/>
  <pageMargins left="0.75" right="0.75" top="1" bottom="1" header="0.512" footer="0.512"/>
  <pageSetup orientation="portrait" paperSize="9"/>
</worksheet>
</file>

<file path=xl/worksheets/sheet31.xml><?xml version="1.0" encoding="utf-8"?>
<worksheet xmlns="http://schemas.openxmlformats.org/spreadsheetml/2006/main" xmlns:r="http://schemas.openxmlformats.org/officeDocument/2006/relationships">
  <dimension ref="A2:L71"/>
  <sheetViews>
    <sheetView workbookViewId="0" topLeftCell="A1">
      <selection activeCell="A1" sqref="A1"/>
    </sheetView>
  </sheetViews>
  <sheetFormatPr defaultColWidth="9.00390625" defaultRowHeight="13.5"/>
  <cols>
    <col min="1" max="2" width="2.625" style="694" customWidth="1"/>
    <col min="3" max="3" width="20.625" style="694" customWidth="1"/>
    <col min="4" max="12" width="8.125" style="694" customWidth="1"/>
    <col min="13" max="16384" width="9.00390625" style="694" customWidth="1"/>
  </cols>
  <sheetData>
    <row r="2" ht="14.25">
      <c r="B2" s="1107" t="s">
        <v>435</v>
      </c>
    </row>
    <row r="3" spans="2:12" ht="14.25" thickBot="1">
      <c r="B3" s="1108"/>
      <c r="C3" s="697"/>
      <c r="D3" s="697"/>
      <c r="E3" s="697"/>
      <c r="F3" s="697"/>
      <c r="G3" s="697"/>
      <c r="H3" s="697"/>
      <c r="I3" s="697"/>
      <c r="J3" s="697"/>
      <c r="K3" s="697"/>
      <c r="L3" s="940" t="s">
        <v>403</v>
      </c>
    </row>
    <row r="4" spans="1:12" s="1113" customFormat="1" ht="15" customHeight="1" thickTop="1">
      <c r="A4" s="89"/>
      <c r="B4" s="105"/>
      <c r="C4" s="1109" t="s">
        <v>404</v>
      </c>
      <c r="D4" s="1110" t="s">
        <v>405</v>
      </c>
      <c r="E4" s="1110"/>
      <c r="F4" s="1110"/>
      <c r="G4" s="1110" t="s">
        <v>406</v>
      </c>
      <c r="H4" s="1110"/>
      <c r="I4" s="1110"/>
      <c r="J4" s="1111" t="s">
        <v>407</v>
      </c>
      <c r="K4" s="1111"/>
      <c r="L4" s="1112"/>
    </row>
    <row r="5" spans="1:12" s="1113" customFormat="1" ht="15" customHeight="1">
      <c r="A5" s="89"/>
      <c r="B5" s="1114"/>
      <c r="C5" s="1115" t="s">
        <v>408</v>
      </c>
      <c r="D5" s="1116" t="s">
        <v>409</v>
      </c>
      <c r="E5" s="1116" t="s">
        <v>387</v>
      </c>
      <c r="F5" s="1116" t="s">
        <v>388</v>
      </c>
      <c r="G5" s="1116" t="s">
        <v>389</v>
      </c>
      <c r="H5" s="1116" t="s">
        <v>387</v>
      </c>
      <c r="I5" s="1116" t="s">
        <v>388</v>
      </c>
      <c r="J5" s="1116" t="s">
        <v>389</v>
      </c>
      <c r="K5" s="1116" t="s">
        <v>387</v>
      </c>
      <c r="L5" s="1116" t="s">
        <v>388</v>
      </c>
    </row>
    <row r="6" spans="1:12" s="1113" customFormat="1" ht="7.5" customHeight="1">
      <c r="A6" s="89"/>
      <c r="B6" s="1117"/>
      <c r="C6" s="567"/>
      <c r="D6" s="1118"/>
      <c r="E6" s="1119"/>
      <c r="F6" s="1119"/>
      <c r="G6" s="1119"/>
      <c r="H6" s="1119"/>
      <c r="I6" s="1119"/>
      <c r="J6" s="1119"/>
      <c r="K6" s="1119"/>
      <c r="L6" s="1120"/>
    </row>
    <row r="7" spans="1:12" s="1113" customFormat="1" ht="13.5" customHeight="1">
      <c r="A7" s="89"/>
      <c r="B7" s="1117"/>
      <c r="C7" s="650" t="s">
        <v>410</v>
      </c>
      <c r="D7" s="569">
        <f aca="true" t="shared" si="0" ref="D7:F8">G7+J7</f>
        <v>234297</v>
      </c>
      <c r="E7" s="569">
        <f t="shared" si="0"/>
        <v>285280</v>
      </c>
      <c r="F7" s="569">
        <f t="shared" si="0"/>
        <v>166191</v>
      </c>
      <c r="G7" s="569">
        <v>182165</v>
      </c>
      <c r="H7" s="569">
        <v>221524</v>
      </c>
      <c r="I7" s="569">
        <v>129745</v>
      </c>
      <c r="J7" s="569">
        <v>52132</v>
      </c>
      <c r="K7" s="569">
        <v>63756</v>
      </c>
      <c r="L7" s="583">
        <v>36446</v>
      </c>
    </row>
    <row r="8" spans="1:12" s="1113" customFormat="1" ht="12.75" customHeight="1">
      <c r="A8" s="89"/>
      <c r="B8" s="1117"/>
      <c r="C8" s="1121" t="s">
        <v>411</v>
      </c>
      <c r="D8" s="569">
        <f t="shared" si="0"/>
        <v>240767</v>
      </c>
      <c r="E8" s="569">
        <f t="shared" si="0"/>
        <v>290400</v>
      </c>
      <c r="F8" s="569">
        <f t="shared" si="0"/>
        <v>173233</v>
      </c>
      <c r="G8" s="569">
        <v>187775</v>
      </c>
      <c r="H8" s="569">
        <v>226247</v>
      </c>
      <c r="I8" s="569">
        <v>135343</v>
      </c>
      <c r="J8" s="569">
        <v>52992</v>
      </c>
      <c r="K8" s="569">
        <v>64153</v>
      </c>
      <c r="L8" s="583">
        <v>37890</v>
      </c>
    </row>
    <row r="9" spans="1:12" s="1113" customFormat="1" ht="12.75" customHeight="1">
      <c r="A9" s="89"/>
      <c r="B9" s="1117"/>
      <c r="C9" s="1121"/>
      <c r="D9" s="569"/>
      <c r="E9" s="569"/>
      <c r="F9" s="569"/>
      <c r="G9" s="569"/>
      <c r="H9" s="569"/>
      <c r="I9" s="569"/>
      <c r="J9" s="569"/>
      <c r="K9" s="569"/>
      <c r="L9" s="583"/>
    </row>
    <row r="10" spans="1:12" s="1125" customFormat="1" ht="12.75" customHeight="1">
      <c r="A10" s="560"/>
      <c r="B10" s="1122"/>
      <c r="C10" s="1123" t="s">
        <v>412</v>
      </c>
      <c r="D10" s="1124">
        <f>G10+J10</f>
        <v>246418</v>
      </c>
      <c r="E10" s="1124">
        <f>H10+K10</f>
        <v>296713</v>
      </c>
      <c r="F10" s="1124">
        <f>I10+L10</f>
        <v>177428</v>
      </c>
      <c r="G10" s="560">
        <v>193397</v>
      </c>
      <c r="H10" s="560">
        <v>232425</v>
      </c>
      <c r="I10" s="560">
        <v>139864</v>
      </c>
      <c r="J10" s="560">
        <v>53021</v>
      </c>
      <c r="K10" s="560">
        <v>64288</v>
      </c>
      <c r="L10" s="561">
        <v>37564</v>
      </c>
    </row>
    <row r="11" spans="1:12" s="1113" customFormat="1" ht="9.75" customHeight="1">
      <c r="A11" s="89"/>
      <c r="B11" s="1126"/>
      <c r="C11" s="1127"/>
      <c r="D11" s="569"/>
      <c r="E11" s="569"/>
      <c r="F11" s="569"/>
      <c r="G11" s="89"/>
      <c r="H11" s="89"/>
      <c r="I11" s="89"/>
      <c r="J11" s="89"/>
      <c r="K11" s="89"/>
      <c r="L11" s="567"/>
    </row>
    <row r="12" spans="1:12" s="1113" customFormat="1" ht="12.75" customHeight="1">
      <c r="A12" s="89"/>
      <c r="B12" s="1117"/>
      <c r="C12" s="583" t="s">
        <v>413</v>
      </c>
      <c r="D12" s="569">
        <f aca="true" t="shared" si="1" ref="D12:D23">G12+J12</f>
        <v>205782</v>
      </c>
      <c r="E12" s="569">
        <f aca="true" t="shared" si="2" ref="E12:E23">H12+K12</f>
        <v>252267</v>
      </c>
      <c r="F12" s="569">
        <f aca="true" t="shared" si="3" ref="F12:F23">I12+L12</f>
        <v>141654</v>
      </c>
      <c r="G12" s="89">
        <v>186244</v>
      </c>
      <c r="H12" s="89">
        <v>224887</v>
      </c>
      <c r="I12" s="89">
        <v>132935</v>
      </c>
      <c r="J12" s="89">
        <v>19538</v>
      </c>
      <c r="K12" s="89">
        <v>27380</v>
      </c>
      <c r="L12" s="567">
        <v>8719</v>
      </c>
    </row>
    <row r="13" spans="1:12" s="1113" customFormat="1" ht="12.75" customHeight="1">
      <c r="A13" s="89"/>
      <c r="B13" s="1117"/>
      <c r="C13" s="1128" t="s">
        <v>414</v>
      </c>
      <c r="D13" s="569">
        <f t="shared" si="1"/>
        <v>190998</v>
      </c>
      <c r="E13" s="569">
        <f t="shared" si="2"/>
        <v>229733</v>
      </c>
      <c r="F13" s="569">
        <f t="shared" si="3"/>
        <v>137298</v>
      </c>
      <c r="G13" s="89">
        <v>189756</v>
      </c>
      <c r="H13" s="89">
        <v>227929</v>
      </c>
      <c r="I13" s="89">
        <v>136835</v>
      </c>
      <c r="J13" s="89">
        <v>1242</v>
      </c>
      <c r="K13" s="89">
        <v>1804</v>
      </c>
      <c r="L13" s="567">
        <v>463</v>
      </c>
    </row>
    <row r="14" spans="1:12" s="1113" customFormat="1" ht="12.75" customHeight="1">
      <c r="A14" s="89"/>
      <c r="B14" s="1117"/>
      <c r="C14" s="1128" t="s">
        <v>390</v>
      </c>
      <c r="D14" s="569">
        <f t="shared" si="1"/>
        <v>210344</v>
      </c>
      <c r="E14" s="569">
        <f t="shared" si="2"/>
        <v>253882</v>
      </c>
      <c r="F14" s="569">
        <f t="shared" si="3"/>
        <v>150112</v>
      </c>
      <c r="G14" s="89">
        <v>190531</v>
      </c>
      <c r="H14" s="89">
        <v>229255</v>
      </c>
      <c r="I14" s="89">
        <v>136958</v>
      </c>
      <c r="J14" s="89">
        <v>19813</v>
      </c>
      <c r="K14" s="89">
        <v>24627</v>
      </c>
      <c r="L14" s="567">
        <v>13154</v>
      </c>
    </row>
    <row r="15" spans="1:12" s="1113" customFormat="1" ht="12.75" customHeight="1">
      <c r="A15" s="89"/>
      <c r="B15" s="1117"/>
      <c r="C15" s="1128" t="s">
        <v>391</v>
      </c>
      <c r="D15" s="569">
        <f t="shared" si="1"/>
        <v>196982</v>
      </c>
      <c r="E15" s="569">
        <f t="shared" si="2"/>
        <v>236425</v>
      </c>
      <c r="F15" s="569">
        <f t="shared" si="3"/>
        <v>143129</v>
      </c>
      <c r="G15" s="89">
        <v>191248</v>
      </c>
      <c r="H15" s="89">
        <v>228919</v>
      </c>
      <c r="I15" s="89">
        <v>139815</v>
      </c>
      <c r="J15" s="89">
        <v>5734</v>
      </c>
      <c r="K15" s="89">
        <v>7506</v>
      </c>
      <c r="L15" s="567">
        <v>3314</v>
      </c>
    </row>
    <row r="16" spans="1:12" s="1113" customFormat="1" ht="12.75" customHeight="1">
      <c r="A16" s="89"/>
      <c r="B16" s="1117"/>
      <c r="C16" s="1128" t="s">
        <v>392</v>
      </c>
      <c r="D16" s="569">
        <f t="shared" si="1"/>
        <v>193592</v>
      </c>
      <c r="E16" s="569">
        <f t="shared" si="2"/>
        <v>233092</v>
      </c>
      <c r="F16" s="569">
        <f t="shared" si="3"/>
        <v>140220</v>
      </c>
      <c r="G16" s="89">
        <v>190235</v>
      </c>
      <c r="H16" s="89">
        <v>228497</v>
      </c>
      <c r="I16" s="89">
        <v>138537</v>
      </c>
      <c r="J16" s="89">
        <v>3357</v>
      </c>
      <c r="K16" s="89">
        <v>4595</v>
      </c>
      <c r="L16" s="567">
        <v>1683</v>
      </c>
    </row>
    <row r="17" spans="1:12" s="1113" customFormat="1" ht="12.75" customHeight="1">
      <c r="A17" s="89"/>
      <c r="B17" s="1117"/>
      <c r="C17" s="1128" t="s">
        <v>393</v>
      </c>
      <c r="D17" s="569">
        <f t="shared" si="1"/>
        <v>313625</v>
      </c>
      <c r="E17" s="569">
        <f t="shared" si="2"/>
        <v>375013</v>
      </c>
      <c r="F17" s="569">
        <f t="shared" si="3"/>
        <v>230501</v>
      </c>
      <c r="G17" s="89">
        <v>195245</v>
      </c>
      <c r="H17" s="89">
        <v>234312</v>
      </c>
      <c r="I17" s="89">
        <v>142345</v>
      </c>
      <c r="J17" s="89">
        <v>118380</v>
      </c>
      <c r="K17" s="89">
        <v>140701</v>
      </c>
      <c r="L17" s="567">
        <v>88156</v>
      </c>
    </row>
    <row r="18" spans="1:12" s="1113" customFormat="1" ht="12.75" customHeight="1">
      <c r="A18" s="89"/>
      <c r="B18" s="1117"/>
      <c r="C18" s="1128" t="s">
        <v>394</v>
      </c>
      <c r="D18" s="569">
        <f t="shared" si="1"/>
        <v>302941</v>
      </c>
      <c r="E18" s="569">
        <f t="shared" si="2"/>
        <v>367940</v>
      </c>
      <c r="F18" s="569">
        <f t="shared" si="3"/>
        <v>214470</v>
      </c>
      <c r="G18" s="89">
        <v>195162</v>
      </c>
      <c r="H18" s="89">
        <v>234328</v>
      </c>
      <c r="I18" s="89">
        <v>141853</v>
      </c>
      <c r="J18" s="89">
        <v>107779</v>
      </c>
      <c r="K18" s="89">
        <v>133612</v>
      </c>
      <c r="L18" s="567">
        <v>72617</v>
      </c>
    </row>
    <row r="19" spans="1:12" s="1113" customFormat="1" ht="12.75" customHeight="1">
      <c r="A19" s="89"/>
      <c r="B19" s="1117"/>
      <c r="C19" s="1128" t="s">
        <v>395</v>
      </c>
      <c r="D19" s="569">
        <f t="shared" si="1"/>
        <v>252226</v>
      </c>
      <c r="E19" s="569">
        <f t="shared" si="2"/>
        <v>304304</v>
      </c>
      <c r="F19" s="569">
        <f t="shared" si="3"/>
        <v>181171</v>
      </c>
      <c r="G19" s="89">
        <v>193724</v>
      </c>
      <c r="H19" s="89">
        <v>232414</v>
      </c>
      <c r="I19" s="89">
        <v>140935</v>
      </c>
      <c r="J19" s="89">
        <v>58502</v>
      </c>
      <c r="K19" s="89">
        <v>71890</v>
      </c>
      <c r="L19" s="567">
        <v>40236</v>
      </c>
    </row>
    <row r="20" spans="1:12" s="1113" customFormat="1" ht="12.75" customHeight="1">
      <c r="A20" s="89"/>
      <c r="B20" s="1117"/>
      <c r="C20" s="1128" t="s">
        <v>396</v>
      </c>
      <c r="D20" s="569">
        <f t="shared" si="1"/>
        <v>196584</v>
      </c>
      <c r="E20" s="569">
        <f t="shared" si="2"/>
        <v>236783</v>
      </c>
      <c r="F20" s="569">
        <f t="shared" si="3"/>
        <v>141667</v>
      </c>
      <c r="G20" s="89">
        <v>195156</v>
      </c>
      <c r="H20" s="89">
        <v>234626</v>
      </c>
      <c r="I20" s="89">
        <v>141236</v>
      </c>
      <c r="J20" s="89">
        <v>1428</v>
      </c>
      <c r="K20" s="89">
        <v>2157</v>
      </c>
      <c r="L20" s="567">
        <v>431</v>
      </c>
    </row>
    <row r="21" spans="1:12" s="1113" customFormat="1" ht="12.75" customHeight="1">
      <c r="A21" s="89"/>
      <c r="B21" s="1117"/>
      <c r="C21" s="1128" t="s">
        <v>415</v>
      </c>
      <c r="D21" s="569">
        <f t="shared" si="1"/>
        <v>201232</v>
      </c>
      <c r="E21" s="569">
        <f t="shared" si="2"/>
        <v>243438</v>
      </c>
      <c r="F21" s="569">
        <f t="shared" si="3"/>
        <v>142974</v>
      </c>
      <c r="G21" s="89">
        <v>197073</v>
      </c>
      <c r="H21" s="89">
        <v>237583</v>
      </c>
      <c r="I21" s="89">
        <v>141155</v>
      </c>
      <c r="J21" s="89">
        <v>4159</v>
      </c>
      <c r="K21" s="89">
        <v>5855</v>
      </c>
      <c r="L21" s="567">
        <v>1819</v>
      </c>
    </row>
    <row r="22" spans="1:12" s="1113" customFormat="1" ht="12.75" customHeight="1">
      <c r="A22" s="89"/>
      <c r="B22" s="1117"/>
      <c r="C22" s="1128" t="s">
        <v>416</v>
      </c>
      <c r="D22" s="569">
        <f t="shared" si="1"/>
        <v>201197</v>
      </c>
      <c r="E22" s="569">
        <f t="shared" si="2"/>
        <v>241655</v>
      </c>
      <c r="F22" s="569">
        <f t="shared" si="3"/>
        <v>145262</v>
      </c>
      <c r="G22" s="89">
        <v>198093</v>
      </c>
      <c r="H22" s="89">
        <v>237725</v>
      </c>
      <c r="I22" s="89">
        <v>143298</v>
      </c>
      <c r="J22" s="89">
        <v>3104</v>
      </c>
      <c r="K22" s="89">
        <v>3930</v>
      </c>
      <c r="L22" s="567">
        <v>1964</v>
      </c>
    </row>
    <row r="23" spans="1:12" s="1113" customFormat="1" ht="12.75" customHeight="1">
      <c r="A23" s="89"/>
      <c r="B23" s="1117"/>
      <c r="C23" s="1128" t="s">
        <v>417</v>
      </c>
      <c r="D23" s="569">
        <f t="shared" si="1"/>
        <v>491521</v>
      </c>
      <c r="E23" s="569">
        <f t="shared" si="2"/>
        <v>586024</v>
      </c>
      <c r="F23" s="569">
        <f t="shared" si="3"/>
        <v>360674</v>
      </c>
      <c r="G23" s="89">
        <v>198300</v>
      </c>
      <c r="H23" s="89">
        <v>238625</v>
      </c>
      <c r="I23" s="89">
        <v>142467</v>
      </c>
      <c r="J23" s="89">
        <v>293221</v>
      </c>
      <c r="K23" s="89">
        <v>347399</v>
      </c>
      <c r="L23" s="567">
        <v>218207</v>
      </c>
    </row>
    <row r="24" spans="1:12" s="1113" customFormat="1" ht="12.75" customHeight="1">
      <c r="A24" s="89"/>
      <c r="B24" s="1117"/>
      <c r="C24" s="1128"/>
      <c r="D24" s="569"/>
      <c r="E24" s="569"/>
      <c r="F24" s="569"/>
      <c r="G24" s="89"/>
      <c r="H24" s="89"/>
      <c r="I24" s="89"/>
      <c r="J24" s="89"/>
      <c r="K24" s="89"/>
      <c r="L24" s="567"/>
    </row>
    <row r="25" spans="1:12" s="1113" customFormat="1" ht="12.75" customHeight="1">
      <c r="A25" s="89"/>
      <c r="B25" s="582"/>
      <c r="C25" s="567"/>
      <c r="D25" s="1636" t="s">
        <v>418</v>
      </c>
      <c r="E25" s="1637"/>
      <c r="F25" s="1637"/>
      <c r="G25" s="1637"/>
      <c r="H25" s="1637"/>
      <c r="I25" s="1637"/>
      <c r="J25" s="1637"/>
      <c r="K25" s="1637"/>
      <c r="L25" s="1638"/>
    </row>
    <row r="26" spans="1:12" s="1113" customFormat="1" ht="12.75" customHeight="1">
      <c r="A26" s="89"/>
      <c r="B26" s="1639" t="s">
        <v>397</v>
      </c>
      <c r="C26" s="1640"/>
      <c r="D26" s="569">
        <f aca="true" t="shared" si="4" ref="D26:D44">G26+J26</f>
        <v>224132</v>
      </c>
      <c r="E26" s="569">
        <f aca="true" t="shared" si="5" ref="E26:E44">H26+K26</f>
        <v>237269</v>
      </c>
      <c r="F26" s="569">
        <f aca="true" t="shared" si="6" ref="F26:F44">I26+L26</f>
        <v>136284</v>
      </c>
      <c r="G26" s="89">
        <v>191713</v>
      </c>
      <c r="H26" s="89">
        <v>202154</v>
      </c>
      <c r="I26" s="89">
        <v>121651</v>
      </c>
      <c r="J26" s="89">
        <v>32419</v>
      </c>
      <c r="K26" s="89">
        <v>35115</v>
      </c>
      <c r="L26" s="567">
        <v>14633</v>
      </c>
    </row>
    <row r="27" spans="1:12" s="1113" customFormat="1" ht="12.75" customHeight="1">
      <c r="A27" s="89"/>
      <c r="B27" s="1639" t="s">
        <v>398</v>
      </c>
      <c r="C27" s="1640"/>
      <c r="D27" s="569">
        <f t="shared" si="4"/>
        <v>207002</v>
      </c>
      <c r="E27" s="569">
        <f t="shared" si="5"/>
        <v>268544</v>
      </c>
      <c r="F27" s="569">
        <f t="shared" si="6"/>
        <v>147137</v>
      </c>
      <c r="G27" s="89">
        <v>166287</v>
      </c>
      <c r="H27" s="89">
        <v>214434</v>
      </c>
      <c r="I27" s="89">
        <v>119504</v>
      </c>
      <c r="J27" s="89">
        <v>40715</v>
      </c>
      <c r="K27" s="89">
        <v>54110</v>
      </c>
      <c r="L27" s="567">
        <v>27633</v>
      </c>
    </row>
    <row r="28" spans="1:12" s="1113" customFormat="1" ht="12.75" customHeight="1">
      <c r="A28" s="89"/>
      <c r="B28" s="1129"/>
      <c r="C28" s="514" t="s">
        <v>419</v>
      </c>
      <c r="D28" s="569">
        <f t="shared" si="4"/>
        <v>199009</v>
      </c>
      <c r="E28" s="569">
        <f t="shared" si="5"/>
        <v>281178</v>
      </c>
      <c r="F28" s="569">
        <f t="shared" si="6"/>
        <v>141154</v>
      </c>
      <c r="G28" s="89">
        <v>162642</v>
      </c>
      <c r="H28" s="89">
        <v>225753</v>
      </c>
      <c r="I28" s="89">
        <v>118282</v>
      </c>
      <c r="J28" s="89">
        <v>36367</v>
      </c>
      <c r="K28" s="89">
        <v>55425</v>
      </c>
      <c r="L28" s="567">
        <v>22872</v>
      </c>
    </row>
    <row r="29" spans="1:12" s="1113" customFormat="1" ht="12.75" customHeight="1">
      <c r="A29" s="89"/>
      <c r="B29" s="1129"/>
      <c r="C29" s="514" t="s">
        <v>420</v>
      </c>
      <c r="D29" s="569">
        <f t="shared" si="4"/>
        <v>167700</v>
      </c>
      <c r="E29" s="569">
        <f t="shared" si="5"/>
        <v>259149</v>
      </c>
      <c r="F29" s="569">
        <f t="shared" si="6"/>
        <v>133004</v>
      </c>
      <c r="G29" s="89">
        <v>135228</v>
      </c>
      <c r="H29" s="89">
        <v>202418</v>
      </c>
      <c r="I29" s="89">
        <v>109854</v>
      </c>
      <c r="J29" s="89">
        <v>32472</v>
      </c>
      <c r="K29" s="89">
        <v>56731</v>
      </c>
      <c r="L29" s="567">
        <v>23150</v>
      </c>
    </row>
    <row r="30" spans="1:12" s="1113" customFormat="1" ht="12.75" customHeight="1">
      <c r="A30" s="89"/>
      <c r="B30" s="1129"/>
      <c r="C30" s="514" t="s">
        <v>421</v>
      </c>
      <c r="D30" s="569">
        <f t="shared" si="4"/>
        <v>196904</v>
      </c>
      <c r="E30" s="569">
        <f t="shared" si="5"/>
        <v>211383</v>
      </c>
      <c r="F30" s="569">
        <f t="shared" si="6"/>
        <v>137447</v>
      </c>
      <c r="G30" s="89">
        <v>169811</v>
      </c>
      <c r="H30" s="89">
        <v>183379</v>
      </c>
      <c r="I30" s="89">
        <v>113932</v>
      </c>
      <c r="J30" s="89">
        <v>27093</v>
      </c>
      <c r="K30" s="89">
        <v>28004</v>
      </c>
      <c r="L30" s="567">
        <v>23515</v>
      </c>
    </row>
    <row r="31" spans="1:12" s="1113" customFormat="1" ht="12.75" customHeight="1">
      <c r="A31" s="89"/>
      <c r="B31" s="1129"/>
      <c r="C31" s="514" t="s">
        <v>422</v>
      </c>
      <c r="D31" s="569">
        <f t="shared" si="4"/>
        <v>281155</v>
      </c>
      <c r="E31" s="569">
        <f t="shared" si="5"/>
        <v>295449</v>
      </c>
      <c r="F31" s="569">
        <f t="shared" si="6"/>
        <v>185898</v>
      </c>
      <c r="G31" s="89">
        <v>223050</v>
      </c>
      <c r="H31" s="89">
        <v>234850</v>
      </c>
      <c r="I31" s="89">
        <v>144527</v>
      </c>
      <c r="J31" s="89">
        <v>58105</v>
      </c>
      <c r="K31" s="89">
        <v>60599</v>
      </c>
      <c r="L31" s="567">
        <v>41371</v>
      </c>
    </row>
    <row r="32" spans="1:12" s="1113" customFormat="1" ht="12.75" customHeight="1">
      <c r="A32" s="89"/>
      <c r="B32" s="1129"/>
      <c r="C32" s="514" t="s">
        <v>144</v>
      </c>
      <c r="D32" s="569">
        <f t="shared" si="4"/>
        <v>266145</v>
      </c>
      <c r="E32" s="569">
        <f t="shared" si="5"/>
        <v>280986</v>
      </c>
      <c r="F32" s="569">
        <f t="shared" si="6"/>
        <v>159164</v>
      </c>
      <c r="G32" s="89">
        <v>213849</v>
      </c>
      <c r="H32" s="89">
        <v>224761</v>
      </c>
      <c r="I32" s="89">
        <v>135369</v>
      </c>
      <c r="J32" s="89">
        <v>52296</v>
      </c>
      <c r="K32" s="89">
        <v>56225</v>
      </c>
      <c r="L32" s="567">
        <v>23795</v>
      </c>
    </row>
    <row r="33" spans="1:12" s="1113" customFormat="1" ht="12.75" customHeight="1">
      <c r="A33" s="89"/>
      <c r="B33" s="1129"/>
      <c r="C33" s="514" t="s">
        <v>423</v>
      </c>
      <c r="D33" s="569">
        <f t="shared" si="4"/>
        <v>207263</v>
      </c>
      <c r="E33" s="569">
        <f t="shared" si="5"/>
        <v>245933</v>
      </c>
      <c r="F33" s="569">
        <f t="shared" si="6"/>
        <v>140472</v>
      </c>
      <c r="G33" s="89">
        <v>166830</v>
      </c>
      <c r="H33" s="89">
        <v>197037</v>
      </c>
      <c r="I33" s="89">
        <v>114644</v>
      </c>
      <c r="J33" s="89">
        <v>40433</v>
      </c>
      <c r="K33" s="89">
        <v>48896</v>
      </c>
      <c r="L33" s="567">
        <v>25828</v>
      </c>
    </row>
    <row r="34" spans="1:12" s="1113" customFormat="1" ht="12.75" customHeight="1">
      <c r="A34" s="89"/>
      <c r="B34" s="1129"/>
      <c r="C34" s="514" t="s">
        <v>424</v>
      </c>
      <c r="D34" s="569">
        <f t="shared" si="4"/>
        <v>212338</v>
      </c>
      <c r="E34" s="569">
        <f t="shared" si="5"/>
        <v>271087</v>
      </c>
      <c r="F34" s="569">
        <f t="shared" si="6"/>
        <v>161852</v>
      </c>
      <c r="G34" s="89">
        <v>168852</v>
      </c>
      <c r="H34" s="89">
        <v>217151</v>
      </c>
      <c r="I34" s="89">
        <v>127405</v>
      </c>
      <c r="J34" s="89">
        <v>43486</v>
      </c>
      <c r="K34" s="89">
        <v>53936</v>
      </c>
      <c r="L34" s="567">
        <v>34447</v>
      </c>
    </row>
    <row r="35" spans="1:12" s="1113" customFormat="1" ht="12.75" customHeight="1">
      <c r="A35" s="89"/>
      <c r="B35" s="1129"/>
      <c r="C35" s="514" t="s">
        <v>425</v>
      </c>
      <c r="D35" s="569">
        <f t="shared" si="4"/>
        <v>200966</v>
      </c>
      <c r="E35" s="569">
        <f t="shared" si="5"/>
        <v>266774</v>
      </c>
      <c r="F35" s="569">
        <f t="shared" si="6"/>
        <v>137715</v>
      </c>
      <c r="G35" s="89">
        <v>161925</v>
      </c>
      <c r="H35" s="89">
        <v>211644</v>
      </c>
      <c r="I35" s="89">
        <v>114177</v>
      </c>
      <c r="J35" s="89">
        <v>39041</v>
      </c>
      <c r="K35" s="89">
        <v>55130</v>
      </c>
      <c r="L35" s="567">
        <v>23538</v>
      </c>
    </row>
    <row r="36" spans="1:12" s="1113" customFormat="1" ht="12.75" customHeight="1">
      <c r="A36" s="89"/>
      <c r="B36" s="1639" t="s">
        <v>426</v>
      </c>
      <c r="C36" s="1640"/>
      <c r="D36" s="569">
        <f t="shared" si="4"/>
        <v>397517</v>
      </c>
      <c r="E36" s="569">
        <f t="shared" si="5"/>
        <v>417759</v>
      </c>
      <c r="F36" s="569">
        <f t="shared" si="6"/>
        <v>276098</v>
      </c>
      <c r="G36" s="569">
        <v>279745</v>
      </c>
      <c r="H36" s="569">
        <v>294121</v>
      </c>
      <c r="I36" s="569">
        <v>192988</v>
      </c>
      <c r="J36" s="569">
        <v>117772</v>
      </c>
      <c r="K36" s="569">
        <v>123638</v>
      </c>
      <c r="L36" s="583">
        <v>83110</v>
      </c>
    </row>
    <row r="37" spans="1:12" s="1113" customFormat="1" ht="12.75" customHeight="1">
      <c r="A37" s="89"/>
      <c r="B37" s="1639" t="s">
        <v>399</v>
      </c>
      <c r="C37" s="1640"/>
      <c r="D37" s="569">
        <f t="shared" si="4"/>
        <v>309886</v>
      </c>
      <c r="E37" s="569">
        <f t="shared" si="5"/>
        <v>318497</v>
      </c>
      <c r="F37" s="569">
        <f t="shared" si="6"/>
        <v>207900</v>
      </c>
      <c r="G37" s="89">
        <v>245163</v>
      </c>
      <c r="H37" s="89">
        <v>253088</v>
      </c>
      <c r="I37" s="89">
        <v>152156</v>
      </c>
      <c r="J37" s="89">
        <v>64723</v>
      </c>
      <c r="K37" s="89">
        <v>65409</v>
      </c>
      <c r="L37" s="567">
        <v>55744</v>
      </c>
    </row>
    <row r="38" spans="1:12" s="1113" customFormat="1" ht="12.75" customHeight="1">
      <c r="A38" s="89"/>
      <c r="B38" s="1639" t="s">
        <v>400</v>
      </c>
      <c r="C38" s="1640"/>
      <c r="D38" s="569">
        <f t="shared" si="4"/>
        <v>213657</v>
      </c>
      <c r="E38" s="569">
        <f t="shared" si="5"/>
        <v>268289</v>
      </c>
      <c r="F38" s="569">
        <f t="shared" si="6"/>
        <v>140582</v>
      </c>
      <c r="G38" s="89">
        <v>170657</v>
      </c>
      <c r="H38" s="89">
        <v>211224</v>
      </c>
      <c r="I38" s="89">
        <v>116399</v>
      </c>
      <c r="J38" s="89">
        <v>43000</v>
      </c>
      <c r="K38" s="89">
        <v>57065</v>
      </c>
      <c r="L38" s="567">
        <v>24183</v>
      </c>
    </row>
    <row r="39" spans="1:12" s="1113" customFormat="1" ht="12.75" customHeight="1">
      <c r="A39" s="89"/>
      <c r="B39" s="1639" t="s">
        <v>401</v>
      </c>
      <c r="C39" s="1640"/>
      <c r="D39" s="569">
        <f t="shared" si="4"/>
        <v>372808</v>
      </c>
      <c r="E39" s="569">
        <f t="shared" si="5"/>
        <v>502792</v>
      </c>
      <c r="F39" s="569">
        <f t="shared" si="6"/>
        <v>230956</v>
      </c>
      <c r="G39" s="89">
        <v>264605</v>
      </c>
      <c r="H39" s="89">
        <v>345145</v>
      </c>
      <c r="I39" s="89">
        <v>175978</v>
      </c>
      <c r="J39" s="89">
        <v>108203</v>
      </c>
      <c r="K39" s="89">
        <v>157647</v>
      </c>
      <c r="L39" s="567">
        <v>54978</v>
      </c>
    </row>
    <row r="40" spans="1:12" s="1113" customFormat="1" ht="12.75" customHeight="1">
      <c r="A40" s="89"/>
      <c r="B40" s="1639" t="s">
        <v>402</v>
      </c>
      <c r="C40" s="1640"/>
      <c r="D40" s="569">
        <f t="shared" si="4"/>
        <v>319642</v>
      </c>
      <c r="E40" s="569">
        <f t="shared" si="5"/>
        <v>373562</v>
      </c>
      <c r="F40" s="569">
        <f t="shared" si="6"/>
        <v>265751</v>
      </c>
      <c r="G40" s="89">
        <v>236608</v>
      </c>
      <c r="H40" s="89">
        <v>274827</v>
      </c>
      <c r="I40" s="89">
        <v>198332</v>
      </c>
      <c r="J40" s="89">
        <v>83034</v>
      </c>
      <c r="K40" s="89">
        <v>98735</v>
      </c>
      <c r="L40" s="567">
        <v>67419</v>
      </c>
    </row>
    <row r="41" spans="1:12" s="1113" customFormat="1" ht="12.75" customHeight="1">
      <c r="A41" s="89"/>
      <c r="B41" s="1129"/>
      <c r="C41" s="514" t="s">
        <v>427</v>
      </c>
      <c r="D41" s="569">
        <f t="shared" si="4"/>
        <v>159643</v>
      </c>
      <c r="E41" s="569">
        <f t="shared" si="5"/>
        <v>206381</v>
      </c>
      <c r="F41" s="569">
        <f t="shared" si="6"/>
        <v>126649</v>
      </c>
      <c r="G41" s="89">
        <v>140487</v>
      </c>
      <c r="H41" s="89">
        <v>176764</v>
      </c>
      <c r="I41" s="89">
        <v>114708</v>
      </c>
      <c r="J41" s="89">
        <v>19156</v>
      </c>
      <c r="K41" s="89">
        <v>29617</v>
      </c>
      <c r="L41" s="567">
        <v>11941</v>
      </c>
    </row>
    <row r="42" spans="1:12" s="1113" customFormat="1" ht="12.75" customHeight="1">
      <c r="A42" s="89"/>
      <c r="B42" s="1129"/>
      <c r="C42" s="514" t="s">
        <v>428</v>
      </c>
      <c r="D42" s="569">
        <f t="shared" si="4"/>
        <v>309364</v>
      </c>
      <c r="E42" s="569">
        <f t="shared" si="5"/>
        <v>432675</v>
      </c>
      <c r="F42" s="569">
        <f t="shared" si="6"/>
        <v>267693</v>
      </c>
      <c r="G42" s="89">
        <v>242514</v>
      </c>
      <c r="H42" s="89">
        <v>355840</v>
      </c>
      <c r="I42" s="89">
        <v>204278</v>
      </c>
      <c r="J42" s="89">
        <v>66850</v>
      </c>
      <c r="K42" s="89">
        <v>76835</v>
      </c>
      <c r="L42" s="567">
        <v>63415</v>
      </c>
    </row>
    <row r="43" spans="1:12" s="1113" customFormat="1" ht="12.75" customHeight="1">
      <c r="A43" s="89"/>
      <c r="B43" s="1129"/>
      <c r="C43" s="514" t="s">
        <v>429</v>
      </c>
      <c r="D43" s="569">
        <f t="shared" si="4"/>
        <v>405112</v>
      </c>
      <c r="E43" s="569">
        <f t="shared" si="5"/>
        <v>436552</v>
      </c>
      <c r="F43" s="569">
        <f t="shared" si="6"/>
        <v>362972</v>
      </c>
      <c r="G43" s="89">
        <v>287442</v>
      </c>
      <c r="H43" s="89">
        <v>309390</v>
      </c>
      <c r="I43" s="89">
        <v>257909</v>
      </c>
      <c r="J43" s="89">
        <v>117670</v>
      </c>
      <c r="K43" s="89">
        <v>127162</v>
      </c>
      <c r="L43" s="567">
        <v>105063</v>
      </c>
    </row>
    <row r="44" spans="1:12" s="1113" customFormat="1" ht="12.75" customHeight="1">
      <c r="A44" s="89"/>
      <c r="B44" s="1129"/>
      <c r="C44" s="514" t="s">
        <v>430</v>
      </c>
      <c r="D44" s="569">
        <f t="shared" si="4"/>
        <v>295962</v>
      </c>
      <c r="E44" s="569">
        <f t="shared" si="5"/>
        <v>336206</v>
      </c>
      <c r="F44" s="569">
        <f t="shared" si="6"/>
        <v>220077</v>
      </c>
      <c r="G44" s="89">
        <v>213415</v>
      </c>
      <c r="H44" s="89">
        <v>240656</v>
      </c>
      <c r="I44" s="89">
        <v>161938</v>
      </c>
      <c r="J44" s="89">
        <v>82547</v>
      </c>
      <c r="K44" s="89">
        <v>95550</v>
      </c>
      <c r="L44" s="567">
        <v>58139</v>
      </c>
    </row>
    <row r="45" spans="2:12" ht="12.75" customHeight="1">
      <c r="B45" s="945"/>
      <c r="C45" s="697"/>
      <c r="D45" s="697"/>
      <c r="E45" s="697"/>
      <c r="F45" s="697"/>
      <c r="G45" s="697"/>
      <c r="H45" s="697"/>
      <c r="I45" s="697"/>
      <c r="J45" s="697"/>
      <c r="K45" s="697"/>
      <c r="L45" s="1130"/>
    </row>
    <row r="46" spans="2:12" ht="12.75" customHeight="1">
      <c r="B46" s="945"/>
      <c r="C46" s="697"/>
      <c r="D46" s="1634" t="s">
        <v>431</v>
      </c>
      <c r="E46" s="1634"/>
      <c r="F46" s="1634"/>
      <c r="G46" s="1634"/>
      <c r="H46" s="1634"/>
      <c r="I46" s="1634"/>
      <c r="J46" s="1634"/>
      <c r="K46" s="1634"/>
      <c r="L46" s="1635"/>
    </row>
    <row r="47" spans="2:12" ht="12.75" customHeight="1">
      <c r="B47" s="1632" t="s">
        <v>105</v>
      </c>
      <c r="C47" s="1633"/>
      <c r="D47" s="569">
        <f aca="true" t="shared" si="7" ref="D47:D56">G47+J47</f>
        <v>197046</v>
      </c>
      <c r="E47" s="569">
        <f aca="true" t="shared" si="8" ref="E47:E56">H47+K47</f>
        <v>208547</v>
      </c>
      <c r="F47" s="569">
        <f aca="true" t="shared" si="9" ref="F47:F56">I47+L47</f>
        <v>104692</v>
      </c>
      <c r="G47" s="697">
        <v>177763</v>
      </c>
      <c r="H47" s="697">
        <v>187230</v>
      </c>
      <c r="I47" s="697">
        <v>101107</v>
      </c>
      <c r="J47" s="697">
        <v>19283</v>
      </c>
      <c r="K47" s="697">
        <v>21317</v>
      </c>
      <c r="L47" s="1130">
        <v>3585</v>
      </c>
    </row>
    <row r="48" spans="2:12" ht="12.75" customHeight="1">
      <c r="B48" s="1632" t="s">
        <v>102</v>
      </c>
      <c r="C48" s="1633"/>
      <c r="D48" s="569">
        <f t="shared" si="7"/>
        <v>187646</v>
      </c>
      <c r="E48" s="569">
        <f t="shared" si="8"/>
        <v>245786</v>
      </c>
      <c r="F48" s="569">
        <f t="shared" si="9"/>
        <v>143085</v>
      </c>
      <c r="G48" s="697">
        <v>152508</v>
      </c>
      <c r="H48" s="697">
        <v>198973</v>
      </c>
      <c r="I48" s="697">
        <v>116936</v>
      </c>
      <c r="J48" s="697">
        <v>35138</v>
      </c>
      <c r="K48" s="697">
        <v>46813</v>
      </c>
      <c r="L48" s="1130">
        <v>26149</v>
      </c>
    </row>
    <row r="49" spans="2:12" ht="12.75" customHeight="1">
      <c r="B49" s="945"/>
      <c r="C49" s="514" t="s">
        <v>419</v>
      </c>
      <c r="D49" s="569">
        <f t="shared" si="7"/>
        <v>173053</v>
      </c>
      <c r="E49" s="569">
        <f t="shared" si="8"/>
        <v>248692</v>
      </c>
      <c r="F49" s="569">
        <f t="shared" si="9"/>
        <v>133511</v>
      </c>
      <c r="G49" s="697">
        <v>144921</v>
      </c>
      <c r="H49" s="697">
        <v>205278</v>
      </c>
      <c r="I49" s="697">
        <v>113430</v>
      </c>
      <c r="J49" s="697">
        <v>28132</v>
      </c>
      <c r="K49" s="697">
        <v>43414</v>
      </c>
      <c r="L49" s="1130">
        <v>20081</v>
      </c>
    </row>
    <row r="50" spans="2:12" ht="12.75" customHeight="1">
      <c r="B50" s="945"/>
      <c r="C50" s="514" t="s">
        <v>420</v>
      </c>
      <c r="D50" s="569">
        <f t="shared" si="7"/>
        <v>151967</v>
      </c>
      <c r="E50" s="569">
        <f t="shared" si="8"/>
        <v>228177</v>
      </c>
      <c r="F50" s="569">
        <f t="shared" si="9"/>
        <v>130352</v>
      </c>
      <c r="G50" s="697">
        <v>124141</v>
      </c>
      <c r="H50" s="697">
        <v>180035</v>
      </c>
      <c r="I50" s="697">
        <v>108381</v>
      </c>
      <c r="J50" s="697">
        <v>27826</v>
      </c>
      <c r="K50" s="697">
        <v>48142</v>
      </c>
      <c r="L50" s="1130">
        <v>21971</v>
      </c>
    </row>
    <row r="51" spans="2:12" ht="12.75" customHeight="1">
      <c r="B51" s="945"/>
      <c r="C51" s="514" t="s">
        <v>421</v>
      </c>
      <c r="D51" s="569">
        <f t="shared" si="7"/>
        <v>190716</v>
      </c>
      <c r="E51" s="569">
        <f t="shared" si="8"/>
        <v>202807</v>
      </c>
      <c r="F51" s="569">
        <f t="shared" si="9"/>
        <v>127677</v>
      </c>
      <c r="G51" s="697">
        <v>165325</v>
      </c>
      <c r="H51" s="697">
        <v>176595</v>
      </c>
      <c r="I51" s="697">
        <v>106281</v>
      </c>
      <c r="J51" s="697">
        <v>25391</v>
      </c>
      <c r="K51" s="697">
        <v>26212</v>
      </c>
      <c r="L51" s="1130">
        <v>21396</v>
      </c>
    </row>
    <row r="52" spans="2:12" ht="12.75" customHeight="1">
      <c r="B52" s="945"/>
      <c r="C52" s="514" t="s">
        <v>422</v>
      </c>
      <c r="D52" s="569">
        <f t="shared" si="7"/>
        <v>279418</v>
      </c>
      <c r="E52" s="569">
        <f t="shared" si="8"/>
        <v>286980</v>
      </c>
      <c r="F52" s="569">
        <f t="shared" si="9"/>
        <v>197468</v>
      </c>
      <c r="G52" s="697">
        <v>220563</v>
      </c>
      <c r="H52" s="697">
        <v>226738</v>
      </c>
      <c r="I52" s="697">
        <v>153542</v>
      </c>
      <c r="J52" s="697">
        <v>58855</v>
      </c>
      <c r="K52" s="697">
        <v>60242</v>
      </c>
      <c r="L52" s="1130">
        <v>43926</v>
      </c>
    </row>
    <row r="53" spans="2:12" ht="12.75" customHeight="1">
      <c r="B53" s="945"/>
      <c r="C53" s="514" t="s">
        <v>144</v>
      </c>
      <c r="D53" s="569">
        <f t="shared" si="7"/>
        <v>261080</v>
      </c>
      <c r="E53" s="569">
        <f t="shared" si="8"/>
        <v>271958</v>
      </c>
      <c r="F53" s="569">
        <f t="shared" si="9"/>
        <v>138606</v>
      </c>
      <c r="G53" s="697">
        <v>210223</v>
      </c>
      <c r="H53" s="697">
        <v>218401</v>
      </c>
      <c r="I53" s="697">
        <v>118656</v>
      </c>
      <c r="J53" s="697">
        <v>50857</v>
      </c>
      <c r="K53" s="697">
        <v>53557</v>
      </c>
      <c r="L53" s="1130">
        <v>19950</v>
      </c>
    </row>
    <row r="54" spans="2:12" ht="12.75" customHeight="1">
      <c r="B54" s="945"/>
      <c r="C54" s="514" t="s">
        <v>423</v>
      </c>
      <c r="D54" s="569">
        <f t="shared" si="7"/>
        <v>196063</v>
      </c>
      <c r="E54" s="569">
        <f t="shared" si="8"/>
        <v>232932</v>
      </c>
      <c r="F54" s="569">
        <f t="shared" si="9"/>
        <v>136325</v>
      </c>
      <c r="G54" s="697">
        <v>161045</v>
      </c>
      <c r="H54" s="697">
        <v>191051</v>
      </c>
      <c r="I54" s="697">
        <v>112439</v>
      </c>
      <c r="J54" s="697">
        <v>35018</v>
      </c>
      <c r="K54" s="697">
        <v>41881</v>
      </c>
      <c r="L54" s="1130">
        <v>23886</v>
      </c>
    </row>
    <row r="55" spans="2:12" ht="12.75" customHeight="1">
      <c r="B55" s="945"/>
      <c r="C55" s="514" t="s">
        <v>424</v>
      </c>
      <c r="D55" s="569">
        <f t="shared" si="7"/>
        <v>190590</v>
      </c>
      <c r="E55" s="569">
        <f t="shared" si="8"/>
        <v>241400</v>
      </c>
      <c r="F55" s="569">
        <f t="shared" si="9"/>
        <v>159862</v>
      </c>
      <c r="G55" s="697">
        <v>152959</v>
      </c>
      <c r="H55" s="697">
        <v>197387</v>
      </c>
      <c r="I55" s="697">
        <v>126111</v>
      </c>
      <c r="J55" s="697">
        <v>37631</v>
      </c>
      <c r="K55" s="697">
        <v>44013</v>
      </c>
      <c r="L55" s="1130">
        <v>33751</v>
      </c>
    </row>
    <row r="56" spans="2:12" ht="12.75" customHeight="1">
      <c r="B56" s="945"/>
      <c r="C56" s="514" t="s">
        <v>425</v>
      </c>
      <c r="D56" s="569">
        <f t="shared" si="7"/>
        <v>184080</v>
      </c>
      <c r="E56" s="569">
        <f t="shared" si="8"/>
        <v>247746</v>
      </c>
      <c r="F56" s="569">
        <f t="shared" si="9"/>
        <v>133379</v>
      </c>
      <c r="G56" s="697">
        <v>149656</v>
      </c>
      <c r="H56" s="697">
        <v>197784</v>
      </c>
      <c r="I56" s="697">
        <v>111381</v>
      </c>
      <c r="J56" s="697">
        <v>34424</v>
      </c>
      <c r="K56" s="697">
        <v>49962</v>
      </c>
      <c r="L56" s="1130">
        <v>21998</v>
      </c>
    </row>
    <row r="57" spans="2:12" ht="12.75" customHeight="1">
      <c r="B57" s="945"/>
      <c r="C57" s="697"/>
      <c r="D57" s="697"/>
      <c r="E57" s="697"/>
      <c r="F57" s="697"/>
      <c r="G57" s="697"/>
      <c r="H57" s="697"/>
      <c r="I57" s="697"/>
      <c r="J57" s="697"/>
      <c r="K57" s="697"/>
      <c r="L57" s="1130"/>
    </row>
    <row r="58" spans="2:12" ht="12.75" customHeight="1">
      <c r="B58" s="945"/>
      <c r="C58" s="697"/>
      <c r="D58" s="1634" t="s">
        <v>432</v>
      </c>
      <c r="E58" s="1634"/>
      <c r="F58" s="1634"/>
      <c r="G58" s="1634"/>
      <c r="H58" s="1634"/>
      <c r="I58" s="1634"/>
      <c r="J58" s="1634"/>
      <c r="K58" s="1634"/>
      <c r="L58" s="1635"/>
    </row>
    <row r="59" spans="2:12" ht="12.75" customHeight="1">
      <c r="B59" s="1632" t="s">
        <v>105</v>
      </c>
      <c r="C59" s="1633"/>
      <c r="D59" s="569">
        <f aca="true" t="shared" si="10" ref="D59:D68">G59+J59</f>
        <v>272336</v>
      </c>
      <c r="E59" s="569">
        <f aca="true" t="shared" si="11" ref="E59:E68">H59+K59</f>
        <v>291538</v>
      </c>
      <c r="F59" s="569">
        <f aca="true" t="shared" si="12" ref="F59:F68">I59+L59</f>
        <v>174251</v>
      </c>
      <c r="G59" s="697">
        <v>216266</v>
      </c>
      <c r="H59" s="697">
        <v>230124</v>
      </c>
      <c r="I59" s="697">
        <v>145625</v>
      </c>
      <c r="J59" s="697">
        <v>56070</v>
      </c>
      <c r="K59" s="697">
        <v>61414</v>
      </c>
      <c r="L59" s="1130">
        <v>28626</v>
      </c>
    </row>
    <row r="60" spans="2:12" ht="12.75" customHeight="1">
      <c r="B60" s="1632" t="s">
        <v>102</v>
      </c>
      <c r="C60" s="1633"/>
      <c r="D60" s="569">
        <f t="shared" si="10"/>
        <v>281929</v>
      </c>
      <c r="E60" s="569">
        <f t="shared" si="11"/>
        <v>321487</v>
      </c>
      <c r="F60" s="569">
        <f t="shared" si="12"/>
        <v>179093</v>
      </c>
      <c r="G60" s="697">
        <v>219645</v>
      </c>
      <c r="H60" s="697">
        <v>250386</v>
      </c>
      <c r="I60" s="697">
        <v>139764</v>
      </c>
      <c r="J60" s="697">
        <v>62284</v>
      </c>
      <c r="K60" s="697">
        <v>71101</v>
      </c>
      <c r="L60" s="1130">
        <v>39329</v>
      </c>
    </row>
    <row r="61" spans="2:12" ht="12.75" customHeight="1">
      <c r="B61" s="945"/>
      <c r="C61" s="514" t="s">
        <v>419</v>
      </c>
      <c r="D61" s="569">
        <f t="shared" si="10"/>
        <v>300246</v>
      </c>
      <c r="E61" s="569">
        <f t="shared" si="11"/>
        <v>344615</v>
      </c>
      <c r="F61" s="569">
        <f t="shared" si="12"/>
        <v>203513</v>
      </c>
      <c r="G61" s="697">
        <v>231821</v>
      </c>
      <c r="H61" s="697">
        <v>265667</v>
      </c>
      <c r="I61" s="697">
        <v>157950</v>
      </c>
      <c r="J61" s="697">
        <v>68425</v>
      </c>
      <c r="K61" s="697">
        <v>78948</v>
      </c>
      <c r="L61" s="1130">
        <v>45563</v>
      </c>
    </row>
    <row r="62" spans="2:12" ht="12.75" customHeight="1">
      <c r="B62" s="945"/>
      <c r="C62" s="514" t="s">
        <v>420</v>
      </c>
      <c r="D62" s="569">
        <f t="shared" si="10"/>
        <v>272496</v>
      </c>
      <c r="E62" s="569">
        <f t="shared" si="11"/>
        <v>330583</v>
      </c>
      <c r="F62" s="569">
        <f t="shared" si="12"/>
        <v>170748</v>
      </c>
      <c r="G62" s="697">
        <v>209288</v>
      </c>
      <c r="H62" s="697">
        <v>254043</v>
      </c>
      <c r="I62" s="697">
        <v>130958</v>
      </c>
      <c r="J62" s="697">
        <v>63208</v>
      </c>
      <c r="K62" s="697">
        <v>76540</v>
      </c>
      <c r="L62" s="1130">
        <v>39790</v>
      </c>
    </row>
    <row r="63" spans="2:12" ht="12.75" customHeight="1">
      <c r="B63" s="945"/>
      <c r="C63" s="514" t="s">
        <v>421</v>
      </c>
      <c r="D63" s="569">
        <f t="shared" si="10"/>
        <v>225074</v>
      </c>
      <c r="E63" s="569">
        <f t="shared" si="11"/>
        <v>262401</v>
      </c>
      <c r="F63" s="569">
        <f t="shared" si="12"/>
        <v>157527</v>
      </c>
      <c r="G63" s="697">
        <v>190214</v>
      </c>
      <c r="H63" s="697">
        <v>223557</v>
      </c>
      <c r="I63" s="697">
        <v>129655</v>
      </c>
      <c r="J63" s="697">
        <v>34860</v>
      </c>
      <c r="K63" s="697">
        <v>38844</v>
      </c>
      <c r="L63" s="1130">
        <v>27872</v>
      </c>
    </row>
    <row r="64" spans="2:12" ht="12.75" customHeight="1">
      <c r="B64" s="945"/>
      <c r="C64" s="514" t="s">
        <v>422</v>
      </c>
      <c r="D64" s="569">
        <f t="shared" si="10"/>
        <v>283936</v>
      </c>
      <c r="E64" s="569">
        <f t="shared" si="11"/>
        <v>311124</v>
      </c>
      <c r="F64" s="569">
        <f t="shared" si="12"/>
        <v>178175</v>
      </c>
      <c r="G64" s="697">
        <v>227055</v>
      </c>
      <c r="H64" s="697">
        <v>249887</v>
      </c>
      <c r="I64" s="697">
        <v>138537</v>
      </c>
      <c r="J64" s="697">
        <v>56881</v>
      </c>
      <c r="K64" s="697">
        <v>61237</v>
      </c>
      <c r="L64" s="1130">
        <v>39638</v>
      </c>
    </row>
    <row r="65" spans="2:12" ht="12.75" customHeight="1">
      <c r="B65" s="945"/>
      <c r="C65" s="514" t="s">
        <v>144</v>
      </c>
      <c r="D65" s="569">
        <f t="shared" si="10"/>
        <v>284736</v>
      </c>
      <c r="E65" s="569">
        <f t="shared" si="11"/>
        <v>322557</v>
      </c>
      <c r="F65" s="569">
        <f t="shared" si="12"/>
        <v>182580</v>
      </c>
      <c r="G65" s="697">
        <v>227169</v>
      </c>
      <c r="H65" s="697">
        <v>254099</v>
      </c>
      <c r="I65" s="697">
        <v>154365</v>
      </c>
      <c r="J65" s="697">
        <v>57567</v>
      </c>
      <c r="K65" s="697">
        <v>68458</v>
      </c>
      <c r="L65" s="1130">
        <v>28215</v>
      </c>
    </row>
    <row r="66" spans="2:12" ht="12.75" customHeight="1">
      <c r="B66" s="945"/>
      <c r="C66" s="514" t="s">
        <v>423</v>
      </c>
      <c r="D66" s="569">
        <f t="shared" si="10"/>
        <v>259895</v>
      </c>
      <c r="E66" s="569">
        <f t="shared" si="11"/>
        <v>299608</v>
      </c>
      <c r="F66" s="569">
        <f t="shared" si="12"/>
        <v>165595</v>
      </c>
      <c r="G66" s="697">
        <v>193912</v>
      </c>
      <c r="H66" s="697">
        <v>221626</v>
      </c>
      <c r="I66" s="697">
        <v>127978</v>
      </c>
      <c r="J66" s="697">
        <v>65983</v>
      </c>
      <c r="K66" s="697">
        <v>77982</v>
      </c>
      <c r="L66" s="1130">
        <v>37617</v>
      </c>
    </row>
    <row r="67" spans="2:12" ht="12.75" customHeight="1">
      <c r="B67" s="945"/>
      <c r="C67" s="514" t="s">
        <v>424</v>
      </c>
      <c r="D67" s="569">
        <f t="shared" si="10"/>
        <v>285439</v>
      </c>
      <c r="E67" s="569">
        <f t="shared" si="11"/>
        <v>321337</v>
      </c>
      <c r="F67" s="569">
        <f t="shared" si="12"/>
        <v>178451</v>
      </c>
      <c r="G67" s="697">
        <v>222342</v>
      </c>
      <c r="H67" s="697">
        <v>250625</v>
      </c>
      <c r="I67" s="697">
        <v>138206</v>
      </c>
      <c r="J67" s="697">
        <v>63097</v>
      </c>
      <c r="K67" s="697">
        <v>70712</v>
      </c>
      <c r="L67" s="1130">
        <v>40245</v>
      </c>
    </row>
    <row r="68" spans="2:12" ht="12.75" customHeight="1">
      <c r="B68" s="945"/>
      <c r="C68" s="514" t="s">
        <v>425</v>
      </c>
      <c r="D68" s="569">
        <f t="shared" si="10"/>
        <v>277460</v>
      </c>
      <c r="E68" s="569">
        <f t="shared" si="11"/>
        <v>321209</v>
      </c>
      <c r="F68" s="569">
        <f t="shared" si="12"/>
        <v>174403</v>
      </c>
      <c r="G68" s="697">
        <v>217467</v>
      </c>
      <c r="H68" s="697">
        <v>251223</v>
      </c>
      <c r="I68" s="697">
        <v>137858</v>
      </c>
      <c r="J68" s="697">
        <v>59993</v>
      </c>
      <c r="K68" s="697">
        <v>69986</v>
      </c>
      <c r="L68" s="1130">
        <v>36545</v>
      </c>
    </row>
    <row r="69" spans="2:12" ht="12.75" customHeight="1">
      <c r="B69" s="713"/>
      <c r="C69" s="714"/>
      <c r="D69" s="714"/>
      <c r="E69" s="714"/>
      <c r="F69" s="714"/>
      <c r="G69" s="714"/>
      <c r="H69" s="714"/>
      <c r="I69" s="714"/>
      <c r="J69" s="714"/>
      <c r="K69" s="714"/>
      <c r="L69" s="960"/>
    </row>
    <row r="70" ht="12.75" customHeight="1">
      <c r="B70" s="694" t="s">
        <v>433</v>
      </c>
    </row>
    <row r="71" ht="12.75" customHeight="1">
      <c r="B71" s="694" t="s">
        <v>434</v>
      </c>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sheetData>
  <mergeCells count="14">
    <mergeCell ref="B26:C26"/>
    <mergeCell ref="B27:C27"/>
    <mergeCell ref="B36:C36"/>
    <mergeCell ref="B37:C37"/>
    <mergeCell ref="B60:C60"/>
    <mergeCell ref="D46:L46"/>
    <mergeCell ref="D58:L58"/>
    <mergeCell ref="D25:L25"/>
    <mergeCell ref="B47:C47"/>
    <mergeCell ref="B48:C48"/>
    <mergeCell ref="B59:C59"/>
    <mergeCell ref="B38:C38"/>
    <mergeCell ref="B39:C39"/>
    <mergeCell ref="B40:C40"/>
  </mergeCells>
  <printOptions/>
  <pageMargins left="0.75" right="0.75" top="1" bottom="1" header="0.512" footer="0.512"/>
  <pageSetup orientation="portrait" paperSize="9"/>
</worksheet>
</file>

<file path=xl/worksheets/sheet32.xml><?xml version="1.0" encoding="utf-8"?>
<worksheet xmlns="http://schemas.openxmlformats.org/spreadsheetml/2006/main" xmlns:r="http://schemas.openxmlformats.org/officeDocument/2006/relationships">
  <dimension ref="A2:AD56"/>
  <sheetViews>
    <sheetView workbookViewId="0" topLeftCell="A1">
      <selection activeCell="A1" sqref="A1"/>
    </sheetView>
  </sheetViews>
  <sheetFormatPr defaultColWidth="9.00390625" defaultRowHeight="13.5"/>
  <cols>
    <col min="1" max="1" width="1.75390625" style="694" customWidth="1"/>
    <col min="2" max="2" width="25.625" style="694" customWidth="1"/>
    <col min="3" max="3" width="6.25390625" style="694" customWidth="1"/>
    <col min="4" max="23" width="5.625" style="694" customWidth="1"/>
    <col min="24" max="24" width="5.125" style="694" customWidth="1"/>
    <col min="25" max="25" width="8.625" style="694" customWidth="1"/>
    <col min="26" max="26" width="12.875" style="694" customWidth="1"/>
    <col min="27" max="27" width="9.50390625" style="694" customWidth="1"/>
    <col min="28" max="28" width="12.75390625" style="694" customWidth="1"/>
    <col min="29" max="29" width="7.625" style="694" customWidth="1"/>
    <col min="30" max="30" width="11.25390625" style="694" customWidth="1"/>
    <col min="31" max="16384" width="9.00390625" style="694" customWidth="1"/>
  </cols>
  <sheetData>
    <row r="2" spans="2:3" ht="14.25">
      <c r="B2" s="1107" t="s">
        <v>518</v>
      </c>
      <c r="C2" s="1107"/>
    </row>
    <row r="3" spans="2:30" ht="12.75" thickBot="1">
      <c r="B3" s="697"/>
      <c r="C3" s="697"/>
      <c r="D3" s="697"/>
      <c r="E3" s="697"/>
      <c r="F3" s="697"/>
      <c r="G3" s="697"/>
      <c r="H3" s="697"/>
      <c r="I3" s="697"/>
      <c r="J3" s="697"/>
      <c r="K3" s="697"/>
      <c r="L3" s="697"/>
      <c r="M3" s="697"/>
      <c r="N3" s="697"/>
      <c r="O3" s="697"/>
      <c r="P3" s="697"/>
      <c r="Q3" s="697"/>
      <c r="R3" s="697"/>
      <c r="S3" s="697"/>
      <c r="T3" s="697"/>
      <c r="U3" s="697"/>
      <c r="V3" s="697"/>
      <c r="W3" s="697"/>
      <c r="X3" s="697"/>
      <c r="Y3" s="697"/>
      <c r="AA3" s="1131"/>
      <c r="AB3" s="1131"/>
      <c r="AD3" s="983" t="s">
        <v>470</v>
      </c>
    </row>
    <row r="4" spans="1:30" ht="13.5" customHeight="1" thickTop="1">
      <c r="A4" s="1130"/>
      <c r="B4" s="1463" t="s">
        <v>436</v>
      </c>
      <c r="C4" s="1648" t="s">
        <v>471</v>
      </c>
      <c r="D4" s="1649"/>
      <c r="E4" s="1649"/>
      <c r="F4" s="1649"/>
      <c r="G4" s="1649"/>
      <c r="H4" s="1649"/>
      <c r="I4" s="1649"/>
      <c r="J4" s="1649"/>
      <c r="K4" s="1649"/>
      <c r="L4" s="1649"/>
      <c r="M4" s="1649"/>
      <c r="N4" s="1649"/>
      <c r="O4" s="1649"/>
      <c r="P4" s="1649"/>
      <c r="Q4" s="1649"/>
      <c r="R4" s="1649"/>
      <c r="S4" s="1649"/>
      <c r="T4" s="1649"/>
      <c r="U4" s="1649"/>
      <c r="V4" s="1649"/>
      <c r="W4" s="1650"/>
      <c r="X4" s="1132" t="s">
        <v>437</v>
      </c>
      <c r="Y4" s="1112"/>
      <c r="Z4" s="1643" t="s">
        <v>472</v>
      </c>
      <c r="AA4" s="1644"/>
      <c r="AB4" s="1645" t="s">
        <v>473</v>
      </c>
      <c r="AC4" s="1646"/>
      <c r="AD4" s="1647"/>
    </row>
    <row r="5" spans="1:30" ht="13.5" customHeight="1">
      <c r="A5" s="1130"/>
      <c r="B5" s="1484"/>
      <c r="C5" s="1459" t="s">
        <v>748</v>
      </c>
      <c r="D5" s="1459" t="s">
        <v>474</v>
      </c>
      <c r="E5" s="1459" t="s">
        <v>475</v>
      </c>
      <c r="F5" s="1459" t="s">
        <v>476</v>
      </c>
      <c r="G5" s="1459" t="s">
        <v>477</v>
      </c>
      <c r="H5" s="1459" t="s">
        <v>478</v>
      </c>
      <c r="I5" s="712" t="s">
        <v>479</v>
      </c>
      <c r="J5" s="1459" t="s">
        <v>480</v>
      </c>
      <c r="K5" s="1459" t="s">
        <v>481</v>
      </c>
      <c r="L5" s="1459" t="s">
        <v>482</v>
      </c>
      <c r="M5" s="1459" t="s">
        <v>483</v>
      </c>
      <c r="N5" s="1459" t="s">
        <v>484</v>
      </c>
      <c r="O5" s="712" t="s">
        <v>485</v>
      </c>
      <c r="P5" s="1459" t="s">
        <v>486</v>
      </c>
      <c r="Q5" s="712" t="s">
        <v>487</v>
      </c>
      <c r="R5" s="1459" t="s">
        <v>488</v>
      </c>
      <c r="S5" s="1459" t="s">
        <v>489</v>
      </c>
      <c r="T5" s="1459" t="s">
        <v>490</v>
      </c>
      <c r="U5" s="1133" t="s">
        <v>491</v>
      </c>
      <c r="V5" s="1459" t="s">
        <v>492</v>
      </c>
      <c r="W5" s="1120" t="s">
        <v>493</v>
      </c>
      <c r="X5" s="1459" t="s">
        <v>438</v>
      </c>
      <c r="Y5" s="712" t="s">
        <v>439</v>
      </c>
      <c r="Z5" s="1651" t="s">
        <v>494</v>
      </c>
      <c r="AA5" s="1641" t="s">
        <v>495</v>
      </c>
      <c r="AB5" s="1484" t="s">
        <v>496</v>
      </c>
      <c r="AC5" s="710" t="s">
        <v>497</v>
      </c>
      <c r="AD5" s="1641" t="s">
        <v>495</v>
      </c>
    </row>
    <row r="6" spans="1:30" ht="12">
      <c r="A6" s="1130"/>
      <c r="B6" s="1460"/>
      <c r="C6" s="1460"/>
      <c r="D6" s="1460"/>
      <c r="E6" s="1460"/>
      <c r="F6" s="1460"/>
      <c r="G6" s="1460"/>
      <c r="H6" s="1460"/>
      <c r="I6" s="716" t="s">
        <v>440</v>
      </c>
      <c r="J6" s="1460"/>
      <c r="K6" s="1460"/>
      <c r="L6" s="1460"/>
      <c r="M6" s="1460"/>
      <c r="N6" s="1460"/>
      <c r="O6" s="716" t="s">
        <v>441</v>
      </c>
      <c r="P6" s="1460"/>
      <c r="Q6" s="716" t="s">
        <v>442</v>
      </c>
      <c r="R6" s="1460"/>
      <c r="S6" s="1460"/>
      <c r="T6" s="1460"/>
      <c r="U6" s="1134" t="s">
        <v>498</v>
      </c>
      <c r="V6" s="1460"/>
      <c r="W6" s="1134" t="s">
        <v>499</v>
      </c>
      <c r="X6" s="1460"/>
      <c r="Y6" s="716" t="s">
        <v>443</v>
      </c>
      <c r="Z6" s="1652"/>
      <c r="AA6" s="1642"/>
      <c r="AB6" s="1460"/>
      <c r="AC6" s="959" t="s">
        <v>500</v>
      </c>
      <c r="AD6" s="1642"/>
    </row>
    <row r="7" spans="1:30" ht="12">
      <c r="A7" s="1130"/>
      <c r="B7" s="650"/>
      <c r="C7" s="625"/>
      <c r="D7" s="89"/>
      <c r="E7" s="89"/>
      <c r="F7" s="89"/>
      <c r="G7" s="89"/>
      <c r="H7" s="89"/>
      <c r="I7" s="89"/>
      <c r="J7" s="89"/>
      <c r="K7" s="89"/>
      <c r="L7" s="89"/>
      <c r="M7" s="89"/>
      <c r="N7" s="89"/>
      <c r="O7" s="89"/>
      <c r="P7" s="89"/>
      <c r="Q7" s="1135"/>
      <c r="R7" s="1135"/>
      <c r="S7" s="1135"/>
      <c r="T7" s="1135"/>
      <c r="U7" s="1135"/>
      <c r="V7" s="1135"/>
      <c r="W7" s="1135"/>
      <c r="X7" s="1135"/>
      <c r="Y7" s="1135"/>
      <c r="Z7" s="1135"/>
      <c r="AA7" s="965"/>
      <c r="AB7" s="965"/>
      <c r="AC7" s="965"/>
      <c r="AD7" s="1136"/>
    </row>
    <row r="8" spans="1:30" s="972" customFormat="1" ht="15" customHeight="1">
      <c r="A8" s="1137"/>
      <c r="B8" s="507" t="s">
        <v>501</v>
      </c>
      <c r="C8" s="1138">
        <f>SUM(D8:W8)</f>
        <v>140</v>
      </c>
      <c r="D8" s="1124">
        <f aca="true" t="shared" si="0" ref="D8:W8">SUM(D10+D14+D28+D38+D49+D51)</f>
        <v>22</v>
      </c>
      <c r="E8" s="1124">
        <f t="shared" si="0"/>
        <v>14</v>
      </c>
      <c r="F8" s="1124">
        <f t="shared" si="0"/>
        <v>10</v>
      </c>
      <c r="G8" s="1124">
        <f t="shared" si="0"/>
        <v>8</v>
      </c>
      <c r="H8" s="1124">
        <f t="shared" si="0"/>
        <v>5</v>
      </c>
      <c r="I8" s="1124">
        <f t="shared" si="0"/>
        <v>4</v>
      </c>
      <c r="J8" s="1124">
        <f t="shared" si="0"/>
        <v>5</v>
      </c>
      <c r="K8" s="1124">
        <f t="shared" si="0"/>
        <v>1</v>
      </c>
      <c r="L8" s="1124">
        <f t="shared" si="0"/>
        <v>7</v>
      </c>
      <c r="M8" s="1124">
        <f t="shared" si="0"/>
        <v>3</v>
      </c>
      <c r="N8" s="1124">
        <f t="shared" si="0"/>
        <v>4</v>
      </c>
      <c r="O8" s="1124">
        <f t="shared" si="0"/>
        <v>4</v>
      </c>
      <c r="P8" s="1124">
        <f t="shared" si="0"/>
        <v>2</v>
      </c>
      <c r="Q8" s="1124">
        <f t="shared" si="0"/>
        <v>3</v>
      </c>
      <c r="R8" s="1124">
        <f t="shared" si="0"/>
        <v>7</v>
      </c>
      <c r="S8" s="1124">
        <f t="shared" si="0"/>
        <v>1</v>
      </c>
      <c r="T8" s="1124">
        <f t="shared" si="0"/>
        <v>7</v>
      </c>
      <c r="U8" s="1124">
        <f t="shared" si="0"/>
        <v>8</v>
      </c>
      <c r="V8" s="1124">
        <f t="shared" si="0"/>
        <v>6</v>
      </c>
      <c r="W8" s="1124">
        <f t="shared" si="0"/>
        <v>19</v>
      </c>
      <c r="X8" s="1124">
        <v>6196</v>
      </c>
      <c r="Y8" s="1124" t="s">
        <v>502</v>
      </c>
      <c r="Z8" s="1124" t="s">
        <v>502</v>
      </c>
      <c r="AA8" s="1124" t="s">
        <v>502</v>
      </c>
      <c r="AB8" s="1124" t="s">
        <v>502</v>
      </c>
      <c r="AC8" s="1124" t="s">
        <v>502</v>
      </c>
      <c r="AD8" s="1139" t="s">
        <v>502</v>
      </c>
    </row>
    <row r="9" spans="1:30" s="972" customFormat="1" ht="15" customHeight="1">
      <c r="A9" s="1137"/>
      <c r="B9" s="507"/>
      <c r="C9" s="631"/>
      <c r="D9" s="1124"/>
      <c r="E9" s="1124"/>
      <c r="F9" s="1124"/>
      <c r="G9" s="1124"/>
      <c r="H9" s="1124"/>
      <c r="I9" s="1124"/>
      <c r="J9" s="1124"/>
      <c r="K9" s="1124"/>
      <c r="L9" s="1124"/>
      <c r="M9" s="1124"/>
      <c r="N9" s="1124"/>
      <c r="O9" s="1124"/>
      <c r="P9" s="1124"/>
      <c r="Q9" s="1124"/>
      <c r="R9" s="1124"/>
      <c r="S9" s="1124"/>
      <c r="T9" s="1140"/>
      <c r="U9" s="1124"/>
      <c r="V9" s="1124"/>
      <c r="W9" s="1124"/>
      <c r="X9" s="1124"/>
      <c r="Y9" s="1124"/>
      <c r="Z9" s="569"/>
      <c r="AA9" s="569"/>
      <c r="AB9" s="569"/>
      <c r="AC9" s="569"/>
      <c r="AD9" s="583"/>
    </row>
    <row r="10" spans="1:30" s="972" customFormat="1" ht="15" customHeight="1">
      <c r="A10" s="1137"/>
      <c r="B10" s="507" t="s">
        <v>444</v>
      </c>
      <c r="C10" s="1138">
        <f>SUM(C11:C12)</f>
        <v>4</v>
      </c>
      <c r="D10" s="1141">
        <v>0</v>
      </c>
      <c r="E10" s="1141">
        <v>0</v>
      </c>
      <c r="F10" s="1141">
        <v>0</v>
      </c>
      <c r="G10" s="1124">
        <f>SUM(G11:G12)</f>
        <v>1</v>
      </c>
      <c r="H10" s="1141">
        <v>0</v>
      </c>
      <c r="I10" s="1141">
        <v>0</v>
      </c>
      <c r="J10" s="1141">
        <v>0</v>
      </c>
      <c r="K10" s="1141">
        <v>0</v>
      </c>
      <c r="L10" s="1124">
        <f>SUM(L11:L12)</f>
        <v>1</v>
      </c>
      <c r="M10" s="1124">
        <f>SUM(M11:M12)</f>
        <v>1</v>
      </c>
      <c r="N10" s="1141">
        <v>0</v>
      </c>
      <c r="O10" s="1141">
        <v>0</v>
      </c>
      <c r="P10" s="1141">
        <v>0</v>
      </c>
      <c r="Q10" s="1141">
        <v>0</v>
      </c>
      <c r="R10" s="1124">
        <f>SUM(R11:R12)</f>
        <v>1</v>
      </c>
      <c r="S10" s="1141">
        <v>0</v>
      </c>
      <c r="T10" s="1141">
        <v>0</v>
      </c>
      <c r="U10" s="1141">
        <v>0</v>
      </c>
      <c r="V10" s="1141">
        <v>0</v>
      </c>
      <c r="W10" s="1141">
        <v>0</v>
      </c>
      <c r="X10" s="1124">
        <f>SUM(X11:X12)</f>
        <v>360</v>
      </c>
      <c r="Y10" s="1124">
        <f>SUM(Y11:Y12)</f>
        <v>4313</v>
      </c>
      <c r="Z10" s="1141">
        <v>0</v>
      </c>
      <c r="AA10" s="1141">
        <v>0</v>
      </c>
      <c r="AB10" s="1141">
        <v>0</v>
      </c>
      <c r="AC10" s="1141">
        <v>0</v>
      </c>
      <c r="AD10" s="1142">
        <v>0</v>
      </c>
    </row>
    <row r="11" spans="1:30" ht="15" customHeight="1">
      <c r="A11" s="1130"/>
      <c r="B11" s="650" t="s">
        <v>503</v>
      </c>
      <c r="C11" s="670">
        <f>SUM(D11:W11)</f>
        <v>3</v>
      </c>
      <c r="D11" s="1141">
        <v>0</v>
      </c>
      <c r="E11" s="1141">
        <v>0</v>
      </c>
      <c r="F11" s="1141">
        <v>0</v>
      </c>
      <c r="G11" s="1141">
        <v>0</v>
      </c>
      <c r="H11" s="1141">
        <v>0</v>
      </c>
      <c r="I11" s="1141">
        <v>0</v>
      </c>
      <c r="J11" s="1141">
        <v>0</v>
      </c>
      <c r="K11" s="1141">
        <v>0</v>
      </c>
      <c r="L11" s="569">
        <v>1</v>
      </c>
      <c r="M11" s="569">
        <v>1</v>
      </c>
      <c r="N11" s="1141">
        <v>0</v>
      </c>
      <c r="O11" s="1141">
        <v>0</v>
      </c>
      <c r="P11" s="1141">
        <v>0</v>
      </c>
      <c r="Q11" s="1141">
        <v>0</v>
      </c>
      <c r="R11" s="569">
        <v>1</v>
      </c>
      <c r="S11" s="1141">
        <v>0</v>
      </c>
      <c r="T11" s="1141">
        <v>0</v>
      </c>
      <c r="U11" s="1141">
        <v>0</v>
      </c>
      <c r="V11" s="1141">
        <v>0</v>
      </c>
      <c r="W11" s="1141">
        <v>0</v>
      </c>
      <c r="X11" s="569">
        <v>310</v>
      </c>
      <c r="Y11" s="569">
        <v>3803</v>
      </c>
      <c r="Z11" s="1141">
        <v>0</v>
      </c>
      <c r="AA11" s="1141">
        <v>0</v>
      </c>
      <c r="AB11" s="1141">
        <v>0</v>
      </c>
      <c r="AC11" s="1141">
        <v>0</v>
      </c>
      <c r="AD11" s="1142">
        <v>0</v>
      </c>
    </row>
    <row r="12" spans="1:30" ht="15" customHeight="1">
      <c r="A12" s="1130"/>
      <c r="B12" s="650" t="s">
        <v>445</v>
      </c>
      <c r="C12" s="670">
        <f>SUM(D12:W12)</f>
        <v>1</v>
      </c>
      <c r="D12" s="1141">
        <v>0</v>
      </c>
      <c r="E12" s="1141">
        <v>0</v>
      </c>
      <c r="F12" s="1141">
        <v>0</v>
      </c>
      <c r="G12" s="569">
        <v>1</v>
      </c>
      <c r="H12" s="1141">
        <v>0</v>
      </c>
      <c r="I12" s="1141">
        <v>0</v>
      </c>
      <c r="J12" s="1141">
        <v>0</v>
      </c>
      <c r="K12" s="1141">
        <v>0</v>
      </c>
      <c r="L12" s="1141">
        <v>0</v>
      </c>
      <c r="M12" s="1141">
        <v>0</v>
      </c>
      <c r="N12" s="1141">
        <v>0</v>
      </c>
      <c r="O12" s="1141">
        <v>0</v>
      </c>
      <c r="P12" s="1141">
        <v>0</v>
      </c>
      <c r="Q12" s="1141">
        <v>0</v>
      </c>
      <c r="R12" s="1141">
        <v>0</v>
      </c>
      <c r="S12" s="1141">
        <v>0</v>
      </c>
      <c r="T12" s="1141">
        <v>0</v>
      </c>
      <c r="U12" s="1141">
        <v>0</v>
      </c>
      <c r="V12" s="1141">
        <v>0</v>
      </c>
      <c r="W12" s="1141">
        <v>0</v>
      </c>
      <c r="X12" s="569">
        <v>50</v>
      </c>
      <c r="Y12" s="569">
        <v>510</v>
      </c>
      <c r="Z12" s="1141">
        <v>0</v>
      </c>
      <c r="AA12" s="1141">
        <v>0</v>
      </c>
      <c r="AB12" s="1141">
        <v>0</v>
      </c>
      <c r="AC12" s="1141">
        <v>0</v>
      </c>
      <c r="AD12" s="1142">
        <v>0</v>
      </c>
    </row>
    <row r="13" spans="1:30" ht="15" customHeight="1">
      <c r="A13" s="1130"/>
      <c r="B13" s="650"/>
      <c r="C13" s="625"/>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697"/>
      <c r="AB13" s="697"/>
      <c r="AC13" s="697"/>
      <c r="AD13" s="1130"/>
    </row>
    <row r="14" spans="1:30" s="972" customFormat="1" ht="15" customHeight="1">
      <c r="A14" s="1137"/>
      <c r="B14" s="507" t="s">
        <v>446</v>
      </c>
      <c r="C14" s="1138">
        <f aca="true" t="shared" si="1" ref="C14:J14">SUM(C15:C26)</f>
        <v>32</v>
      </c>
      <c r="D14" s="1124">
        <f t="shared" si="1"/>
        <v>6</v>
      </c>
      <c r="E14" s="1124">
        <f t="shared" si="1"/>
        <v>6</v>
      </c>
      <c r="F14" s="1124">
        <f t="shared" si="1"/>
        <v>2</v>
      </c>
      <c r="G14" s="1124">
        <f t="shared" si="1"/>
        <v>2</v>
      </c>
      <c r="H14" s="1124">
        <f t="shared" si="1"/>
        <v>1</v>
      </c>
      <c r="I14" s="1124">
        <f t="shared" si="1"/>
        <v>1</v>
      </c>
      <c r="J14" s="1124">
        <f t="shared" si="1"/>
        <v>1</v>
      </c>
      <c r="K14" s="1141">
        <v>0</v>
      </c>
      <c r="L14" s="1124">
        <f>SUM(L15:L26)</f>
        <v>1</v>
      </c>
      <c r="M14" s="1141">
        <v>0</v>
      </c>
      <c r="N14" s="1141">
        <v>0</v>
      </c>
      <c r="O14" s="1141">
        <v>0</v>
      </c>
      <c r="P14" s="1124">
        <f>SUM(P15:P26)</f>
        <v>1</v>
      </c>
      <c r="Q14" s="1124">
        <f>SUM(Q15:Q26)</f>
        <v>3</v>
      </c>
      <c r="R14" s="1124">
        <f>SUM(R15:R26)</f>
        <v>1</v>
      </c>
      <c r="S14" s="1141">
        <v>0</v>
      </c>
      <c r="T14" s="1124">
        <f aca="true" t="shared" si="2" ref="T14:Z14">SUM(T15:T26)</f>
        <v>2</v>
      </c>
      <c r="U14" s="1124">
        <f t="shared" si="2"/>
        <v>1</v>
      </c>
      <c r="V14" s="1124">
        <f t="shared" si="2"/>
        <v>2</v>
      </c>
      <c r="W14" s="1124">
        <f t="shared" si="2"/>
        <v>2</v>
      </c>
      <c r="X14" s="1124">
        <f t="shared" si="2"/>
        <v>950</v>
      </c>
      <c r="Y14" s="1124">
        <f t="shared" si="2"/>
        <v>7667</v>
      </c>
      <c r="Z14" s="1124">
        <f t="shared" si="2"/>
        <v>1591425903</v>
      </c>
      <c r="AA14" s="1124">
        <v>207568</v>
      </c>
      <c r="AB14" s="1124">
        <f>SUM(AB15:AB26)</f>
        <v>67198864</v>
      </c>
      <c r="AC14" s="1124">
        <f>SUM(AC15:AC26)</f>
        <v>4889</v>
      </c>
      <c r="AD14" s="1139">
        <v>13744</v>
      </c>
    </row>
    <row r="15" spans="1:30" ht="15" customHeight="1">
      <c r="A15" s="1130"/>
      <c r="B15" s="650" t="s">
        <v>447</v>
      </c>
      <c r="C15" s="670">
        <f aca="true" t="shared" si="3" ref="C15:C20">SUM(D15:W15)</f>
        <v>11</v>
      </c>
      <c r="D15" s="569">
        <v>1</v>
      </c>
      <c r="E15" s="569">
        <v>3</v>
      </c>
      <c r="F15" s="569">
        <v>1</v>
      </c>
      <c r="G15" s="569">
        <v>1</v>
      </c>
      <c r="H15" s="1141">
        <v>0</v>
      </c>
      <c r="I15" s="1141">
        <v>0</v>
      </c>
      <c r="J15" s="1141">
        <v>0</v>
      </c>
      <c r="K15" s="1141">
        <v>0</v>
      </c>
      <c r="L15" s="569">
        <v>1</v>
      </c>
      <c r="M15" s="1141">
        <v>0</v>
      </c>
      <c r="N15" s="1141">
        <v>0</v>
      </c>
      <c r="O15" s="1141">
        <v>0</v>
      </c>
      <c r="P15" s="569">
        <v>1</v>
      </c>
      <c r="Q15" s="1141">
        <v>0</v>
      </c>
      <c r="R15" s="1141">
        <v>0</v>
      </c>
      <c r="S15" s="1141">
        <v>0</v>
      </c>
      <c r="T15" s="569">
        <v>1</v>
      </c>
      <c r="U15" s="569">
        <v>1</v>
      </c>
      <c r="V15" s="569">
        <v>1</v>
      </c>
      <c r="W15" s="1141">
        <v>0</v>
      </c>
      <c r="X15" s="569">
        <v>43</v>
      </c>
      <c r="Y15" s="569">
        <v>37</v>
      </c>
      <c r="Z15" s="569">
        <v>4963255</v>
      </c>
      <c r="AA15" s="697">
        <v>134142</v>
      </c>
      <c r="AB15" s="697">
        <v>888200</v>
      </c>
      <c r="AC15" s="697">
        <v>22</v>
      </c>
      <c r="AD15" s="1130">
        <v>40372</v>
      </c>
    </row>
    <row r="16" spans="1:30" ht="15" customHeight="1">
      <c r="A16" s="1130"/>
      <c r="B16" s="650" t="s">
        <v>448</v>
      </c>
      <c r="C16" s="670">
        <f t="shared" si="3"/>
        <v>1</v>
      </c>
      <c r="D16" s="1141">
        <v>0</v>
      </c>
      <c r="E16" s="1141">
        <v>0</v>
      </c>
      <c r="F16" s="1141">
        <v>0</v>
      </c>
      <c r="G16" s="1141">
        <v>0</v>
      </c>
      <c r="H16" s="1141">
        <v>0</v>
      </c>
      <c r="I16" s="1141">
        <v>0</v>
      </c>
      <c r="J16" s="1141">
        <v>0</v>
      </c>
      <c r="K16" s="1141">
        <v>0</v>
      </c>
      <c r="L16" s="1141">
        <v>0</v>
      </c>
      <c r="M16" s="1141">
        <v>0</v>
      </c>
      <c r="N16" s="1141">
        <v>0</v>
      </c>
      <c r="O16" s="1141">
        <v>0</v>
      </c>
      <c r="P16" s="1141">
        <v>0</v>
      </c>
      <c r="Q16" s="1141">
        <v>0</v>
      </c>
      <c r="R16" s="1141">
        <v>0</v>
      </c>
      <c r="S16" s="1141">
        <v>0</v>
      </c>
      <c r="T16" s="1141">
        <v>0</v>
      </c>
      <c r="U16" s="1141">
        <v>0</v>
      </c>
      <c r="V16" s="1141">
        <v>0</v>
      </c>
      <c r="W16" s="569">
        <v>1</v>
      </c>
      <c r="X16" s="569">
        <v>30</v>
      </c>
      <c r="Y16" s="569">
        <v>139</v>
      </c>
      <c r="Z16" s="697">
        <v>69039477</v>
      </c>
      <c r="AA16" s="697">
        <v>496686</v>
      </c>
      <c r="AB16" s="569">
        <v>793060</v>
      </c>
      <c r="AC16" s="569">
        <v>68</v>
      </c>
      <c r="AD16" s="583">
        <v>11662</v>
      </c>
    </row>
    <row r="17" spans="1:30" ht="15" customHeight="1">
      <c r="A17" s="1130"/>
      <c r="B17" s="650" t="s">
        <v>504</v>
      </c>
      <c r="C17" s="670">
        <f t="shared" si="3"/>
        <v>4</v>
      </c>
      <c r="D17" s="569">
        <v>2</v>
      </c>
      <c r="E17" s="569">
        <v>1</v>
      </c>
      <c r="F17" s="1141">
        <v>0</v>
      </c>
      <c r="G17" s="1141">
        <v>0</v>
      </c>
      <c r="H17" s="1141">
        <v>0</v>
      </c>
      <c r="I17" s="1141">
        <v>0</v>
      </c>
      <c r="J17" s="1141">
        <v>0</v>
      </c>
      <c r="K17" s="1141">
        <v>0</v>
      </c>
      <c r="L17" s="1141">
        <v>0</v>
      </c>
      <c r="M17" s="1141">
        <v>0</v>
      </c>
      <c r="N17" s="1141">
        <v>0</v>
      </c>
      <c r="O17" s="1141">
        <v>0</v>
      </c>
      <c r="P17" s="1141">
        <v>0</v>
      </c>
      <c r="Q17" s="569">
        <v>1</v>
      </c>
      <c r="R17" s="1141">
        <v>0</v>
      </c>
      <c r="S17" s="1141">
        <v>0</v>
      </c>
      <c r="T17" s="1141">
        <v>0</v>
      </c>
      <c r="U17" s="1141">
        <v>0</v>
      </c>
      <c r="V17" s="1141">
        <v>0</v>
      </c>
      <c r="W17" s="1141">
        <v>0</v>
      </c>
      <c r="X17" s="569">
        <v>39</v>
      </c>
      <c r="Y17" s="569">
        <v>146</v>
      </c>
      <c r="Z17" s="697">
        <v>16908318</v>
      </c>
      <c r="AA17" s="697">
        <v>115810</v>
      </c>
      <c r="AB17" s="569">
        <v>51600</v>
      </c>
      <c r="AC17" s="569">
        <v>24</v>
      </c>
      <c r="AD17" s="583">
        <v>2150</v>
      </c>
    </row>
    <row r="18" spans="1:30" ht="15" customHeight="1">
      <c r="A18" s="1130"/>
      <c r="B18" s="650" t="s">
        <v>505</v>
      </c>
      <c r="C18" s="670">
        <f t="shared" si="3"/>
        <v>5</v>
      </c>
      <c r="D18" s="569">
        <v>1</v>
      </c>
      <c r="E18" s="569">
        <v>1</v>
      </c>
      <c r="F18" s="569">
        <v>1</v>
      </c>
      <c r="G18" s="1141">
        <v>0</v>
      </c>
      <c r="H18" s="569">
        <v>1</v>
      </c>
      <c r="I18" s="569">
        <v>1</v>
      </c>
      <c r="J18" s="1141">
        <v>0</v>
      </c>
      <c r="K18" s="1141">
        <v>0</v>
      </c>
      <c r="L18" s="1141">
        <v>0</v>
      </c>
      <c r="M18" s="1141">
        <v>0</v>
      </c>
      <c r="N18" s="1141">
        <v>0</v>
      </c>
      <c r="O18" s="1141">
        <v>0</v>
      </c>
      <c r="P18" s="1141">
        <v>0</v>
      </c>
      <c r="Q18" s="1141">
        <v>0</v>
      </c>
      <c r="R18" s="1141">
        <v>0</v>
      </c>
      <c r="S18" s="1141">
        <v>0</v>
      </c>
      <c r="T18" s="1141">
        <v>0</v>
      </c>
      <c r="U18" s="1141">
        <v>0</v>
      </c>
      <c r="V18" s="1141">
        <v>0</v>
      </c>
      <c r="W18" s="1141">
        <v>0</v>
      </c>
      <c r="X18" s="569">
        <v>263</v>
      </c>
      <c r="Y18" s="569">
        <v>2336</v>
      </c>
      <c r="Z18" s="697">
        <v>414355996</v>
      </c>
      <c r="AA18" s="697">
        <v>177378</v>
      </c>
      <c r="AB18" s="569">
        <v>5004480</v>
      </c>
      <c r="AC18" s="569">
        <v>364</v>
      </c>
      <c r="AD18" s="583">
        <v>13748</v>
      </c>
    </row>
    <row r="19" spans="1:30" ht="15" customHeight="1">
      <c r="A19" s="1130"/>
      <c r="B19" s="650" t="s">
        <v>506</v>
      </c>
      <c r="C19" s="670">
        <f t="shared" si="3"/>
        <v>3</v>
      </c>
      <c r="D19" s="1141">
        <v>0</v>
      </c>
      <c r="E19" s="1141">
        <v>0</v>
      </c>
      <c r="F19" s="1141">
        <v>0</v>
      </c>
      <c r="G19" s="1141">
        <v>0</v>
      </c>
      <c r="H19" s="1141">
        <v>0</v>
      </c>
      <c r="I19" s="1141">
        <v>0</v>
      </c>
      <c r="J19" s="1141">
        <v>0</v>
      </c>
      <c r="K19" s="1141">
        <v>0</v>
      </c>
      <c r="L19" s="1141">
        <v>0</v>
      </c>
      <c r="M19" s="1141">
        <v>0</v>
      </c>
      <c r="N19" s="1141">
        <v>0</v>
      </c>
      <c r="O19" s="1141">
        <v>0</v>
      </c>
      <c r="P19" s="1141">
        <v>0</v>
      </c>
      <c r="Q19" s="1141">
        <v>0</v>
      </c>
      <c r="R19" s="1141">
        <v>0</v>
      </c>
      <c r="S19" s="1141">
        <v>0</v>
      </c>
      <c r="T19" s="569">
        <v>1</v>
      </c>
      <c r="U19" s="1141">
        <v>0</v>
      </c>
      <c r="V19" s="569">
        <v>1</v>
      </c>
      <c r="W19" s="569">
        <v>1</v>
      </c>
      <c r="X19" s="569">
        <v>270</v>
      </c>
      <c r="Y19" s="569">
        <v>1359</v>
      </c>
      <c r="Z19" s="697">
        <v>333306960</v>
      </c>
      <c r="AA19" s="697">
        <v>245258</v>
      </c>
      <c r="AB19" s="569">
        <v>16168930</v>
      </c>
      <c r="AC19" s="569">
        <v>1174</v>
      </c>
      <c r="AD19" s="583">
        <v>13772</v>
      </c>
    </row>
    <row r="20" spans="1:30" ht="15" customHeight="1">
      <c r="A20" s="1130"/>
      <c r="B20" s="650" t="s">
        <v>507</v>
      </c>
      <c r="C20" s="670">
        <f t="shared" si="3"/>
        <v>3</v>
      </c>
      <c r="D20" s="569">
        <v>1</v>
      </c>
      <c r="E20" s="1141">
        <v>0</v>
      </c>
      <c r="F20" s="1141">
        <v>0</v>
      </c>
      <c r="G20" s="569">
        <v>1</v>
      </c>
      <c r="H20" s="1141">
        <v>0</v>
      </c>
      <c r="I20" s="1141">
        <v>0</v>
      </c>
      <c r="J20" s="569">
        <v>1</v>
      </c>
      <c r="K20" s="1141">
        <v>0</v>
      </c>
      <c r="L20" s="1141">
        <v>0</v>
      </c>
      <c r="M20" s="1141">
        <v>0</v>
      </c>
      <c r="N20" s="1141">
        <v>0</v>
      </c>
      <c r="O20" s="1141">
        <v>0</v>
      </c>
      <c r="P20" s="1141">
        <v>0</v>
      </c>
      <c r="Q20" s="1141">
        <v>0</v>
      </c>
      <c r="R20" s="1141">
        <v>0</v>
      </c>
      <c r="S20" s="1141">
        <v>0</v>
      </c>
      <c r="T20" s="1141">
        <v>0</v>
      </c>
      <c r="U20" s="1141">
        <v>0</v>
      </c>
      <c r="V20" s="1141">
        <v>0</v>
      </c>
      <c r="W20" s="1141">
        <v>0</v>
      </c>
      <c r="X20" s="569">
        <v>90</v>
      </c>
      <c r="Y20" s="569">
        <v>329</v>
      </c>
      <c r="Z20" s="697">
        <v>49756724</v>
      </c>
      <c r="AA20" s="697">
        <v>151236</v>
      </c>
      <c r="AB20" s="569">
        <v>2789680</v>
      </c>
      <c r="AC20" s="569">
        <v>296</v>
      </c>
      <c r="AD20" s="583">
        <v>9424</v>
      </c>
    </row>
    <row r="21" spans="1:30" ht="15" customHeight="1">
      <c r="A21" s="1130"/>
      <c r="B21" s="650" t="s">
        <v>449</v>
      </c>
      <c r="C21" s="1141">
        <v>0</v>
      </c>
      <c r="D21" s="1141">
        <v>0</v>
      </c>
      <c r="E21" s="1141">
        <v>0</v>
      </c>
      <c r="F21" s="1141">
        <v>0</v>
      </c>
      <c r="G21" s="1141">
        <v>0</v>
      </c>
      <c r="H21" s="1141">
        <v>0</v>
      </c>
      <c r="I21" s="1141">
        <v>0</v>
      </c>
      <c r="J21" s="1141">
        <v>0</v>
      </c>
      <c r="K21" s="1141">
        <v>0</v>
      </c>
      <c r="L21" s="1141">
        <v>0</v>
      </c>
      <c r="M21" s="1141">
        <v>0</v>
      </c>
      <c r="N21" s="1141">
        <v>0</v>
      </c>
      <c r="O21" s="1141">
        <v>0</v>
      </c>
      <c r="P21" s="1141">
        <v>0</v>
      </c>
      <c r="Q21" s="1141">
        <v>0</v>
      </c>
      <c r="R21" s="1141">
        <v>0</v>
      </c>
      <c r="S21" s="1141">
        <v>0</v>
      </c>
      <c r="T21" s="1141">
        <v>0</v>
      </c>
      <c r="U21" s="1141">
        <v>0</v>
      </c>
      <c r="V21" s="1141">
        <v>0</v>
      </c>
      <c r="W21" s="1141">
        <v>0</v>
      </c>
      <c r="X21" s="1141">
        <v>0</v>
      </c>
      <c r="Y21" s="1141">
        <v>0</v>
      </c>
      <c r="Z21" s="1141">
        <v>0</v>
      </c>
      <c r="AA21" s="1141">
        <v>0</v>
      </c>
      <c r="AB21" s="1141">
        <v>0</v>
      </c>
      <c r="AC21" s="1141">
        <v>0</v>
      </c>
      <c r="AD21" s="1142">
        <v>0</v>
      </c>
    </row>
    <row r="22" spans="1:30" ht="15" customHeight="1">
      <c r="A22" s="1130"/>
      <c r="B22" s="650" t="s">
        <v>450</v>
      </c>
      <c r="C22" s="1141">
        <v>0</v>
      </c>
      <c r="D22" s="1141">
        <v>0</v>
      </c>
      <c r="E22" s="1141">
        <v>0</v>
      </c>
      <c r="F22" s="1141">
        <v>0</v>
      </c>
      <c r="G22" s="1141">
        <v>0</v>
      </c>
      <c r="H22" s="1141">
        <v>0</v>
      </c>
      <c r="I22" s="1141">
        <v>0</v>
      </c>
      <c r="J22" s="1141">
        <v>0</v>
      </c>
      <c r="K22" s="1141">
        <v>0</v>
      </c>
      <c r="L22" s="1141">
        <v>0</v>
      </c>
      <c r="M22" s="1141">
        <v>0</v>
      </c>
      <c r="N22" s="1141">
        <v>0</v>
      </c>
      <c r="O22" s="1141">
        <v>0</v>
      </c>
      <c r="P22" s="1141">
        <v>0</v>
      </c>
      <c r="Q22" s="1141">
        <v>0</v>
      </c>
      <c r="R22" s="1141">
        <v>0</v>
      </c>
      <c r="S22" s="1141">
        <v>0</v>
      </c>
      <c r="T22" s="1141">
        <v>0</v>
      </c>
      <c r="U22" s="1141">
        <v>0</v>
      </c>
      <c r="V22" s="1141">
        <v>0</v>
      </c>
      <c r="W22" s="1141">
        <v>0</v>
      </c>
      <c r="X22" s="1141">
        <v>0</v>
      </c>
      <c r="Y22" s="1141">
        <v>0</v>
      </c>
      <c r="Z22" s="1141">
        <v>0</v>
      </c>
      <c r="AA22" s="1141">
        <v>0</v>
      </c>
      <c r="AB22" s="1141">
        <v>0</v>
      </c>
      <c r="AC22" s="1141">
        <v>0</v>
      </c>
      <c r="AD22" s="1142">
        <v>0</v>
      </c>
    </row>
    <row r="23" spans="1:30" ht="15" customHeight="1">
      <c r="A23" s="1130"/>
      <c r="B23" s="650" t="s">
        <v>451</v>
      </c>
      <c r="C23" s="670">
        <f>SUM(D23:W23)</f>
        <v>1</v>
      </c>
      <c r="D23" s="1141">
        <v>0</v>
      </c>
      <c r="E23" s="1141">
        <v>0</v>
      </c>
      <c r="F23" s="1141">
        <v>0</v>
      </c>
      <c r="G23" s="1141">
        <v>0</v>
      </c>
      <c r="H23" s="1141">
        <v>0</v>
      </c>
      <c r="I23" s="1141">
        <v>0</v>
      </c>
      <c r="J23" s="1141">
        <v>0</v>
      </c>
      <c r="K23" s="1141">
        <v>0</v>
      </c>
      <c r="L23" s="1141">
        <v>0</v>
      </c>
      <c r="M23" s="1141">
        <v>0</v>
      </c>
      <c r="N23" s="1141">
        <v>0</v>
      </c>
      <c r="O23" s="1141">
        <v>0</v>
      </c>
      <c r="P23" s="1141">
        <v>0</v>
      </c>
      <c r="Q23" s="569">
        <v>1</v>
      </c>
      <c r="R23" s="1141">
        <v>0</v>
      </c>
      <c r="S23" s="1141">
        <v>0</v>
      </c>
      <c r="T23" s="1141">
        <v>0</v>
      </c>
      <c r="U23" s="1141">
        <v>0</v>
      </c>
      <c r="V23" s="1141">
        <v>0</v>
      </c>
      <c r="W23" s="1141">
        <v>0</v>
      </c>
      <c r="X23" s="569">
        <v>30</v>
      </c>
      <c r="Y23" s="569">
        <v>202</v>
      </c>
      <c r="Z23" s="697">
        <v>36595860</v>
      </c>
      <c r="AA23" s="697">
        <v>181167</v>
      </c>
      <c r="AB23" s="569">
        <v>1332000</v>
      </c>
      <c r="AC23" s="569">
        <v>123</v>
      </c>
      <c r="AD23" s="583">
        <v>10829</v>
      </c>
    </row>
    <row r="24" spans="1:30" ht="15" customHeight="1">
      <c r="A24" s="1130"/>
      <c r="B24" s="650" t="s">
        <v>452</v>
      </c>
      <c r="C24" s="670">
        <f>SUM(D24:W24)</f>
        <v>1</v>
      </c>
      <c r="D24" s="1141">
        <v>0</v>
      </c>
      <c r="E24" s="1141">
        <v>0</v>
      </c>
      <c r="F24" s="1141">
        <v>0</v>
      </c>
      <c r="G24" s="1141">
        <v>0</v>
      </c>
      <c r="H24" s="1141">
        <v>0</v>
      </c>
      <c r="I24" s="1141">
        <v>0</v>
      </c>
      <c r="J24" s="1141">
        <v>0</v>
      </c>
      <c r="K24" s="1141">
        <v>0</v>
      </c>
      <c r="L24" s="1141">
        <v>0</v>
      </c>
      <c r="M24" s="1141">
        <v>0</v>
      </c>
      <c r="N24" s="1141">
        <v>0</v>
      </c>
      <c r="O24" s="1141">
        <v>0</v>
      </c>
      <c r="P24" s="1141">
        <v>0</v>
      </c>
      <c r="Q24" s="569">
        <v>1</v>
      </c>
      <c r="R24" s="1141">
        <v>0</v>
      </c>
      <c r="S24" s="1141">
        <v>0</v>
      </c>
      <c r="T24" s="1141">
        <v>0</v>
      </c>
      <c r="U24" s="1141">
        <v>0</v>
      </c>
      <c r="V24" s="1141">
        <v>0</v>
      </c>
      <c r="W24" s="1141">
        <v>0</v>
      </c>
      <c r="X24" s="569">
        <v>130</v>
      </c>
      <c r="Y24" s="569">
        <v>971</v>
      </c>
      <c r="Z24" s="697">
        <v>104369393</v>
      </c>
      <c r="AA24" s="697">
        <v>107486</v>
      </c>
      <c r="AB24" s="569">
        <v>14419534</v>
      </c>
      <c r="AC24" s="569">
        <v>843</v>
      </c>
      <c r="AD24" s="583">
        <v>17105</v>
      </c>
    </row>
    <row r="25" spans="1:30" ht="15" customHeight="1">
      <c r="A25" s="1130"/>
      <c r="B25" s="650" t="s">
        <v>453</v>
      </c>
      <c r="C25" s="670">
        <f>SUM(D25:W25)</f>
        <v>2</v>
      </c>
      <c r="D25" s="569">
        <v>1</v>
      </c>
      <c r="E25" s="569">
        <v>1</v>
      </c>
      <c r="F25" s="1141">
        <v>0</v>
      </c>
      <c r="G25" s="1141">
        <v>0</v>
      </c>
      <c r="H25" s="1141">
        <v>0</v>
      </c>
      <c r="I25" s="1141">
        <v>0</v>
      </c>
      <c r="J25" s="1141">
        <v>0</v>
      </c>
      <c r="K25" s="1141">
        <v>0</v>
      </c>
      <c r="L25" s="1141">
        <v>0</v>
      </c>
      <c r="M25" s="1141">
        <v>0</v>
      </c>
      <c r="N25" s="1141">
        <v>0</v>
      </c>
      <c r="O25" s="1141">
        <v>0</v>
      </c>
      <c r="P25" s="1141">
        <v>0</v>
      </c>
      <c r="Q25" s="1141">
        <v>0</v>
      </c>
      <c r="R25" s="1141">
        <v>0</v>
      </c>
      <c r="S25" s="1141">
        <v>0</v>
      </c>
      <c r="T25" s="1141">
        <v>0</v>
      </c>
      <c r="U25" s="1141">
        <v>0</v>
      </c>
      <c r="V25" s="1141">
        <v>0</v>
      </c>
      <c r="W25" s="1141">
        <v>0</v>
      </c>
      <c r="X25" s="1141">
        <v>0</v>
      </c>
      <c r="Y25" s="569">
        <v>2073</v>
      </c>
      <c r="Z25" s="697">
        <v>538081731</v>
      </c>
      <c r="AA25" s="697">
        <v>259566</v>
      </c>
      <c r="AB25" s="569">
        <v>25235980</v>
      </c>
      <c r="AC25" s="569">
        <v>1945</v>
      </c>
      <c r="AD25" s="583">
        <v>12974</v>
      </c>
    </row>
    <row r="26" spans="1:30" ht="15" customHeight="1">
      <c r="A26" s="1130"/>
      <c r="B26" s="650" t="s">
        <v>508</v>
      </c>
      <c r="C26" s="670">
        <f>SUM(D26:W26)</f>
        <v>1</v>
      </c>
      <c r="D26" s="1141">
        <v>0</v>
      </c>
      <c r="E26" s="1141">
        <v>0</v>
      </c>
      <c r="F26" s="1141">
        <v>0</v>
      </c>
      <c r="G26" s="1141">
        <v>0</v>
      </c>
      <c r="H26" s="1141">
        <v>0</v>
      </c>
      <c r="I26" s="1141">
        <v>0</v>
      </c>
      <c r="J26" s="1141">
        <v>0</v>
      </c>
      <c r="K26" s="1141">
        <v>0</v>
      </c>
      <c r="L26" s="1141">
        <v>0</v>
      </c>
      <c r="M26" s="1141">
        <v>0</v>
      </c>
      <c r="N26" s="1141">
        <v>0</v>
      </c>
      <c r="O26" s="1141">
        <v>0</v>
      </c>
      <c r="P26" s="1141">
        <v>0</v>
      </c>
      <c r="Q26" s="1141">
        <v>0</v>
      </c>
      <c r="R26" s="569">
        <v>1</v>
      </c>
      <c r="S26" s="1141">
        <v>0</v>
      </c>
      <c r="T26" s="1141">
        <v>0</v>
      </c>
      <c r="U26" s="1141">
        <v>0</v>
      </c>
      <c r="V26" s="1141">
        <v>0</v>
      </c>
      <c r="W26" s="1141">
        <v>0</v>
      </c>
      <c r="X26" s="569">
        <v>55</v>
      </c>
      <c r="Y26" s="569">
        <v>75</v>
      </c>
      <c r="Z26" s="697">
        <v>24048189</v>
      </c>
      <c r="AA26" s="697">
        <v>320642</v>
      </c>
      <c r="AB26" s="569">
        <v>515400</v>
      </c>
      <c r="AC26" s="569">
        <v>30</v>
      </c>
      <c r="AD26" s="583">
        <v>17180</v>
      </c>
    </row>
    <row r="27" spans="1:30" ht="15" customHeight="1">
      <c r="A27" s="1130"/>
      <c r="B27" s="650"/>
      <c r="C27" s="625"/>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697"/>
      <c r="AB27" s="697"/>
      <c r="AC27" s="697"/>
      <c r="AD27" s="1130"/>
    </row>
    <row r="28" spans="1:30" s="972" customFormat="1" ht="15" customHeight="1">
      <c r="A28" s="1137"/>
      <c r="B28" s="507" t="s">
        <v>454</v>
      </c>
      <c r="C28" s="1138">
        <f>SUM(C29:C34)</f>
        <v>71</v>
      </c>
      <c r="D28" s="1124">
        <f aca="true" t="shared" si="4" ref="D28:P28">SUM(D29:D35)</f>
        <v>7</v>
      </c>
      <c r="E28" s="1124">
        <f t="shared" si="4"/>
        <v>5</v>
      </c>
      <c r="F28" s="1124">
        <f t="shared" si="4"/>
        <v>5</v>
      </c>
      <c r="G28" s="1124">
        <f t="shared" si="4"/>
        <v>3</v>
      </c>
      <c r="H28" s="1124">
        <f t="shared" si="4"/>
        <v>3</v>
      </c>
      <c r="I28" s="1124">
        <f t="shared" si="4"/>
        <v>2</v>
      </c>
      <c r="J28" s="1124">
        <f t="shared" si="4"/>
        <v>3</v>
      </c>
      <c r="K28" s="1124">
        <f t="shared" si="4"/>
        <v>1</v>
      </c>
      <c r="L28" s="1124">
        <f t="shared" si="4"/>
        <v>5</v>
      </c>
      <c r="M28" s="1124">
        <f t="shared" si="4"/>
        <v>1</v>
      </c>
      <c r="N28" s="1124">
        <f t="shared" si="4"/>
        <v>2</v>
      </c>
      <c r="O28" s="1124">
        <f t="shared" si="4"/>
        <v>3</v>
      </c>
      <c r="P28" s="1124">
        <f t="shared" si="4"/>
        <v>1</v>
      </c>
      <c r="Q28" s="1141">
        <v>0</v>
      </c>
      <c r="R28" s="1124">
        <f aca="true" t="shared" si="5" ref="R28:AD28">SUM(R29:R35)</f>
        <v>5</v>
      </c>
      <c r="S28" s="1124">
        <f t="shared" si="5"/>
        <v>1</v>
      </c>
      <c r="T28" s="1124">
        <f t="shared" si="5"/>
        <v>3</v>
      </c>
      <c r="U28" s="1124">
        <f t="shared" si="5"/>
        <v>2</v>
      </c>
      <c r="V28" s="1124">
        <f t="shared" si="5"/>
        <v>4</v>
      </c>
      <c r="W28" s="1124">
        <f t="shared" si="5"/>
        <v>15</v>
      </c>
      <c r="X28" s="1124">
        <f t="shared" si="5"/>
        <v>3090</v>
      </c>
      <c r="Y28" s="1124">
        <f t="shared" si="5"/>
        <v>41648</v>
      </c>
      <c r="Z28" s="1124">
        <f t="shared" si="5"/>
        <v>6102289429</v>
      </c>
      <c r="AA28" s="1124">
        <f t="shared" si="5"/>
        <v>392146</v>
      </c>
      <c r="AB28" s="1124">
        <f t="shared" si="5"/>
        <v>709335909</v>
      </c>
      <c r="AC28" s="1124">
        <f t="shared" si="5"/>
        <v>600</v>
      </c>
      <c r="AD28" s="1139">
        <f t="shared" si="5"/>
        <v>11117</v>
      </c>
    </row>
    <row r="29" spans="1:30" ht="15" customHeight="1">
      <c r="A29" s="1130"/>
      <c r="B29" s="650" t="s">
        <v>455</v>
      </c>
      <c r="C29" s="670">
        <f aca="true" t="shared" si="6" ref="C29:C34">SUM(D29:W29)</f>
        <v>12</v>
      </c>
      <c r="D29" s="569">
        <v>1</v>
      </c>
      <c r="E29" s="569">
        <v>1</v>
      </c>
      <c r="F29" s="569">
        <v>2</v>
      </c>
      <c r="G29" s="569">
        <v>1</v>
      </c>
      <c r="H29" s="569">
        <v>1</v>
      </c>
      <c r="I29" s="1141">
        <v>0</v>
      </c>
      <c r="J29" s="569">
        <v>1</v>
      </c>
      <c r="K29" s="569">
        <v>1</v>
      </c>
      <c r="L29" s="569">
        <v>1</v>
      </c>
      <c r="M29" s="1141">
        <v>0</v>
      </c>
      <c r="N29" s="1141">
        <v>0</v>
      </c>
      <c r="O29" s="569">
        <v>1</v>
      </c>
      <c r="P29" s="569">
        <v>1</v>
      </c>
      <c r="Q29" s="1141">
        <v>0</v>
      </c>
      <c r="R29" s="569">
        <v>1</v>
      </c>
      <c r="S29" s="1141">
        <v>0</v>
      </c>
      <c r="T29" s="1141">
        <v>0</v>
      </c>
      <c r="U29" s="1141">
        <v>0</v>
      </c>
      <c r="V29" s="1141">
        <v>0</v>
      </c>
      <c r="W29" s="1141">
        <v>0</v>
      </c>
      <c r="X29" s="569">
        <v>1020</v>
      </c>
      <c r="Y29" s="569">
        <v>12310</v>
      </c>
      <c r="Z29" s="569">
        <v>1472456541</v>
      </c>
      <c r="AA29" s="697">
        <v>119615</v>
      </c>
      <c r="AB29" s="697">
        <v>148808722</v>
      </c>
      <c r="AC29" s="1141">
        <v>0</v>
      </c>
      <c r="AD29" s="1142">
        <v>0</v>
      </c>
    </row>
    <row r="30" spans="1:30" ht="15" customHeight="1">
      <c r="A30" s="1130"/>
      <c r="B30" s="650" t="s">
        <v>456</v>
      </c>
      <c r="C30" s="670">
        <f t="shared" si="6"/>
        <v>26</v>
      </c>
      <c r="D30" s="569">
        <v>2</v>
      </c>
      <c r="E30" s="569">
        <v>2</v>
      </c>
      <c r="F30" s="569">
        <v>1</v>
      </c>
      <c r="G30" s="569">
        <v>1</v>
      </c>
      <c r="H30" s="569">
        <v>1</v>
      </c>
      <c r="I30" s="569">
        <v>1</v>
      </c>
      <c r="J30" s="569">
        <v>1</v>
      </c>
      <c r="K30" s="1141">
        <v>0</v>
      </c>
      <c r="L30" s="569">
        <v>2</v>
      </c>
      <c r="M30" s="569">
        <v>1</v>
      </c>
      <c r="N30" s="1141">
        <v>0</v>
      </c>
      <c r="O30" s="569">
        <v>1</v>
      </c>
      <c r="P30" s="1141">
        <v>0</v>
      </c>
      <c r="Q30" s="1141">
        <v>0</v>
      </c>
      <c r="R30" s="569">
        <v>2</v>
      </c>
      <c r="S30" s="569">
        <v>1</v>
      </c>
      <c r="T30" s="569">
        <v>2</v>
      </c>
      <c r="U30" s="569">
        <v>1</v>
      </c>
      <c r="V30" s="569">
        <v>2</v>
      </c>
      <c r="W30" s="569">
        <v>5</v>
      </c>
      <c r="X30" s="569">
        <v>1880</v>
      </c>
      <c r="Y30" s="569">
        <v>22674</v>
      </c>
      <c r="Z30" s="569">
        <v>4559745338</v>
      </c>
      <c r="AA30" s="697">
        <v>201100</v>
      </c>
      <c r="AB30" s="697">
        <v>553857187</v>
      </c>
      <c r="AC30" s="1141">
        <v>0</v>
      </c>
      <c r="AD30" s="1142">
        <v>0</v>
      </c>
    </row>
    <row r="31" spans="1:30" ht="15" customHeight="1">
      <c r="A31" s="1130"/>
      <c r="B31" s="650" t="s">
        <v>457</v>
      </c>
      <c r="C31" s="670">
        <f t="shared" si="6"/>
        <v>3</v>
      </c>
      <c r="D31" s="1141">
        <v>0</v>
      </c>
      <c r="E31" s="569">
        <v>1</v>
      </c>
      <c r="F31" s="1141">
        <v>0</v>
      </c>
      <c r="G31" s="1141">
        <v>0</v>
      </c>
      <c r="H31" s="1141">
        <v>0</v>
      </c>
      <c r="I31" s="1141">
        <v>0</v>
      </c>
      <c r="J31" s="1141">
        <v>0</v>
      </c>
      <c r="K31" s="1141">
        <v>0</v>
      </c>
      <c r="L31" s="1141">
        <v>0</v>
      </c>
      <c r="M31" s="1141">
        <v>0</v>
      </c>
      <c r="N31" s="569">
        <v>1</v>
      </c>
      <c r="O31" s="1141">
        <v>0</v>
      </c>
      <c r="P31" s="1141">
        <v>0</v>
      </c>
      <c r="Q31" s="1141">
        <v>0</v>
      </c>
      <c r="R31" s="1141">
        <v>0</v>
      </c>
      <c r="S31" s="1141">
        <v>0</v>
      </c>
      <c r="T31" s="1141">
        <v>0</v>
      </c>
      <c r="U31" s="1141">
        <v>0</v>
      </c>
      <c r="V31" s="1141">
        <v>0</v>
      </c>
      <c r="W31" s="569">
        <v>1</v>
      </c>
      <c r="X31" s="569">
        <v>140</v>
      </c>
      <c r="Y31" s="1141">
        <v>0</v>
      </c>
      <c r="Z31" s="1141">
        <v>0</v>
      </c>
      <c r="AA31" s="1141">
        <v>0</v>
      </c>
      <c r="AB31" s="1141">
        <v>0</v>
      </c>
      <c r="AC31" s="1141">
        <v>0</v>
      </c>
      <c r="AD31" s="1142">
        <v>0</v>
      </c>
    </row>
    <row r="32" spans="1:30" ht="15" customHeight="1">
      <c r="A32" s="1130"/>
      <c r="B32" s="650" t="s">
        <v>458</v>
      </c>
      <c r="C32" s="670">
        <f t="shared" si="6"/>
        <v>26</v>
      </c>
      <c r="D32" s="569">
        <v>2</v>
      </c>
      <c r="E32" s="569">
        <v>1</v>
      </c>
      <c r="F32" s="569">
        <v>2</v>
      </c>
      <c r="G32" s="569">
        <v>1</v>
      </c>
      <c r="H32" s="569">
        <v>1</v>
      </c>
      <c r="I32" s="569">
        <v>1</v>
      </c>
      <c r="J32" s="569">
        <v>1</v>
      </c>
      <c r="K32" s="1141">
        <v>0</v>
      </c>
      <c r="L32" s="569">
        <v>1</v>
      </c>
      <c r="M32" s="1141">
        <v>0</v>
      </c>
      <c r="N32" s="569">
        <v>1</v>
      </c>
      <c r="O32" s="569">
        <v>1</v>
      </c>
      <c r="P32" s="1141">
        <v>0</v>
      </c>
      <c r="Q32" s="1141">
        <v>0</v>
      </c>
      <c r="R32" s="569">
        <v>2</v>
      </c>
      <c r="S32" s="1141">
        <v>0</v>
      </c>
      <c r="T32" s="569">
        <v>1</v>
      </c>
      <c r="U32" s="569">
        <v>1</v>
      </c>
      <c r="V32" s="569">
        <v>2</v>
      </c>
      <c r="W32" s="569">
        <v>8</v>
      </c>
      <c r="X32" s="1141">
        <v>0</v>
      </c>
      <c r="Y32" s="1141">
        <v>0</v>
      </c>
      <c r="Z32" s="1141">
        <v>0</v>
      </c>
      <c r="AA32" s="1141">
        <v>0</v>
      </c>
      <c r="AB32" s="1141">
        <v>0</v>
      </c>
      <c r="AC32" s="1141">
        <v>0</v>
      </c>
      <c r="AD32" s="1142">
        <v>0</v>
      </c>
    </row>
    <row r="33" spans="1:30" ht="15" customHeight="1">
      <c r="A33" s="1130"/>
      <c r="B33" s="650" t="s">
        <v>459</v>
      </c>
      <c r="C33" s="670">
        <f t="shared" si="6"/>
        <v>1</v>
      </c>
      <c r="D33" s="569">
        <v>1</v>
      </c>
      <c r="E33" s="1141">
        <v>0</v>
      </c>
      <c r="F33" s="1141">
        <v>0</v>
      </c>
      <c r="G33" s="1141">
        <v>0</v>
      </c>
      <c r="H33" s="1141">
        <v>0</v>
      </c>
      <c r="I33" s="1141">
        <v>0</v>
      </c>
      <c r="J33" s="1141">
        <v>0</v>
      </c>
      <c r="K33" s="1141">
        <v>0</v>
      </c>
      <c r="L33" s="1141">
        <v>0</v>
      </c>
      <c r="M33" s="1141">
        <v>0</v>
      </c>
      <c r="N33" s="1141">
        <v>0</v>
      </c>
      <c r="O33" s="1141">
        <v>0</v>
      </c>
      <c r="P33" s="1141">
        <v>0</v>
      </c>
      <c r="Q33" s="1141">
        <v>0</v>
      </c>
      <c r="R33" s="1141">
        <v>0</v>
      </c>
      <c r="S33" s="1141">
        <v>0</v>
      </c>
      <c r="T33" s="1141">
        <v>0</v>
      </c>
      <c r="U33" s="1141">
        <v>0</v>
      </c>
      <c r="V33" s="1141">
        <v>0</v>
      </c>
      <c r="W33" s="1141">
        <v>0</v>
      </c>
      <c r="X33" s="569">
        <v>50</v>
      </c>
      <c r="Y33" s="569">
        <v>600</v>
      </c>
      <c r="Z33" s="697">
        <v>42858800</v>
      </c>
      <c r="AA33" s="569">
        <v>71431</v>
      </c>
      <c r="AB33" s="697">
        <v>6670000</v>
      </c>
      <c r="AC33" s="697">
        <v>600</v>
      </c>
      <c r="AD33" s="1130">
        <v>11117</v>
      </c>
    </row>
    <row r="34" spans="1:30" ht="15" customHeight="1">
      <c r="A34" s="1130"/>
      <c r="B34" s="650" t="s">
        <v>509</v>
      </c>
      <c r="C34" s="670">
        <f t="shared" si="6"/>
        <v>3</v>
      </c>
      <c r="D34" s="569">
        <v>1</v>
      </c>
      <c r="E34" s="1141">
        <v>0</v>
      </c>
      <c r="F34" s="1141">
        <v>0</v>
      </c>
      <c r="G34" s="1141">
        <v>0</v>
      </c>
      <c r="H34" s="1141">
        <v>0</v>
      </c>
      <c r="I34" s="1141">
        <v>0</v>
      </c>
      <c r="J34" s="1141">
        <v>0</v>
      </c>
      <c r="K34" s="1141">
        <v>0</v>
      </c>
      <c r="L34" s="569">
        <v>1</v>
      </c>
      <c r="M34" s="1141">
        <v>0</v>
      </c>
      <c r="N34" s="1141">
        <v>0</v>
      </c>
      <c r="O34" s="1141">
        <v>0</v>
      </c>
      <c r="P34" s="1141">
        <v>0</v>
      </c>
      <c r="Q34" s="1141">
        <v>0</v>
      </c>
      <c r="R34" s="1141">
        <v>0</v>
      </c>
      <c r="S34" s="1141">
        <v>0</v>
      </c>
      <c r="T34" s="1141">
        <v>0</v>
      </c>
      <c r="U34" s="1141">
        <v>0</v>
      </c>
      <c r="V34" s="1141">
        <v>0</v>
      </c>
      <c r="W34" s="569">
        <v>1</v>
      </c>
      <c r="X34" s="1141">
        <v>0</v>
      </c>
      <c r="Y34" s="569">
        <v>6064</v>
      </c>
      <c r="Z34" s="697">
        <v>27228750</v>
      </c>
      <c r="AA34" s="1141">
        <v>0</v>
      </c>
      <c r="AB34" s="1141">
        <v>0</v>
      </c>
      <c r="AC34" s="1141">
        <v>0</v>
      </c>
      <c r="AD34" s="1142">
        <v>0</v>
      </c>
    </row>
    <row r="35" spans="1:30" ht="15" customHeight="1">
      <c r="A35" s="1130"/>
      <c r="C35" s="670"/>
      <c r="D35" s="569"/>
      <c r="E35" s="569"/>
      <c r="F35" s="569"/>
      <c r="G35" s="569"/>
      <c r="H35" s="569"/>
      <c r="I35" s="569"/>
      <c r="J35" s="569"/>
      <c r="K35" s="569"/>
      <c r="L35" s="569"/>
      <c r="M35" s="569"/>
      <c r="N35" s="569"/>
      <c r="O35" s="569"/>
      <c r="P35" s="569"/>
      <c r="Q35" s="569"/>
      <c r="R35" s="569"/>
      <c r="S35" s="569"/>
      <c r="T35" s="1141"/>
      <c r="U35" s="569"/>
      <c r="V35" s="569"/>
      <c r="W35" s="569"/>
      <c r="X35" s="1141"/>
      <c r="Y35" s="1141"/>
      <c r="Z35" s="1141"/>
      <c r="AA35" s="1141"/>
      <c r="AB35" s="1141"/>
      <c r="AC35" s="1141"/>
      <c r="AD35" s="1142"/>
    </row>
    <row r="36" spans="1:30" ht="15" customHeight="1">
      <c r="A36" s="1130"/>
      <c r="B36" s="650"/>
      <c r="C36" s="625"/>
      <c r="D36" s="1143"/>
      <c r="E36" s="1143"/>
      <c r="F36" s="1143"/>
      <c r="G36" s="1143"/>
      <c r="H36" s="1143"/>
      <c r="I36" s="1143"/>
      <c r="J36" s="1143"/>
      <c r="K36" s="1143"/>
      <c r="L36" s="1143"/>
      <c r="M36" s="1143"/>
      <c r="N36" s="1143"/>
      <c r="O36" s="1143"/>
      <c r="P36" s="1143"/>
      <c r="Q36" s="1143"/>
      <c r="R36" s="1143"/>
      <c r="S36" s="1143"/>
      <c r="T36" s="1143"/>
      <c r="U36" s="1143"/>
      <c r="V36" s="1143"/>
      <c r="W36" s="1143"/>
      <c r="X36" s="1143"/>
      <c r="Y36" s="1143"/>
      <c r="Z36" s="569"/>
      <c r="AA36" s="697"/>
      <c r="AB36" s="697"/>
      <c r="AC36" s="697"/>
      <c r="AD36" s="1130"/>
    </row>
    <row r="37" spans="1:30" ht="15" customHeight="1">
      <c r="A37" s="1130"/>
      <c r="B37" s="650"/>
      <c r="C37" s="625"/>
      <c r="D37" s="1143"/>
      <c r="E37" s="1143"/>
      <c r="F37" s="1143"/>
      <c r="G37" s="1143"/>
      <c r="H37" s="1143"/>
      <c r="I37" s="1143"/>
      <c r="J37" s="1143"/>
      <c r="K37" s="1143"/>
      <c r="L37" s="1143"/>
      <c r="M37" s="1143"/>
      <c r="N37" s="1143"/>
      <c r="O37" s="1143"/>
      <c r="P37" s="1143"/>
      <c r="Q37" s="1143"/>
      <c r="R37" s="1143"/>
      <c r="S37" s="1143"/>
      <c r="T37" s="1143"/>
      <c r="U37" s="1143"/>
      <c r="V37" s="1143"/>
      <c r="W37" s="1143"/>
      <c r="X37" s="1143"/>
      <c r="Y37" s="1144"/>
      <c r="Z37" s="569"/>
      <c r="AA37" s="697"/>
      <c r="AB37" s="697"/>
      <c r="AC37" s="697"/>
      <c r="AD37" s="1130"/>
    </row>
    <row r="38" spans="1:30" s="972" customFormat="1" ht="15" customHeight="1">
      <c r="A38" s="1137"/>
      <c r="B38" s="507" t="s">
        <v>460</v>
      </c>
      <c r="C38" s="1138">
        <f>SUM(C39:C47)</f>
        <v>11</v>
      </c>
      <c r="D38" s="1124">
        <f>SUM(D39:D47)</f>
        <v>5</v>
      </c>
      <c r="E38" s="1124">
        <f>SUM(E39:E47)</f>
        <v>1</v>
      </c>
      <c r="F38" s="1124">
        <f>SUM(F39:F47)</f>
        <v>1</v>
      </c>
      <c r="G38" s="1141">
        <v>0</v>
      </c>
      <c r="H38" s="1141">
        <v>0</v>
      </c>
      <c r="I38" s="1141">
        <v>0</v>
      </c>
      <c r="J38" s="1124">
        <f>SUM(J39:J47)</f>
        <v>1</v>
      </c>
      <c r="K38" s="1141">
        <v>0</v>
      </c>
      <c r="L38" s="1141">
        <v>0</v>
      </c>
      <c r="M38" s="1141">
        <v>0</v>
      </c>
      <c r="N38" s="1124">
        <f>SUM(N39:N47)</f>
        <v>1</v>
      </c>
      <c r="O38" s="1141">
        <v>0</v>
      </c>
      <c r="P38" s="1141">
        <v>0</v>
      </c>
      <c r="Q38" s="1141">
        <v>0</v>
      </c>
      <c r="R38" s="1141">
        <v>0</v>
      </c>
      <c r="S38" s="1141">
        <v>0</v>
      </c>
      <c r="T38" s="1124">
        <f>SUM(T39:T47)</f>
        <v>1</v>
      </c>
      <c r="U38" s="1141">
        <v>0</v>
      </c>
      <c r="V38" s="1141">
        <v>0</v>
      </c>
      <c r="W38" s="1124">
        <f>SUM(W39:W47)</f>
        <v>1</v>
      </c>
      <c r="X38" s="1124">
        <f>SUM(X39:X47)</f>
        <v>534</v>
      </c>
      <c r="Y38" s="1124">
        <f>SUM(Y39:Y47)</f>
        <v>5918</v>
      </c>
      <c r="Z38" s="1124">
        <f>SUM(Z39:Z47)</f>
        <v>1117331412</v>
      </c>
      <c r="AA38" s="1124">
        <v>188802</v>
      </c>
      <c r="AB38" s="1124">
        <v>56470003</v>
      </c>
      <c r="AC38" s="1141">
        <v>0</v>
      </c>
      <c r="AD38" s="1142">
        <v>0</v>
      </c>
    </row>
    <row r="39" spans="1:30" ht="15" customHeight="1">
      <c r="A39" s="1130"/>
      <c r="B39" s="650" t="s">
        <v>461</v>
      </c>
      <c r="C39" s="670">
        <f>SUM(D39:W39)</f>
        <v>1</v>
      </c>
      <c r="D39" s="1141">
        <v>0</v>
      </c>
      <c r="E39" s="1141">
        <v>0</v>
      </c>
      <c r="F39" s="1141">
        <v>0</v>
      </c>
      <c r="G39" s="1141">
        <v>0</v>
      </c>
      <c r="H39" s="1141">
        <v>0</v>
      </c>
      <c r="I39" s="1141">
        <v>0</v>
      </c>
      <c r="J39" s="569">
        <v>1</v>
      </c>
      <c r="K39" s="1141">
        <v>0</v>
      </c>
      <c r="L39" s="1141">
        <v>0</v>
      </c>
      <c r="M39" s="1141">
        <v>0</v>
      </c>
      <c r="N39" s="1141">
        <v>0</v>
      </c>
      <c r="O39" s="1141">
        <v>0</v>
      </c>
      <c r="P39" s="1141">
        <v>0</v>
      </c>
      <c r="Q39" s="1141">
        <v>0</v>
      </c>
      <c r="R39" s="1141">
        <v>0</v>
      </c>
      <c r="S39" s="1141">
        <v>0</v>
      </c>
      <c r="T39" s="1141">
        <v>0</v>
      </c>
      <c r="U39" s="1141">
        <v>0</v>
      </c>
      <c r="V39" s="1141">
        <v>0</v>
      </c>
      <c r="W39" s="1141">
        <v>0</v>
      </c>
      <c r="X39" s="569">
        <v>35</v>
      </c>
      <c r="Y39" s="569">
        <v>324</v>
      </c>
      <c r="Z39" s="569">
        <v>54808823</v>
      </c>
      <c r="AA39" s="569">
        <v>169163</v>
      </c>
      <c r="AB39" s="1141">
        <v>0</v>
      </c>
      <c r="AC39" s="1141">
        <v>0</v>
      </c>
      <c r="AD39" s="1142">
        <v>0</v>
      </c>
    </row>
    <row r="40" spans="1:30" ht="15" customHeight="1">
      <c r="A40" s="1130"/>
      <c r="B40" s="650" t="s">
        <v>510</v>
      </c>
      <c r="C40" s="1141">
        <v>0</v>
      </c>
      <c r="D40" s="1141">
        <v>0</v>
      </c>
      <c r="E40" s="1141">
        <v>0</v>
      </c>
      <c r="F40" s="1141">
        <v>0</v>
      </c>
      <c r="G40" s="1141">
        <v>0</v>
      </c>
      <c r="H40" s="1141">
        <v>0</v>
      </c>
      <c r="I40" s="1141">
        <v>0</v>
      </c>
      <c r="J40" s="1141">
        <v>0</v>
      </c>
      <c r="K40" s="1141">
        <v>0</v>
      </c>
      <c r="L40" s="1141">
        <v>0</v>
      </c>
      <c r="M40" s="1141">
        <v>0</v>
      </c>
      <c r="N40" s="1141">
        <v>0</v>
      </c>
      <c r="O40" s="1141">
        <v>0</v>
      </c>
      <c r="P40" s="1141">
        <v>0</v>
      </c>
      <c r="Q40" s="1141">
        <v>0</v>
      </c>
      <c r="R40" s="1141">
        <v>0</v>
      </c>
      <c r="S40" s="1141">
        <v>0</v>
      </c>
      <c r="T40" s="1141">
        <v>0</v>
      </c>
      <c r="U40" s="1141">
        <v>0</v>
      </c>
      <c r="V40" s="1141">
        <v>0</v>
      </c>
      <c r="W40" s="1141">
        <v>0</v>
      </c>
      <c r="X40" s="1141">
        <v>0</v>
      </c>
      <c r="Y40" s="569">
        <v>36</v>
      </c>
      <c r="Z40" s="569">
        <v>5993574</v>
      </c>
      <c r="AA40" s="569">
        <v>166488</v>
      </c>
      <c r="AB40" s="1141">
        <v>0</v>
      </c>
      <c r="AC40" s="1141">
        <v>0</v>
      </c>
      <c r="AD40" s="1142">
        <v>0</v>
      </c>
    </row>
    <row r="41" spans="1:30" ht="15" customHeight="1">
      <c r="A41" s="1130"/>
      <c r="B41" s="650" t="s">
        <v>462</v>
      </c>
      <c r="C41" s="670">
        <f aca="true" t="shared" si="7" ref="C41:C47">SUM(D41:W41)</f>
        <v>3</v>
      </c>
      <c r="D41" s="569">
        <v>3</v>
      </c>
      <c r="E41" s="1141">
        <v>0</v>
      </c>
      <c r="F41" s="1141">
        <v>0</v>
      </c>
      <c r="G41" s="1141">
        <v>0</v>
      </c>
      <c r="H41" s="1141">
        <v>0</v>
      </c>
      <c r="I41" s="1141">
        <v>0</v>
      </c>
      <c r="J41" s="1141">
        <v>0</v>
      </c>
      <c r="K41" s="1141">
        <v>0</v>
      </c>
      <c r="L41" s="1141">
        <v>0</v>
      </c>
      <c r="M41" s="1141">
        <v>0</v>
      </c>
      <c r="N41" s="1141">
        <v>0</v>
      </c>
      <c r="O41" s="1141">
        <v>0</v>
      </c>
      <c r="P41" s="1141">
        <v>0</v>
      </c>
      <c r="Q41" s="1141">
        <v>0</v>
      </c>
      <c r="R41" s="1141">
        <v>0</v>
      </c>
      <c r="S41" s="1141">
        <v>0</v>
      </c>
      <c r="T41" s="1141">
        <v>0</v>
      </c>
      <c r="U41" s="1141">
        <v>0</v>
      </c>
      <c r="V41" s="1141">
        <v>0</v>
      </c>
      <c r="W41" s="1141">
        <v>0</v>
      </c>
      <c r="X41" s="569">
        <v>152</v>
      </c>
      <c r="Y41" s="569">
        <v>1770</v>
      </c>
      <c r="Z41" s="569">
        <v>191981879</v>
      </c>
      <c r="AA41" s="569">
        <v>108464</v>
      </c>
      <c r="AB41" s="1141">
        <v>0</v>
      </c>
      <c r="AC41" s="1141">
        <v>0</v>
      </c>
      <c r="AD41" s="1142">
        <v>0</v>
      </c>
    </row>
    <row r="42" spans="1:30" ht="15" customHeight="1">
      <c r="A42" s="1130"/>
      <c r="B42" s="650" t="s">
        <v>511</v>
      </c>
      <c r="C42" s="670">
        <f t="shared" si="7"/>
        <v>1</v>
      </c>
      <c r="D42" s="1141">
        <v>0</v>
      </c>
      <c r="E42" s="569">
        <v>1</v>
      </c>
      <c r="F42" s="1141">
        <v>0</v>
      </c>
      <c r="G42" s="1141">
        <v>0</v>
      </c>
      <c r="H42" s="1141">
        <v>0</v>
      </c>
      <c r="I42" s="1141">
        <v>0</v>
      </c>
      <c r="J42" s="1141">
        <v>0</v>
      </c>
      <c r="K42" s="1141">
        <v>0</v>
      </c>
      <c r="L42" s="1141">
        <v>0</v>
      </c>
      <c r="M42" s="1141">
        <v>0</v>
      </c>
      <c r="N42" s="1141">
        <v>0</v>
      </c>
      <c r="O42" s="1141">
        <v>0</v>
      </c>
      <c r="P42" s="1141">
        <v>0</v>
      </c>
      <c r="Q42" s="1141">
        <v>0</v>
      </c>
      <c r="R42" s="1141">
        <v>0</v>
      </c>
      <c r="S42" s="1141">
        <v>0</v>
      </c>
      <c r="T42" s="1141">
        <v>0</v>
      </c>
      <c r="U42" s="1141">
        <v>0</v>
      </c>
      <c r="V42" s="1141">
        <v>0</v>
      </c>
      <c r="W42" s="1141">
        <v>0</v>
      </c>
      <c r="X42" s="569">
        <v>70</v>
      </c>
      <c r="Y42" s="569">
        <v>912</v>
      </c>
      <c r="Z42" s="569">
        <v>153862706</v>
      </c>
      <c r="AA42" s="569">
        <v>168709</v>
      </c>
      <c r="AB42" s="1141">
        <v>0</v>
      </c>
      <c r="AC42" s="1141">
        <v>0</v>
      </c>
      <c r="AD42" s="1142">
        <v>0</v>
      </c>
    </row>
    <row r="43" spans="1:30" ht="15" customHeight="1">
      <c r="A43" s="1130"/>
      <c r="B43" s="650" t="s">
        <v>463</v>
      </c>
      <c r="C43" s="670">
        <f t="shared" si="7"/>
        <v>1</v>
      </c>
      <c r="D43" s="1141">
        <v>0</v>
      </c>
      <c r="E43" s="1141">
        <v>0</v>
      </c>
      <c r="F43" s="569">
        <v>1</v>
      </c>
      <c r="G43" s="1141">
        <v>0</v>
      </c>
      <c r="H43" s="1141">
        <v>0</v>
      </c>
      <c r="I43" s="1141">
        <v>0</v>
      </c>
      <c r="J43" s="1141">
        <v>0</v>
      </c>
      <c r="K43" s="1141">
        <v>0</v>
      </c>
      <c r="L43" s="1141">
        <v>0</v>
      </c>
      <c r="M43" s="1141">
        <v>0</v>
      </c>
      <c r="N43" s="1141">
        <v>0</v>
      </c>
      <c r="O43" s="1141">
        <v>0</v>
      </c>
      <c r="P43" s="1141">
        <v>0</v>
      </c>
      <c r="Q43" s="1141">
        <v>0</v>
      </c>
      <c r="R43" s="1141">
        <v>0</v>
      </c>
      <c r="S43" s="1141">
        <v>0</v>
      </c>
      <c r="T43" s="1141">
        <v>0</v>
      </c>
      <c r="U43" s="1141">
        <v>0</v>
      </c>
      <c r="V43" s="1141">
        <v>0</v>
      </c>
      <c r="W43" s="1141">
        <v>0</v>
      </c>
      <c r="X43" s="569">
        <v>57</v>
      </c>
      <c r="Y43" s="569">
        <v>768</v>
      </c>
      <c r="Z43" s="569">
        <v>117864756</v>
      </c>
      <c r="AA43" s="569">
        <v>153470</v>
      </c>
      <c r="AB43" s="1141">
        <v>0</v>
      </c>
      <c r="AC43" s="1141">
        <v>0</v>
      </c>
      <c r="AD43" s="1142">
        <v>0</v>
      </c>
    </row>
    <row r="44" spans="1:30" ht="15" customHeight="1">
      <c r="A44" s="1130"/>
      <c r="B44" s="650" t="s">
        <v>464</v>
      </c>
      <c r="C44" s="670">
        <f t="shared" si="7"/>
        <v>2</v>
      </c>
      <c r="D44" s="1141">
        <v>0</v>
      </c>
      <c r="E44" s="1141">
        <v>0</v>
      </c>
      <c r="F44" s="1141">
        <v>0</v>
      </c>
      <c r="G44" s="1141">
        <v>0</v>
      </c>
      <c r="H44" s="1141">
        <v>0</v>
      </c>
      <c r="I44" s="1141">
        <v>0</v>
      </c>
      <c r="J44" s="1141">
        <v>0</v>
      </c>
      <c r="K44" s="1141">
        <v>0</v>
      </c>
      <c r="L44" s="1141">
        <v>0</v>
      </c>
      <c r="M44" s="1141">
        <v>0</v>
      </c>
      <c r="N44" s="1141">
        <v>0</v>
      </c>
      <c r="O44" s="1141">
        <v>0</v>
      </c>
      <c r="P44" s="1141">
        <v>0</v>
      </c>
      <c r="Q44" s="1141">
        <v>0</v>
      </c>
      <c r="R44" s="1141">
        <v>0</v>
      </c>
      <c r="S44" s="1141">
        <v>0</v>
      </c>
      <c r="T44" s="569">
        <v>1</v>
      </c>
      <c r="U44" s="1141">
        <v>0</v>
      </c>
      <c r="V44" s="1141">
        <v>0</v>
      </c>
      <c r="W44" s="569">
        <v>1</v>
      </c>
      <c r="X44" s="569">
        <v>170</v>
      </c>
      <c r="Y44" s="569">
        <v>2108</v>
      </c>
      <c r="Z44" s="569">
        <v>592819674</v>
      </c>
      <c r="AA44" s="569">
        <v>281224</v>
      </c>
      <c r="AB44" s="1141">
        <v>0</v>
      </c>
      <c r="AC44" s="1141">
        <v>0</v>
      </c>
      <c r="AD44" s="1142">
        <v>0</v>
      </c>
    </row>
    <row r="45" spans="1:30" ht="15" customHeight="1">
      <c r="A45" s="1130"/>
      <c r="B45" s="650" t="s">
        <v>465</v>
      </c>
      <c r="C45" s="670">
        <f t="shared" si="7"/>
        <v>1</v>
      </c>
      <c r="D45" s="569">
        <v>1</v>
      </c>
      <c r="E45" s="1141">
        <v>0</v>
      </c>
      <c r="F45" s="1141">
        <v>0</v>
      </c>
      <c r="G45" s="1141">
        <v>0</v>
      </c>
      <c r="H45" s="1141">
        <v>0</v>
      </c>
      <c r="I45" s="1141">
        <v>0</v>
      </c>
      <c r="J45" s="1141">
        <v>0</v>
      </c>
      <c r="K45" s="1141">
        <v>0</v>
      </c>
      <c r="L45" s="1141">
        <v>0</v>
      </c>
      <c r="M45" s="1141">
        <v>0</v>
      </c>
      <c r="N45" s="1141">
        <v>0</v>
      </c>
      <c r="O45" s="1141">
        <v>0</v>
      </c>
      <c r="P45" s="1141">
        <v>0</v>
      </c>
      <c r="Q45" s="1141">
        <v>0</v>
      </c>
      <c r="R45" s="1141">
        <v>0</v>
      </c>
      <c r="S45" s="1141">
        <v>0</v>
      </c>
      <c r="T45" s="1141">
        <v>0</v>
      </c>
      <c r="U45" s="1141">
        <v>0</v>
      </c>
      <c r="V45" s="1141">
        <v>0</v>
      </c>
      <c r="W45" s="1141">
        <v>0</v>
      </c>
      <c r="X45" s="569">
        <v>50</v>
      </c>
      <c r="Y45" s="1141">
        <v>0</v>
      </c>
      <c r="Z45" s="1141">
        <v>0</v>
      </c>
      <c r="AA45" s="1141">
        <v>0</v>
      </c>
      <c r="AB45" s="1141">
        <v>0</v>
      </c>
      <c r="AC45" s="1141">
        <v>0</v>
      </c>
      <c r="AD45" s="1142">
        <v>0</v>
      </c>
    </row>
    <row r="46" spans="1:30" ht="15" customHeight="1">
      <c r="A46" s="1130"/>
      <c r="B46" s="650" t="s">
        <v>466</v>
      </c>
      <c r="C46" s="670">
        <f t="shared" si="7"/>
        <v>1</v>
      </c>
      <c r="D46" s="569">
        <v>1</v>
      </c>
      <c r="E46" s="1141">
        <v>0</v>
      </c>
      <c r="F46" s="1141">
        <v>0</v>
      </c>
      <c r="G46" s="1141">
        <v>0</v>
      </c>
      <c r="H46" s="1141">
        <v>0</v>
      </c>
      <c r="I46" s="1141">
        <v>0</v>
      </c>
      <c r="J46" s="1141">
        <v>0</v>
      </c>
      <c r="K46" s="1141">
        <v>0</v>
      </c>
      <c r="L46" s="1141">
        <v>0</v>
      </c>
      <c r="M46" s="1141">
        <v>0</v>
      </c>
      <c r="N46" s="1141">
        <v>0</v>
      </c>
      <c r="O46" s="1141">
        <v>0</v>
      </c>
      <c r="P46" s="1141">
        <v>0</v>
      </c>
      <c r="Q46" s="1141">
        <v>0</v>
      </c>
      <c r="R46" s="1141">
        <v>0</v>
      </c>
      <c r="S46" s="1141">
        <v>0</v>
      </c>
      <c r="T46" s="1141">
        <v>0</v>
      </c>
      <c r="U46" s="1141">
        <v>0</v>
      </c>
      <c r="V46" s="1141">
        <v>0</v>
      </c>
      <c r="W46" s="1141">
        <v>0</v>
      </c>
      <c r="X46" s="1141">
        <v>0</v>
      </c>
      <c r="Y46" s="1141">
        <v>0</v>
      </c>
      <c r="Z46" s="1141">
        <v>0</v>
      </c>
      <c r="AA46" s="1141">
        <v>0</v>
      </c>
      <c r="AB46" s="1141">
        <v>0</v>
      </c>
      <c r="AC46" s="1141">
        <v>0</v>
      </c>
      <c r="AD46" s="1142">
        <v>0</v>
      </c>
    </row>
    <row r="47" spans="1:30" ht="15" customHeight="1">
      <c r="A47" s="1130"/>
      <c r="B47" s="650" t="s">
        <v>512</v>
      </c>
      <c r="C47" s="670">
        <f t="shared" si="7"/>
        <v>1</v>
      </c>
      <c r="D47" s="1141">
        <v>0</v>
      </c>
      <c r="E47" s="1141">
        <v>0</v>
      </c>
      <c r="F47" s="1141">
        <v>0</v>
      </c>
      <c r="G47" s="1141">
        <v>0</v>
      </c>
      <c r="H47" s="1141">
        <v>0</v>
      </c>
      <c r="I47" s="1141">
        <v>0</v>
      </c>
      <c r="J47" s="1141">
        <v>0</v>
      </c>
      <c r="K47" s="1141">
        <v>0</v>
      </c>
      <c r="L47" s="1141">
        <v>0</v>
      </c>
      <c r="M47" s="1141">
        <v>0</v>
      </c>
      <c r="N47" s="569">
        <v>1</v>
      </c>
      <c r="O47" s="1141">
        <v>0</v>
      </c>
      <c r="P47" s="1141">
        <v>0</v>
      </c>
      <c r="Q47" s="1141">
        <v>0</v>
      </c>
      <c r="R47" s="1141">
        <v>0</v>
      </c>
      <c r="S47" s="1141">
        <v>0</v>
      </c>
      <c r="T47" s="1141">
        <v>0</v>
      </c>
      <c r="U47" s="1141">
        <v>0</v>
      </c>
      <c r="V47" s="1141">
        <v>0</v>
      </c>
      <c r="W47" s="1141">
        <v>0</v>
      </c>
      <c r="X47" s="1141">
        <v>0</v>
      </c>
      <c r="Y47" s="1141">
        <v>0</v>
      </c>
      <c r="Z47" s="1141">
        <v>0</v>
      </c>
      <c r="AA47" s="1141">
        <v>0</v>
      </c>
      <c r="AB47" s="1141">
        <v>0</v>
      </c>
      <c r="AC47" s="1141">
        <v>0</v>
      </c>
      <c r="AD47" s="1142">
        <v>0</v>
      </c>
    </row>
    <row r="48" spans="1:30" ht="15" customHeight="1">
      <c r="A48" s="1130"/>
      <c r="B48" s="650"/>
      <c r="C48" s="625"/>
      <c r="D48" s="1143"/>
      <c r="E48" s="1143"/>
      <c r="F48" s="1143"/>
      <c r="G48" s="1143"/>
      <c r="H48" s="1143"/>
      <c r="I48" s="1143"/>
      <c r="J48" s="1143"/>
      <c r="K48" s="1143"/>
      <c r="L48" s="1143"/>
      <c r="M48" s="1143"/>
      <c r="N48" s="1143"/>
      <c r="O48" s="1143"/>
      <c r="P48" s="1143"/>
      <c r="Q48" s="569"/>
      <c r="R48" s="1143"/>
      <c r="S48" s="569"/>
      <c r="T48" s="1143"/>
      <c r="U48" s="1143"/>
      <c r="V48" s="569"/>
      <c r="W48" s="1143"/>
      <c r="X48" s="1144"/>
      <c r="Y48" s="1144"/>
      <c r="Z48" s="569"/>
      <c r="AA48" s="697"/>
      <c r="AB48" s="697"/>
      <c r="AC48" s="697"/>
      <c r="AD48" s="1130"/>
    </row>
    <row r="49" spans="1:30" s="972" customFormat="1" ht="15" customHeight="1">
      <c r="A49" s="1137"/>
      <c r="B49" s="507" t="s">
        <v>513</v>
      </c>
      <c r="C49" s="1138">
        <f>SUM(D49:W49)</f>
        <v>19</v>
      </c>
      <c r="D49" s="1124">
        <v>3</v>
      </c>
      <c r="E49" s="1124">
        <v>2</v>
      </c>
      <c r="F49" s="1124">
        <v>2</v>
      </c>
      <c r="G49" s="1124">
        <v>1</v>
      </c>
      <c r="H49" s="1124">
        <v>1</v>
      </c>
      <c r="I49" s="1124">
        <v>1</v>
      </c>
      <c r="J49" s="1141">
        <v>0</v>
      </c>
      <c r="K49" s="1141">
        <v>0</v>
      </c>
      <c r="L49" s="1141">
        <v>0</v>
      </c>
      <c r="M49" s="1124">
        <v>1</v>
      </c>
      <c r="N49" s="1141">
        <v>0</v>
      </c>
      <c r="O49" s="1124">
        <v>1</v>
      </c>
      <c r="P49" s="1141">
        <v>0</v>
      </c>
      <c r="Q49" s="1141">
        <v>0</v>
      </c>
      <c r="R49" s="1141">
        <v>0</v>
      </c>
      <c r="S49" s="1141">
        <v>0</v>
      </c>
      <c r="T49" s="1124">
        <v>1</v>
      </c>
      <c r="U49" s="1124">
        <v>5</v>
      </c>
      <c r="V49" s="1141">
        <v>0</v>
      </c>
      <c r="W49" s="1124">
        <v>1</v>
      </c>
      <c r="X49" s="1124">
        <v>1230</v>
      </c>
      <c r="Y49" s="1124">
        <v>14659</v>
      </c>
      <c r="Z49" s="1124">
        <v>2691659387</v>
      </c>
      <c r="AA49" s="1124">
        <v>183618</v>
      </c>
      <c r="AB49" s="1124">
        <v>109733430</v>
      </c>
      <c r="AC49" s="1124" t="s">
        <v>514</v>
      </c>
      <c r="AD49" s="1139" t="s">
        <v>514</v>
      </c>
    </row>
    <row r="50" spans="1:30" s="972" customFormat="1" ht="15" customHeight="1">
      <c r="A50" s="1137"/>
      <c r="B50" s="507"/>
      <c r="C50" s="631"/>
      <c r="D50" s="1124"/>
      <c r="E50" s="1124"/>
      <c r="F50" s="1124"/>
      <c r="G50" s="1124"/>
      <c r="H50" s="1124"/>
      <c r="I50" s="1124"/>
      <c r="J50" s="1124"/>
      <c r="K50" s="1124"/>
      <c r="L50" s="1124"/>
      <c r="M50" s="1124"/>
      <c r="N50" s="1124"/>
      <c r="O50" s="1124"/>
      <c r="P50" s="1124"/>
      <c r="Q50" s="1124"/>
      <c r="R50" s="1124"/>
      <c r="S50" s="1124"/>
      <c r="T50" s="1124"/>
      <c r="U50" s="1124"/>
      <c r="V50" s="1124"/>
      <c r="W50" s="1124"/>
      <c r="X50" s="1124"/>
      <c r="Y50" s="1124"/>
      <c r="Z50" s="1124"/>
      <c r="AA50" s="1145"/>
      <c r="AB50" s="1145"/>
      <c r="AC50" s="569"/>
      <c r="AD50" s="583"/>
    </row>
    <row r="51" spans="1:30" s="972" customFormat="1" ht="15" customHeight="1">
      <c r="A51" s="1137"/>
      <c r="B51" s="507" t="s">
        <v>467</v>
      </c>
      <c r="C51" s="1138">
        <f>SUM(C52:C53)</f>
        <v>3</v>
      </c>
      <c r="D51" s="1124">
        <f>SUM(D52:D53)</f>
        <v>1</v>
      </c>
      <c r="E51" s="1141">
        <v>0</v>
      </c>
      <c r="F51" s="1141">
        <v>0</v>
      </c>
      <c r="G51" s="1124">
        <f>SUM(G52:G53)</f>
        <v>1</v>
      </c>
      <c r="H51" s="1141">
        <v>0</v>
      </c>
      <c r="I51" s="1141">
        <v>0</v>
      </c>
      <c r="J51" s="1141">
        <v>0</v>
      </c>
      <c r="K51" s="1141">
        <v>0</v>
      </c>
      <c r="L51" s="1141">
        <v>0</v>
      </c>
      <c r="M51" s="1141">
        <v>0</v>
      </c>
      <c r="N51" s="1124">
        <f>SUM(N52:N53)</f>
        <v>1</v>
      </c>
      <c r="O51" s="1141">
        <v>0</v>
      </c>
      <c r="P51" s="1141">
        <v>0</v>
      </c>
      <c r="Q51" s="1141">
        <v>0</v>
      </c>
      <c r="R51" s="1141">
        <v>0</v>
      </c>
      <c r="S51" s="1141">
        <v>0</v>
      </c>
      <c r="T51" s="1141">
        <v>0</v>
      </c>
      <c r="U51" s="1141">
        <v>0</v>
      </c>
      <c r="V51" s="1141">
        <v>0</v>
      </c>
      <c r="W51" s="1141">
        <v>0</v>
      </c>
      <c r="X51" s="1124">
        <f>SUM(X52:X53)</f>
        <v>32</v>
      </c>
      <c r="Y51" s="1124">
        <f>SUM(Y52:Y53)</f>
        <v>9490</v>
      </c>
      <c r="Z51" s="1141">
        <v>0</v>
      </c>
      <c r="AA51" s="1141">
        <v>0</v>
      </c>
      <c r="AB51" s="1141">
        <v>0</v>
      </c>
      <c r="AC51" s="1141">
        <v>0</v>
      </c>
      <c r="AD51" s="1142">
        <v>0</v>
      </c>
    </row>
    <row r="52" spans="1:30" ht="15" customHeight="1">
      <c r="A52" s="1130"/>
      <c r="B52" s="650" t="s">
        <v>468</v>
      </c>
      <c r="C52" s="670">
        <f>SUM(D52:W52)</f>
        <v>2</v>
      </c>
      <c r="D52" s="569">
        <v>1</v>
      </c>
      <c r="E52" s="1141">
        <v>0</v>
      </c>
      <c r="F52" s="1141">
        <v>0</v>
      </c>
      <c r="G52" s="569">
        <v>1</v>
      </c>
      <c r="H52" s="1141">
        <v>0</v>
      </c>
      <c r="I52" s="1141">
        <v>0</v>
      </c>
      <c r="J52" s="1141">
        <v>0</v>
      </c>
      <c r="K52" s="1141">
        <v>0</v>
      </c>
      <c r="L52" s="1141">
        <v>0</v>
      </c>
      <c r="M52" s="1141">
        <v>0</v>
      </c>
      <c r="N52" s="1141">
        <v>0</v>
      </c>
      <c r="O52" s="1141">
        <v>0</v>
      </c>
      <c r="P52" s="1141">
        <v>0</v>
      </c>
      <c r="Q52" s="1141">
        <v>0</v>
      </c>
      <c r="R52" s="1141">
        <v>0</v>
      </c>
      <c r="S52" s="1141">
        <v>0</v>
      </c>
      <c r="T52" s="1141">
        <v>0</v>
      </c>
      <c r="U52" s="1141">
        <v>0</v>
      </c>
      <c r="V52" s="1141">
        <v>0</v>
      </c>
      <c r="W52" s="1141">
        <v>0</v>
      </c>
      <c r="X52" s="1141">
        <v>0</v>
      </c>
      <c r="Y52" s="1141">
        <v>0</v>
      </c>
      <c r="Z52" s="1141">
        <v>0</v>
      </c>
      <c r="AA52" s="1141">
        <v>0</v>
      </c>
      <c r="AB52" s="1141">
        <v>0</v>
      </c>
      <c r="AC52" s="1141">
        <v>0</v>
      </c>
      <c r="AD52" s="1142">
        <v>0</v>
      </c>
    </row>
    <row r="53" spans="1:30" ht="15" customHeight="1">
      <c r="A53" s="1130"/>
      <c r="B53" s="984" t="s">
        <v>469</v>
      </c>
      <c r="C53" s="1146">
        <f>SUM(D53:W53)</f>
        <v>1</v>
      </c>
      <c r="D53" s="1147">
        <v>0</v>
      </c>
      <c r="E53" s="1147">
        <v>0</v>
      </c>
      <c r="F53" s="1147">
        <v>0</v>
      </c>
      <c r="G53" s="1147">
        <v>0</v>
      </c>
      <c r="H53" s="1147">
        <v>0</v>
      </c>
      <c r="I53" s="1147">
        <v>0</v>
      </c>
      <c r="J53" s="1147">
        <v>0</v>
      </c>
      <c r="K53" s="1147">
        <v>0</v>
      </c>
      <c r="L53" s="1147">
        <v>0</v>
      </c>
      <c r="M53" s="1147">
        <v>0</v>
      </c>
      <c r="N53" s="1148">
        <v>1</v>
      </c>
      <c r="O53" s="1147">
        <v>0</v>
      </c>
      <c r="P53" s="1147">
        <v>0</v>
      </c>
      <c r="Q53" s="1147">
        <v>0</v>
      </c>
      <c r="R53" s="1147">
        <v>0</v>
      </c>
      <c r="S53" s="1147">
        <v>0</v>
      </c>
      <c r="T53" s="1147">
        <v>0</v>
      </c>
      <c r="U53" s="1147">
        <v>0</v>
      </c>
      <c r="V53" s="1147">
        <v>0</v>
      </c>
      <c r="W53" s="1147">
        <v>0</v>
      </c>
      <c r="X53" s="1148">
        <v>32</v>
      </c>
      <c r="Y53" s="1148">
        <v>9490</v>
      </c>
      <c r="Z53" s="1147">
        <v>0</v>
      </c>
      <c r="AA53" s="1147">
        <v>0</v>
      </c>
      <c r="AB53" s="1147">
        <v>0</v>
      </c>
      <c r="AC53" s="1147">
        <v>0</v>
      </c>
      <c r="AD53" s="1149">
        <v>0</v>
      </c>
    </row>
    <row r="54" ht="15" customHeight="1">
      <c r="B54" s="694" t="s">
        <v>515</v>
      </c>
    </row>
    <row r="55" ht="15" customHeight="1">
      <c r="B55" s="694" t="s">
        <v>516</v>
      </c>
    </row>
    <row r="56" ht="12">
      <c r="B56" s="694" t="s">
        <v>517</v>
      </c>
    </row>
  </sheetData>
  <mergeCells count="25">
    <mergeCell ref="AB5:AB6"/>
    <mergeCell ref="AD5:AD6"/>
    <mergeCell ref="B4:B6"/>
    <mergeCell ref="Z4:AA4"/>
    <mergeCell ref="AB4:AD4"/>
    <mergeCell ref="C4:W4"/>
    <mergeCell ref="X5:X6"/>
    <mergeCell ref="Z5:Z6"/>
    <mergeCell ref="AA5:AA6"/>
    <mergeCell ref="C5:C6"/>
    <mergeCell ref="D5:D6"/>
    <mergeCell ref="E5:E6"/>
    <mergeCell ref="F5:F6"/>
    <mergeCell ref="G5:G6"/>
    <mergeCell ref="H5:H6"/>
    <mergeCell ref="J5:J6"/>
    <mergeCell ref="K5:K6"/>
    <mergeCell ref="L5:L6"/>
    <mergeCell ref="M5:M6"/>
    <mergeCell ref="N5:N6"/>
    <mergeCell ref="V5:V6"/>
    <mergeCell ref="P5:P6"/>
    <mergeCell ref="R5:R6"/>
    <mergeCell ref="S5:S6"/>
    <mergeCell ref="T5:T6"/>
  </mergeCells>
  <printOptions/>
  <pageMargins left="0.75" right="0.75" top="1" bottom="1" header="0.512" footer="0.512"/>
  <pageSetup orientation="portrait" paperSize="9"/>
</worksheet>
</file>

<file path=xl/worksheets/sheet33.xml><?xml version="1.0" encoding="utf-8"?>
<worksheet xmlns="http://schemas.openxmlformats.org/spreadsheetml/2006/main" xmlns:r="http://schemas.openxmlformats.org/officeDocument/2006/relationships">
  <dimension ref="A1:U148"/>
  <sheetViews>
    <sheetView workbookViewId="0" topLeftCell="A1">
      <selection activeCell="A1" sqref="A1"/>
    </sheetView>
  </sheetViews>
  <sheetFormatPr defaultColWidth="9.00390625" defaultRowHeight="13.5"/>
  <cols>
    <col min="1" max="1" width="2.625" style="17" customWidth="1"/>
    <col min="2" max="2" width="9.625" style="17" customWidth="1"/>
    <col min="3" max="4" width="6.75390625" style="17" customWidth="1"/>
    <col min="5" max="5" width="8.50390625" style="17" customWidth="1"/>
    <col min="6" max="6" width="10.00390625" style="17" customWidth="1"/>
    <col min="7" max="14" width="8.125" style="17" customWidth="1"/>
    <col min="15" max="20" width="7.125" style="17" customWidth="1"/>
    <col min="21" max="21" width="12.50390625" style="17" customWidth="1"/>
    <col min="22" max="16384" width="9.00390625" style="17" customWidth="1"/>
  </cols>
  <sheetData>
    <row r="1" spans="1:10" ht="14.25">
      <c r="A1" s="18" t="s">
        <v>530</v>
      </c>
      <c r="B1" s="1150"/>
      <c r="J1" s="20"/>
    </row>
    <row r="2" spans="1:21" ht="12.75" thickBot="1">
      <c r="A2" s="20"/>
      <c r="B2" s="20"/>
      <c r="C2" s="20"/>
      <c r="D2" s="20"/>
      <c r="E2" s="20"/>
      <c r="F2" s="20"/>
      <c r="G2" s="20"/>
      <c r="H2" s="20"/>
      <c r="I2" s="20"/>
      <c r="J2" s="20"/>
      <c r="K2" s="20"/>
      <c r="L2" s="20"/>
      <c r="M2" s="20"/>
      <c r="N2" s="136"/>
      <c r="U2" s="19" t="s">
        <v>519</v>
      </c>
    </row>
    <row r="3" spans="1:21" ht="13.5" customHeight="1" thickTop="1">
      <c r="A3" s="1665" t="s">
        <v>721</v>
      </c>
      <c r="B3" s="1666"/>
      <c r="C3" s="1302" t="s">
        <v>520</v>
      </c>
      <c r="D3" s="1674"/>
      <c r="E3" s="1601" t="s">
        <v>521</v>
      </c>
      <c r="F3" s="1343" t="s">
        <v>522</v>
      </c>
      <c r="G3" s="1672"/>
      <c r="H3" s="1672"/>
      <c r="I3" s="1672"/>
      <c r="J3" s="1672"/>
      <c r="K3" s="1672"/>
      <c r="L3" s="1672"/>
      <c r="M3" s="1672"/>
      <c r="N3" s="1672"/>
      <c r="O3" s="1672"/>
      <c r="P3" s="1672"/>
      <c r="Q3" s="1672"/>
      <c r="R3" s="1672"/>
      <c r="S3" s="1672"/>
      <c r="T3" s="1673"/>
      <c r="U3" s="1662" t="s">
        <v>523</v>
      </c>
    </row>
    <row r="4" spans="1:21" ht="13.5" customHeight="1">
      <c r="A4" s="1667"/>
      <c r="B4" s="1668"/>
      <c r="C4" s="1619"/>
      <c r="D4" s="1675"/>
      <c r="E4" s="1658"/>
      <c r="F4" s="1654" t="s">
        <v>524</v>
      </c>
      <c r="G4" s="1660"/>
      <c r="H4" s="1655"/>
      <c r="I4" s="1340" t="s">
        <v>525</v>
      </c>
      <c r="J4" s="1671"/>
      <c r="K4" s="1654">
        <v>2</v>
      </c>
      <c r="L4" s="1655"/>
      <c r="M4" s="1654">
        <v>3</v>
      </c>
      <c r="N4" s="1655"/>
      <c r="O4" s="1654">
        <v>4</v>
      </c>
      <c r="P4" s="1661"/>
      <c r="Q4" s="1654">
        <v>5</v>
      </c>
      <c r="R4" s="1661"/>
      <c r="S4" s="1654">
        <v>6</v>
      </c>
      <c r="T4" s="1661"/>
      <c r="U4" s="1663"/>
    </row>
    <row r="5" spans="1:21" ht="12">
      <c r="A5" s="1669"/>
      <c r="B5" s="1670"/>
      <c r="C5" s="110" t="s">
        <v>526</v>
      </c>
      <c r="D5" s="110" t="s">
        <v>527</v>
      </c>
      <c r="E5" s="1659"/>
      <c r="F5" s="1151" t="s">
        <v>748</v>
      </c>
      <c r="G5" s="110" t="s">
        <v>387</v>
      </c>
      <c r="H5" s="110" t="s">
        <v>388</v>
      </c>
      <c r="I5" s="110" t="s">
        <v>387</v>
      </c>
      <c r="J5" s="110" t="s">
        <v>388</v>
      </c>
      <c r="K5" s="110" t="s">
        <v>387</v>
      </c>
      <c r="L5" s="110" t="s">
        <v>388</v>
      </c>
      <c r="M5" s="110" t="s">
        <v>387</v>
      </c>
      <c r="N5" s="110" t="s">
        <v>388</v>
      </c>
      <c r="O5" s="110" t="s">
        <v>387</v>
      </c>
      <c r="P5" s="110" t="s">
        <v>388</v>
      </c>
      <c r="Q5" s="110" t="s">
        <v>387</v>
      </c>
      <c r="R5" s="110" t="s">
        <v>388</v>
      </c>
      <c r="S5" s="110" t="s">
        <v>387</v>
      </c>
      <c r="T5" s="110" t="s">
        <v>388</v>
      </c>
      <c r="U5" s="1664"/>
    </row>
    <row r="6" spans="1:21" ht="13.5" customHeight="1">
      <c r="A6" s="1657" t="s">
        <v>528</v>
      </c>
      <c r="B6" s="1558"/>
      <c r="C6" s="1102">
        <v>351</v>
      </c>
      <c r="D6" s="281">
        <v>66</v>
      </c>
      <c r="E6" s="281">
        <v>3725</v>
      </c>
      <c r="F6" s="281">
        <f>SUM(G6:H6)</f>
        <v>105982</v>
      </c>
      <c r="G6" s="281">
        <f>SUM(I6,K6,M6,O6,Q6,S6)</f>
        <v>54256</v>
      </c>
      <c r="H6" s="281">
        <f>SUM(J6,L6,N6,P6,R6,T6)</f>
        <v>51726</v>
      </c>
      <c r="I6" s="281">
        <v>8775</v>
      </c>
      <c r="J6" s="281">
        <v>8347</v>
      </c>
      <c r="K6" s="281">
        <v>8893</v>
      </c>
      <c r="L6" s="281">
        <v>8476</v>
      </c>
      <c r="M6" s="281">
        <v>9022</v>
      </c>
      <c r="N6" s="281">
        <v>8583</v>
      </c>
      <c r="O6" s="281">
        <v>9114</v>
      </c>
      <c r="P6" s="281">
        <v>8573</v>
      </c>
      <c r="Q6" s="281">
        <v>9011</v>
      </c>
      <c r="R6" s="281">
        <v>8676</v>
      </c>
      <c r="S6" s="281">
        <v>9441</v>
      </c>
      <c r="T6" s="281">
        <v>9071</v>
      </c>
      <c r="U6" s="282">
        <v>5175</v>
      </c>
    </row>
    <row r="7" spans="1:21" s="140" customFormat="1" ht="13.5" customHeight="1">
      <c r="A7" s="1313">
        <v>62</v>
      </c>
      <c r="B7" s="1314"/>
      <c r="C7" s="287">
        <f>SUM(C12:C15)</f>
        <v>351</v>
      </c>
      <c r="D7" s="288">
        <f>SUM(D12:D15)</f>
        <v>62</v>
      </c>
      <c r="E7" s="288">
        <f>SUM(E12:E15)</f>
        <v>3699</v>
      </c>
      <c r="F7" s="288">
        <f>SUM(F9:F10)</f>
        <v>103863</v>
      </c>
      <c r="G7" s="288">
        <f>SUM(G9:G10)</f>
        <v>53112</v>
      </c>
      <c r="H7" s="288">
        <f>SUM(H9:H10)</f>
        <v>50751</v>
      </c>
      <c r="I7" s="288">
        <f aca="true" t="shared" si="0" ref="I7:S7">SUM(I12:I15)</f>
        <v>8328</v>
      </c>
      <c r="J7" s="288">
        <f t="shared" si="0"/>
        <v>8158</v>
      </c>
      <c r="K7" s="288">
        <f t="shared" si="0"/>
        <v>8773</v>
      </c>
      <c r="L7" s="288">
        <f t="shared" si="0"/>
        <v>8338</v>
      </c>
      <c r="M7" s="288">
        <f t="shared" si="0"/>
        <v>8879</v>
      </c>
      <c r="N7" s="288">
        <f t="shared" si="0"/>
        <v>8452</v>
      </c>
      <c r="O7" s="288">
        <f t="shared" si="0"/>
        <v>9027</v>
      </c>
      <c r="P7" s="288">
        <f t="shared" si="0"/>
        <v>8577</v>
      </c>
      <c r="Q7" s="288">
        <f t="shared" si="0"/>
        <v>9127</v>
      </c>
      <c r="R7" s="288">
        <f t="shared" si="0"/>
        <v>8566</v>
      </c>
      <c r="S7" s="288">
        <f t="shared" si="0"/>
        <v>8978</v>
      </c>
      <c r="T7" s="288">
        <f>SUM(T9:T10)</f>
        <v>8660</v>
      </c>
      <c r="U7" s="289">
        <f>SUM(U12:U15)</f>
        <v>5196</v>
      </c>
    </row>
    <row r="8" spans="1:21" s="140" customFormat="1" ht="13.5" customHeight="1">
      <c r="A8" s="74"/>
      <c r="B8" s="75"/>
      <c r="C8" s="287"/>
      <c r="D8" s="288"/>
      <c r="E8" s="288"/>
      <c r="F8" s="288"/>
      <c r="G8" s="288"/>
      <c r="H8" s="288"/>
      <c r="I8" s="288"/>
      <c r="J8" s="288"/>
      <c r="K8" s="288"/>
      <c r="L8" s="288"/>
      <c r="M8" s="288"/>
      <c r="N8" s="288"/>
      <c r="O8" s="288"/>
      <c r="P8" s="288"/>
      <c r="Q8" s="288"/>
      <c r="R8" s="288"/>
      <c r="S8" s="288"/>
      <c r="T8" s="288"/>
      <c r="U8" s="289"/>
    </row>
    <row r="9" spans="1:21" s="140" customFormat="1" ht="13.5" customHeight="1">
      <c r="A9" s="1313" t="s">
        <v>749</v>
      </c>
      <c r="B9" s="1656"/>
      <c r="C9" s="287">
        <f aca="true" t="shared" si="1" ref="C9:U9">SUM(C18:C30)</f>
        <v>184</v>
      </c>
      <c r="D9" s="288">
        <f t="shared" si="1"/>
        <v>26</v>
      </c>
      <c r="E9" s="288">
        <f t="shared" si="1"/>
        <v>2366</v>
      </c>
      <c r="F9" s="288">
        <f t="shared" si="1"/>
        <v>73177</v>
      </c>
      <c r="G9" s="288">
        <f t="shared" si="1"/>
        <v>37434</v>
      </c>
      <c r="H9" s="288">
        <f t="shared" si="1"/>
        <v>35743</v>
      </c>
      <c r="I9" s="288">
        <f t="shared" si="1"/>
        <v>5813</v>
      </c>
      <c r="J9" s="288">
        <f t="shared" si="1"/>
        <v>5714</v>
      </c>
      <c r="K9" s="288">
        <f t="shared" si="1"/>
        <v>6195</v>
      </c>
      <c r="L9" s="288">
        <f t="shared" si="1"/>
        <v>5826</v>
      </c>
      <c r="M9" s="288">
        <f t="shared" si="1"/>
        <v>6261</v>
      </c>
      <c r="N9" s="288">
        <f t="shared" si="1"/>
        <v>5883</v>
      </c>
      <c r="O9" s="288">
        <f t="shared" si="1"/>
        <v>6348</v>
      </c>
      <c r="P9" s="288">
        <f t="shared" si="1"/>
        <v>6090</v>
      </c>
      <c r="Q9" s="288">
        <f t="shared" si="1"/>
        <v>6428</v>
      </c>
      <c r="R9" s="288">
        <f t="shared" si="1"/>
        <v>6117</v>
      </c>
      <c r="S9" s="288">
        <f t="shared" si="1"/>
        <v>6389</v>
      </c>
      <c r="T9" s="288">
        <f t="shared" si="1"/>
        <v>6113</v>
      </c>
      <c r="U9" s="289">
        <f t="shared" si="1"/>
        <v>3248</v>
      </c>
    </row>
    <row r="10" spans="1:21" s="140" customFormat="1" ht="13.5" customHeight="1">
      <c r="A10" s="1313" t="s">
        <v>808</v>
      </c>
      <c r="B10" s="1656"/>
      <c r="C10" s="287">
        <f>SUM(C31:C61)</f>
        <v>167</v>
      </c>
      <c r="D10" s="288">
        <f>SUM(D31:D61)</f>
        <v>36</v>
      </c>
      <c r="E10" s="288">
        <v>1333</v>
      </c>
      <c r="F10" s="288">
        <f aca="true" t="shared" si="2" ref="F10:U10">SUM(F31:F61)</f>
        <v>30686</v>
      </c>
      <c r="G10" s="288">
        <f t="shared" si="2"/>
        <v>15678</v>
      </c>
      <c r="H10" s="496">
        <f t="shared" si="2"/>
        <v>15008</v>
      </c>
      <c r="I10" s="288">
        <f t="shared" si="2"/>
        <v>2515</v>
      </c>
      <c r="J10" s="288">
        <f t="shared" si="2"/>
        <v>2444</v>
      </c>
      <c r="K10" s="288">
        <f t="shared" si="2"/>
        <v>2578</v>
      </c>
      <c r="L10" s="288">
        <f t="shared" si="2"/>
        <v>2512</v>
      </c>
      <c r="M10" s="288">
        <f t="shared" si="2"/>
        <v>2618</v>
      </c>
      <c r="N10" s="288">
        <f t="shared" si="2"/>
        <v>2569</v>
      </c>
      <c r="O10" s="288">
        <f t="shared" si="2"/>
        <v>2679</v>
      </c>
      <c r="P10" s="288">
        <f t="shared" si="2"/>
        <v>2487</v>
      </c>
      <c r="Q10" s="288">
        <f t="shared" si="2"/>
        <v>2699</v>
      </c>
      <c r="R10" s="288">
        <f t="shared" si="2"/>
        <v>2449</v>
      </c>
      <c r="S10" s="288">
        <f t="shared" si="2"/>
        <v>2589</v>
      </c>
      <c r="T10" s="288">
        <f t="shared" si="2"/>
        <v>2547</v>
      </c>
      <c r="U10" s="289">
        <f t="shared" si="2"/>
        <v>1948</v>
      </c>
    </row>
    <row r="11" spans="1:21" s="886" customFormat="1" ht="13.5" customHeight="1">
      <c r="A11" s="1152"/>
      <c r="B11" s="610"/>
      <c r="C11" s="1153"/>
      <c r="D11" s="1154"/>
      <c r="E11" s="1154"/>
      <c r="F11" s="1154"/>
      <c r="G11" s="1154"/>
      <c r="H11" s="1154"/>
      <c r="I11" s="1154"/>
      <c r="J11" s="1154"/>
      <c r="K11" s="1154"/>
      <c r="L11" s="1154"/>
      <c r="M11" s="1154"/>
      <c r="N11" s="1154"/>
      <c r="O11" s="1154"/>
      <c r="P11" s="1154"/>
      <c r="Q11" s="1154"/>
      <c r="R11" s="1154"/>
      <c r="S11" s="1154"/>
      <c r="T11" s="1154"/>
      <c r="U11" s="1156"/>
    </row>
    <row r="12" spans="1:21" s="140" customFormat="1" ht="13.5" customHeight="1">
      <c r="A12" s="1313" t="s">
        <v>678</v>
      </c>
      <c r="B12" s="1653"/>
      <c r="C12" s="287">
        <f>SUM(C18,C23:C25,C27,C28,C29,C31:C37)</f>
        <v>142</v>
      </c>
      <c r="D12" s="288">
        <f>SUM(D18,D23:D25,D27,D28,D29,D31:D37)</f>
        <v>16</v>
      </c>
      <c r="E12" s="288">
        <f>SUM(E18,E23:E25,E27,E28,E29,E31:E37)</f>
        <v>1597</v>
      </c>
      <c r="F12" s="288">
        <f>SUM(G12:H12)</f>
        <v>47240</v>
      </c>
      <c r="G12" s="288">
        <f aca="true" t="shared" si="3" ref="G12:N12">SUM(G18,G23:G25,G27,G28,G29,G31:G37)</f>
        <v>24184</v>
      </c>
      <c r="H12" s="288">
        <f t="shared" si="3"/>
        <v>23056</v>
      </c>
      <c r="I12" s="288">
        <f t="shared" si="3"/>
        <v>3751</v>
      </c>
      <c r="J12" s="288">
        <f t="shared" si="3"/>
        <v>3682</v>
      </c>
      <c r="K12" s="288">
        <f t="shared" si="3"/>
        <v>4001</v>
      </c>
      <c r="L12" s="288">
        <f t="shared" si="3"/>
        <v>3837</v>
      </c>
      <c r="M12" s="288">
        <f t="shared" si="3"/>
        <v>4052</v>
      </c>
      <c r="N12" s="288">
        <f t="shared" si="3"/>
        <v>3835</v>
      </c>
      <c r="O12" s="288">
        <f aca="true" t="shared" si="4" ref="O12:U12">SUM(O18,O23:O25,O27:O29,O31:O37)</f>
        <v>4194</v>
      </c>
      <c r="P12" s="288">
        <f t="shared" si="4"/>
        <v>3896</v>
      </c>
      <c r="Q12" s="288">
        <f t="shared" si="4"/>
        <v>4161</v>
      </c>
      <c r="R12" s="288">
        <f t="shared" si="4"/>
        <v>3912</v>
      </c>
      <c r="S12" s="288">
        <f t="shared" si="4"/>
        <v>4025</v>
      </c>
      <c r="T12" s="288">
        <f t="shared" si="4"/>
        <v>3894</v>
      </c>
      <c r="U12" s="289">
        <f t="shared" si="4"/>
        <v>2221</v>
      </c>
    </row>
    <row r="13" spans="1:21" s="140" customFormat="1" ht="13.5" customHeight="1">
      <c r="A13" s="1313" t="s">
        <v>680</v>
      </c>
      <c r="B13" s="1653"/>
      <c r="C13" s="287">
        <f>SUM(C22,C38:C44)</f>
        <v>48</v>
      </c>
      <c r="D13" s="288">
        <f>SUM(D22,D38:D44)</f>
        <v>21</v>
      </c>
      <c r="E13" s="288">
        <v>420</v>
      </c>
      <c r="F13" s="288">
        <f>SUM(G13:H13)</f>
        <v>8988</v>
      </c>
      <c r="G13" s="288">
        <f aca="true" t="shared" si="5" ref="G13:U13">SUM(G22,G38:G44)</f>
        <v>4545</v>
      </c>
      <c r="H13" s="288">
        <f t="shared" si="5"/>
        <v>4443</v>
      </c>
      <c r="I13" s="288">
        <f t="shared" si="5"/>
        <v>708</v>
      </c>
      <c r="J13" s="288">
        <f t="shared" si="5"/>
        <v>719</v>
      </c>
      <c r="K13" s="288">
        <f t="shared" si="5"/>
        <v>737</v>
      </c>
      <c r="L13" s="288">
        <f t="shared" si="5"/>
        <v>707</v>
      </c>
      <c r="M13" s="288">
        <f t="shared" si="5"/>
        <v>781</v>
      </c>
      <c r="N13" s="288">
        <f t="shared" si="5"/>
        <v>773</v>
      </c>
      <c r="O13" s="288">
        <f t="shared" si="5"/>
        <v>734</v>
      </c>
      <c r="P13" s="288">
        <f t="shared" si="5"/>
        <v>776</v>
      </c>
      <c r="Q13" s="288">
        <f t="shared" si="5"/>
        <v>790</v>
      </c>
      <c r="R13" s="288">
        <f t="shared" si="5"/>
        <v>705</v>
      </c>
      <c r="S13" s="288">
        <f t="shared" si="5"/>
        <v>795</v>
      </c>
      <c r="T13" s="288">
        <f t="shared" si="5"/>
        <v>763</v>
      </c>
      <c r="U13" s="289">
        <f t="shared" si="5"/>
        <v>614</v>
      </c>
    </row>
    <row r="14" spans="1:21" s="140" customFormat="1" ht="13.5" customHeight="1">
      <c r="A14" s="1313" t="s">
        <v>682</v>
      </c>
      <c r="B14" s="1653"/>
      <c r="C14" s="287">
        <f>SUM(C19,C26,C30,C45:C49)</f>
        <v>68</v>
      </c>
      <c r="D14" s="288">
        <f>SUM(D19,D26,D30,D45:D49)</f>
        <v>19</v>
      </c>
      <c r="E14" s="288">
        <f>SUM(E19,E26,E30,E45:E49)</f>
        <v>741</v>
      </c>
      <c r="F14" s="288">
        <f>SUM(G14:H14)</f>
        <v>20325</v>
      </c>
      <c r="G14" s="288">
        <f aca="true" t="shared" si="6" ref="G14:U14">SUM(G19,G26,G30,G45:G49)</f>
        <v>10459</v>
      </c>
      <c r="H14" s="288">
        <f t="shared" si="6"/>
        <v>9866</v>
      </c>
      <c r="I14" s="288">
        <f t="shared" si="6"/>
        <v>1673</v>
      </c>
      <c r="J14" s="288">
        <f t="shared" si="6"/>
        <v>1655</v>
      </c>
      <c r="K14" s="288">
        <f t="shared" si="6"/>
        <v>1757</v>
      </c>
      <c r="L14" s="288">
        <f t="shared" si="6"/>
        <v>1673</v>
      </c>
      <c r="M14" s="288">
        <f t="shared" si="6"/>
        <v>1743</v>
      </c>
      <c r="N14" s="288">
        <f t="shared" si="6"/>
        <v>1584</v>
      </c>
      <c r="O14" s="288">
        <f t="shared" si="6"/>
        <v>1728</v>
      </c>
      <c r="P14" s="288">
        <f t="shared" si="6"/>
        <v>1648</v>
      </c>
      <c r="Q14" s="288">
        <f t="shared" si="6"/>
        <v>1779</v>
      </c>
      <c r="R14" s="288">
        <f t="shared" si="6"/>
        <v>1630</v>
      </c>
      <c r="S14" s="288">
        <f t="shared" si="6"/>
        <v>1779</v>
      </c>
      <c r="T14" s="288">
        <f t="shared" si="6"/>
        <v>1676</v>
      </c>
      <c r="U14" s="289">
        <f t="shared" si="6"/>
        <v>1046</v>
      </c>
    </row>
    <row r="15" spans="1:21" s="140" customFormat="1" ht="13.5" customHeight="1">
      <c r="A15" s="1313" t="s">
        <v>684</v>
      </c>
      <c r="B15" s="1653"/>
      <c r="C15" s="287">
        <f>SUM(C20:C21,C50:C61)</f>
        <v>93</v>
      </c>
      <c r="D15" s="288">
        <f>SUM(D20:D21,D50:D61)</f>
        <v>6</v>
      </c>
      <c r="E15" s="288">
        <f>SUM(E20:E21,E50:E61)</f>
        <v>941</v>
      </c>
      <c r="F15" s="288">
        <f>SUM(G15:H15)</f>
        <v>27310</v>
      </c>
      <c r="G15" s="288">
        <f aca="true" t="shared" si="7" ref="G15:U15">SUM(G20:G21,G50:G61)</f>
        <v>13924</v>
      </c>
      <c r="H15" s="288">
        <f t="shared" si="7"/>
        <v>13386</v>
      </c>
      <c r="I15" s="288">
        <f t="shared" si="7"/>
        <v>2196</v>
      </c>
      <c r="J15" s="288">
        <f t="shared" si="7"/>
        <v>2102</v>
      </c>
      <c r="K15" s="288">
        <f t="shared" si="7"/>
        <v>2278</v>
      </c>
      <c r="L15" s="288">
        <f t="shared" si="7"/>
        <v>2121</v>
      </c>
      <c r="M15" s="288">
        <f t="shared" si="7"/>
        <v>2303</v>
      </c>
      <c r="N15" s="288">
        <f t="shared" si="7"/>
        <v>2260</v>
      </c>
      <c r="O15" s="288">
        <f t="shared" si="7"/>
        <v>2371</v>
      </c>
      <c r="P15" s="288">
        <f t="shared" si="7"/>
        <v>2257</v>
      </c>
      <c r="Q15" s="288">
        <f t="shared" si="7"/>
        <v>2397</v>
      </c>
      <c r="R15" s="288">
        <f t="shared" si="7"/>
        <v>2319</v>
      </c>
      <c r="S15" s="288">
        <f t="shared" si="7"/>
        <v>2379</v>
      </c>
      <c r="T15" s="288">
        <f t="shared" si="7"/>
        <v>2327</v>
      </c>
      <c r="U15" s="289">
        <f t="shared" si="7"/>
        <v>1315</v>
      </c>
    </row>
    <row r="16" spans="1:21" ht="9.75" customHeight="1">
      <c r="A16" s="1152"/>
      <c r="B16" s="75"/>
      <c r="C16" s="86"/>
      <c r="D16" s="284"/>
      <c r="E16" s="284"/>
      <c r="F16" s="284"/>
      <c r="G16" s="1154"/>
      <c r="H16" s="1154"/>
      <c r="I16" s="1154"/>
      <c r="J16" s="1154"/>
      <c r="K16" s="1154"/>
      <c r="L16" s="1154"/>
      <c r="M16" s="1154"/>
      <c r="N16" s="1154"/>
      <c r="O16" s="1154"/>
      <c r="P16" s="1154"/>
      <c r="Q16" s="1154"/>
      <c r="R16" s="1154"/>
      <c r="S16" s="1154"/>
      <c r="T16" s="1154"/>
      <c r="U16" s="1156"/>
    </row>
    <row r="17" spans="1:21" ht="9.75" customHeight="1">
      <c r="A17" s="1157"/>
      <c r="B17" s="610"/>
      <c r="C17" s="86"/>
      <c r="D17" s="284"/>
      <c r="E17" s="284"/>
      <c r="F17" s="284"/>
      <c r="G17" s="1154"/>
      <c r="H17" s="1154"/>
      <c r="I17" s="1154"/>
      <c r="J17" s="1154"/>
      <c r="K17" s="1154"/>
      <c r="L17" s="1154"/>
      <c r="M17" s="1154"/>
      <c r="N17" s="1154"/>
      <c r="O17" s="1158"/>
      <c r="P17" s="1158"/>
      <c r="Q17" s="1158"/>
      <c r="R17" s="1158"/>
      <c r="S17" s="1158"/>
      <c r="T17" s="1158"/>
      <c r="U17" s="1159"/>
    </row>
    <row r="18" spans="1:21" ht="13.5" customHeight="1">
      <c r="A18" s="39"/>
      <c r="B18" s="43" t="s">
        <v>686</v>
      </c>
      <c r="C18" s="1160">
        <v>36</v>
      </c>
      <c r="D18" s="87">
        <v>1</v>
      </c>
      <c r="E18" s="87">
        <v>597</v>
      </c>
      <c r="F18" s="284">
        <f aca="true" t="shared" si="8" ref="F18:F61">SUM(G18:H18)</f>
        <v>20390</v>
      </c>
      <c r="G18" s="284">
        <f aca="true" t="shared" si="9" ref="G18:G61">SUM(I18,K18,M18,O18,Q18,S18)</f>
        <v>10470</v>
      </c>
      <c r="H18" s="284">
        <f aca="true" t="shared" si="10" ref="H18:H61">SUM(J18,L18,N18,P18,R18,T18)</f>
        <v>9920</v>
      </c>
      <c r="I18" s="87">
        <v>1585</v>
      </c>
      <c r="J18" s="87">
        <v>1581</v>
      </c>
      <c r="K18" s="284">
        <v>1750</v>
      </c>
      <c r="L18" s="87">
        <v>1616</v>
      </c>
      <c r="M18" s="87">
        <v>1771</v>
      </c>
      <c r="N18" s="87">
        <v>1639</v>
      </c>
      <c r="O18" s="87">
        <v>1746</v>
      </c>
      <c r="P18" s="87">
        <v>1699</v>
      </c>
      <c r="Q18" s="87">
        <v>1812</v>
      </c>
      <c r="R18" s="87">
        <v>1635</v>
      </c>
      <c r="S18" s="87">
        <v>1806</v>
      </c>
      <c r="T18" s="87">
        <v>1750</v>
      </c>
      <c r="U18" s="88">
        <v>800</v>
      </c>
    </row>
    <row r="19" spans="1:21" ht="13.5" customHeight="1">
      <c r="A19" s="39"/>
      <c r="B19" s="43" t="s">
        <v>688</v>
      </c>
      <c r="C19" s="1160">
        <v>18</v>
      </c>
      <c r="D19" s="87">
        <v>13</v>
      </c>
      <c r="E19" s="87">
        <v>249</v>
      </c>
      <c r="F19" s="284">
        <f t="shared" si="8"/>
        <v>7434</v>
      </c>
      <c r="G19" s="284">
        <f t="shared" si="9"/>
        <v>3825</v>
      </c>
      <c r="H19" s="284">
        <f t="shared" si="10"/>
        <v>3609</v>
      </c>
      <c r="I19" s="87">
        <v>597</v>
      </c>
      <c r="J19" s="87">
        <v>571</v>
      </c>
      <c r="K19" s="87">
        <v>642</v>
      </c>
      <c r="L19" s="87">
        <v>595</v>
      </c>
      <c r="M19" s="87">
        <v>616</v>
      </c>
      <c r="N19" s="87">
        <v>590</v>
      </c>
      <c r="O19" s="87">
        <v>658</v>
      </c>
      <c r="P19" s="87">
        <v>643</v>
      </c>
      <c r="Q19" s="87">
        <v>663</v>
      </c>
      <c r="R19" s="87">
        <v>591</v>
      </c>
      <c r="S19" s="87">
        <v>649</v>
      </c>
      <c r="T19" s="87">
        <v>619</v>
      </c>
      <c r="U19" s="88">
        <v>349</v>
      </c>
    </row>
    <row r="20" spans="1:21" ht="13.5" customHeight="1">
      <c r="A20" s="39"/>
      <c r="B20" s="43" t="s">
        <v>689</v>
      </c>
      <c r="C20" s="1160">
        <v>21</v>
      </c>
      <c r="D20" s="87">
        <v>1</v>
      </c>
      <c r="E20" s="87">
        <v>268</v>
      </c>
      <c r="F20" s="284">
        <f t="shared" si="8"/>
        <v>8056</v>
      </c>
      <c r="G20" s="284">
        <f t="shared" si="9"/>
        <v>4070</v>
      </c>
      <c r="H20" s="284">
        <f t="shared" si="10"/>
        <v>3986</v>
      </c>
      <c r="I20" s="87">
        <v>638</v>
      </c>
      <c r="J20" s="87">
        <v>589</v>
      </c>
      <c r="K20" s="87">
        <v>692</v>
      </c>
      <c r="L20" s="87">
        <v>628</v>
      </c>
      <c r="M20" s="87">
        <v>698</v>
      </c>
      <c r="N20" s="87">
        <v>671</v>
      </c>
      <c r="O20" s="87">
        <v>665</v>
      </c>
      <c r="P20" s="87">
        <v>648</v>
      </c>
      <c r="Q20" s="87">
        <v>692</v>
      </c>
      <c r="R20" s="87">
        <v>739</v>
      </c>
      <c r="S20" s="87">
        <v>685</v>
      </c>
      <c r="T20" s="87">
        <v>711</v>
      </c>
      <c r="U20" s="88">
        <v>360</v>
      </c>
    </row>
    <row r="21" spans="1:21" ht="13.5" customHeight="1">
      <c r="A21" s="39"/>
      <c r="B21" s="43" t="s">
        <v>691</v>
      </c>
      <c r="C21" s="1160">
        <v>22</v>
      </c>
      <c r="D21" s="301">
        <v>0</v>
      </c>
      <c r="E21" s="87">
        <v>265</v>
      </c>
      <c r="F21" s="284">
        <f t="shared" si="8"/>
        <v>8559</v>
      </c>
      <c r="G21" s="284">
        <f t="shared" si="9"/>
        <v>4414</v>
      </c>
      <c r="H21" s="284">
        <f t="shared" si="10"/>
        <v>4145</v>
      </c>
      <c r="I21" s="87">
        <v>665</v>
      </c>
      <c r="J21" s="87">
        <v>677</v>
      </c>
      <c r="K21" s="87">
        <v>704</v>
      </c>
      <c r="L21" s="87">
        <v>627</v>
      </c>
      <c r="M21" s="87">
        <v>694</v>
      </c>
      <c r="N21" s="87">
        <v>678</v>
      </c>
      <c r="O21" s="87">
        <v>790</v>
      </c>
      <c r="P21" s="87">
        <v>737</v>
      </c>
      <c r="Q21" s="87">
        <v>762</v>
      </c>
      <c r="R21" s="87">
        <v>704</v>
      </c>
      <c r="S21" s="87">
        <v>799</v>
      </c>
      <c r="T21" s="87">
        <v>722</v>
      </c>
      <c r="U21" s="88">
        <v>366</v>
      </c>
    </row>
    <row r="22" spans="1:21" ht="13.5" customHeight="1">
      <c r="A22" s="39"/>
      <c r="B22" s="43" t="s">
        <v>694</v>
      </c>
      <c r="C22" s="1160">
        <v>11</v>
      </c>
      <c r="D22" s="87">
        <v>4</v>
      </c>
      <c r="E22" s="87">
        <v>135</v>
      </c>
      <c r="F22" s="284">
        <f t="shared" si="8"/>
        <v>3742</v>
      </c>
      <c r="G22" s="284">
        <f t="shared" si="9"/>
        <v>1873</v>
      </c>
      <c r="H22" s="284">
        <f t="shared" si="10"/>
        <v>1869</v>
      </c>
      <c r="I22" s="87">
        <v>272</v>
      </c>
      <c r="J22" s="87">
        <v>311</v>
      </c>
      <c r="K22" s="87">
        <v>305</v>
      </c>
      <c r="L22" s="87">
        <v>292</v>
      </c>
      <c r="M22" s="87">
        <v>329</v>
      </c>
      <c r="N22" s="87">
        <v>321</v>
      </c>
      <c r="O22" s="87">
        <v>327</v>
      </c>
      <c r="P22" s="87">
        <v>315</v>
      </c>
      <c r="Q22" s="87">
        <v>314</v>
      </c>
      <c r="R22" s="87">
        <v>298</v>
      </c>
      <c r="S22" s="87">
        <v>326</v>
      </c>
      <c r="T22" s="87">
        <v>332</v>
      </c>
      <c r="U22" s="88">
        <v>189</v>
      </c>
    </row>
    <row r="23" spans="1:21" ht="13.5" customHeight="1">
      <c r="A23" s="39"/>
      <c r="B23" s="43" t="s">
        <v>695</v>
      </c>
      <c r="C23" s="1160">
        <v>11</v>
      </c>
      <c r="D23" s="301">
        <v>0</v>
      </c>
      <c r="E23" s="87">
        <v>122</v>
      </c>
      <c r="F23" s="284">
        <f t="shared" si="8"/>
        <v>3477</v>
      </c>
      <c r="G23" s="284">
        <f t="shared" si="9"/>
        <v>1770</v>
      </c>
      <c r="H23" s="284">
        <f t="shared" si="10"/>
        <v>1707</v>
      </c>
      <c r="I23" s="87">
        <v>292</v>
      </c>
      <c r="J23" s="87">
        <v>265</v>
      </c>
      <c r="K23" s="87">
        <v>283</v>
      </c>
      <c r="L23" s="87">
        <v>286</v>
      </c>
      <c r="M23" s="87">
        <v>295</v>
      </c>
      <c r="N23" s="87">
        <v>268</v>
      </c>
      <c r="O23" s="87">
        <v>312</v>
      </c>
      <c r="P23" s="87">
        <v>300</v>
      </c>
      <c r="Q23" s="87">
        <v>306</v>
      </c>
      <c r="R23" s="87">
        <v>302</v>
      </c>
      <c r="S23" s="87">
        <v>282</v>
      </c>
      <c r="T23" s="87">
        <v>286</v>
      </c>
      <c r="U23" s="88">
        <v>166</v>
      </c>
    </row>
    <row r="24" spans="1:21" ht="13.5" customHeight="1">
      <c r="A24" s="39"/>
      <c r="B24" s="43" t="s">
        <v>697</v>
      </c>
      <c r="C24" s="1160">
        <v>10</v>
      </c>
      <c r="D24" s="87">
        <v>6</v>
      </c>
      <c r="E24" s="87">
        <v>104</v>
      </c>
      <c r="F24" s="284">
        <f t="shared" si="8"/>
        <v>3031</v>
      </c>
      <c r="G24" s="284">
        <f t="shared" si="9"/>
        <v>1562</v>
      </c>
      <c r="H24" s="284">
        <f t="shared" si="10"/>
        <v>1469</v>
      </c>
      <c r="I24" s="87">
        <v>215</v>
      </c>
      <c r="J24" s="87">
        <v>212</v>
      </c>
      <c r="K24" s="87">
        <v>233</v>
      </c>
      <c r="L24" s="87">
        <v>254</v>
      </c>
      <c r="M24" s="87">
        <v>247</v>
      </c>
      <c r="N24" s="87">
        <v>266</v>
      </c>
      <c r="O24" s="87">
        <v>315</v>
      </c>
      <c r="P24" s="87">
        <v>230</v>
      </c>
      <c r="Q24" s="87">
        <v>280</v>
      </c>
      <c r="R24" s="87">
        <v>277</v>
      </c>
      <c r="S24" s="87">
        <v>272</v>
      </c>
      <c r="T24" s="87">
        <v>230</v>
      </c>
      <c r="U24" s="88">
        <v>149</v>
      </c>
    </row>
    <row r="25" spans="1:21" ht="13.5" customHeight="1">
      <c r="A25" s="39"/>
      <c r="B25" s="43" t="s">
        <v>699</v>
      </c>
      <c r="C25" s="1160">
        <v>9</v>
      </c>
      <c r="D25" s="301">
        <v>0</v>
      </c>
      <c r="E25" s="87">
        <v>88</v>
      </c>
      <c r="F25" s="284">
        <f t="shared" si="8"/>
        <v>2540</v>
      </c>
      <c r="G25" s="284">
        <f t="shared" si="9"/>
        <v>1282</v>
      </c>
      <c r="H25" s="284">
        <f t="shared" si="10"/>
        <v>1258</v>
      </c>
      <c r="I25" s="87">
        <v>219</v>
      </c>
      <c r="J25" s="87">
        <v>235</v>
      </c>
      <c r="K25" s="87">
        <v>237</v>
      </c>
      <c r="L25" s="87">
        <v>207</v>
      </c>
      <c r="M25" s="87">
        <v>199</v>
      </c>
      <c r="N25" s="87">
        <v>191</v>
      </c>
      <c r="O25" s="87">
        <v>207</v>
      </c>
      <c r="P25" s="87">
        <v>197</v>
      </c>
      <c r="Q25" s="87">
        <v>209</v>
      </c>
      <c r="R25" s="87">
        <v>223</v>
      </c>
      <c r="S25" s="87">
        <v>211</v>
      </c>
      <c r="T25" s="87">
        <v>205</v>
      </c>
      <c r="U25" s="88">
        <v>123</v>
      </c>
    </row>
    <row r="26" spans="1:21" ht="13.5" customHeight="1">
      <c r="A26" s="39"/>
      <c r="B26" s="43" t="s">
        <v>702</v>
      </c>
      <c r="C26" s="1160">
        <v>6</v>
      </c>
      <c r="D26" s="301">
        <v>0</v>
      </c>
      <c r="E26" s="87">
        <v>84</v>
      </c>
      <c r="F26" s="284">
        <f t="shared" si="8"/>
        <v>2623</v>
      </c>
      <c r="G26" s="284">
        <f t="shared" si="9"/>
        <v>1381</v>
      </c>
      <c r="H26" s="284">
        <f t="shared" si="10"/>
        <v>1242</v>
      </c>
      <c r="I26" s="87">
        <v>236</v>
      </c>
      <c r="J26" s="87">
        <v>214</v>
      </c>
      <c r="K26" s="87">
        <v>225</v>
      </c>
      <c r="L26" s="87">
        <v>209</v>
      </c>
      <c r="M26" s="87">
        <v>259</v>
      </c>
      <c r="N26" s="87">
        <v>199</v>
      </c>
      <c r="O26" s="87">
        <v>216</v>
      </c>
      <c r="P26" s="87">
        <v>182</v>
      </c>
      <c r="Q26" s="87">
        <v>223</v>
      </c>
      <c r="R26" s="87">
        <v>217</v>
      </c>
      <c r="S26" s="87">
        <v>222</v>
      </c>
      <c r="T26" s="87">
        <v>221</v>
      </c>
      <c r="U26" s="88">
        <v>115</v>
      </c>
    </row>
    <row r="27" spans="1:21" ht="13.5" customHeight="1">
      <c r="A27" s="39"/>
      <c r="B27" s="43" t="s">
        <v>704</v>
      </c>
      <c r="C27" s="1160">
        <v>13</v>
      </c>
      <c r="D27" s="301">
        <v>0</v>
      </c>
      <c r="E27" s="87">
        <v>159</v>
      </c>
      <c r="F27" s="284">
        <f t="shared" si="8"/>
        <v>4869</v>
      </c>
      <c r="G27" s="284">
        <f t="shared" si="9"/>
        <v>2470</v>
      </c>
      <c r="H27" s="284">
        <f t="shared" si="10"/>
        <v>2399</v>
      </c>
      <c r="I27" s="87">
        <v>380</v>
      </c>
      <c r="J27" s="87">
        <v>371</v>
      </c>
      <c r="K27" s="87">
        <v>409</v>
      </c>
      <c r="L27" s="87">
        <v>406</v>
      </c>
      <c r="M27" s="87">
        <v>437</v>
      </c>
      <c r="N27" s="87">
        <v>391</v>
      </c>
      <c r="O27" s="87">
        <v>409</v>
      </c>
      <c r="P27" s="87">
        <v>411</v>
      </c>
      <c r="Q27" s="87">
        <v>422</v>
      </c>
      <c r="R27" s="87">
        <v>447</v>
      </c>
      <c r="S27" s="87">
        <v>413</v>
      </c>
      <c r="T27" s="87">
        <v>373</v>
      </c>
      <c r="U27" s="88">
        <v>227</v>
      </c>
    </row>
    <row r="28" spans="1:21" ht="13.5" customHeight="1">
      <c r="A28" s="39"/>
      <c r="B28" s="43" t="s">
        <v>706</v>
      </c>
      <c r="C28" s="1160">
        <v>7</v>
      </c>
      <c r="D28" s="301">
        <v>0</v>
      </c>
      <c r="E28" s="87">
        <v>112</v>
      </c>
      <c r="F28" s="284">
        <f t="shared" si="8"/>
        <v>3472</v>
      </c>
      <c r="G28" s="284">
        <f t="shared" si="9"/>
        <v>1775</v>
      </c>
      <c r="H28" s="284">
        <f t="shared" si="10"/>
        <v>1697</v>
      </c>
      <c r="I28" s="87">
        <v>268</v>
      </c>
      <c r="J28" s="87">
        <v>275</v>
      </c>
      <c r="K28" s="87">
        <v>292</v>
      </c>
      <c r="L28" s="87">
        <v>283</v>
      </c>
      <c r="M28" s="87">
        <v>321</v>
      </c>
      <c r="N28" s="87">
        <v>277</v>
      </c>
      <c r="O28" s="87">
        <v>290</v>
      </c>
      <c r="P28" s="87">
        <v>310</v>
      </c>
      <c r="Q28" s="87">
        <v>312</v>
      </c>
      <c r="R28" s="87">
        <v>276</v>
      </c>
      <c r="S28" s="87">
        <v>292</v>
      </c>
      <c r="T28" s="87">
        <v>276</v>
      </c>
      <c r="U28" s="88">
        <v>148</v>
      </c>
    </row>
    <row r="29" spans="1:21" ht="13.5" customHeight="1">
      <c r="A29" s="39"/>
      <c r="B29" s="43" t="s">
        <v>708</v>
      </c>
      <c r="C29" s="1160">
        <v>12</v>
      </c>
      <c r="D29" s="301">
        <v>0</v>
      </c>
      <c r="E29" s="87">
        <v>84</v>
      </c>
      <c r="F29" s="284">
        <f t="shared" si="8"/>
        <v>1992</v>
      </c>
      <c r="G29" s="284">
        <f t="shared" si="9"/>
        <v>1019</v>
      </c>
      <c r="H29" s="284">
        <f t="shared" si="10"/>
        <v>973</v>
      </c>
      <c r="I29" s="87">
        <v>181</v>
      </c>
      <c r="J29" s="87">
        <v>160</v>
      </c>
      <c r="K29" s="87">
        <v>161</v>
      </c>
      <c r="L29" s="87">
        <v>178</v>
      </c>
      <c r="M29" s="87">
        <v>148</v>
      </c>
      <c r="N29" s="87">
        <v>169</v>
      </c>
      <c r="O29" s="87">
        <v>194</v>
      </c>
      <c r="P29" s="87">
        <v>163</v>
      </c>
      <c r="Q29" s="87">
        <v>175</v>
      </c>
      <c r="R29" s="87">
        <v>145</v>
      </c>
      <c r="S29" s="87">
        <v>160</v>
      </c>
      <c r="T29" s="87">
        <v>158</v>
      </c>
      <c r="U29" s="88">
        <v>119</v>
      </c>
    </row>
    <row r="30" spans="1:21" ht="13.5" customHeight="1">
      <c r="A30" s="39"/>
      <c r="B30" s="43" t="s">
        <v>709</v>
      </c>
      <c r="C30" s="1160">
        <v>8</v>
      </c>
      <c r="D30" s="87">
        <v>1</v>
      </c>
      <c r="E30" s="87">
        <v>99</v>
      </c>
      <c r="F30" s="284">
        <f t="shared" si="8"/>
        <v>2992</v>
      </c>
      <c r="G30" s="284">
        <f t="shared" si="9"/>
        <v>1523</v>
      </c>
      <c r="H30" s="284">
        <f t="shared" si="10"/>
        <v>1469</v>
      </c>
      <c r="I30" s="87">
        <v>265</v>
      </c>
      <c r="J30" s="87">
        <v>253</v>
      </c>
      <c r="K30" s="87">
        <v>262</v>
      </c>
      <c r="L30" s="87">
        <v>245</v>
      </c>
      <c r="M30" s="87">
        <v>247</v>
      </c>
      <c r="N30" s="87">
        <v>223</v>
      </c>
      <c r="O30" s="87">
        <v>219</v>
      </c>
      <c r="P30" s="87">
        <v>255</v>
      </c>
      <c r="Q30" s="87">
        <v>258</v>
      </c>
      <c r="R30" s="87">
        <v>263</v>
      </c>
      <c r="S30" s="87">
        <v>272</v>
      </c>
      <c r="T30" s="87">
        <v>230</v>
      </c>
      <c r="U30" s="88">
        <v>137</v>
      </c>
    </row>
    <row r="31" spans="1:21" ht="13.5" customHeight="1">
      <c r="A31" s="39"/>
      <c r="B31" s="43" t="s">
        <v>711</v>
      </c>
      <c r="C31" s="1160">
        <v>5</v>
      </c>
      <c r="D31" s="301">
        <v>0</v>
      </c>
      <c r="E31" s="87">
        <v>42</v>
      </c>
      <c r="F31" s="284">
        <f t="shared" si="8"/>
        <v>1187</v>
      </c>
      <c r="G31" s="284">
        <f t="shared" si="9"/>
        <v>622</v>
      </c>
      <c r="H31" s="284">
        <f t="shared" si="10"/>
        <v>565</v>
      </c>
      <c r="I31" s="87">
        <v>108</v>
      </c>
      <c r="J31" s="87">
        <v>93</v>
      </c>
      <c r="K31" s="87">
        <v>100</v>
      </c>
      <c r="L31" s="87">
        <v>100</v>
      </c>
      <c r="M31" s="87">
        <v>101</v>
      </c>
      <c r="N31" s="87">
        <v>89</v>
      </c>
      <c r="O31" s="87">
        <v>114</v>
      </c>
      <c r="P31" s="87">
        <v>95</v>
      </c>
      <c r="Q31" s="87">
        <v>95</v>
      </c>
      <c r="R31" s="87">
        <v>85</v>
      </c>
      <c r="S31" s="87">
        <v>104</v>
      </c>
      <c r="T31" s="87">
        <v>103</v>
      </c>
      <c r="U31" s="88">
        <v>63</v>
      </c>
    </row>
    <row r="32" spans="1:21" ht="13.5" customHeight="1">
      <c r="A32" s="39"/>
      <c r="B32" s="43" t="s">
        <v>713</v>
      </c>
      <c r="C32" s="1160">
        <v>2</v>
      </c>
      <c r="D32" s="301">
        <v>0</v>
      </c>
      <c r="E32" s="87">
        <v>32</v>
      </c>
      <c r="F32" s="284">
        <f t="shared" si="8"/>
        <v>1048</v>
      </c>
      <c r="G32" s="284">
        <f t="shared" si="9"/>
        <v>540</v>
      </c>
      <c r="H32" s="284">
        <f t="shared" si="10"/>
        <v>508</v>
      </c>
      <c r="I32" s="87">
        <v>87</v>
      </c>
      <c r="J32" s="87">
        <v>82</v>
      </c>
      <c r="K32" s="87">
        <v>70</v>
      </c>
      <c r="L32" s="87">
        <v>84</v>
      </c>
      <c r="M32" s="87">
        <v>87</v>
      </c>
      <c r="N32" s="87">
        <v>92</v>
      </c>
      <c r="O32" s="87">
        <v>107</v>
      </c>
      <c r="P32" s="87">
        <v>88</v>
      </c>
      <c r="Q32" s="87">
        <v>109</v>
      </c>
      <c r="R32" s="87">
        <v>86</v>
      </c>
      <c r="S32" s="87">
        <v>80</v>
      </c>
      <c r="T32" s="87">
        <v>76</v>
      </c>
      <c r="U32" s="88">
        <v>43</v>
      </c>
    </row>
    <row r="33" spans="1:21" ht="13.5" customHeight="1">
      <c r="A33" s="39"/>
      <c r="B33" s="43" t="s">
        <v>716</v>
      </c>
      <c r="C33" s="1160">
        <v>6</v>
      </c>
      <c r="D33" s="301">
        <v>0</v>
      </c>
      <c r="E33" s="87">
        <v>63</v>
      </c>
      <c r="F33" s="284">
        <f t="shared" si="8"/>
        <v>1860</v>
      </c>
      <c r="G33" s="284">
        <f t="shared" si="9"/>
        <v>974</v>
      </c>
      <c r="H33" s="284">
        <f t="shared" si="10"/>
        <v>886</v>
      </c>
      <c r="I33" s="87">
        <v>143</v>
      </c>
      <c r="J33" s="87">
        <v>157</v>
      </c>
      <c r="K33" s="87">
        <v>177</v>
      </c>
      <c r="L33" s="87">
        <v>142</v>
      </c>
      <c r="M33" s="87">
        <v>162</v>
      </c>
      <c r="N33" s="87">
        <v>162</v>
      </c>
      <c r="O33" s="87">
        <v>168</v>
      </c>
      <c r="P33" s="87">
        <v>140</v>
      </c>
      <c r="Q33" s="87">
        <v>175</v>
      </c>
      <c r="R33" s="87">
        <v>136</v>
      </c>
      <c r="S33" s="87">
        <v>149</v>
      </c>
      <c r="T33" s="87">
        <v>149</v>
      </c>
      <c r="U33" s="88">
        <v>89</v>
      </c>
    </row>
    <row r="34" spans="1:21" ht="13.5" customHeight="1">
      <c r="A34" s="39"/>
      <c r="B34" s="43" t="s">
        <v>718</v>
      </c>
      <c r="C34" s="1160">
        <v>9</v>
      </c>
      <c r="D34" s="87">
        <v>2</v>
      </c>
      <c r="E34" s="87">
        <v>45</v>
      </c>
      <c r="F34" s="284">
        <f t="shared" si="8"/>
        <v>685</v>
      </c>
      <c r="G34" s="284">
        <f t="shared" si="9"/>
        <v>337</v>
      </c>
      <c r="H34" s="284">
        <f t="shared" si="10"/>
        <v>348</v>
      </c>
      <c r="I34" s="87">
        <v>58</v>
      </c>
      <c r="J34" s="87">
        <v>51</v>
      </c>
      <c r="K34" s="87">
        <v>56</v>
      </c>
      <c r="L34" s="87">
        <v>58</v>
      </c>
      <c r="M34" s="87">
        <v>51</v>
      </c>
      <c r="N34" s="87">
        <v>67</v>
      </c>
      <c r="O34" s="87">
        <v>71</v>
      </c>
      <c r="P34" s="87">
        <v>49</v>
      </c>
      <c r="Q34" s="87">
        <v>42</v>
      </c>
      <c r="R34" s="87">
        <v>55</v>
      </c>
      <c r="S34" s="87">
        <v>59</v>
      </c>
      <c r="T34" s="87">
        <v>68</v>
      </c>
      <c r="U34" s="88">
        <v>72</v>
      </c>
    </row>
    <row r="35" spans="1:21" ht="13.5" customHeight="1">
      <c r="A35" s="39"/>
      <c r="B35" s="43" t="s">
        <v>719</v>
      </c>
      <c r="C35" s="1160">
        <v>8</v>
      </c>
      <c r="D35" s="87">
        <v>6</v>
      </c>
      <c r="E35" s="87">
        <v>56</v>
      </c>
      <c r="F35" s="284">
        <f t="shared" si="8"/>
        <v>875</v>
      </c>
      <c r="G35" s="284">
        <f t="shared" si="9"/>
        <v>468</v>
      </c>
      <c r="H35" s="284">
        <f t="shared" si="10"/>
        <v>407</v>
      </c>
      <c r="I35" s="87">
        <v>67</v>
      </c>
      <c r="J35" s="87">
        <v>59</v>
      </c>
      <c r="K35" s="87">
        <v>81</v>
      </c>
      <c r="L35" s="87">
        <v>79</v>
      </c>
      <c r="M35" s="87">
        <v>85</v>
      </c>
      <c r="N35" s="87">
        <v>65</v>
      </c>
      <c r="O35" s="87">
        <v>85</v>
      </c>
      <c r="P35" s="87">
        <v>64</v>
      </c>
      <c r="Q35" s="87">
        <v>73</v>
      </c>
      <c r="R35" s="87">
        <v>75</v>
      </c>
      <c r="S35" s="87">
        <v>77</v>
      </c>
      <c r="T35" s="87">
        <v>65</v>
      </c>
      <c r="U35" s="88">
        <v>81</v>
      </c>
    </row>
    <row r="36" spans="1:21" ht="13.5" customHeight="1">
      <c r="A36" s="39"/>
      <c r="B36" s="43" t="s">
        <v>670</v>
      </c>
      <c r="C36" s="1160">
        <v>6</v>
      </c>
      <c r="D36" s="301">
        <v>1</v>
      </c>
      <c r="E36" s="87">
        <v>41</v>
      </c>
      <c r="F36" s="284">
        <f t="shared" si="8"/>
        <v>883</v>
      </c>
      <c r="G36" s="284">
        <f t="shared" si="9"/>
        <v>431</v>
      </c>
      <c r="H36" s="284">
        <f t="shared" si="10"/>
        <v>452</v>
      </c>
      <c r="I36" s="87">
        <v>73</v>
      </c>
      <c r="J36" s="87">
        <v>66</v>
      </c>
      <c r="K36" s="87">
        <v>70</v>
      </c>
      <c r="L36" s="87">
        <v>71</v>
      </c>
      <c r="M36" s="87">
        <v>74</v>
      </c>
      <c r="N36" s="87">
        <v>78</v>
      </c>
      <c r="O36" s="87">
        <v>83</v>
      </c>
      <c r="P36" s="87">
        <v>73</v>
      </c>
      <c r="Q36" s="87">
        <v>74</v>
      </c>
      <c r="R36" s="87">
        <v>88</v>
      </c>
      <c r="S36" s="87">
        <v>57</v>
      </c>
      <c r="T36" s="87">
        <v>76</v>
      </c>
      <c r="U36" s="88">
        <v>63</v>
      </c>
    </row>
    <row r="37" spans="1:21" ht="13.5" customHeight="1">
      <c r="A37" s="39"/>
      <c r="B37" s="43" t="s">
        <v>671</v>
      </c>
      <c r="C37" s="1160">
        <v>8</v>
      </c>
      <c r="D37" s="301">
        <v>0</v>
      </c>
      <c r="E37" s="87">
        <v>52</v>
      </c>
      <c r="F37" s="284">
        <f t="shared" si="8"/>
        <v>931</v>
      </c>
      <c r="G37" s="284">
        <f t="shared" si="9"/>
        <v>464</v>
      </c>
      <c r="H37" s="284">
        <f t="shared" si="10"/>
        <v>467</v>
      </c>
      <c r="I37" s="87">
        <v>75</v>
      </c>
      <c r="J37" s="87">
        <v>75</v>
      </c>
      <c r="K37" s="87">
        <v>82</v>
      </c>
      <c r="L37" s="87">
        <v>73</v>
      </c>
      <c r="M37" s="87">
        <v>74</v>
      </c>
      <c r="N37" s="87">
        <v>81</v>
      </c>
      <c r="O37" s="87">
        <v>93</v>
      </c>
      <c r="P37" s="87">
        <v>77</v>
      </c>
      <c r="Q37" s="87">
        <v>77</v>
      </c>
      <c r="R37" s="87">
        <v>82</v>
      </c>
      <c r="S37" s="87">
        <v>63</v>
      </c>
      <c r="T37" s="87">
        <v>79</v>
      </c>
      <c r="U37" s="88">
        <v>78</v>
      </c>
    </row>
    <row r="38" spans="1:21" ht="13.5" customHeight="1">
      <c r="A38" s="39"/>
      <c r="B38" s="43" t="s">
        <v>673</v>
      </c>
      <c r="C38" s="1160">
        <v>4</v>
      </c>
      <c r="D38" s="87">
        <v>4</v>
      </c>
      <c r="E38" s="87">
        <v>43</v>
      </c>
      <c r="F38" s="284">
        <f t="shared" si="8"/>
        <v>737</v>
      </c>
      <c r="G38" s="284">
        <f t="shared" si="9"/>
        <v>357</v>
      </c>
      <c r="H38" s="284">
        <f t="shared" si="10"/>
        <v>380</v>
      </c>
      <c r="I38" s="87">
        <v>58</v>
      </c>
      <c r="J38" s="87">
        <v>68</v>
      </c>
      <c r="K38" s="87">
        <v>63</v>
      </c>
      <c r="L38" s="87">
        <v>58</v>
      </c>
      <c r="M38" s="87">
        <v>59</v>
      </c>
      <c r="N38" s="87">
        <v>58</v>
      </c>
      <c r="O38" s="87">
        <v>48</v>
      </c>
      <c r="P38" s="87">
        <v>68</v>
      </c>
      <c r="Q38" s="87">
        <v>66</v>
      </c>
      <c r="R38" s="87">
        <v>68</v>
      </c>
      <c r="S38" s="87">
        <v>63</v>
      </c>
      <c r="T38" s="87">
        <v>60</v>
      </c>
      <c r="U38" s="88">
        <v>62</v>
      </c>
    </row>
    <row r="39" spans="1:21" ht="13.5" customHeight="1">
      <c r="A39" s="39"/>
      <c r="B39" s="43" t="s">
        <v>675</v>
      </c>
      <c r="C39" s="1160">
        <v>8</v>
      </c>
      <c r="D39" s="301">
        <v>2</v>
      </c>
      <c r="E39" s="87">
        <v>58</v>
      </c>
      <c r="F39" s="284">
        <f t="shared" si="8"/>
        <v>1120</v>
      </c>
      <c r="G39" s="284">
        <f t="shared" si="9"/>
        <v>587</v>
      </c>
      <c r="H39" s="284">
        <f t="shared" si="10"/>
        <v>533</v>
      </c>
      <c r="I39" s="87">
        <v>109</v>
      </c>
      <c r="J39" s="87">
        <v>94</v>
      </c>
      <c r="K39" s="87">
        <v>90</v>
      </c>
      <c r="L39" s="87">
        <v>82</v>
      </c>
      <c r="M39" s="87">
        <v>101</v>
      </c>
      <c r="N39" s="87">
        <v>95</v>
      </c>
      <c r="O39" s="87">
        <v>95</v>
      </c>
      <c r="P39" s="87">
        <v>90</v>
      </c>
      <c r="Q39" s="87">
        <v>107</v>
      </c>
      <c r="R39" s="87">
        <v>81</v>
      </c>
      <c r="S39" s="87">
        <v>85</v>
      </c>
      <c r="T39" s="87">
        <v>91</v>
      </c>
      <c r="U39" s="88">
        <v>86</v>
      </c>
    </row>
    <row r="40" spans="1:21" ht="13.5" customHeight="1">
      <c r="A40" s="39"/>
      <c r="B40" s="43" t="s">
        <v>676</v>
      </c>
      <c r="C40" s="1160">
        <v>4</v>
      </c>
      <c r="D40" s="301">
        <v>1</v>
      </c>
      <c r="E40" s="87">
        <v>32</v>
      </c>
      <c r="F40" s="284">
        <f t="shared" si="8"/>
        <v>647</v>
      </c>
      <c r="G40" s="284">
        <f t="shared" si="9"/>
        <v>333</v>
      </c>
      <c r="H40" s="284">
        <f t="shared" si="10"/>
        <v>314</v>
      </c>
      <c r="I40" s="87">
        <v>60</v>
      </c>
      <c r="J40" s="87">
        <v>46</v>
      </c>
      <c r="K40" s="87">
        <v>63</v>
      </c>
      <c r="L40" s="87">
        <v>53</v>
      </c>
      <c r="M40" s="87">
        <v>54</v>
      </c>
      <c r="N40" s="87">
        <v>59</v>
      </c>
      <c r="O40" s="87">
        <v>46</v>
      </c>
      <c r="P40" s="87">
        <v>52</v>
      </c>
      <c r="Q40" s="87">
        <v>53</v>
      </c>
      <c r="R40" s="87">
        <v>50</v>
      </c>
      <c r="S40" s="87">
        <v>57</v>
      </c>
      <c r="T40" s="87">
        <v>54</v>
      </c>
      <c r="U40" s="88">
        <v>45</v>
      </c>
    </row>
    <row r="41" spans="1:21" ht="13.5" customHeight="1">
      <c r="A41" s="39"/>
      <c r="B41" s="43" t="s">
        <v>677</v>
      </c>
      <c r="C41" s="1160">
        <v>8</v>
      </c>
      <c r="D41" s="87">
        <v>1</v>
      </c>
      <c r="E41" s="87">
        <v>55</v>
      </c>
      <c r="F41" s="284">
        <f t="shared" si="8"/>
        <v>1083</v>
      </c>
      <c r="G41" s="284">
        <f t="shared" si="9"/>
        <v>539</v>
      </c>
      <c r="H41" s="284">
        <f t="shared" si="10"/>
        <v>544</v>
      </c>
      <c r="I41" s="87">
        <v>82</v>
      </c>
      <c r="J41" s="87">
        <v>90</v>
      </c>
      <c r="K41" s="87">
        <v>83</v>
      </c>
      <c r="L41" s="87">
        <v>85</v>
      </c>
      <c r="M41" s="87">
        <v>94</v>
      </c>
      <c r="N41" s="87">
        <v>90</v>
      </c>
      <c r="O41" s="87">
        <v>94</v>
      </c>
      <c r="P41" s="87">
        <v>98</v>
      </c>
      <c r="Q41" s="87">
        <v>99</v>
      </c>
      <c r="R41" s="87">
        <v>88</v>
      </c>
      <c r="S41" s="87">
        <v>87</v>
      </c>
      <c r="T41" s="87">
        <v>93</v>
      </c>
      <c r="U41" s="88">
        <v>84</v>
      </c>
    </row>
    <row r="42" spans="1:21" ht="13.5" customHeight="1">
      <c r="A42" s="39"/>
      <c r="B42" s="43" t="s">
        <v>679</v>
      </c>
      <c r="C42" s="1160">
        <v>5</v>
      </c>
      <c r="D42" s="301">
        <v>1</v>
      </c>
      <c r="E42" s="87">
        <v>38</v>
      </c>
      <c r="F42" s="284">
        <f t="shared" si="8"/>
        <v>451</v>
      </c>
      <c r="G42" s="284">
        <f t="shared" si="9"/>
        <v>225</v>
      </c>
      <c r="H42" s="284">
        <f t="shared" si="10"/>
        <v>226</v>
      </c>
      <c r="I42" s="87">
        <v>28</v>
      </c>
      <c r="J42" s="87">
        <v>38</v>
      </c>
      <c r="K42" s="87">
        <v>32</v>
      </c>
      <c r="L42" s="87">
        <v>41</v>
      </c>
      <c r="M42" s="87">
        <v>42</v>
      </c>
      <c r="N42" s="87">
        <v>39</v>
      </c>
      <c r="O42" s="87">
        <v>32</v>
      </c>
      <c r="P42" s="87">
        <v>38</v>
      </c>
      <c r="Q42" s="87">
        <v>42</v>
      </c>
      <c r="R42" s="87">
        <v>32</v>
      </c>
      <c r="S42" s="87">
        <v>49</v>
      </c>
      <c r="T42" s="87">
        <v>38</v>
      </c>
      <c r="U42" s="88">
        <v>46</v>
      </c>
    </row>
    <row r="43" spans="1:21" ht="13.5" customHeight="1">
      <c r="A43" s="39"/>
      <c r="B43" s="43" t="s">
        <v>681</v>
      </c>
      <c r="C43" s="1160">
        <v>4</v>
      </c>
      <c r="D43" s="87">
        <v>4</v>
      </c>
      <c r="E43" s="87">
        <v>34</v>
      </c>
      <c r="F43" s="284">
        <f t="shared" si="8"/>
        <v>566</v>
      </c>
      <c r="G43" s="284">
        <f t="shared" si="9"/>
        <v>292</v>
      </c>
      <c r="H43" s="284">
        <f t="shared" si="10"/>
        <v>274</v>
      </c>
      <c r="I43" s="87">
        <v>52</v>
      </c>
      <c r="J43" s="87">
        <v>30</v>
      </c>
      <c r="K43" s="87">
        <v>49</v>
      </c>
      <c r="L43" s="87">
        <v>43</v>
      </c>
      <c r="M43" s="87">
        <v>40</v>
      </c>
      <c r="N43" s="87">
        <v>55</v>
      </c>
      <c r="O43" s="87">
        <v>54</v>
      </c>
      <c r="P43" s="87">
        <v>56</v>
      </c>
      <c r="Q43" s="87">
        <v>43</v>
      </c>
      <c r="R43" s="87">
        <v>50</v>
      </c>
      <c r="S43" s="87">
        <v>54</v>
      </c>
      <c r="T43" s="87">
        <v>40</v>
      </c>
      <c r="U43" s="88">
        <v>52</v>
      </c>
    </row>
    <row r="44" spans="1:21" ht="13.5" customHeight="1">
      <c r="A44" s="39"/>
      <c r="B44" s="43" t="s">
        <v>683</v>
      </c>
      <c r="C44" s="1160">
        <v>4</v>
      </c>
      <c r="D44" s="301">
        <v>4</v>
      </c>
      <c r="E44" s="87">
        <v>35</v>
      </c>
      <c r="F44" s="284">
        <f t="shared" si="8"/>
        <v>642</v>
      </c>
      <c r="G44" s="284">
        <f t="shared" si="9"/>
        <v>339</v>
      </c>
      <c r="H44" s="284">
        <f t="shared" si="10"/>
        <v>303</v>
      </c>
      <c r="I44" s="87">
        <v>47</v>
      </c>
      <c r="J44" s="87">
        <v>42</v>
      </c>
      <c r="K44" s="87">
        <v>52</v>
      </c>
      <c r="L44" s="87">
        <v>53</v>
      </c>
      <c r="M44" s="87">
        <v>62</v>
      </c>
      <c r="N44" s="87">
        <v>56</v>
      </c>
      <c r="O44" s="87">
        <v>38</v>
      </c>
      <c r="P44" s="87">
        <v>59</v>
      </c>
      <c r="Q44" s="87">
        <v>66</v>
      </c>
      <c r="R44" s="87">
        <v>38</v>
      </c>
      <c r="S44" s="87">
        <v>74</v>
      </c>
      <c r="T44" s="87">
        <v>55</v>
      </c>
      <c r="U44" s="88">
        <v>50</v>
      </c>
    </row>
    <row r="45" spans="1:21" ht="13.5" customHeight="1">
      <c r="A45" s="39"/>
      <c r="B45" s="43" t="s">
        <v>685</v>
      </c>
      <c r="C45" s="1160">
        <v>7</v>
      </c>
      <c r="D45" s="87">
        <v>1</v>
      </c>
      <c r="E45" s="87">
        <v>81</v>
      </c>
      <c r="F45" s="284">
        <f t="shared" si="8"/>
        <v>2460</v>
      </c>
      <c r="G45" s="284">
        <f t="shared" si="9"/>
        <v>1253</v>
      </c>
      <c r="H45" s="284">
        <f t="shared" si="10"/>
        <v>1207</v>
      </c>
      <c r="I45" s="87">
        <v>180</v>
      </c>
      <c r="J45" s="87">
        <v>206</v>
      </c>
      <c r="K45" s="87">
        <v>223</v>
      </c>
      <c r="L45" s="87">
        <v>228</v>
      </c>
      <c r="M45" s="87">
        <v>206</v>
      </c>
      <c r="N45" s="87">
        <v>181</v>
      </c>
      <c r="O45" s="87">
        <v>213</v>
      </c>
      <c r="P45" s="87">
        <v>189</v>
      </c>
      <c r="Q45" s="87">
        <v>234</v>
      </c>
      <c r="R45" s="87">
        <v>180</v>
      </c>
      <c r="S45" s="87">
        <v>197</v>
      </c>
      <c r="T45" s="87">
        <v>223</v>
      </c>
      <c r="U45" s="88">
        <v>111</v>
      </c>
    </row>
    <row r="46" spans="1:21" ht="13.5" customHeight="1">
      <c r="A46" s="39"/>
      <c r="B46" s="43" t="s">
        <v>687</v>
      </c>
      <c r="C46" s="1160">
        <v>8</v>
      </c>
      <c r="D46" s="301">
        <v>0</v>
      </c>
      <c r="E46" s="87">
        <v>71</v>
      </c>
      <c r="F46" s="284">
        <f t="shared" si="8"/>
        <v>1758</v>
      </c>
      <c r="G46" s="284">
        <f t="shared" si="9"/>
        <v>923</v>
      </c>
      <c r="H46" s="284">
        <f t="shared" si="10"/>
        <v>835</v>
      </c>
      <c r="I46" s="87">
        <v>159</v>
      </c>
      <c r="J46" s="87">
        <v>136</v>
      </c>
      <c r="K46" s="87">
        <v>132</v>
      </c>
      <c r="L46" s="87">
        <v>148</v>
      </c>
      <c r="M46" s="87">
        <v>158</v>
      </c>
      <c r="N46" s="87">
        <v>137</v>
      </c>
      <c r="O46" s="87">
        <v>171</v>
      </c>
      <c r="P46" s="87">
        <v>140</v>
      </c>
      <c r="Q46" s="87">
        <v>144</v>
      </c>
      <c r="R46" s="87">
        <v>130</v>
      </c>
      <c r="S46" s="87">
        <v>159</v>
      </c>
      <c r="T46" s="87">
        <v>144</v>
      </c>
      <c r="U46" s="88">
        <v>105</v>
      </c>
    </row>
    <row r="47" spans="1:21" ht="13.5" customHeight="1">
      <c r="A47" s="39"/>
      <c r="B47" s="43" t="s">
        <v>690</v>
      </c>
      <c r="C47" s="1160">
        <v>8</v>
      </c>
      <c r="D47" s="87">
        <v>1</v>
      </c>
      <c r="E47" s="87">
        <v>49</v>
      </c>
      <c r="F47" s="284">
        <f t="shared" si="8"/>
        <v>847</v>
      </c>
      <c r="G47" s="284">
        <f t="shared" si="9"/>
        <v>425</v>
      </c>
      <c r="H47" s="284">
        <f t="shared" si="10"/>
        <v>422</v>
      </c>
      <c r="I47" s="87">
        <v>53</v>
      </c>
      <c r="J47" s="87">
        <v>87</v>
      </c>
      <c r="K47" s="87">
        <v>91</v>
      </c>
      <c r="L47" s="87">
        <v>75</v>
      </c>
      <c r="M47" s="87">
        <v>63</v>
      </c>
      <c r="N47" s="87">
        <v>51</v>
      </c>
      <c r="O47" s="87">
        <v>76</v>
      </c>
      <c r="P47" s="87">
        <v>70</v>
      </c>
      <c r="Q47" s="87">
        <v>69</v>
      </c>
      <c r="R47" s="87">
        <v>67</v>
      </c>
      <c r="S47" s="87">
        <v>73</v>
      </c>
      <c r="T47" s="87">
        <v>72</v>
      </c>
      <c r="U47" s="88">
        <v>73</v>
      </c>
    </row>
    <row r="48" spans="1:21" ht="13.5" customHeight="1">
      <c r="A48" s="39"/>
      <c r="B48" s="43" t="s">
        <v>692</v>
      </c>
      <c r="C48" s="1160">
        <v>8</v>
      </c>
      <c r="D48" s="301">
        <v>1</v>
      </c>
      <c r="E48" s="87">
        <v>70</v>
      </c>
      <c r="F48" s="284">
        <f t="shared" si="8"/>
        <v>1438</v>
      </c>
      <c r="G48" s="284">
        <f t="shared" si="9"/>
        <v>736</v>
      </c>
      <c r="H48" s="284">
        <f t="shared" si="10"/>
        <v>702</v>
      </c>
      <c r="I48" s="87">
        <v>112</v>
      </c>
      <c r="J48" s="87">
        <v>116</v>
      </c>
      <c r="K48" s="87">
        <v>120</v>
      </c>
      <c r="L48" s="87">
        <v>112</v>
      </c>
      <c r="M48" s="87">
        <v>116</v>
      </c>
      <c r="N48" s="87">
        <v>134</v>
      </c>
      <c r="O48" s="87">
        <v>118</v>
      </c>
      <c r="P48" s="87">
        <v>110</v>
      </c>
      <c r="Q48" s="87">
        <v>127</v>
      </c>
      <c r="R48" s="87">
        <v>119</v>
      </c>
      <c r="S48" s="87">
        <v>143</v>
      </c>
      <c r="T48" s="87">
        <v>111</v>
      </c>
      <c r="U48" s="88">
        <v>100</v>
      </c>
    </row>
    <row r="49" spans="1:21" ht="13.5" customHeight="1">
      <c r="A49" s="39"/>
      <c r="B49" s="43" t="s">
        <v>693</v>
      </c>
      <c r="C49" s="1160">
        <v>5</v>
      </c>
      <c r="D49" s="87">
        <v>2</v>
      </c>
      <c r="E49" s="87">
        <v>38</v>
      </c>
      <c r="F49" s="284">
        <f t="shared" si="8"/>
        <v>773</v>
      </c>
      <c r="G49" s="284">
        <f t="shared" si="9"/>
        <v>393</v>
      </c>
      <c r="H49" s="284">
        <f t="shared" si="10"/>
        <v>380</v>
      </c>
      <c r="I49" s="87">
        <v>71</v>
      </c>
      <c r="J49" s="87">
        <v>72</v>
      </c>
      <c r="K49" s="87">
        <v>62</v>
      </c>
      <c r="L49" s="87">
        <v>61</v>
      </c>
      <c r="M49" s="87">
        <v>78</v>
      </c>
      <c r="N49" s="87">
        <v>69</v>
      </c>
      <c r="O49" s="87">
        <v>57</v>
      </c>
      <c r="P49" s="87">
        <v>59</v>
      </c>
      <c r="Q49" s="87">
        <v>61</v>
      </c>
      <c r="R49" s="87">
        <v>63</v>
      </c>
      <c r="S49" s="87">
        <v>64</v>
      </c>
      <c r="T49" s="87">
        <v>56</v>
      </c>
      <c r="U49" s="88">
        <v>56</v>
      </c>
    </row>
    <row r="50" spans="1:21" ht="13.5" customHeight="1">
      <c r="A50" s="39"/>
      <c r="B50" s="43" t="s">
        <v>696</v>
      </c>
      <c r="C50" s="1160">
        <v>4</v>
      </c>
      <c r="D50" s="301">
        <v>0</v>
      </c>
      <c r="E50" s="87">
        <v>30</v>
      </c>
      <c r="F50" s="284">
        <f t="shared" si="8"/>
        <v>659</v>
      </c>
      <c r="G50" s="284">
        <f t="shared" si="9"/>
        <v>340</v>
      </c>
      <c r="H50" s="284">
        <f t="shared" si="10"/>
        <v>319</v>
      </c>
      <c r="I50" s="87">
        <v>52</v>
      </c>
      <c r="J50" s="87">
        <v>55</v>
      </c>
      <c r="K50" s="87">
        <v>58</v>
      </c>
      <c r="L50" s="87">
        <v>51</v>
      </c>
      <c r="M50" s="87">
        <v>63</v>
      </c>
      <c r="N50" s="87">
        <v>48</v>
      </c>
      <c r="O50" s="87">
        <v>44</v>
      </c>
      <c r="P50" s="87">
        <v>50</v>
      </c>
      <c r="Q50" s="87">
        <v>69</v>
      </c>
      <c r="R50" s="87">
        <v>50</v>
      </c>
      <c r="S50" s="87">
        <v>54</v>
      </c>
      <c r="T50" s="87">
        <v>65</v>
      </c>
      <c r="U50" s="88">
        <v>43</v>
      </c>
    </row>
    <row r="51" spans="1:21" ht="13.5" customHeight="1">
      <c r="A51" s="39"/>
      <c r="B51" s="43" t="s">
        <v>698</v>
      </c>
      <c r="C51" s="1160">
        <v>4</v>
      </c>
      <c r="D51" s="301">
        <v>0</v>
      </c>
      <c r="E51" s="87">
        <v>51</v>
      </c>
      <c r="F51" s="284">
        <f t="shared" si="8"/>
        <v>1596</v>
      </c>
      <c r="G51" s="284">
        <f t="shared" si="9"/>
        <v>831</v>
      </c>
      <c r="H51" s="284">
        <f t="shared" si="10"/>
        <v>765</v>
      </c>
      <c r="I51" s="87">
        <v>135</v>
      </c>
      <c r="J51" s="87">
        <v>127</v>
      </c>
      <c r="K51" s="87">
        <v>134</v>
      </c>
      <c r="L51" s="87">
        <v>130</v>
      </c>
      <c r="M51" s="87">
        <v>152</v>
      </c>
      <c r="N51" s="87">
        <v>136</v>
      </c>
      <c r="O51" s="87">
        <v>134</v>
      </c>
      <c r="P51" s="87">
        <v>109</v>
      </c>
      <c r="Q51" s="87">
        <v>144</v>
      </c>
      <c r="R51" s="87">
        <v>135</v>
      </c>
      <c r="S51" s="87">
        <v>132</v>
      </c>
      <c r="T51" s="87">
        <v>128</v>
      </c>
      <c r="U51" s="88">
        <v>69</v>
      </c>
    </row>
    <row r="52" spans="1:21" ht="13.5" customHeight="1">
      <c r="A52" s="39"/>
      <c r="B52" s="43" t="s">
        <v>700</v>
      </c>
      <c r="C52" s="1160">
        <v>4</v>
      </c>
      <c r="D52" s="301">
        <v>0</v>
      </c>
      <c r="E52" s="87">
        <v>36</v>
      </c>
      <c r="F52" s="284">
        <f t="shared" si="8"/>
        <v>1133</v>
      </c>
      <c r="G52" s="284">
        <f t="shared" si="9"/>
        <v>593</v>
      </c>
      <c r="H52" s="284">
        <f t="shared" si="10"/>
        <v>540</v>
      </c>
      <c r="I52" s="87">
        <v>102</v>
      </c>
      <c r="J52" s="87">
        <v>89</v>
      </c>
      <c r="K52" s="87">
        <v>90</v>
      </c>
      <c r="L52" s="87">
        <v>97</v>
      </c>
      <c r="M52" s="87">
        <v>108</v>
      </c>
      <c r="N52" s="87">
        <v>90</v>
      </c>
      <c r="O52" s="87">
        <v>99</v>
      </c>
      <c r="P52" s="87">
        <v>88</v>
      </c>
      <c r="Q52" s="87">
        <v>92</v>
      </c>
      <c r="R52" s="87">
        <v>78</v>
      </c>
      <c r="S52" s="87">
        <v>102</v>
      </c>
      <c r="T52" s="87">
        <v>98</v>
      </c>
      <c r="U52" s="88">
        <v>50</v>
      </c>
    </row>
    <row r="53" spans="1:21" ht="13.5" customHeight="1">
      <c r="A53" s="39"/>
      <c r="B53" s="43" t="s">
        <v>701</v>
      </c>
      <c r="C53" s="1160">
        <v>4</v>
      </c>
      <c r="D53" s="301">
        <v>1</v>
      </c>
      <c r="E53" s="87">
        <v>35</v>
      </c>
      <c r="F53" s="284">
        <f t="shared" si="8"/>
        <v>875</v>
      </c>
      <c r="G53" s="284">
        <f t="shared" si="9"/>
        <v>454</v>
      </c>
      <c r="H53" s="284">
        <f t="shared" si="10"/>
        <v>421</v>
      </c>
      <c r="I53" s="87">
        <v>68</v>
      </c>
      <c r="J53" s="87">
        <v>83</v>
      </c>
      <c r="K53" s="87">
        <v>74</v>
      </c>
      <c r="L53" s="87">
        <v>64</v>
      </c>
      <c r="M53" s="87">
        <v>78</v>
      </c>
      <c r="N53" s="87">
        <v>70</v>
      </c>
      <c r="O53" s="87">
        <v>83</v>
      </c>
      <c r="P53" s="87">
        <v>67</v>
      </c>
      <c r="Q53" s="87">
        <v>78</v>
      </c>
      <c r="R53" s="87">
        <v>73</v>
      </c>
      <c r="S53" s="87">
        <v>73</v>
      </c>
      <c r="T53" s="87">
        <v>64</v>
      </c>
      <c r="U53" s="88">
        <v>52</v>
      </c>
    </row>
    <row r="54" spans="1:21" ht="13.5" customHeight="1">
      <c r="A54" s="39"/>
      <c r="B54" s="43" t="s">
        <v>703</v>
      </c>
      <c r="C54" s="1160">
        <v>3</v>
      </c>
      <c r="D54" s="87">
        <v>1</v>
      </c>
      <c r="E54" s="87">
        <v>28</v>
      </c>
      <c r="F54" s="284">
        <f t="shared" si="8"/>
        <v>771</v>
      </c>
      <c r="G54" s="284">
        <f t="shared" si="9"/>
        <v>392</v>
      </c>
      <c r="H54" s="284">
        <f t="shared" si="10"/>
        <v>379</v>
      </c>
      <c r="I54" s="87">
        <v>65</v>
      </c>
      <c r="J54" s="87">
        <v>54</v>
      </c>
      <c r="K54" s="87">
        <v>83</v>
      </c>
      <c r="L54" s="87">
        <v>58</v>
      </c>
      <c r="M54" s="87">
        <v>64</v>
      </c>
      <c r="N54" s="87">
        <v>70</v>
      </c>
      <c r="O54" s="87">
        <v>56</v>
      </c>
      <c r="P54" s="87">
        <v>64</v>
      </c>
      <c r="Q54" s="87">
        <v>58</v>
      </c>
      <c r="R54" s="87">
        <v>72</v>
      </c>
      <c r="S54" s="87">
        <v>66</v>
      </c>
      <c r="T54" s="87">
        <v>61</v>
      </c>
      <c r="U54" s="88">
        <v>40</v>
      </c>
    </row>
    <row r="55" spans="1:21" ht="13.5" customHeight="1">
      <c r="A55" s="39"/>
      <c r="B55" s="43" t="s">
        <v>705</v>
      </c>
      <c r="C55" s="1160">
        <v>3</v>
      </c>
      <c r="D55" s="301">
        <v>0</v>
      </c>
      <c r="E55" s="87">
        <v>23</v>
      </c>
      <c r="F55" s="284">
        <f t="shared" si="8"/>
        <v>700</v>
      </c>
      <c r="G55" s="284">
        <f t="shared" si="9"/>
        <v>332</v>
      </c>
      <c r="H55" s="284">
        <f t="shared" si="10"/>
        <v>368</v>
      </c>
      <c r="I55" s="87">
        <v>59</v>
      </c>
      <c r="J55" s="87">
        <v>52</v>
      </c>
      <c r="K55" s="87">
        <v>46</v>
      </c>
      <c r="L55" s="87">
        <v>70</v>
      </c>
      <c r="M55" s="87">
        <v>49</v>
      </c>
      <c r="N55" s="87">
        <v>62</v>
      </c>
      <c r="O55" s="87">
        <v>65</v>
      </c>
      <c r="P55" s="87">
        <v>57</v>
      </c>
      <c r="Q55" s="87">
        <v>65</v>
      </c>
      <c r="R55" s="87">
        <v>63</v>
      </c>
      <c r="S55" s="87">
        <v>48</v>
      </c>
      <c r="T55" s="87">
        <v>64</v>
      </c>
      <c r="U55" s="88">
        <v>34</v>
      </c>
    </row>
    <row r="56" spans="1:21" ht="13.5" customHeight="1">
      <c r="A56" s="39"/>
      <c r="B56" s="43" t="s">
        <v>707</v>
      </c>
      <c r="C56" s="1160">
        <v>3</v>
      </c>
      <c r="D56" s="87">
        <v>3</v>
      </c>
      <c r="E56" s="87">
        <v>23</v>
      </c>
      <c r="F56" s="284">
        <f t="shared" si="8"/>
        <v>513</v>
      </c>
      <c r="G56" s="284">
        <f t="shared" si="9"/>
        <v>270</v>
      </c>
      <c r="H56" s="284">
        <f t="shared" si="10"/>
        <v>243</v>
      </c>
      <c r="I56" s="87">
        <v>43</v>
      </c>
      <c r="J56" s="87">
        <v>46</v>
      </c>
      <c r="K56" s="87">
        <v>31</v>
      </c>
      <c r="L56" s="87">
        <v>47</v>
      </c>
      <c r="M56" s="87">
        <v>48</v>
      </c>
      <c r="N56" s="87">
        <v>42</v>
      </c>
      <c r="O56" s="87">
        <v>59</v>
      </c>
      <c r="P56" s="87">
        <v>34</v>
      </c>
      <c r="Q56" s="87">
        <v>45</v>
      </c>
      <c r="R56" s="87">
        <v>35</v>
      </c>
      <c r="S56" s="87">
        <v>44</v>
      </c>
      <c r="T56" s="87">
        <v>39</v>
      </c>
      <c r="U56" s="88">
        <v>33</v>
      </c>
    </row>
    <row r="57" spans="1:21" ht="13.5" customHeight="1">
      <c r="A57" s="39"/>
      <c r="B57" s="43" t="s">
        <v>710</v>
      </c>
      <c r="C57" s="1160">
        <v>9</v>
      </c>
      <c r="D57" s="301">
        <v>0</v>
      </c>
      <c r="E57" s="87">
        <v>55</v>
      </c>
      <c r="F57" s="284">
        <f t="shared" si="8"/>
        <v>1061</v>
      </c>
      <c r="G57" s="284">
        <f t="shared" si="9"/>
        <v>554</v>
      </c>
      <c r="H57" s="284">
        <f t="shared" si="10"/>
        <v>507</v>
      </c>
      <c r="I57" s="87">
        <v>98</v>
      </c>
      <c r="J57" s="87">
        <v>62</v>
      </c>
      <c r="K57" s="87">
        <v>78</v>
      </c>
      <c r="L57" s="87">
        <v>97</v>
      </c>
      <c r="M57" s="87">
        <v>86</v>
      </c>
      <c r="N57" s="87">
        <v>84</v>
      </c>
      <c r="O57" s="87">
        <v>100</v>
      </c>
      <c r="P57" s="87">
        <v>86</v>
      </c>
      <c r="Q57" s="87">
        <v>95</v>
      </c>
      <c r="R57" s="87">
        <v>85</v>
      </c>
      <c r="S57" s="87">
        <v>97</v>
      </c>
      <c r="T57" s="87">
        <v>93</v>
      </c>
      <c r="U57" s="88">
        <v>84</v>
      </c>
    </row>
    <row r="58" spans="1:21" ht="13.5" customHeight="1">
      <c r="A58" s="39"/>
      <c r="B58" s="43" t="s">
        <v>712</v>
      </c>
      <c r="C58" s="1160">
        <v>6</v>
      </c>
      <c r="D58" s="301">
        <v>0</v>
      </c>
      <c r="E58" s="87">
        <v>51</v>
      </c>
      <c r="F58" s="284">
        <f t="shared" si="8"/>
        <v>1565</v>
      </c>
      <c r="G58" s="284">
        <f t="shared" si="9"/>
        <v>779</v>
      </c>
      <c r="H58" s="284">
        <f t="shared" si="10"/>
        <v>786</v>
      </c>
      <c r="I58" s="87">
        <v>120</v>
      </c>
      <c r="J58" s="87">
        <v>119</v>
      </c>
      <c r="K58" s="87">
        <v>140</v>
      </c>
      <c r="L58" s="87">
        <v>117</v>
      </c>
      <c r="M58" s="87">
        <v>111</v>
      </c>
      <c r="N58" s="87">
        <v>142</v>
      </c>
      <c r="O58" s="87">
        <v>143</v>
      </c>
      <c r="P58" s="87">
        <v>149</v>
      </c>
      <c r="Q58" s="87">
        <v>129</v>
      </c>
      <c r="R58" s="87">
        <v>136</v>
      </c>
      <c r="S58" s="87">
        <v>136</v>
      </c>
      <c r="T58" s="87">
        <v>123</v>
      </c>
      <c r="U58" s="88">
        <v>78</v>
      </c>
    </row>
    <row r="59" spans="1:21" ht="13.5" customHeight="1">
      <c r="A59" s="39"/>
      <c r="B59" s="43" t="s">
        <v>714</v>
      </c>
      <c r="C59" s="1160">
        <v>4</v>
      </c>
      <c r="D59" s="301">
        <v>0</v>
      </c>
      <c r="E59" s="87">
        <v>31</v>
      </c>
      <c r="F59" s="284">
        <f t="shared" si="8"/>
        <v>689</v>
      </c>
      <c r="G59" s="284">
        <f t="shared" si="9"/>
        <v>339</v>
      </c>
      <c r="H59" s="284">
        <f t="shared" si="10"/>
        <v>350</v>
      </c>
      <c r="I59" s="87">
        <v>51</v>
      </c>
      <c r="J59" s="87">
        <v>52</v>
      </c>
      <c r="K59" s="87">
        <v>57</v>
      </c>
      <c r="L59" s="87">
        <v>48</v>
      </c>
      <c r="M59" s="87">
        <v>56</v>
      </c>
      <c r="N59" s="87">
        <v>69</v>
      </c>
      <c r="O59" s="87">
        <v>50</v>
      </c>
      <c r="P59" s="87">
        <v>70</v>
      </c>
      <c r="Q59" s="87">
        <v>72</v>
      </c>
      <c r="R59" s="87">
        <v>57</v>
      </c>
      <c r="S59" s="87">
        <v>53</v>
      </c>
      <c r="T59" s="87">
        <v>54</v>
      </c>
      <c r="U59" s="88">
        <v>43</v>
      </c>
    </row>
    <row r="60" spans="1:21" ht="13.5" customHeight="1">
      <c r="A60" s="39"/>
      <c r="B60" s="43" t="s">
        <v>715</v>
      </c>
      <c r="C60" s="1160">
        <v>3</v>
      </c>
      <c r="D60" s="301">
        <v>0</v>
      </c>
      <c r="E60" s="87">
        <v>20</v>
      </c>
      <c r="F60" s="284">
        <f t="shared" si="8"/>
        <v>454</v>
      </c>
      <c r="G60" s="284">
        <f t="shared" si="9"/>
        <v>227</v>
      </c>
      <c r="H60" s="284">
        <f t="shared" si="10"/>
        <v>227</v>
      </c>
      <c r="I60" s="87">
        <v>44</v>
      </c>
      <c r="J60" s="87">
        <v>41</v>
      </c>
      <c r="K60" s="87">
        <v>25</v>
      </c>
      <c r="L60" s="87">
        <v>32</v>
      </c>
      <c r="M60" s="87">
        <v>52</v>
      </c>
      <c r="N60" s="87">
        <v>43</v>
      </c>
      <c r="O60" s="87">
        <v>26</v>
      </c>
      <c r="P60" s="87">
        <v>30</v>
      </c>
      <c r="Q60" s="87">
        <v>39</v>
      </c>
      <c r="R60" s="87">
        <v>42</v>
      </c>
      <c r="S60" s="87">
        <v>41</v>
      </c>
      <c r="T60" s="87">
        <v>39</v>
      </c>
      <c r="U60" s="88">
        <v>28</v>
      </c>
    </row>
    <row r="61" spans="1:21" ht="13.5" customHeight="1">
      <c r="A61" s="155"/>
      <c r="B61" s="45" t="s">
        <v>717</v>
      </c>
      <c r="C61" s="1161">
        <v>3</v>
      </c>
      <c r="D61" s="474">
        <v>0</v>
      </c>
      <c r="E61" s="94">
        <v>25</v>
      </c>
      <c r="F61" s="824">
        <f t="shared" si="8"/>
        <v>679</v>
      </c>
      <c r="G61" s="824">
        <f t="shared" si="9"/>
        <v>329</v>
      </c>
      <c r="H61" s="824">
        <f t="shared" si="10"/>
        <v>350</v>
      </c>
      <c r="I61" s="94">
        <v>56</v>
      </c>
      <c r="J61" s="94">
        <v>56</v>
      </c>
      <c r="K61" s="94">
        <v>66</v>
      </c>
      <c r="L61" s="94">
        <v>55</v>
      </c>
      <c r="M61" s="94">
        <v>44</v>
      </c>
      <c r="N61" s="94">
        <v>55</v>
      </c>
      <c r="O61" s="94">
        <v>57</v>
      </c>
      <c r="P61" s="94">
        <v>68</v>
      </c>
      <c r="Q61" s="94">
        <v>57</v>
      </c>
      <c r="R61" s="94">
        <v>50</v>
      </c>
      <c r="S61" s="94">
        <v>49</v>
      </c>
      <c r="T61" s="94">
        <v>66</v>
      </c>
      <c r="U61" s="527">
        <v>35</v>
      </c>
    </row>
    <row r="62" spans="1:14" ht="12" customHeight="1">
      <c r="A62" s="17" t="s">
        <v>529</v>
      </c>
      <c r="E62" s="1150"/>
      <c r="F62" s="1150"/>
      <c r="I62" s="1113"/>
      <c r="J62" s="1113"/>
      <c r="K62" s="1113"/>
      <c r="L62" s="1113"/>
      <c r="M62" s="1113"/>
      <c r="N62" s="1113"/>
    </row>
    <row r="63" spans="5:14" ht="12">
      <c r="E63" s="1150"/>
      <c r="F63" s="1150"/>
      <c r="I63" s="1113"/>
      <c r="J63" s="1113"/>
      <c r="K63" s="1113"/>
      <c r="L63" s="1113"/>
      <c r="M63" s="1113"/>
      <c r="N63" s="1113"/>
    </row>
    <row r="64" spans="9:14" ht="12">
      <c r="I64" s="1113"/>
      <c r="J64" s="1113"/>
      <c r="K64" s="1113"/>
      <c r="L64" s="1113"/>
      <c r="M64" s="1113"/>
      <c r="N64" s="1113"/>
    </row>
    <row r="65" spans="9:14" ht="12">
      <c r="I65" s="1113"/>
      <c r="J65" s="1113"/>
      <c r="K65" s="1113"/>
      <c r="L65" s="1113"/>
      <c r="M65" s="1113"/>
      <c r="N65" s="1113"/>
    </row>
    <row r="66" spans="9:14" ht="12">
      <c r="I66" s="1113"/>
      <c r="J66" s="1113"/>
      <c r="K66" s="1113"/>
      <c r="L66" s="1113"/>
      <c r="M66" s="1113"/>
      <c r="N66" s="1113"/>
    </row>
    <row r="67" spans="9:14" ht="12">
      <c r="I67" s="1113"/>
      <c r="J67" s="1113"/>
      <c r="K67" s="1113"/>
      <c r="L67" s="1113"/>
      <c r="M67" s="1113"/>
      <c r="N67" s="1113"/>
    </row>
    <row r="68" spans="9:14" ht="12">
      <c r="I68" s="1113"/>
      <c r="J68" s="1113"/>
      <c r="K68" s="1113"/>
      <c r="L68" s="1113"/>
      <c r="M68" s="1113"/>
      <c r="N68" s="1113"/>
    </row>
    <row r="69" spans="9:14" ht="12">
      <c r="I69" s="1113"/>
      <c r="J69" s="1113"/>
      <c r="K69" s="1113"/>
      <c r="L69" s="1113"/>
      <c r="M69" s="1113"/>
      <c r="N69" s="1113"/>
    </row>
    <row r="70" spans="9:14" ht="12">
      <c r="I70" s="1113"/>
      <c r="J70" s="1113"/>
      <c r="K70" s="1113"/>
      <c r="L70" s="1113"/>
      <c r="M70" s="1113"/>
      <c r="N70" s="1113"/>
    </row>
    <row r="71" spans="9:14" ht="12">
      <c r="I71" s="1113"/>
      <c r="J71" s="1113"/>
      <c r="K71" s="1113"/>
      <c r="L71" s="1113"/>
      <c r="M71" s="1113"/>
      <c r="N71" s="1113"/>
    </row>
    <row r="72" spans="9:14" ht="12">
      <c r="I72" s="1113"/>
      <c r="J72" s="1113"/>
      <c r="K72" s="1113"/>
      <c r="L72" s="1113"/>
      <c r="M72" s="1113"/>
      <c r="N72" s="1113"/>
    </row>
    <row r="73" spans="9:14" ht="12">
      <c r="I73" s="1113"/>
      <c r="J73" s="1113"/>
      <c r="K73" s="1113"/>
      <c r="L73" s="1113"/>
      <c r="M73" s="1113"/>
      <c r="N73" s="1113"/>
    </row>
    <row r="74" spans="9:14" ht="12">
      <c r="I74" s="1113"/>
      <c r="J74" s="1113"/>
      <c r="K74" s="1113"/>
      <c r="L74" s="1113"/>
      <c r="M74" s="1113"/>
      <c r="N74" s="1113"/>
    </row>
    <row r="75" spans="9:14" ht="12">
      <c r="I75" s="1113"/>
      <c r="J75" s="1113"/>
      <c r="K75" s="1113"/>
      <c r="L75" s="1113"/>
      <c r="M75" s="1113"/>
      <c r="N75" s="1113"/>
    </row>
    <row r="76" spans="9:14" ht="12">
      <c r="I76" s="1113"/>
      <c r="J76" s="1113"/>
      <c r="K76" s="1113"/>
      <c r="L76" s="1113"/>
      <c r="M76" s="1113"/>
      <c r="N76" s="1113"/>
    </row>
    <row r="77" spans="9:14" ht="12">
      <c r="I77" s="1113"/>
      <c r="J77" s="1113"/>
      <c r="K77" s="1113"/>
      <c r="L77" s="1113"/>
      <c r="M77" s="1113"/>
      <c r="N77" s="1113"/>
    </row>
    <row r="78" spans="9:14" ht="12">
      <c r="I78" s="1113"/>
      <c r="J78" s="1113"/>
      <c r="K78" s="1113"/>
      <c r="L78" s="1113"/>
      <c r="M78" s="1113"/>
      <c r="N78" s="1113"/>
    </row>
    <row r="79" spans="9:14" ht="12">
      <c r="I79" s="1113"/>
      <c r="J79" s="1113"/>
      <c r="K79" s="1113"/>
      <c r="L79" s="1113"/>
      <c r="M79" s="1113"/>
      <c r="N79" s="1113"/>
    </row>
    <row r="80" spans="9:14" ht="12">
      <c r="I80" s="1113"/>
      <c r="J80" s="1113"/>
      <c r="K80" s="1113"/>
      <c r="L80" s="1113"/>
      <c r="M80" s="1113"/>
      <c r="N80" s="1113"/>
    </row>
    <row r="81" spans="9:14" ht="12">
      <c r="I81" s="1113"/>
      <c r="J81" s="1113"/>
      <c r="K81" s="1113"/>
      <c r="L81" s="1113"/>
      <c r="M81" s="1113"/>
      <c r="N81" s="1113"/>
    </row>
    <row r="82" spans="9:14" ht="12">
      <c r="I82" s="1113"/>
      <c r="J82" s="1113"/>
      <c r="K82" s="1113"/>
      <c r="L82" s="1113"/>
      <c r="M82" s="1113"/>
      <c r="N82" s="1113"/>
    </row>
    <row r="83" spans="9:14" ht="12">
      <c r="I83" s="1113"/>
      <c r="J83" s="1113"/>
      <c r="K83" s="1113"/>
      <c r="L83" s="1113"/>
      <c r="M83" s="1113"/>
      <c r="N83" s="1113"/>
    </row>
    <row r="84" spans="9:14" ht="12">
      <c r="I84" s="1113"/>
      <c r="J84" s="1113"/>
      <c r="K84" s="1113"/>
      <c r="L84" s="1113"/>
      <c r="M84" s="1113"/>
      <c r="N84" s="1113"/>
    </row>
    <row r="85" spans="9:14" ht="12">
      <c r="I85" s="1113"/>
      <c r="J85" s="1113"/>
      <c r="K85" s="1113"/>
      <c r="L85" s="1113"/>
      <c r="M85" s="1113"/>
      <c r="N85" s="1113"/>
    </row>
    <row r="86" spans="9:14" ht="12">
      <c r="I86" s="1113"/>
      <c r="J86" s="1113"/>
      <c r="K86" s="1113"/>
      <c r="L86" s="1113"/>
      <c r="M86" s="1113"/>
      <c r="N86" s="1113"/>
    </row>
    <row r="87" spans="9:14" ht="12">
      <c r="I87" s="1113"/>
      <c r="J87" s="1113"/>
      <c r="K87" s="1113"/>
      <c r="L87" s="1113"/>
      <c r="M87" s="1113"/>
      <c r="N87" s="1113"/>
    </row>
    <row r="88" spans="9:14" ht="12">
      <c r="I88" s="1113"/>
      <c r="J88" s="1113"/>
      <c r="K88" s="1113"/>
      <c r="L88" s="1113"/>
      <c r="M88" s="1113"/>
      <c r="N88" s="1113"/>
    </row>
    <row r="89" spans="9:14" ht="12">
      <c r="I89" s="1113"/>
      <c r="J89" s="1113"/>
      <c r="K89" s="1113"/>
      <c r="L89" s="1113"/>
      <c r="M89" s="1113"/>
      <c r="N89" s="1113"/>
    </row>
    <row r="90" spans="9:14" ht="12">
      <c r="I90" s="1113"/>
      <c r="J90" s="1113"/>
      <c r="K90" s="1113"/>
      <c r="L90" s="1113"/>
      <c r="M90" s="1113"/>
      <c r="N90" s="1113"/>
    </row>
    <row r="91" spans="9:14" ht="12">
      <c r="I91" s="1113"/>
      <c r="J91" s="1113"/>
      <c r="K91" s="1113"/>
      <c r="L91" s="1113"/>
      <c r="M91" s="1113"/>
      <c r="N91" s="1113"/>
    </row>
    <row r="92" spans="9:14" ht="12">
      <c r="I92" s="1113"/>
      <c r="J92" s="1113"/>
      <c r="K92" s="1113"/>
      <c r="L92" s="1113"/>
      <c r="M92" s="1113"/>
      <c r="N92" s="1113"/>
    </row>
    <row r="93" spans="9:14" ht="12">
      <c r="I93" s="1113"/>
      <c r="J93" s="1113"/>
      <c r="K93" s="1113"/>
      <c r="L93" s="1113"/>
      <c r="M93" s="1113"/>
      <c r="N93" s="1113"/>
    </row>
    <row r="94" spans="9:14" ht="12">
      <c r="I94" s="1113"/>
      <c r="J94" s="1113"/>
      <c r="K94" s="1113"/>
      <c r="L94" s="1113"/>
      <c r="M94" s="1113"/>
      <c r="N94" s="1113"/>
    </row>
    <row r="95" spans="9:14" ht="12">
      <c r="I95" s="1113"/>
      <c r="J95" s="1113"/>
      <c r="K95" s="1113"/>
      <c r="L95" s="1113"/>
      <c r="M95" s="1113"/>
      <c r="N95" s="1113"/>
    </row>
    <row r="96" spans="9:14" ht="12">
      <c r="I96" s="1113"/>
      <c r="J96" s="1113"/>
      <c r="K96" s="1113"/>
      <c r="L96" s="1113"/>
      <c r="M96" s="1113"/>
      <c r="N96" s="1113"/>
    </row>
    <row r="97" spans="9:14" ht="12">
      <c r="I97" s="1113"/>
      <c r="J97" s="1113"/>
      <c r="K97" s="1113"/>
      <c r="L97" s="1113"/>
      <c r="M97" s="1113"/>
      <c r="N97" s="1113"/>
    </row>
    <row r="98" spans="9:14" ht="12">
      <c r="I98" s="1113"/>
      <c r="J98" s="1113"/>
      <c r="K98" s="1113"/>
      <c r="L98" s="1113"/>
      <c r="M98" s="1113"/>
      <c r="N98" s="1113"/>
    </row>
    <row r="99" spans="9:14" ht="12">
      <c r="I99" s="1113"/>
      <c r="J99" s="1113"/>
      <c r="K99" s="1113"/>
      <c r="L99" s="1113"/>
      <c r="M99" s="1113"/>
      <c r="N99" s="1113"/>
    </row>
    <row r="100" spans="9:14" ht="12">
      <c r="I100" s="1113"/>
      <c r="J100" s="1113"/>
      <c r="K100" s="1113"/>
      <c r="L100" s="1113"/>
      <c r="M100" s="1113"/>
      <c r="N100" s="1113"/>
    </row>
    <row r="101" spans="9:14" ht="12">
      <c r="I101" s="1113"/>
      <c r="J101" s="1113"/>
      <c r="K101" s="1113"/>
      <c r="L101" s="1113"/>
      <c r="M101" s="1113"/>
      <c r="N101" s="1113"/>
    </row>
    <row r="102" spans="9:14" ht="12">
      <c r="I102" s="1113"/>
      <c r="J102" s="1113"/>
      <c r="K102" s="1113"/>
      <c r="L102" s="1113"/>
      <c r="M102" s="1113"/>
      <c r="N102" s="1113"/>
    </row>
    <row r="103" spans="9:14" ht="12">
      <c r="I103" s="1113"/>
      <c r="J103" s="1113"/>
      <c r="K103" s="1113"/>
      <c r="L103" s="1113"/>
      <c r="M103" s="1113"/>
      <c r="N103" s="1113"/>
    </row>
    <row r="104" spans="9:14" ht="12">
      <c r="I104" s="1113"/>
      <c r="J104" s="1113"/>
      <c r="K104" s="1113"/>
      <c r="L104" s="1113"/>
      <c r="M104" s="1113"/>
      <c r="N104" s="1113"/>
    </row>
    <row r="105" spans="9:14" ht="12">
      <c r="I105" s="1113"/>
      <c r="J105" s="1113"/>
      <c r="K105" s="1113"/>
      <c r="L105" s="1113"/>
      <c r="M105" s="1113"/>
      <c r="N105" s="1113"/>
    </row>
    <row r="106" spans="9:14" ht="12">
      <c r="I106" s="1113"/>
      <c r="J106" s="1113"/>
      <c r="K106" s="1113"/>
      <c r="L106" s="1113"/>
      <c r="M106" s="1113"/>
      <c r="N106" s="1113"/>
    </row>
    <row r="107" spans="9:14" ht="12">
      <c r="I107" s="1113"/>
      <c r="J107" s="1113"/>
      <c r="K107" s="1113"/>
      <c r="L107" s="1113"/>
      <c r="M107" s="1113"/>
      <c r="N107" s="1113"/>
    </row>
    <row r="108" spans="9:14" ht="12">
      <c r="I108" s="1113"/>
      <c r="J108" s="1113"/>
      <c r="K108" s="1113"/>
      <c r="L108" s="1113"/>
      <c r="M108" s="1113"/>
      <c r="N108" s="1113"/>
    </row>
    <row r="109" spans="9:14" ht="12">
      <c r="I109" s="1113"/>
      <c r="J109" s="1113"/>
      <c r="K109" s="1113"/>
      <c r="L109" s="1113"/>
      <c r="M109" s="1113"/>
      <c r="N109" s="1113"/>
    </row>
    <row r="110" spans="9:14" ht="12">
      <c r="I110" s="1113"/>
      <c r="J110" s="1113"/>
      <c r="K110" s="1113"/>
      <c r="L110" s="1113"/>
      <c r="M110" s="1113"/>
      <c r="N110" s="1113"/>
    </row>
    <row r="111" spans="9:14" ht="12">
      <c r="I111" s="1113"/>
      <c r="J111" s="1113"/>
      <c r="K111" s="1113"/>
      <c r="L111" s="1113"/>
      <c r="M111" s="1113"/>
      <c r="N111" s="1113"/>
    </row>
    <row r="112" spans="9:14" ht="12">
      <c r="I112" s="1113"/>
      <c r="J112" s="1113"/>
      <c r="K112" s="1113"/>
      <c r="L112" s="1113"/>
      <c r="M112" s="1113"/>
      <c r="N112" s="1113"/>
    </row>
    <row r="113" spans="9:14" ht="12">
      <c r="I113" s="1113"/>
      <c r="J113" s="1113"/>
      <c r="K113" s="1113"/>
      <c r="L113" s="1113"/>
      <c r="M113" s="1113"/>
      <c r="N113" s="1113"/>
    </row>
    <row r="114" spans="9:14" ht="12">
      <c r="I114" s="1113"/>
      <c r="J114" s="1113"/>
      <c r="K114" s="1113"/>
      <c r="L114" s="1113"/>
      <c r="M114" s="1113"/>
      <c r="N114" s="1113"/>
    </row>
    <row r="115" spans="9:14" ht="12">
      <c r="I115" s="1113"/>
      <c r="J115" s="1113"/>
      <c r="K115" s="1113"/>
      <c r="L115" s="1113"/>
      <c r="M115" s="1113"/>
      <c r="N115" s="1113"/>
    </row>
    <row r="116" spans="9:14" ht="12">
      <c r="I116" s="1113"/>
      <c r="J116" s="1113"/>
      <c r="K116" s="1113"/>
      <c r="L116" s="1113"/>
      <c r="M116" s="1113"/>
      <c r="N116" s="1113"/>
    </row>
    <row r="117" spans="9:14" ht="12">
      <c r="I117" s="1113"/>
      <c r="J117" s="1113"/>
      <c r="K117" s="1113"/>
      <c r="L117" s="1113"/>
      <c r="M117" s="1113"/>
      <c r="N117" s="1113"/>
    </row>
    <row r="118" spans="9:14" ht="12">
      <c r="I118" s="1113"/>
      <c r="J118" s="1113"/>
      <c r="K118" s="1113"/>
      <c r="L118" s="1113"/>
      <c r="M118" s="1113"/>
      <c r="N118" s="1113"/>
    </row>
    <row r="119" spans="9:14" ht="12">
      <c r="I119" s="1113"/>
      <c r="J119" s="1113"/>
      <c r="K119" s="1113"/>
      <c r="L119" s="1113"/>
      <c r="M119" s="1113"/>
      <c r="N119" s="1113"/>
    </row>
    <row r="120" spans="9:14" ht="12">
      <c r="I120" s="1113"/>
      <c r="J120" s="1113"/>
      <c r="K120" s="1113"/>
      <c r="L120" s="1113"/>
      <c r="M120" s="1113"/>
      <c r="N120" s="1113"/>
    </row>
    <row r="121" spans="9:14" ht="12">
      <c r="I121" s="1113"/>
      <c r="J121" s="1113"/>
      <c r="K121" s="1113"/>
      <c r="L121" s="1113"/>
      <c r="M121" s="1113"/>
      <c r="N121" s="1113"/>
    </row>
    <row r="122" spans="9:14" ht="12">
      <c r="I122" s="1113"/>
      <c r="J122" s="1113"/>
      <c r="K122" s="1113"/>
      <c r="L122" s="1113"/>
      <c r="M122" s="1113"/>
      <c r="N122" s="1113"/>
    </row>
    <row r="123" spans="9:14" ht="12">
      <c r="I123" s="1113"/>
      <c r="J123" s="1113"/>
      <c r="K123" s="1113"/>
      <c r="L123" s="1113"/>
      <c r="M123" s="1113"/>
      <c r="N123" s="1113"/>
    </row>
    <row r="124" spans="9:14" ht="12">
      <c r="I124" s="1113"/>
      <c r="J124" s="1113"/>
      <c r="K124" s="1113"/>
      <c r="L124" s="1113"/>
      <c r="M124" s="1113"/>
      <c r="N124" s="1113"/>
    </row>
    <row r="125" spans="9:14" ht="12">
      <c r="I125" s="1113"/>
      <c r="J125" s="1113"/>
      <c r="K125" s="1113"/>
      <c r="L125" s="1113"/>
      <c r="M125" s="1113"/>
      <c r="N125" s="1113"/>
    </row>
    <row r="126" spans="9:14" ht="12">
      <c r="I126" s="1113"/>
      <c r="J126" s="1113"/>
      <c r="K126" s="1113"/>
      <c r="L126" s="1113"/>
      <c r="M126" s="1113"/>
      <c r="N126" s="1113"/>
    </row>
    <row r="127" spans="9:14" ht="12">
      <c r="I127" s="1113"/>
      <c r="J127" s="1113"/>
      <c r="K127" s="1113"/>
      <c r="L127" s="1113"/>
      <c r="M127" s="1113"/>
      <c r="N127" s="1113"/>
    </row>
    <row r="128" spans="9:14" ht="12">
      <c r="I128" s="1113"/>
      <c r="J128" s="1113"/>
      <c r="K128" s="1113"/>
      <c r="L128" s="1113"/>
      <c r="M128" s="1113"/>
      <c r="N128" s="1113"/>
    </row>
    <row r="129" spans="9:14" ht="12">
      <c r="I129" s="1113"/>
      <c r="J129" s="1113"/>
      <c r="K129" s="1113"/>
      <c r="L129" s="1113"/>
      <c r="M129" s="1113"/>
      <c r="N129" s="1113"/>
    </row>
    <row r="130" spans="9:14" ht="12">
      <c r="I130" s="1113"/>
      <c r="J130" s="1113"/>
      <c r="K130" s="1113"/>
      <c r="L130" s="1113"/>
      <c r="M130" s="1113"/>
      <c r="N130" s="1113"/>
    </row>
    <row r="131" spans="9:14" ht="12">
      <c r="I131" s="1113"/>
      <c r="J131" s="1113"/>
      <c r="K131" s="1113"/>
      <c r="L131" s="1113"/>
      <c r="M131" s="1113"/>
      <c r="N131" s="1113"/>
    </row>
    <row r="132" spans="9:14" ht="12">
      <c r="I132" s="1113"/>
      <c r="J132" s="1113"/>
      <c r="K132" s="1113"/>
      <c r="L132" s="1113"/>
      <c r="M132" s="1113"/>
      <c r="N132" s="1113"/>
    </row>
    <row r="133" spans="9:14" ht="12">
      <c r="I133" s="1113"/>
      <c r="J133" s="1113"/>
      <c r="K133" s="1113"/>
      <c r="L133" s="1113"/>
      <c r="M133" s="1113"/>
      <c r="N133" s="1113"/>
    </row>
    <row r="134" spans="9:14" ht="12">
      <c r="I134" s="1113"/>
      <c r="J134" s="1113"/>
      <c r="K134" s="1113"/>
      <c r="L134" s="1113"/>
      <c r="M134" s="1113"/>
      <c r="N134" s="1113"/>
    </row>
    <row r="135" spans="9:14" ht="12">
      <c r="I135" s="1113"/>
      <c r="J135" s="1113"/>
      <c r="K135" s="1113"/>
      <c r="L135" s="1113"/>
      <c r="M135" s="1113"/>
      <c r="N135" s="1113"/>
    </row>
    <row r="136" spans="9:14" ht="12">
      <c r="I136" s="1113"/>
      <c r="J136" s="1113"/>
      <c r="K136" s="1113"/>
      <c r="L136" s="1113"/>
      <c r="M136" s="1113"/>
      <c r="N136" s="1113"/>
    </row>
    <row r="137" spans="9:14" ht="12">
      <c r="I137" s="1113"/>
      <c r="J137" s="1113"/>
      <c r="K137" s="1113"/>
      <c r="L137" s="1113"/>
      <c r="M137" s="1113"/>
      <c r="N137" s="1113"/>
    </row>
    <row r="138" spans="9:14" ht="12">
      <c r="I138" s="1113"/>
      <c r="J138" s="1113"/>
      <c r="K138" s="1113"/>
      <c r="L138" s="1113"/>
      <c r="M138" s="1113"/>
      <c r="N138" s="1113"/>
    </row>
    <row r="139" spans="9:14" ht="12">
      <c r="I139" s="1113"/>
      <c r="J139" s="1113"/>
      <c r="K139" s="1113"/>
      <c r="L139" s="1113"/>
      <c r="M139" s="1113"/>
      <c r="N139" s="1113"/>
    </row>
    <row r="140" spans="9:14" ht="12">
      <c r="I140" s="1113"/>
      <c r="J140" s="1113"/>
      <c r="K140" s="1113"/>
      <c r="L140" s="1113"/>
      <c r="M140" s="1113"/>
      <c r="N140" s="1113"/>
    </row>
    <row r="141" spans="9:14" ht="12">
      <c r="I141" s="1113"/>
      <c r="J141" s="1113"/>
      <c r="K141" s="1113"/>
      <c r="L141" s="1113"/>
      <c r="M141" s="1113"/>
      <c r="N141" s="1113"/>
    </row>
    <row r="142" spans="9:14" ht="12">
      <c r="I142" s="1113"/>
      <c r="J142" s="1113"/>
      <c r="K142" s="1113"/>
      <c r="L142" s="1113"/>
      <c r="M142" s="1113"/>
      <c r="N142" s="1113"/>
    </row>
    <row r="143" spans="9:14" ht="12">
      <c r="I143" s="1113"/>
      <c r="J143" s="1113"/>
      <c r="K143" s="1113"/>
      <c r="L143" s="1113"/>
      <c r="M143" s="1113"/>
      <c r="N143" s="1113"/>
    </row>
    <row r="144" spans="9:14" ht="12">
      <c r="I144" s="1113"/>
      <c r="J144" s="1113"/>
      <c r="K144" s="1113"/>
      <c r="L144" s="1113"/>
      <c r="M144" s="1113"/>
      <c r="N144" s="1113"/>
    </row>
    <row r="145" spans="9:14" ht="12">
      <c r="I145" s="1113"/>
      <c r="J145" s="1113"/>
      <c r="K145" s="1113"/>
      <c r="L145" s="1113"/>
      <c r="M145" s="1113"/>
      <c r="N145" s="1113"/>
    </row>
    <row r="146" spans="9:14" ht="12">
      <c r="I146" s="1113"/>
      <c r="J146" s="1113"/>
      <c r="K146" s="1113"/>
      <c r="L146" s="1113"/>
      <c r="M146" s="1113"/>
      <c r="N146" s="1113"/>
    </row>
    <row r="147" spans="9:14" ht="12">
      <c r="I147" s="1113"/>
      <c r="J147" s="1113"/>
      <c r="K147" s="1113"/>
      <c r="L147" s="1113"/>
      <c r="M147" s="1113"/>
      <c r="N147" s="1113"/>
    </row>
    <row r="148" spans="9:14" ht="12">
      <c r="I148" s="1113"/>
      <c r="J148" s="1113"/>
      <c r="K148" s="1113"/>
      <c r="L148" s="1113"/>
      <c r="M148" s="1113"/>
      <c r="N148" s="1113"/>
    </row>
  </sheetData>
  <mergeCells count="20">
    <mergeCell ref="A13:B13"/>
    <mergeCell ref="O4:P4"/>
    <mergeCell ref="U3:U5"/>
    <mergeCell ref="K4:L4"/>
    <mergeCell ref="A3:B5"/>
    <mergeCell ref="I4:J4"/>
    <mergeCell ref="S4:T4"/>
    <mergeCell ref="F3:T3"/>
    <mergeCell ref="C3:D4"/>
    <mergeCell ref="Q4:R4"/>
    <mergeCell ref="A15:B15"/>
    <mergeCell ref="M4:N4"/>
    <mergeCell ref="A7:B7"/>
    <mergeCell ref="A12:B12"/>
    <mergeCell ref="A9:B9"/>
    <mergeCell ref="A10:B10"/>
    <mergeCell ref="A6:B6"/>
    <mergeCell ref="E3:E5"/>
    <mergeCell ref="A14:B14"/>
    <mergeCell ref="F4:H4"/>
  </mergeCells>
  <printOptions/>
  <pageMargins left="0.3937007874015748" right="0.31496062992125984" top="0.5905511811023623" bottom="0.3937007874015748" header="0.2755905511811024" footer="0.1968503937007874"/>
  <pageSetup horizontalDpi="400" verticalDpi="400" orientation="portrait" paperSize="9" scale="90" r:id="rId1"/>
  <colBreaks count="1" manualBreakCount="1">
    <brk id="21" max="65" man="1"/>
  </colBreaks>
</worksheet>
</file>

<file path=xl/worksheets/sheet34.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9.00390625" defaultRowHeight="13.5"/>
  <cols>
    <col min="1" max="1" width="10.125" style="1163" customWidth="1"/>
    <col min="2" max="2" width="6.00390625" style="1163" customWidth="1"/>
    <col min="3" max="3" width="4.75390625" style="1163" customWidth="1"/>
    <col min="4" max="4" width="7.50390625" style="1163" customWidth="1"/>
    <col min="5" max="14" width="7.625" style="1163" customWidth="1"/>
    <col min="15" max="16384" width="9.00390625" style="1163" customWidth="1"/>
  </cols>
  <sheetData>
    <row r="1" spans="1:10" s="886" customFormat="1" ht="14.25">
      <c r="A1" s="18" t="s">
        <v>542</v>
      </c>
      <c r="B1" s="1162"/>
      <c r="J1" s="32"/>
    </row>
    <row r="2" spans="1:14" s="886" customFormat="1" ht="12" thickBot="1">
      <c r="A2" s="32"/>
      <c r="B2" s="32"/>
      <c r="C2" s="32"/>
      <c r="D2" s="32"/>
      <c r="E2" s="32"/>
      <c r="F2" s="32"/>
      <c r="G2" s="32"/>
      <c r="H2" s="32"/>
      <c r="I2" s="32"/>
      <c r="J2" s="32"/>
      <c r="K2" s="32"/>
      <c r="L2" s="32"/>
      <c r="M2" s="32"/>
      <c r="N2" s="863" t="s">
        <v>537</v>
      </c>
    </row>
    <row r="3" spans="1:14" ht="13.5" customHeight="1" thickTop="1">
      <c r="A3" s="1677" t="s">
        <v>721</v>
      </c>
      <c r="B3" s="1680" t="s">
        <v>531</v>
      </c>
      <c r="C3" s="1681"/>
      <c r="D3" s="1601" t="s">
        <v>532</v>
      </c>
      <c r="E3" s="1343" t="s">
        <v>538</v>
      </c>
      <c r="F3" s="1686"/>
      <c r="G3" s="1686"/>
      <c r="H3" s="1686"/>
      <c r="I3" s="1686"/>
      <c r="J3" s="1686"/>
      <c r="K3" s="1686"/>
      <c r="L3" s="1686"/>
      <c r="M3" s="1687"/>
      <c r="N3" s="1045" t="s">
        <v>533</v>
      </c>
    </row>
    <row r="4" spans="1:14" ht="13.5" customHeight="1">
      <c r="A4" s="1678"/>
      <c r="B4" s="1682" t="s">
        <v>534</v>
      </c>
      <c r="C4" s="1682" t="s">
        <v>535</v>
      </c>
      <c r="D4" s="1584"/>
      <c r="E4" s="1654" t="s">
        <v>539</v>
      </c>
      <c r="F4" s="1684"/>
      <c r="G4" s="1685"/>
      <c r="H4" s="1340" t="s">
        <v>525</v>
      </c>
      <c r="I4" s="1676"/>
      <c r="J4" s="1654">
        <v>2</v>
      </c>
      <c r="K4" s="1688"/>
      <c r="L4" s="1654">
        <v>3</v>
      </c>
      <c r="M4" s="1688"/>
      <c r="N4" s="1164" t="s">
        <v>536</v>
      </c>
    </row>
    <row r="5" spans="1:14" ht="13.5" customHeight="1">
      <c r="A5" s="1679"/>
      <c r="B5" s="1683"/>
      <c r="C5" s="1683"/>
      <c r="D5" s="1585"/>
      <c r="E5" s="1165" t="s">
        <v>748</v>
      </c>
      <c r="F5" s="1166" t="s">
        <v>387</v>
      </c>
      <c r="G5" s="1166" t="s">
        <v>388</v>
      </c>
      <c r="H5" s="1166" t="s">
        <v>387</v>
      </c>
      <c r="I5" s="1166" t="s">
        <v>388</v>
      </c>
      <c r="J5" s="1166" t="s">
        <v>387</v>
      </c>
      <c r="K5" s="1166" t="s">
        <v>388</v>
      </c>
      <c r="L5" s="1166" t="s">
        <v>387</v>
      </c>
      <c r="M5" s="1166" t="s">
        <v>388</v>
      </c>
      <c r="N5" s="1167"/>
    </row>
    <row r="6" spans="1:14" s="1171" customFormat="1" ht="17.25" customHeight="1">
      <c r="A6" s="1169" t="s">
        <v>528</v>
      </c>
      <c r="B6" s="1170">
        <v>144</v>
      </c>
      <c r="C6" s="281">
        <v>3</v>
      </c>
      <c r="D6" s="281">
        <v>1493</v>
      </c>
      <c r="E6" s="281">
        <f>SUM(F6:G6)</f>
        <v>54309</v>
      </c>
      <c r="F6" s="87">
        <f>SUM(H6,J6,L6)</f>
        <v>27664</v>
      </c>
      <c r="G6" s="87">
        <f>SUM(I6,K6,M6)</f>
        <v>26645</v>
      </c>
      <c r="H6" s="281">
        <v>9346</v>
      </c>
      <c r="I6" s="281">
        <v>9095</v>
      </c>
      <c r="J6" s="281">
        <v>9218</v>
      </c>
      <c r="K6" s="281">
        <v>8929</v>
      </c>
      <c r="L6" s="281">
        <v>9100</v>
      </c>
      <c r="M6" s="281">
        <v>8621</v>
      </c>
      <c r="N6" s="282">
        <v>2845</v>
      </c>
    </row>
    <row r="7" spans="1:14" s="1173" customFormat="1" ht="15" customHeight="1">
      <c r="A7" s="1172" t="s">
        <v>540</v>
      </c>
      <c r="B7" s="495">
        <f aca="true" t="shared" si="0" ref="B7:N7">SUM(B12:B15)</f>
        <v>144</v>
      </c>
      <c r="C7" s="496">
        <f t="shared" si="0"/>
        <v>3</v>
      </c>
      <c r="D7" s="496">
        <f t="shared" si="0"/>
        <v>1511</v>
      </c>
      <c r="E7" s="496">
        <f t="shared" si="0"/>
        <v>54944</v>
      </c>
      <c r="F7" s="496">
        <f t="shared" si="0"/>
        <v>27931</v>
      </c>
      <c r="G7" s="496">
        <f t="shared" si="0"/>
        <v>27013</v>
      </c>
      <c r="H7" s="496">
        <f t="shared" si="0"/>
        <v>9418</v>
      </c>
      <c r="I7" s="496">
        <f t="shared" si="0"/>
        <v>9036</v>
      </c>
      <c r="J7" s="496">
        <f t="shared" si="0"/>
        <v>9334</v>
      </c>
      <c r="K7" s="496">
        <f t="shared" si="0"/>
        <v>9073</v>
      </c>
      <c r="L7" s="496">
        <f t="shared" si="0"/>
        <v>9179</v>
      </c>
      <c r="M7" s="496">
        <f t="shared" si="0"/>
        <v>8904</v>
      </c>
      <c r="N7" s="497">
        <f t="shared" si="0"/>
        <v>2872</v>
      </c>
    </row>
    <row r="8" spans="1:14" ht="15" customHeight="1">
      <c r="A8" s="1168"/>
      <c r="B8" s="1174"/>
      <c r="C8" s="1158"/>
      <c r="D8" s="1158"/>
      <c r="E8" s="1158"/>
      <c r="F8" s="1158"/>
      <c r="G8" s="1158"/>
      <c r="H8" s="1158"/>
      <c r="I8" s="1158"/>
      <c r="J8" s="1158"/>
      <c r="K8" s="1158"/>
      <c r="L8" s="1158"/>
      <c r="M8" s="1158"/>
      <c r="N8" s="1159"/>
    </row>
    <row r="9" spans="1:14" ht="15" customHeight="1">
      <c r="A9" s="1175" t="s">
        <v>749</v>
      </c>
      <c r="B9" s="495">
        <f>SUM(B18:B30)</f>
        <v>81</v>
      </c>
      <c r="C9" s="496">
        <f>SUM(C18:C30)</f>
        <v>3</v>
      </c>
      <c r="D9" s="496">
        <f>SUM(D18:D30)</f>
        <v>1044</v>
      </c>
      <c r="E9" s="496">
        <f>SUM(E18:E30)</f>
        <v>39918</v>
      </c>
      <c r="F9" s="496">
        <f>SUM(H9,J9,L9)</f>
        <v>20293</v>
      </c>
      <c r="G9" s="496">
        <f>SUM(I9,K9,M9)</f>
        <v>19625</v>
      </c>
      <c r="H9" s="496">
        <f aca="true" t="shared" si="1" ref="H9:N9">SUM(H18:H30)</f>
        <v>6843</v>
      </c>
      <c r="I9" s="496">
        <f t="shared" si="1"/>
        <v>6506</v>
      </c>
      <c r="J9" s="496">
        <f t="shared" si="1"/>
        <v>6775</v>
      </c>
      <c r="K9" s="496">
        <f t="shared" si="1"/>
        <v>6587</v>
      </c>
      <c r="L9" s="496">
        <f t="shared" si="1"/>
        <v>6675</v>
      </c>
      <c r="M9" s="496">
        <f t="shared" si="1"/>
        <v>6532</v>
      </c>
      <c r="N9" s="497">
        <f t="shared" si="1"/>
        <v>1923</v>
      </c>
    </row>
    <row r="10" spans="1:14" ht="15" customHeight="1">
      <c r="A10" s="1175" t="s">
        <v>808</v>
      </c>
      <c r="B10" s="495">
        <f>SUM(B31:B61)</f>
        <v>63</v>
      </c>
      <c r="C10" s="496">
        <f>SUM(C31:C61)</f>
        <v>0</v>
      </c>
      <c r="D10" s="496">
        <f>SUM(D31:D61)</f>
        <v>467</v>
      </c>
      <c r="E10" s="496">
        <f>SUM(E31:E61)</f>
        <v>15026</v>
      </c>
      <c r="F10" s="496">
        <f>SUM(H10,J10,L10)</f>
        <v>7638</v>
      </c>
      <c r="G10" s="496">
        <f>SUM(I10,K10,M10)</f>
        <v>7388</v>
      </c>
      <c r="H10" s="496">
        <f aca="true" t="shared" si="2" ref="H10:N10">SUM(H31:H61)</f>
        <v>2575</v>
      </c>
      <c r="I10" s="496">
        <f t="shared" si="2"/>
        <v>2530</v>
      </c>
      <c r="J10" s="496">
        <f t="shared" si="2"/>
        <v>2559</v>
      </c>
      <c r="K10" s="496">
        <f t="shared" si="2"/>
        <v>2486</v>
      </c>
      <c r="L10" s="496">
        <f t="shared" si="2"/>
        <v>2504</v>
      </c>
      <c r="M10" s="496">
        <f t="shared" si="2"/>
        <v>2372</v>
      </c>
      <c r="N10" s="497">
        <f t="shared" si="2"/>
        <v>949</v>
      </c>
    </row>
    <row r="11" spans="1:14" ht="15" customHeight="1">
      <c r="A11" s="1168"/>
      <c r="B11" s="1174"/>
      <c r="C11" s="1158"/>
      <c r="D11" s="1158"/>
      <c r="E11" s="1158"/>
      <c r="F11" s="1158"/>
      <c r="G11" s="1158"/>
      <c r="H11" s="1158"/>
      <c r="I11" s="1158"/>
      <c r="J11" s="1158"/>
      <c r="K11" s="1158"/>
      <c r="L11" s="1158"/>
      <c r="M11" s="1158"/>
      <c r="N11" s="1159"/>
    </row>
    <row r="12" spans="1:14" s="1176" customFormat="1" ht="15" customHeight="1">
      <c r="A12" s="1175" t="s">
        <v>678</v>
      </c>
      <c r="B12" s="495">
        <f aca="true" t="shared" si="3" ref="B12:N12">SUM(B18,B23:B25,B27:B29,B31:B37)</f>
        <v>54</v>
      </c>
      <c r="C12" s="496">
        <f t="shared" si="3"/>
        <v>0</v>
      </c>
      <c r="D12" s="496">
        <f t="shared" si="3"/>
        <v>655</v>
      </c>
      <c r="E12" s="496">
        <f t="shared" si="3"/>
        <v>25001</v>
      </c>
      <c r="F12" s="496">
        <f t="shared" si="3"/>
        <v>12672</v>
      </c>
      <c r="G12" s="496">
        <f t="shared" si="3"/>
        <v>12329</v>
      </c>
      <c r="H12" s="496">
        <f t="shared" si="3"/>
        <v>4295</v>
      </c>
      <c r="I12" s="496">
        <f t="shared" si="3"/>
        <v>4198</v>
      </c>
      <c r="J12" s="496">
        <f t="shared" si="3"/>
        <v>4246</v>
      </c>
      <c r="K12" s="496">
        <f t="shared" si="3"/>
        <v>4157</v>
      </c>
      <c r="L12" s="496">
        <f t="shared" si="3"/>
        <v>4131</v>
      </c>
      <c r="M12" s="496">
        <f t="shared" si="3"/>
        <v>3974</v>
      </c>
      <c r="N12" s="497">
        <f t="shared" si="3"/>
        <v>1223</v>
      </c>
    </row>
    <row r="13" spans="1:14" s="1176" customFormat="1" ht="15" customHeight="1">
      <c r="A13" s="1175" t="s">
        <v>680</v>
      </c>
      <c r="B13" s="495">
        <f aca="true" t="shared" si="4" ref="B13:N13">SUM(B22,B38:B44)</f>
        <v>18</v>
      </c>
      <c r="C13" s="496">
        <f t="shared" si="4"/>
        <v>0</v>
      </c>
      <c r="D13" s="496">
        <f t="shared" si="4"/>
        <v>134</v>
      </c>
      <c r="E13" s="496">
        <f t="shared" si="4"/>
        <v>4403</v>
      </c>
      <c r="F13" s="496">
        <f t="shared" si="4"/>
        <v>2257</v>
      </c>
      <c r="G13" s="496">
        <f t="shared" si="4"/>
        <v>2146</v>
      </c>
      <c r="H13" s="496">
        <f t="shared" si="4"/>
        <v>767</v>
      </c>
      <c r="I13" s="496">
        <f t="shared" si="4"/>
        <v>712</v>
      </c>
      <c r="J13" s="496">
        <f t="shared" si="4"/>
        <v>772</v>
      </c>
      <c r="K13" s="496">
        <f t="shared" si="4"/>
        <v>725</v>
      </c>
      <c r="L13" s="496">
        <f t="shared" si="4"/>
        <v>718</v>
      </c>
      <c r="M13" s="496">
        <f t="shared" si="4"/>
        <v>709</v>
      </c>
      <c r="N13" s="497">
        <f t="shared" si="4"/>
        <v>278</v>
      </c>
    </row>
    <row r="14" spans="1:14" s="1176" customFormat="1" ht="15" customHeight="1">
      <c r="A14" s="1175" t="s">
        <v>682</v>
      </c>
      <c r="B14" s="495">
        <f aca="true" t="shared" si="5" ref="B14:N14">SUM(B19,B26,B30,B45:B49)</f>
        <v>36</v>
      </c>
      <c r="C14" s="496">
        <f t="shared" si="5"/>
        <v>2</v>
      </c>
      <c r="D14" s="496">
        <f t="shared" si="5"/>
        <v>318</v>
      </c>
      <c r="E14" s="496">
        <f t="shared" si="5"/>
        <v>10852</v>
      </c>
      <c r="F14" s="496">
        <f t="shared" si="5"/>
        <v>5523</v>
      </c>
      <c r="G14" s="496">
        <f t="shared" si="5"/>
        <v>5329</v>
      </c>
      <c r="H14" s="496">
        <f t="shared" si="5"/>
        <v>1906</v>
      </c>
      <c r="I14" s="496">
        <f t="shared" si="5"/>
        <v>1791</v>
      </c>
      <c r="J14" s="496">
        <f t="shared" si="5"/>
        <v>1790</v>
      </c>
      <c r="K14" s="496">
        <f t="shared" si="5"/>
        <v>1753</v>
      </c>
      <c r="L14" s="496">
        <f t="shared" si="5"/>
        <v>1827</v>
      </c>
      <c r="M14" s="496">
        <f t="shared" si="5"/>
        <v>1785</v>
      </c>
      <c r="N14" s="497">
        <f t="shared" si="5"/>
        <v>628</v>
      </c>
    </row>
    <row r="15" spans="1:14" s="1176" customFormat="1" ht="15" customHeight="1">
      <c r="A15" s="1175" t="s">
        <v>684</v>
      </c>
      <c r="B15" s="495">
        <f aca="true" t="shared" si="6" ref="B15:N15">SUM(B20:B21,B50:B61)</f>
        <v>36</v>
      </c>
      <c r="C15" s="496">
        <f t="shared" si="6"/>
        <v>1</v>
      </c>
      <c r="D15" s="496">
        <f t="shared" si="6"/>
        <v>404</v>
      </c>
      <c r="E15" s="496">
        <f t="shared" si="6"/>
        <v>14688</v>
      </c>
      <c r="F15" s="496">
        <f t="shared" si="6"/>
        <v>7479</v>
      </c>
      <c r="G15" s="496">
        <f t="shared" si="6"/>
        <v>7209</v>
      </c>
      <c r="H15" s="496">
        <f t="shared" si="6"/>
        <v>2450</v>
      </c>
      <c r="I15" s="496">
        <f t="shared" si="6"/>
        <v>2335</v>
      </c>
      <c r="J15" s="496">
        <f t="shared" si="6"/>
        <v>2526</v>
      </c>
      <c r="K15" s="496">
        <f t="shared" si="6"/>
        <v>2438</v>
      </c>
      <c r="L15" s="496">
        <f t="shared" si="6"/>
        <v>2503</v>
      </c>
      <c r="M15" s="496">
        <f t="shared" si="6"/>
        <v>2436</v>
      </c>
      <c r="N15" s="497">
        <f t="shared" si="6"/>
        <v>743</v>
      </c>
    </row>
    <row r="16" spans="1:14" ht="6" customHeight="1">
      <c r="A16" s="1177"/>
      <c r="B16" s="1174"/>
      <c r="C16" s="1158"/>
      <c r="D16" s="1158"/>
      <c r="E16" s="1158"/>
      <c r="F16" s="1158"/>
      <c r="G16" s="1158"/>
      <c r="H16" s="1158"/>
      <c r="I16" s="1158"/>
      <c r="J16" s="1158"/>
      <c r="K16" s="1158"/>
      <c r="L16" s="1158"/>
      <c r="M16" s="1158"/>
      <c r="N16" s="1159"/>
    </row>
    <row r="17" spans="1:14" s="1176" customFormat="1" ht="6" customHeight="1">
      <c r="A17" s="1177"/>
      <c r="B17" s="495"/>
      <c r="C17" s="496"/>
      <c r="D17" s="496"/>
      <c r="E17" s="496"/>
      <c r="F17" s="496"/>
      <c r="G17" s="496"/>
      <c r="H17" s="496"/>
      <c r="I17" s="496"/>
      <c r="J17" s="496"/>
      <c r="K17" s="496"/>
      <c r="L17" s="496"/>
      <c r="M17" s="496"/>
      <c r="N17" s="497"/>
    </row>
    <row r="18" spans="1:14" s="1171" customFormat="1" ht="12" customHeight="1">
      <c r="A18" s="1169" t="s">
        <v>686</v>
      </c>
      <c r="B18" s="1160">
        <v>16</v>
      </c>
      <c r="C18" s="87">
        <v>0</v>
      </c>
      <c r="D18" s="301">
        <v>275</v>
      </c>
      <c r="E18" s="87">
        <f aca="true" t="shared" si="7" ref="E18:E61">SUM(F18:G18)</f>
        <v>11299</v>
      </c>
      <c r="F18" s="87">
        <f aca="true" t="shared" si="8" ref="F18:F61">SUM(H18,J18,L18)</f>
        <v>5705</v>
      </c>
      <c r="G18" s="87">
        <f aca="true" t="shared" si="9" ref="G18:G61">SUM(I18,K18,M18)</f>
        <v>5594</v>
      </c>
      <c r="H18" s="87">
        <v>1943</v>
      </c>
      <c r="I18" s="87">
        <v>1863</v>
      </c>
      <c r="J18" s="87">
        <v>1918</v>
      </c>
      <c r="K18" s="87">
        <v>1909</v>
      </c>
      <c r="L18" s="87">
        <v>1844</v>
      </c>
      <c r="M18" s="87">
        <v>1822</v>
      </c>
      <c r="N18" s="88">
        <v>494</v>
      </c>
    </row>
    <row r="19" spans="1:14" s="1171" customFormat="1" ht="12" customHeight="1">
      <c r="A19" s="1169" t="s">
        <v>688</v>
      </c>
      <c r="B19" s="1160">
        <v>8</v>
      </c>
      <c r="C19" s="87">
        <v>2</v>
      </c>
      <c r="D19" s="87">
        <v>111</v>
      </c>
      <c r="E19" s="87">
        <f t="shared" si="7"/>
        <v>4171</v>
      </c>
      <c r="F19" s="87">
        <f t="shared" si="8"/>
        <v>2153</v>
      </c>
      <c r="G19" s="87">
        <f t="shared" si="9"/>
        <v>2018</v>
      </c>
      <c r="H19" s="87">
        <v>710</v>
      </c>
      <c r="I19" s="87">
        <v>678</v>
      </c>
      <c r="J19" s="87">
        <v>716</v>
      </c>
      <c r="K19" s="87">
        <v>645</v>
      </c>
      <c r="L19" s="87">
        <v>727</v>
      </c>
      <c r="M19" s="87">
        <v>695</v>
      </c>
      <c r="N19" s="88">
        <v>206</v>
      </c>
    </row>
    <row r="20" spans="1:14" s="1171" customFormat="1" ht="12" customHeight="1">
      <c r="A20" s="1169" t="s">
        <v>689</v>
      </c>
      <c r="B20" s="1160">
        <v>8</v>
      </c>
      <c r="C20" s="87">
        <v>1</v>
      </c>
      <c r="D20" s="87">
        <v>122</v>
      </c>
      <c r="E20" s="87">
        <f t="shared" si="7"/>
        <v>4528</v>
      </c>
      <c r="F20" s="87">
        <f t="shared" si="8"/>
        <v>2282</v>
      </c>
      <c r="G20" s="87">
        <f t="shared" si="9"/>
        <v>2246</v>
      </c>
      <c r="H20" s="87">
        <v>740</v>
      </c>
      <c r="I20" s="87">
        <v>707</v>
      </c>
      <c r="J20" s="87">
        <v>761</v>
      </c>
      <c r="K20" s="87">
        <v>741</v>
      </c>
      <c r="L20" s="87">
        <v>781</v>
      </c>
      <c r="M20" s="87">
        <v>798</v>
      </c>
      <c r="N20" s="88">
        <v>213</v>
      </c>
    </row>
    <row r="21" spans="1:14" s="1171" customFormat="1" ht="12" customHeight="1">
      <c r="A21" s="1169" t="s">
        <v>691</v>
      </c>
      <c r="B21" s="1160">
        <v>9</v>
      </c>
      <c r="C21" s="87">
        <v>0</v>
      </c>
      <c r="D21" s="301">
        <v>126</v>
      </c>
      <c r="E21" s="87">
        <f t="shared" si="7"/>
        <v>4809</v>
      </c>
      <c r="F21" s="87">
        <f t="shared" si="8"/>
        <v>2446</v>
      </c>
      <c r="G21" s="87">
        <f t="shared" si="9"/>
        <v>2363</v>
      </c>
      <c r="H21" s="87">
        <v>824</v>
      </c>
      <c r="I21" s="87">
        <v>746</v>
      </c>
      <c r="J21" s="87">
        <v>816</v>
      </c>
      <c r="K21" s="87">
        <v>787</v>
      </c>
      <c r="L21" s="87">
        <v>806</v>
      </c>
      <c r="M21" s="87">
        <v>830</v>
      </c>
      <c r="N21" s="88">
        <v>225</v>
      </c>
    </row>
    <row r="22" spans="1:14" s="1171" customFormat="1" ht="12" customHeight="1">
      <c r="A22" s="1169" t="s">
        <v>694</v>
      </c>
      <c r="B22" s="1160">
        <v>5</v>
      </c>
      <c r="C22" s="87">
        <v>0</v>
      </c>
      <c r="D22" s="301">
        <v>53</v>
      </c>
      <c r="E22" s="87">
        <f t="shared" si="7"/>
        <v>1908</v>
      </c>
      <c r="F22" s="87">
        <f t="shared" si="8"/>
        <v>992</v>
      </c>
      <c r="G22" s="87">
        <f t="shared" si="9"/>
        <v>916</v>
      </c>
      <c r="H22" s="87">
        <v>322</v>
      </c>
      <c r="I22" s="87">
        <v>302</v>
      </c>
      <c r="J22" s="87">
        <v>340</v>
      </c>
      <c r="K22" s="87">
        <v>326</v>
      </c>
      <c r="L22" s="87">
        <v>330</v>
      </c>
      <c r="M22" s="87">
        <v>288</v>
      </c>
      <c r="N22" s="88">
        <v>101</v>
      </c>
    </row>
    <row r="23" spans="1:14" s="1171" customFormat="1" ht="12" customHeight="1">
      <c r="A23" s="1169" t="s">
        <v>695</v>
      </c>
      <c r="B23" s="1160">
        <v>3</v>
      </c>
      <c r="C23" s="87">
        <v>0</v>
      </c>
      <c r="D23" s="301">
        <v>47</v>
      </c>
      <c r="E23" s="87">
        <f t="shared" si="7"/>
        <v>1806</v>
      </c>
      <c r="F23" s="87">
        <f t="shared" si="8"/>
        <v>946</v>
      </c>
      <c r="G23" s="87">
        <f t="shared" si="9"/>
        <v>860</v>
      </c>
      <c r="H23" s="87">
        <v>327</v>
      </c>
      <c r="I23" s="87">
        <v>290</v>
      </c>
      <c r="J23" s="87">
        <v>333</v>
      </c>
      <c r="K23" s="87">
        <v>278</v>
      </c>
      <c r="L23" s="87">
        <v>286</v>
      </c>
      <c r="M23" s="87">
        <v>292</v>
      </c>
      <c r="N23" s="88">
        <v>85</v>
      </c>
    </row>
    <row r="24" spans="1:14" s="1171" customFormat="1" ht="12" customHeight="1">
      <c r="A24" s="1169" t="s">
        <v>697</v>
      </c>
      <c r="B24" s="1160">
        <v>4</v>
      </c>
      <c r="C24" s="87">
        <v>0</v>
      </c>
      <c r="D24" s="301">
        <v>45</v>
      </c>
      <c r="E24" s="87">
        <f t="shared" si="7"/>
        <v>1652</v>
      </c>
      <c r="F24" s="87">
        <f t="shared" si="8"/>
        <v>848</v>
      </c>
      <c r="G24" s="87">
        <f t="shared" si="9"/>
        <v>804</v>
      </c>
      <c r="H24" s="87">
        <v>276</v>
      </c>
      <c r="I24" s="87">
        <v>265</v>
      </c>
      <c r="J24" s="87">
        <v>295</v>
      </c>
      <c r="K24" s="87">
        <v>295</v>
      </c>
      <c r="L24" s="87">
        <v>277</v>
      </c>
      <c r="M24" s="87">
        <v>244</v>
      </c>
      <c r="N24" s="88">
        <v>84</v>
      </c>
    </row>
    <row r="25" spans="1:14" s="1171" customFormat="1" ht="12" customHeight="1">
      <c r="A25" s="1169" t="s">
        <v>699</v>
      </c>
      <c r="B25" s="1160">
        <v>6</v>
      </c>
      <c r="C25" s="87">
        <v>0</v>
      </c>
      <c r="D25" s="301">
        <v>37</v>
      </c>
      <c r="E25" s="87">
        <f t="shared" si="7"/>
        <v>1266</v>
      </c>
      <c r="F25" s="87">
        <f t="shared" si="8"/>
        <v>649</v>
      </c>
      <c r="G25" s="87">
        <f t="shared" si="9"/>
        <v>617</v>
      </c>
      <c r="H25" s="87">
        <v>229</v>
      </c>
      <c r="I25" s="87">
        <v>204</v>
      </c>
      <c r="J25" s="87">
        <v>206</v>
      </c>
      <c r="K25" s="87">
        <v>212</v>
      </c>
      <c r="L25" s="87">
        <v>214</v>
      </c>
      <c r="M25" s="87">
        <v>201</v>
      </c>
      <c r="N25" s="88">
        <v>80</v>
      </c>
    </row>
    <row r="26" spans="1:14" s="1171" customFormat="1" ht="12" customHeight="1">
      <c r="A26" s="1169" t="s">
        <v>702</v>
      </c>
      <c r="B26" s="1160">
        <v>2</v>
      </c>
      <c r="C26" s="87">
        <v>0</v>
      </c>
      <c r="D26" s="301">
        <v>38</v>
      </c>
      <c r="E26" s="87">
        <f t="shared" si="7"/>
        <v>1462</v>
      </c>
      <c r="F26" s="87">
        <f t="shared" si="8"/>
        <v>752</v>
      </c>
      <c r="G26" s="87">
        <f t="shared" si="9"/>
        <v>710</v>
      </c>
      <c r="H26" s="87">
        <v>271</v>
      </c>
      <c r="I26" s="87">
        <v>241</v>
      </c>
      <c r="J26" s="87">
        <v>240</v>
      </c>
      <c r="K26" s="87">
        <v>220</v>
      </c>
      <c r="L26" s="87">
        <v>241</v>
      </c>
      <c r="M26" s="87">
        <v>249</v>
      </c>
      <c r="N26" s="88">
        <v>69</v>
      </c>
    </row>
    <row r="27" spans="1:14" s="1171" customFormat="1" ht="12" customHeight="1">
      <c r="A27" s="1169" t="s">
        <v>704</v>
      </c>
      <c r="B27" s="1160">
        <v>3</v>
      </c>
      <c r="C27" s="87">
        <v>0</v>
      </c>
      <c r="D27" s="301">
        <v>67</v>
      </c>
      <c r="E27" s="87">
        <f t="shared" si="7"/>
        <v>2628</v>
      </c>
      <c r="F27" s="87">
        <f t="shared" si="8"/>
        <v>1318</v>
      </c>
      <c r="G27" s="87">
        <f t="shared" si="9"/>
        <v>1310</v>
      </c>
      <c r="H27" s="87">
        <v>425</v>
      </c>
      <c r="I27" s="87">
        <v>443</v>
      </c>
      <c r="J27" s="87">
        <v>447</v>
      </c>
      <c r="K27" s="87">
        <v>443</v>
      </c>
      <c r="L27" s="87">
        <v>446</v>
      </c>
      <c r="M27" s="87">
        <v>424</v>
      </c>
      <c r="N27" s="88">
        <v>119</v>
      </c>
    </row>
    <row r="28" spans="1:14" s="1171" customFormat="1" ht="12" customHeight="1">
      <c r="A28" s="1169" t="s">
        <v>706</v>
      </c>
      <c r="B28" s="1160">
        <v>4</v>
      </c>
      <c r="C28" s="87">
        <v>0</v>
      </c>
      <c r="D28" s="301">
        <v>47</v>
      </c>
      <c r="E28" s="87">
        <f t="shared" si="7"/>
        <v>1786</v>
      </c>
      <c r="F28" s="87">
        <f t="shared" si="8"/>
        <v>896</v>
      </c>
      <c r="G28" s="87">
        <f t="shared" si="9"/>
        <v>890</v>
      </c>
      <c r="H28" s="87">
        <v>325</v>
      </c>
      <c r="I28" s="87">
        <v>333</v>
      </c>
      <c r="J28" s="87">
        <v>282</v>
      </c>
      <c r="K28" s="87">
        <v>280</v>
      </c>
      <c r="L28" s="87">
        <v>289</v>
      </c>
      <c r="M28" s="87">
        <v>277</v>
      </c>
      <c r="N28" s="88">
        <v>84</v>
      </c>
    </row>
    <row r="29" spans="1:14" s="1171" customFormat="1" ht="12" customHeight="1">
      <c r="A29" s="1169" t="s">
        <v>708</v>
      </c>
      <c r="B29" s="1160">
        <v>6</v>
      </c>
      <c r="C29" s="87">
        <v>0</v>
      </c>
      <c r="D29" s="301">
        <v>28</v>
      </c>
      <c r="E29" s="87">
        <f t="shared" si="7"/>
        <v>980</v>
      </c>
      <c r="F29" s="87">
        <f t="shared" si="8"/>
        <v>482</v>
      </c>
      <c r="G29" s="87">
        <f t="shared" si="9"/>
        <v>498</v>
      </c>
      <c r="H29" s="87">
        <v>173</v>
      </c>
      <c r="I29" s="87">
        <v>176</v>
      </c>
      <c r="J29" s="87">
        <v>147</v>
      </c>
      <c r="K29" s="87">
        <v>151</v>
      </c>
      <c r="L29" s="87">
        <v>162</v>
      </c>
      <c r="M29" s="87">
        <v>171</v>
      </c>
      <c r="N29" s="88">
        <v>64</v>
      </c>
    </row>
    <row r="30" spans="1:14" s="1171" customFormat="1" ht="12" customHeight="1">
      <c r="A30" s="1169" t="s">
        <v>709</v>
      </c>
      <c r="B30" s="1160">
        <v>7</v>
      </c>
      <c r="C30" s="87">
        <v>0</v>
      </c>
      <c r="D30" s="301">
        <v>48</v>
      </c>
      <c r="E30" s="87">
        <f t="shared" si="7"/>
        <v>1623</v>
      </c>
      <c r="F30" s="87">
        <f t="shared" si="8"/>
        <v>824</v>
      </c>
      <c r="G30" s="87">
        <f t="shared" si="9"/>
        <v>799</v>
      </c>
      <c r="H30" s="87">
        <v>278</v>
      </c>
      <c r="I30" s="87">
        <v>258</v>
      </c>
      <c r="J30" s="87">
        <v>274</v>
      </c>
      <c r="K30" s="87">
        <v>300</v>
      </c>
      <c r="L30" s="87">
        <v>272</v>
      </c>
      <c r="M30" s="87">
        <v>241</v>
      </c>
      <c r="N30" s="88">
        <v>99</v>
      </c>
    </row>
    <row r="31" spans="1:14" s="1171" customFormat="1" ht="12" customHeight="1">
      <c r="A31" s="1169" t="s">
        <v>711</v>
      </c>
      <c r="B31" s="1160">
        <v>3</v>
      </c>
      <c r="C31" s="87">
        <v>0</v>
      </c>
      <c r="D31" s="301">
        <v>20</v>
      </c>
      <c r="E31" s="87">
        <f t="shared" si="7"/>
        <v>635</v>
      </c>
      <c r="F31" s="87">
        <f t="shared" si="8"/>
        <v>330</v>
      </c>
      <c r="G31" s="87">
        <f t="shared" si="9"/>
        <v>305</v>
      </c>
      <c r="H31" s="87">
        <v>122</v>
      </c>
      <c r="I31" s="87">
        <v>108</v>
      </c>
      <c r="J31" s="87">
        <v>119</v>
      </c>
      <c r="K31" s="87">
        <v>108</v>
      </c>
      <c r="L31" s="87">
        <v>89</v>
      </c>
      <c r="M31" s="87">
        <v>89</v>
      </c>
      <c r="N31" s="88">
        <v>38</v>
      </c>
    </row>
    <row r="32" spans="1:14" s="1171" customFormat="1" ht="12" customHeight="1">
      <c r="A32" s="1169" t="s">
        <v>713</v>
      </c>
      <c r="B32" s="1160">
        <v>1</v>
      </c>
      <c r="C32" s="87">
        <v>0</v>
      </c>
      <c r="D32" s="301">
        <v>13</v>
      </c>
      <c r="E32" s="87">
        <f t="shared" si="7"/>
        <v>449</v>
      </c>
      <c r="F32" s="87">
        <f t="shared" si="8"/>
        <v>225</v>
      </c>
      <c r="G32" s="87">
        <f t="shared" si="9"/>
        <v>224</v>
      </c>
      <c r="H32" s="87">
        <v>72</v>
      </c>
      <c r="I32" s="87">
        <v>76</v>
      </c>
      <c r="J32" s="87">
        <v>78</v>
      </c>
      <c r="K32" s="87">
        <v>80</v>
      </c>
      <c r="L32" s="87">
        <v>75</v>
      </c>
      <c r="M32" s="87">
        <v>68</v>
      </c>
      <c r="N32" s="88">
        <v>24</v>
      </c>
    </row>
    <row r="33" spans="1:14" s="1171" customFormat="1" ht="12" customHeight="1">
      <c r="A33" s="1169" t="s">
        <v>716</v>
      </c>
      <c r="B33" s="1160">
        <v>1</v>
      </c>
      <c r="C33" s="87">
        <v>0</v>
      </c>
      <c r="D33" s="301">
        <v>22</v>
      </c>
      <c r="E33" s="87">
        <f t="shared" si="7"/>
        <v>846</v>
      </c>
      <c r="F33" s="87">
        <f t="shared" si="8"/>
        <v>427</v>
      </c>
      <c r="G33" s="87">
        <f t="shared" si="9"/>
        <v>419</v>
      </c>
      <c r="H33" s="87">
        <v>137</v>
      </c>
      <c r="I33" s="87">
        <v>147</v>
      </c>
      <c r="J33" s="87">
        <v>143</v>
      </c>
      <c r="K33" s="87">
        <v>134</v>
      </c>
      <c r="L33" s="87">
        <v>147</v>
      </c>
      <c r="M33" s="87">
        <v>138</v>
      </c>
      <c r="N33" s="88">
        <v>39</v>
      </c>
    </row>
    <row r="34" spans="1:14" s="1171" customFormat="1" ht="12" customHeight="1">
      <c r="A34" s="1169" t="s">
        <v>718</v>
      </c>
      <c r="B34" s="1160">
        <v>3</v>
      </c>
      <c r="C34" s="87">
        <v>0</v>
      </c>
      <c r="D34" s="301">
        <v>14</v>
      </c>
      <c r="E34" s="87">
        <f t="shared" si="7"/>
        <v>321</v>
      </c>
      <c r="F34" s="87">
        <f t="shared" si="8"/>
        <v>170</v>
      </c>
      <c r="G34" s="87">
        <f t="shared" si="9"/>
        <v>151</v>
      </c>
      <c r="H34" s="87">
        <v>63</v>
      </c>
      <c r="I34" s="87">
        <v>61</v>
      </c>
      <c r="J34" s="87">
        <v>42</v>
      </c>
      <c r="K34" s="87">
        <v>41</v>
      </c>
      <c r="L34" s="87">
        <v>65</v>
      </c>
      <c r="M34" s="87">
        <v>49</v>
      </c>
      <c r="N34" s="88">
        <v>34</v>
      </c>
    </row>
    <row r="35" spans="1:14" s="1171" customFormat="1" ht="12" customHeight="1">
      <c r="A35" s="1169" t="s">
        <v>719</v>
      </c>
      <c r="B35" s="1160">
        <v>1</v>
      </c>
      <c r="C35" s="87">
        <v>0</v>
      </c>
      <c r="D35" s="301">
        <v>13</v>
      </c>
      <c r="E35" s="87">
        <f t="shared" si="7"/>
        <v>440</v>
      </c>
      <c r="F35" s="87">
        <f t="shared" si="8"/>
        <v>224</v>
      </c>
      <c r="G35" s="87">
        <f t="shared" si="9"/>
        <v>216</v>
      </c>
      <c r="H35" s="87">
        <v>74</v>
      </c>
      <c r="I35" s="87">
        <v>75</v>
      </c>
      <c r="J35" s="87">
        <v>73</v>
      </c>
      <c r="K35" s="87">
        <v>74</v>
      </c>
      <c r="L35" s="87">
        <v>77</v>
      </c>
      <c r="M35" s="87">
        <v>67</v>
      </c>
      <c r="N35" s="88">
        <v>23</v>
      </c>
    </row>
    <row r="36" spans="1:14" s="1171" customFormat="1" ht="12" customHeight="1">
      <c r="A36" s="1169" t="s">
        <v>670</v>
      </c>
      <c r="B36" s="1160">
        <v>1</v>
      </c>
      <c r="C36" s="87">
        <v>0</v>
      </c>
      <c r="D36" s="301">
        <v>13</v>
      </c>
      <c r="E36" s="87">
        <f t="shared" si="7"/>
        <v>452</v>
      </c>
      <c r="F36" s="87">
        <f t="shared" si="8"/>
        <v>220</v>
      </c>
      <c r="G36" s="87">
        <f t="shared" si="9"/>
        <v>232</v>
      </c>
      <c r="H36" s="87">
        <v>65</v>
      </c>
      <c r="I36" s="87">
        <v>88</v>
      </c>
      <c r="J36" s="87">
        <v>82</v>
      </c>
      <c r="K36" s="87">
        <v>74</v>
      </c>
      <c r="L36" s="87">
        <v>73</v>
      </c>
      <c r="M36" s="87">
        <v>70</v>
      </c>
      <c r="N36" s="88">
        <v>27</v>
      </c>
    </row>
    <row r="37" spans="1:14" s="1171" customFormat="1" ht="12" customHeight="1">
      <c r="A37" s="1169" t="s">
        <v>671</v>
      </c>
      <c r="B37" s="1160">
        <v>2</v>
      </c>
      <c r="C37" s="87">
        <v>0</v>
      </c>
      <c r="D37" s="301">
        <v>14</v>
      </c>
      <c r="E37" s="87">
        <f t="shared" si="7"/>
        <v>441</v>
      </c>
      <c r="F37" s="87">
        <f t="shared" si="8"/>
        <v>232</v>
      </c>
      <c r="G37" s="87">
        <f t="shared" si="9"/>
        <v>209</v>
      </c>
      <c r="H37" s="87">
        <v>64</v>
      </c>
      <c r="I37" s="87">
        <v>69</v>
      </c>
      <c r="J37" s="87">
        <v>81</v>
      </c>
      <c r="K37" s="87">
        <v>78</v>
      </c>
      <c r="L37" s="87">
        <v>87</v>
      </c>
      <c r="M37" s="87">
        <v>62</v>
      </c>
      <c r="N37" s="88">
        <v>28</v>
      </c>
    </row>
    <row r="38" spans="1:14" s="1171" customFormat="1" ht="12" customHeight="1">
      <c r="A38" s="1169" t="s">
        <v>673</v>
      </c>
      <c r="B38" s="1160">
        <v>1</v>
      </c>
      <c r="C38" s="87">
        <v>0</v>
      </c>
      <c r="D38" s="301">
        <v>9</v>
      </c>
      <c r="E38" s="87">
        <f t="shared" si="7"/>
        <v>327</v>
      </c>
      <c r="F38" s="87">
        <f t="shared" si="8"/>
        <v>169</v>
      </c>
      <c r="G38" s="87">
        <f t="shared" si="9"/>
        <v>158</v>
      </c>
      <c r="H38" s="87">
        <v>73</v>
      </c>
      <c r="I38" s="87">
        <v>54</v>
      </c>
      <c r="J38" s="87">
        <v>44</v>
      </c>
      <c r="K38" s="87">
        <v>44</v>
      </c>
      <c r="L38" s="87">
        <v>52</v>
      </c>
      <c r="M38" s="87">
        <v>60</v>
      </c>
      <c r="N38" s="88">
        <v>19</v>
      </c>
    </row>
    <row r="39" spans="1:14" s="1171" customFormat="1" ht="12" customHeight="1">
      <c r="A39" s="1169" t="s">
        <v>675</v>
      </c>
      <c r="B39" s="1160">
        <v>1</v>
      </c>
      <c r="C39" s="87">
        <v>0</v>
      </c>
      <c r="D39" s="301">
        <v>14</v>
      </c>
      <c r="E39" s="87">
        <f t="shared" si="7"/>
        <v>529</v>
      </c>
      <c r="F39" s="87">
        <f t="shared" si="8"/>
        <v>262</v>
      </c>
      <c r="G39" s="87">
        <f t="shared" si="9"/>
        <v>267</v>
      </c>
      <c r="H39" s="87">
        <v>85</v>
      </c>
      <c r="I39" s="87">
        <v>86</v>
      </c>
      <c r="J39" s="87">
        <v>92</v>
      </c>
      <c r="K39" s="87">
        <v>84</v>
      </c>
      <c r="L39" s="87">
        <v>85</v>
      </c>
      <c r="M39" s="87">
        <v>97</v>
      </c>
      <c r="N39" s="88">
        <v>26</v>
      </c>
    </row>
    <row r="40" spans="1:14" s="1171" customFormat="1" ht="12" customHeight="1">
      <c r="A40" s="1169" t="s">
        <v>676</v>
      </c>
      <c r="B40" s="1160">
        <v>2</v>
      </c>
      <c r="C40" s="87">
        <v>0</v>
      </c>
      <c r="D40" s="301">
        <v>11</v>
      </c>
      <c r="E40" s="87">
        <f t="shared" si="7"/>
        <v>344</v>
      </c>
      <c r="F40" s="87">
        <f t="shared" si="8"/>
        <v>178</v>
      </c>
      <c r="G40" s="87">
        <f t="shared" si="9"/>
        <v>166</v>
      </c>
      <c r="H40" s="87">
        <v>66</v>
      </c>
      <c r="I40" s="87">
        <v>59</v>
      </c>
      <c r="J40" s="87">
        <v>61</v>
      </c>
      <c r="K40" s="87">
        <v>52</v>
      </c>
      <c r="L40" s="87">
        <v>51</v>
      </c>
      <c r="M40" s="87">
        <v>55</v>
      </c>
      <c r="N40" s="88">
        <v>25</v>
      </c>
    </row>
    <row r="41" spans="1:14" s="1171" customFormat="1" ht="12" customHeight="1">
      <c r="A41" s="1169" t="s">
        <v>677</v>
      </c>
      <c r="B41" s="1160">
        <v>2</v>
      </c>
      <c r="C41" s="87">
        <v>0</v>
      </c>
      <c r="D41" s="301">
        <v>15</v>
      </c>
      <c r="E41" s="87">
        <f t="shared" si="7"/>
        <v>514</v>
      </c>
      <c r="F41" s="87">
        <f t="shared" si="8"/>
        <v>247</v>
      </c>
      <c r="G41" s="87">
        <f t="shared" si="9"/>
        <v>267</v>
      </c>
      <c r="H41" s="87">
        <v>86</v>
      </c>
      <c r="I41" s="87">
        <v>80</v>
      </c>
      <c r="J41" s="87">
        <v>81</v>
      </c>
      <c r="K41" s="87">
        <v>96</v>
      </c>
      <c r="L41" s="87">
        <v>80</v>
      </c>
      <c r="M41" s="87">
        <v>91</v>
      </c>
      <c r="N41" s="88">
        <v>34</v>
      </c>
    </row>
    <row r="42" spans="1:14" s="1171" customFormat="1" ht="12" customHeight="1">
      <c r="A42" s="1169" t="s">
        <v>679</v>
      </c>
      <c r="B42" s="1160">
        <v>3</v>
      </c>
      <c r="C42" s="87">
        <v>0</v>
      </c>
      <c r="D42" s="301">
        <v>13</v>
      </c>
      <c r="E42" s="87">
        <f t="shared" si="7"/>
        <v>232</v>
      </c>
      <c r="F42" s="87">
        <f t="shared" si="8"/>
        <v>124</v>
      </c>
      <c r="G42" s="87">
        <f t="shared" si="9"/>
        <v>108</v>
      </c>
      <c r="H42" s="87">
        <v>40</v>
      </c>
      <c r="I42" s="87">
        <v>32</v>
      </c>
      <c r="J42" s="87">
        <v>51</v>
      </c>
      <c r="K42" s="87">
        <v>36</v>
      </c>
      <c r="L42" s="87">
        <v>33</v>
      </c>
      <c r="M42" s="87">
        <v>40</v>
      </c>
      <c r="N42" s="88">
        <v>29</v>
      </c>
    </row>
    <row r="43" spans="1:14" s="1171" customFormat="1" ht="12" customHeight="1">
      <c r="A43" s="1169" t="s">
        <v>681</v>
      </c>
      <c r="B43" s="1160">
        <v>2</v>
      </c>
      <c r="C43" s="87">
        <v>0</v>
      </c>
      <c r="D43" s="301">
        <v>9</v>
      </c>
      <c r="E43" s="87">
        <f t="shared" si="7"/>
        <v>265</v>
      </c>
      <c r="F43" s="87">
        <f t="shared" si="8"/>
        <v>141</v>
      </c>
      <c r="G43" s="87">
        <f t="shared" si="9"/>
        <v>124</v>
      </c>
      <c r="H43" s="87">
        <v>43</v>
      </c>
      <c r="I43" s="87">
        <v>48</v>
      </c>
      <c r="J43" s="87">
        <v>52</v>
      </c>
      <c r="K43" s="87">
        <v>38</v>
      </c>
      <c r="L43" s="87">
        <v>46</v>
      </c>
      <c r="M43" s="87">
        <v>38</v>
      </c>
      <c r="N43" s="88">
        <v>21</v>
      </c>
    </row>
    <row r="44" spans="1:14" s="1171" customFormat="1" ht="12" customHeight="1">
      <c r="A44" s="1169" t="s">
        <v>683</v>
      </c>
      <c r="B44" s="1160">
        <v>2</v>
      </c>
      <c r="C44" s="87">
        <v>0</v>
      </c>
      <c r="D44" s="301">
        <v>10</v>
      </c>
      <c r="E44" s="87">
        <f t="shared" si="7"/>
        <v>284</v>
      </c>
      <c r="F44" s="87">
        <f t="shared" si="8"/>
        <v>144</v>
      </c>
      <c r="G44" s="87">
        <f t="shared" si="9"/>
        <v>140</v>
      </c>
      <c r="H44" s="87">
        <v>52</v>
      </c>
      <c r="I44" s="87">
        <v>51</v>
      </c>
      <c r="J44" s="87">
        <v>51</v>
      </c>
      <c r="K44" s="87">
        <v>49</v>
      </c>
      <c r="L44" s="87">
        <v>41</v>
      </c>
      <c r="M44" s="87">
        <v>40</v>
      </c>
      <c r="N44" s="88">
        <v>23</v>
      </c>
    </row>
    <row r="45" spans="1:14" s="1171" customFormat="1" ht="12" customHeight="1">
      <c r="A45" s="1169" t="s">
        <v>685</v>
      </c>
      <c r="B45" s="1160">
        <v>4</v>
      </c>
      <c r="C45" s="87">
        <v>0</v>
      </c>
      <c r="D45" s="301">
        <v>37</v>
      </c>
      <c r="E45" s="87">
        <f t="shared" si="7"/>
        <v>1229</v>
      </c>
      <c r="F45" s="87">
        <f t="shared" si="8"/>
        <v>651</v>
      </c>
      <c r="G45" s="87">
        <f t="shared" si="9"/>
        <v>578</v>
      </c>
      <c r="H45" s="87">
        <v>228</v>
      </c>
      <c r="I45" s="87">
        <v>205</v>
      </c>
      <c r="J45" s="87">
        <v>215</v>
      </c>
      <c r="K45" s="87">
        <v>175</v>
      </c>
      <c r="L45" s="87">
        <v>208</v>
      </c>
      <c r="M45" s="87">
        <v>198</v>
      </c>
      <c r="N45" s="88">
        <v>73</v>
      </c>
    </row>
    <row r="46" spans="1:14" s="1171" customFormat="1" ht="12" customHeight="1">
      <c r="A46" s="1169" t="s">
        <v>687</v>
      </c>
      <c r="B46" s="1160">
        <v>5</v>
      </c>
      <c r="C46" s="87">
        <v>0</v>
      </c>
      <c r="D46" s="301">
        <v>29</v>
      </c>
      <c r="E46" s="87">
        <f t="shared" si="7"/>
        <v>856</v>
      </c>
      <c r="F46" s="87">
        <f t="shared" si="8"/>
        <v>424</v>
      </c>
      <c r="G46" s="87">
        <f t="shared" si="9"/>
        <v>432</v>
      </c>
      <c r="H46" s="87">
        <v>158</v>
      </c>
      <c r="I46" s="87">
        <v>129</v>
      </c>
      <c r="J46" s="87">
        <v>113</v>
      </c>
      <c r="K46" s="87">
        <v>167</v>
      </c>
      <c r="L46" s="87">
        <v>153</v>
      </c>
      <c r="M46" s="87">
        <v>136</v>
      </c>
      <c r="N46" s="88">
        <v>63</v>
      </c>
    </row>
    <row r="47" spans="1:14" s="1171" customFormat="1" ht="12" customHeight="1">
      <c r="A47" s="1169" t="s">
        <v>690</v>
      </c>
      <c r="B47" s="1160">
        <v>6</v>
      </c>
      <c r="C47" s="87">
        <v>0</v>
      </c>
      <c r="D47" s="301">
        <v>22</v>
      </c>
      <c r="E47" s="87">
        <f t="shared" si="7"/>
        <v>459</v>
      </c>
      <c r="F47" s="87">
        <f t="shared" si="8"/>
        <v>227</v>
      </c>
      <c r="G47" s="87">
        <f t="shared" si="9"/>
        <v>232</v>
      </c>
      <c r="H47" s="87">
        <v>85</v>
      </c>
      <c r="I47" s="87">
        <v>80</v>
      </c>
      <c r="J47" s="87">
        <v>71</v>
      </c>
      <c r="K47" s="87">
        <v>72</v>
      </c>
      <c r="L47" s="87">
        <v>71</v>
      </c>
      <c r="M47" s="87">
        <v>80</v>
      </c>
      <c r="N47" s="88">
        <v>55</v>
      </c>
    </row>
    <row r="48" spans="1:14" s="1171" customFormat="1" ht="12" customHeight="1">
      <c r="A48" s="1169" t="s">
        <v>692</v>
      </c>
      <c r="B48" s="1160">
        <v>2</v>
      </c>
      <c r="C48" s="87">
        <v>0</v>
      </c>
      <c r="D48" s="301">
        <v>21</v>
      </c>
      <c r="E48" s="87">
        <f t="shared" si="7"/>
        <v>718</v>
      </c>
      <c r="F48" s="87">
        <f t="shared" si="8"/>
        <v>331</v>
      </c>
      <c r="G48" s="87">
        <f t="shared" si="9"/>
        <v>387</v>
      </c>
      <c r="H48" s="87">
        <v>116</v>
      </c>
      <c r="I48" s="87">
        <v>134</v>
      </c>
      <c r="J48" s="87">
        <v>109</v>
      </c>
      <c r="K48" s="87">
        <v>117</v>
      </c>
      <c r="L48" s="87">
        <v>106</v>
      </c>
      <c r="M48" s="87">
        <v>136</v>
      </c>
      <c r="N48" s="88">
        <v>38</v>
      </c>
    </row>
    <row r="49" spans="1:14" s="1171" customFormat="1" ht="12" customHeight="1">
      <c r="A49" s="1169" t="s">
        <v>693</v>
      </c>
      <c r="B49" s="1160">
        <v>2</v>
      </c>
      <c r="C49" s="87">
        <v>0</v>
      </c>
      <c r="D49" s="301">
        <v>12</v>
      </c>
      <c r="E49" s="87">
        <f t="shared" si="7"/>
        <v>334</v>
      </c>
      <c r="F49" s="87">
        <f t="shared" si="8"/>
        <v>161</v>
      </c>
      <c r="G49" s="87">
        <f t="shared" si="9"/>
        <v>173</v>
      </c>
      <c r="H49" s="87">
        <v>60</v>
      </c>
      <c r="I49" s="87">
        <v>66</v>
      </c>
      <c r="J49" s="87">
        <v>52</v>
      </c>
      <c r="K49" s="87">
        <v>57</v>
      </c>
      <c r="L49" s="87">
        <v>49</v>
      </c>
      <c r="M49" s="87">
        <v>50</v>
      </c>
      <c r="N49" s="88">
        <v>25</v>
      </c>
    </row>
    <row r="50" spans="1:14" s="1171" customFormat="1" ht="12" customHeight="1">
      <c r="A50" s="1169" t="s">
        <v>696</v>
      </c>
      <c r="B50" s="1160">
        <v>1</v>
      </c>
      <c r="C50" s="87">
        <v>0</v>
      </c>
      <c r="D50" s="301">
        <v>9</v>
      </c>
      <c r="E50" s="87">
        <f t="shared" si="7"/>
        <v>315</v>
      </c>
      <c r="F50" s="87">
        <f t="shared" si="8"/>
        <v>158</v>
      </c>
      <c r="G50" s="87">
        <f t="shared" si="9"/>
        <v>157</v>
      </c>
      <c r="H50" s="87">
        <v>44</v>
      </c>
      <c r="I50" s="87">
        <v>53</v>
      </c>
      <c r="J50" s="87">
        <v>57</v>
      </c>
      <c r="K50" s="87">
        <v>56</v>
      </c>
      <c r="L50" s="87">
        <v>57</v>
      </c>
      <c r="M50" s="87">
        <v>48</v>
      </c>
      <c r="N50" s="88">
        <v>17</v>
      </c>
    </row>
    <row r="51" spans="1:14" s="1171" customFormat="1" ht="12" customHeight="1">
      <c r="A51" s="1169" t="s">
        <v>698</v>
      </c>
      <c r="B51" s="1160">
        <v>1</v>
      </c>
      <c r="C51" s="87">
        <v>0</v>
      </c>
      <c r="D51" s="301">
        <v>21</v>
      </c>
      <c r="E51" s="87">
        <f t="shared" si="7"/>
        <v>834</v>
      </c>
      <c r="F51" s="87">
        <f t="shared" si="8"/>
        <v>444</v>
      </c>
      <c r="G51" s="87">
        <f t="shared" si="9"/>
        <v>390</v>
      </c>
      <c r="H51" s="87">
        <v>163</v>
      </c>
      <c r="I51" s="87">
        <v>133</v>
      </c>
      <c r="J51" s="87">
        <v>150</v>
      </c>
      <c r="K51" s="87">
        <v>123</v>
      </c>
      <c r="L51" s="87">
        <v>131</v>
      </c>
      <c r="M51" s="87">
        <v>134</v>
      </c>
      <c r="N51" s="88">
        <v>37</v>
      </c>
    </row>
    <row r="52" spans="1:14" s="1171" customFormat="1" ht="12" customHeight="1">
      <c r="A52" s="1169" t="s">
        <v>700</v>
      </c>
      <c r="B52" s="1160">
        <v>1</v>
      </c>
      <c r="C52" s="87">
        <v>0</v>
      </c>
      <c r="D52" s="301">
        <v>14</v>
      </c>
      <c r="E52" s="87">
        <f t="shared" si="7"/>
        <v>574</v>
      </c>
      <c r="F52" s="87">
        <f t="shared" si="8"/>
        <v>307</v>
      </c>
      <c r="G52" s="87">
        <f t="shared" si="9"/>
        <v>267</v>
      </c>
      <c r="H52" s="87">
        <v>100</v>
      </c>
      <c r="I52" s="87">
        <v>93</v>
      </c>
      <c r="J52" s="87">
        <v>100</v>
      </c>
      <c r="K52" s="87">
        <v>103</v>
      </c>
      <c r="L52" s="87">
        <v>107</v>
      </c>
      <c r="M52" s="87">
        <v>71</v>
      </c>
      <c r="N52" s="88">
        <v>24</v>
      </c>
    </row>
    <row r="53" spans="1:14" s="1171" customFormat="1" ht="12" customHeight="1">
      <c r="A53" s="1169" t="s">
        <v>701</v>
      </c>
      <c r="B53" s="1160">
        <v>1</v>
      </c>
      <c r="C53" s="87">
        <v>0</v>
      </c>
      <c r="D53" s="301">
        <v>11</v>
      </c>
      <c r="E53" s="87">
        <f t="shared" si="7"/>
        <v>401</v>
      </c>
      <c r="F53" s="87">
        <f t="shared" si="8"/>
        <v>209</v>
      </c>
      <c r="G53" s="87">
        <f t="shared" si="9"/>
        <v>192</v>
      </c>
      <c r="H53" s="87">
        <v>59</v>
      </c>
      <c r="I53" s="87">
        <v>65</v>
      </c>
      <c r="J53" s="87">
        <v>75</v>
      </c>
      <c r="K53" s="87">
        <v>73</v>
      </c>
      <c r="L53" s="87">
        <v>75</v>
      </c>
      <c r="M53" s="87">
        <v>54</v>
      </c>
      <c r="N53" s="88">
        <v>20</v>
      </c>
    </row>
    <row r="54" spans="1:14" s="1171" customFormat="1" ht="12" customHeight="1">
      <c r="A54" s="1169" t="s">
        <v>703</v>
      </c>
      <c r="B54" s="1160">
        <v>1</v>
      </c>
      <c r="C54" s="87">
        <v>0</v>
      </c>
      <c r="D54" s="301">
        <v>10</v>
      </c>
      <c r="E54" s="87">
        <f t="shared" si="7"/>
        <v>324</v>
      </c>
      <c r="F54" s="87">
        <f t="shared" si="8"/>
        <v>169</v>
      </c>
      <c r="G54" s="87">
        <f t="shared" si="9"/>
        <v>155</v>
      </c>
      <c r="H54" s="87">
        <v>53</v>
      </c>
      <c r="I54" s="87">
        <v>62</v>
      </c>
      <c r="J54" s="87">
        <v>59</v>
      </c>
      <c r="K54" s="87">
        <v>54</v>
      </c>
      <c r="L54" s="87">
        <v>57</v>
      </c>
      <c r="M54" s="87">
        <v>39</v>
      </c>
      <c r="N54" s="88">
        <v>18</v>
      </c>
    </row>
    <row r="55" spans="1:14" s="1171" customFormat="1" ht="12" customHeight="1">
      <c r="A55" s="1169" t="s">
        <v>705</v>
      </c>
      <c r="B55" s="1160">
        <v>1</v>
      </c>
      <c r="C55" s="87">
        <v>0</v>
      </c>
      <c r="D55" s="301">
        <v>9</v>
      </c>
      <c r="E55" s="87">
        <f t="shared" si="7"/>
        <v>308</v>
      </c>
      <c r="F55" s="87">
        <f t="shared" si="8"/>
        <v>148</v>
      </c>
      <c r="G55" s="87">
        <f t="shared" si="9"/>
        <v>160</v>
      </c>
      <c r="H55" s="87">
        <v>53</v>
      </c>
      <c r="I55" s="87">
        <v>52</v>
      </c>
      <c r="J55" s="87">
        <v>45</v>
      </c>
      <c r="K55" s="87">
        <v>57</v>
      </c>
      <c r="L55" s="87">
        <v>50</v>
      </c>
      <c r="M55" s="87">
        <v>51</v>
      </c>
      <c r="N55" s="88">
        <v>20</v>
      </c>
    </row>
    <row r="56" spans="1:14" s="1171" customFormat="1" ht="12" customHeight="1">
      <c r="A56" s="1169" t="s">
        <v>707</v>
      </c>
      <c r="B56" s="1160">
        <v>1</v>
      </c>
      <c r="C56" s="87">
        <v>0</v>
      </c>
      <c r="D56" s="301">
        <v>7</v>
      </c>
      <c r="E56" s="87">
        <f t="shared" si="7"/>
        <v>236</v>
      </c>
      <c r="F56" s="87">
        <f t="shared" si="8"/>
        <v>115</v>
      </c>
      <c r="G56" s="87">
        <f t="shared" si="9"/>
        <v>121</v>
      </c>
      <c r="H56" s="87">
        <v>37</v>
      </c>
      <c r="I56" s="87">
        <v>48</v>
      </c>
      <c r="J56" s="87">
        <v>44</v>
      </c>
      <c r="K56" s="87">
        <v>32</v>
      </c>
      <c r="L56" s="87">
        <v>34</v>
      </c>
      <c r="M56" s="87">
        <v>41</v>
      </c>
      <c r="N56" s="88">
        <v>15</v>
      </c>
    </row>
    <row r="57" spans="1:14" s="1171" customFormat="1" ht="12" customHeight="1">
      <c r="A57" s="1169" t="s">
        <v>710</v>
      </c>
      <c r="B57" s="1160">
        <v>6</v>
      </c>
      <c r="C57" s="87">
        <v>0</v>
      </c>
      <c r="D57" s="301">
        <v>25</v>
      </c>
      <c r="E57" s="87">
        <f t="shared" si="7"/>
        <v>612</v>
      </c>
      <c r="F57" s="87">
        <f t="shared" si="8"/>
        <v>303</v>
      </c>
      <c r="G57" s="87">
        <f t="shared" si="9"/>
        <v>309</v>
      </c>
      <c r="H57" s="87">
        <v>88</v>
      </c>
      <c r="I57" s="87">
        <v>95</v>
      </c>
      <c r="J57" s="87">
        <v>123</v>
      </c>
      <c r="K57" s="87">
        <v>105</v>
      </c>
      <c r="L57" s="87">
        <v>92</v>
      </c>
      <c r="M57" s="87">
        <v>109</v>
      </c>
      <c r="N57" s="88">
        <v>58</v>
      </c>
    </row>
    <row r="58" spans="1:14" s="1171" customFormat="1" ht="12" customHeight="1">
      <c r="A58" s="1169" t="s">
        <v>712</v>
      </c>
      <c r="B58" s="1160">
        <v>3</v>
      </c>
      <c r="C58" s="87">
        <v>0</v>
      </c>
      <c r="D58" s="301">
        <v>22</v>
      </c>
      <c r="E58" s="87">
        <f t="shared" si="7"/>
        <v>863</v>
      </c>
      <c r="F58" s="87">
        <f t="shared" si="8"/>
        <v>430</v>
      </c>
      <c r="G58" s="87">
        <f t="shared" si="9"/>
        <v>433</v>
      </c>
      <c r="H58" s="87">
        <v>146</v>
      </c>
      <c r="I58" s="87">
        <v>140</v>
      </c>
      <c r="J58" s="87">
        <v>135</v>
      </c>
      <c r="K58" s="87">
        <v>158</v>
      </c>
      <c r="L58" s="87">
        <v>149</v>
      </c>
      <c r="M58" s="87">
        <v>135</v>
      </c>
      <c r="N58" s="88">
        <v>42</v>
      </c>
    </row>
    <row r="59" spans="1:14" s="1171" customFormat="1" ht="12" customHeight="1">
      <c r="A59" s="1169" t="s">
        <v>714</v>
      </c>
      <c r="B59" s="1160">
        <v>1</v>
      </c>
      <c r="C59" s="87">
        <v>0</v>
      </c>
      <c r="D59" s="301">
        <v>10</v>
      </c>
      <c r="E59" s="87">
        <f t="shared" si="7"/>
        <v>311</v>
      </c>
      <c r="F59" s="87">
        <f t="shared" si="8"/>
        <v>166</v>
      </c>
      <c r="G59" s="87">
        <f t="shared" si="9"/>
        <v>145</v>
      </c>
      <c r="H59" s="87">
        <v>48</v>
      </c>
      <c r="I59" s="87">
        <v>48</v>
      </c>
      <c r="J59" s="87">
        <v>63</v>
      </c>
      <c r="K59" s="87">
        <v>56</v>
      </c>
      <c r="L59" s="87">
        <v>55</v>
      </c>
      <c r="M59" s="87">
        <v>41</v>
      </c>
      <c r="N59" s="88">
        <v>19</v>
      </c>
    </row>
    <row r="60" spans="1:14" s="1171" customFormat="1" ht="12" customHeight="1">
      <c r="A60" s="1169" t="s">
        <v>715</v>
      </c>
      <c r="B60" s="1160">
        <v>1</v>
      </c>
      <c r="C60" s="87">
        <v>0</v>
      </c>
      <c r="D60" s="301">
        <v>8</v>
      </c>
      <c r="E60" s="87">
        <f t="shared" si="7"/>
        <v>255</v>
      </c>
      <c r="F60" s="87">
        <f t="shared" si="8"/>
        <v>131</v>
      </c>
      <c r="G60" s="87">
        <f t="shared" si="9"/>
        <v>124</v>
      </c>
      <c r="H60" s="87">
        <v>38</v>
      </c>
      <c r="I60" s="87">
        <v>36</v>
      </c>
      <c r="J60" s="87">
        <v>46</v>
      </c>
      <c r="K60" s="87">
        <v>50</v>
      </c>
      <c r="L60" s="87">
        <v>47</v>
      </c>
      <c r="M60" s="87">
        <v>38</v>
      </c>
      <c r="N60" s="88">
        <v>16</v>
      </c>
    </row>
    <row r="61" spans="1:14" s="1171" customFormat="1" ht="12" customHeight="1">
      <c r="A61" s="1178" t="s">
        <v>717</v>
      </c>
      <c r="B61" s="1161">
        <v>1</v>
      </c>
      <c r="C61" s="94">
        <v>0</v>
      </c>
      <c r="D61" s="474">
        <v>10</v>
      </c>
      <c r="E61" s="94">
        <f t="shared" si="7"/>
        <v>318</v>
      </c>
      <c r="F61" s="94">
        <f t="shared" si="8"/>
        <v>171</v>
      </c>
      <c r="G61" s="94">
        <f t="shared" si="9"/>
        <v>147</v>
      </c>
      <c r="H61" s="94">
        <v>57</v>
      </c>
      <c r="I61" s="94">
        <v>57</v>
      </c>
      <c r="J61" s="94">
        <v>52</v>
      </c>
      <c r="K61" s="94">
        <v>43</v>
      </c>
      <c r="L61" s="94">
        <v>62</v>
      </c>
      <c r="M61" s="94">
        <v>47</v>
      </c>
      <c r="N61" s="527">
        <v>19</v>
      </c>
    </row>
    <row r="62" ht="12" customHeight="1">
      <c r="A62" s="886" t="s">
        <v>541</v>
      </c>
    </row>
    <row r="63" ht="12" customHeight="1">
      <c r="A63" s="17"/>
    </row>
  </sheetData>
  <mergeCells count="10">
    <mergeCell ref="D3:D5"/>
    <mergeCell ref="H4:I4"/>
    <mergeCell ref="A3:A5"/>
    <mergeCell ref="B3:C3"/>
    <mergeCell ref="B4:B5"/>
    <mergeCell ref="C4:C5"/>
    <mergeCell ref="E4:G4"/>
    <mergeCell ref="E3:M3"/>
    <mergeCell ref="J4:K4"/>
    <mergeCell ref="L4:M4"/>
  </mergeCells>
  <printOptions/>
  <pageMargins left="0.3937007874015748" right="0.31496062992125984" top="0.5905511811023623" bottom="0.3937007874015748" header="0.2755905511811024" footer="0.1968503937007874"/>
  <pageSetup horizontalDpi="400" verticalDpi="400" orientation="portrait" paperSize="9" r:id="rId1"/>
</worksheet>
</file>

<file path=xl/worksheets/sheet35.xml><?xml version="1.0" encoding="utf-8"?>
<worksheet xmlns="http://schemas.openxmlformats.org/spreadsheetml/2006/main" xmlns:r="http://schemas.openxmlformats.org/officeDocument/2006/relationships">
  <sheetPr codeName="Sheet2"/>
  <dimension ref="B1:K18"/>
  <sheetViews>
    <sheetView workbookViewId="0" topLeftCell="A1">
      <selection activeCell="A1" sqref="A1"/>
    </sheetView>
  </sheetViews>
  <sheetFormatPr defaultColWidth="9.00390625" defaultRowHeight="13.5"/>
  <cols>
    <col min="1" max="1" width="2.625" style="17" customWidth="1"/>
    <col min="2" max="3" width="10.625" style="17" customWidth="1"/>
    <col min="4" max="5" width="9.00390625" style="17" customWidth="1"/>
    <col min="6" max="6" width="10.125" style="17" customWidth="1"/>
    <col min="7" max="8" width="9.00390625" style="17" customWidth="1"/>
    <col min="9" max="9" width="10.125" style="17" customWidth="1"/>
    <col min="10" max="16384" width="9.00390625" style="17" customWidth="1"/>
  </cols>
  <sheetData>
    <row r="1" spans="2:8" ht="14.25">
      <c r="B1" s="1179" t="s">
        <v>557</v>
      </c>
      <c r="F1" s="1180"/>
      <c r="G1" s="1180"/>
      <c r="H1" s="1180"/>
    </row>
    <row r="3" spans="2:11" ht="12.75" thickBot="1">
      <c r="B3" s="348" t="s">
        <v>550</v>
      </c>
      <c r="C3" s="348"/>
      <c r="D3" s="348"/>
      <c r="E3" s="348"/>
      <c r="F3" s="348"/>
      <c r="K3" s="17" t="s">
        <v>551</v>
      </c>
    </row>
    <row r="4" spans="2:11" ht="20.25" customHeight="1" thickTop="1">
      <c r="B4" s="1584" t="s">
        <v>543</v>
      </c>
      <c r="C4" s="1585" t="s">
        <v>544</v>
      </c>
      <c r="D4" s="1585"/>
      <c r="E4" s="1585"/>
      <c r="F4" s="1689" t="s">
        <v>552</v>
      </c>
      <c r="G4" s="1690"/>
      <c r="H4" s="1690"/>
      <c r="I4" s="1690" t="s">
        <v>553</v>
      </c>
      <c r="J4" s="1690"/>
      <c r="K4" s="1690"/>
    </row>
    <row r="5" spans="2:11" ht="22.5" customHeight="1">
      <c r="B5" s="1585"/>
      <c r="C5" s="1181" t="s">
        <v>554</v>
      </c>
      <c r="D5" s="1181">
        <v>61</v>
      </c>
      <c r="E5" s="1181">
        <v>62</v>
      </c>
      <c r="F5" s="1181">
        <v>60</v>
      </c>
      <c r="G5" s="1181">
        <v>61</v>
      </c>
      <c r="H5" s="1181">
        <v>62</v>
      </c>
      <c r="I5" s="1181">
        <v>60</v>
      </c>
      <c r="J5" s="1181">
        <v>61</v>
      </c>
      <c r="K5" s="1181">
        <v>62</v>
      </c>
    </row>
    <row r="6" spans="2:11" ht="9" customHeight="1">
      <c r="B6" s="955"/>
      <c r="C6" s="1182"/>
      <c r="D6" s="1183"/>
      <c r="E6" s="1183"/>
      <c r="F6" s="1183"/>
      <c r="G6" s="1183"/>
      <c r="H6" s="1183"/>
      <c r="I6" s="1183"/>
      <c r="J6" s="1183"/>
      <c r="K6" s="1186"/>
    </row>
    <row r="7" spans="2:11" s="886" customFormat="1" ht="28.5" customHeight="1">
      <c r="B7" s="24" t="s">
        <v>669</v>
      </c>
      <c r="C7" s="36">
        <f>SUM(C9:C17)</f>
        <v>333171</v>
      </c>
      <c r="D7" s="34">
        <f>SUM(D9:D17)</f>
        <v>334688</v>
      </c>
      <c r="E7" s="34">
        <f>SUM(E9:E17)</f>
        <v>347443</v>
      </c>
      <c r="F7" s="34">
        <f aca="true" t="shared" si="0" ref="F7:K7">SUM(F9:F16)</f>
        <v>175521</v>
      </c>
      <c r="G7" s="34">
        <f t="shared" si="0"/>
        <v>179396</v>
      </c>
      <c r="H7" s="34">
        <f t="shared" si="0"/>
        <v>181435</v>
      </c>
      <c r="I7" s="34">
        <f t="shared" si="0"/>
        <v>157650</v>
      </c>
      <c r="J7" s="34">
        <f t="shared" si="0"/>
        <v>155292</v>
      </c>
      <c r="K7" s="1106">
        <f t="shared" si="0"/>
        <v>166008</v>
      </c>
    </row>
    <row r="8" spans="2:11" ht="9" customHeight="1">
      <c r="B8" s="151"/>
      <c r="C8" s="1187"/>
      <c r="D8" s="1188"/>
      <c r="E8" s="1188"/>
      <c r="F8" s="1188"/>
      <c r="G8" s="1188"/>
      <c r="H8" s="1188"/>
      <c r="I8" s="1188"/>
      <c r="J8" s="1188"/>
      <c r="K8" s="1189"/>
    </row>
    <row r="9" spans="2:11" ht="19.5" customHeight="1">
      <c r="B9" s="40" t="s">
        <v>545</v>
      </c>
      <c r="C9" s="41">
        <v>13738</v>
      </c>
      <c r="D9" s="42">
        <v>12701</v>
      </c>
      <c r="E9" s="42">
        <v>11495</v>
      </c>
      <c r="F9" s="42">
        <v>7316</v>
      </c>
      <c r="G9" s="42">
        <v>6705</v>
      </c>
      <c r="H9" s="42">
        <v>6095</v>
      </c>
      <c r="I9" s="42">
        <v>6422</v>
      </c>
      <c r="J9" s="42">
        <v>5996</v>
      </c>
      <c r="K9" s="1190">
        <v>5400</v>
      </c>
    </row>
    <row r="10" spans="2:11" ht="19.5" customHeight="1">
      <c r="B10" s="40" t="s">
        <v>546</v>
      </c>
      <c r="C10" s="41">
        <v>93757</v>
      </c>
      <c r="D10" s="42">
        <v>94342</v>
      </c>
      <c r="E10" s="42">
        <v>97140</v>
      </c>
      <c r="F10" s="42">
        <v>47258</v>
      </c>
      <c r="G10" s="42">
        <v>48996</v>
      </c>
      <c r="H10" s="42">
        <v>48696</v>
      </c>
      <c r="I10" s="42">
        <v>46499</v>
      </c>
      <c r="J10" s="42">
        <v>45346</v>
      </c>
      <c r="K10" s="1190">
        <v>48444</v>
      </c>
    </row>
    <row r="11" spans="2:11" ht="19.5" customHeight="1">
      <c r="B11" s="40" t="s">
        <v>547</v>
      </c>
      <c r="C11" s="41">
        <v>30051</v>
      </c>
      <c r="D11" s="42">
        <v>25825</v>
      </c>
      <c r="E11" s="42">
        <v>26119</v>
      </c>
      <c r="F11" s="42">
        <v>12417</v>
      </c>
      <c r="G11" s="42">
        <v>11105</v>
      </c>
      <c r="H11" s="42">
        <v>11801</v>
      </c>
      <c r="I11" s="42">
        <v>17634</v>
      </c>
      <c r="J11" s="42">
        <v>14720</v>
      </c>
      <c r="K11" s="1190">
        <v>14318</v>
      </c>
    </row>
    <row r="12" spans="2:11" ht="19.5" customHeight="1">
      <c r="B12" s="40" t="s">
        <v>548</v>
      </c>
      <c r="C12" s="41">
        <v>17195</v>
      </c>
      <c r="D12" s="42">
        <v>15700</v>
      </c>
      <c r="E12" s="42">
        <v>12948</v>
      </c>
      <c r="F12" s="42">
        <v>12550</v>
      </c>
      <c r="G12" s="42">
        <v>12343</v>
      </c>
      <c r="H12" s="42">
        <v>10195</v>
      </c>
      <c r="I12" s="42">
        <v>4645</v>
      </c>
      <c r="J12" s="42">
        <v>3357</v>
      </c>
      <c r="K12" s="1190">
        <v>2753</v>
      </c>
    </row>
    <row r="13" spans="2:11" ht="19.5" customHeight="1">
      <c r="B13" s="40"/>
      <c r="C13" s="39"/>
      <c r="D13" s="20"/>
      <c r="E13" s="20"/>
      <c r="F13" s="136"/>
      <c r="G13" s="136"/>
      <c r="H13" s="136"/>
      <c r="I13" s="42"/>
      <c r="J13" s="42"/>
      <c r="K13" s="1190"/>
    </row>
    <row r="14" spans="2:11" ht="19.5" customHeight="1">
      <c r="B14" s="40" t="s">
        <v>549</v>
      </c>
      <c r="C14" s="39">
        <v>121721</v>
      </c>
      <c r="D14" s="20">
        <v>120359</v>
      </c>
      <c r="E14" s="20">
        <v>133076</v>
      </c>
      <c r="F14" s="42">
        <v>67540</v>
      </c>
      <c r="G14" s="42">
        <v>67287</v>
      </c>
      <c r="H14" s="42">
        <v>71916</v>
      </c>
      <c r="I14" s="42">
        <v>54181</v>
      </c>
      <c r="J14" s="42">
        <v>53072</v>
      </c>
      <c r="K14" s="1190">
        <v>61160</v>
      </c>
    </row>
    <row r="15" spans="2:11" ht="19.5" customHeight="1">
      <c r="B15" s="40" t="s">
        <v>555</v>
      </c>
      <c r="C15" s="41">
        <v>28976</v>
      </c>
      <c r="D15" s="42">
        <v>33505</v>
      </c>
      <c r="E15" s="42">
        <v>32961</v>
      </c>
      <c r="F15" s="42">
        <v>12579</v>
      </c>
      <c r="G15" s="42">
        <v>15296</v>
      </c>
      <c r="H15" s="42">
        <v>13562</v>
      </c>
      <c r="I15" s="42">
        <v>16397</v>
      </c>
      <c r="J15" s="42">
        <v>18209</v>
      </c>
      <c r="K15" s="1190">
        <v>19399</v>
      </c>
    </row>
    <row r="16" spans="2:11" ht="19.5" customHeight="1">
      <c r="B16" s="40" t="s">
        <v>310</v>
      </c>
      <c r="C16" s="41">
        <v>27733</v>
      </c>
      <c r="D16" s="42">
        <v>32256</v>
      </c>
      <c r="E16" s="42">
        <v>33704</v>
      </c>
      <c r="F16" s="42">
        <v>15861</v>
      </c>
      <c r="G16" s="42">
        <v>17664</v>
      </c>
      <c r="H16" s="42">
        <v>19170</v>
      </c>
      <c r="I16" s="42">
        <v>11872</v>
      </c>
      <c r="J16" s="42">
        <v>14592</v>
      </c>
      <c r="K16" s="1190">
        <v>14534</v>
      </c>
    </row>
    <row r="17" spans="2:11" ht="10.5" customHeight="1">
      <c r="B17" s="139"/>
      <c r="C17" s="46"/>
      <c r="D17" s="48"/>
      <c r="E17" s="48"/>
      <c r="F17" s="48"/>
      <c r="G17" s="48"/>
      <c r="H17" s="48"/>
      <c r="I17" s="1191"/>
      <c r="J17" s="1191"/>
      <c r="K17" s="50"/>
    </row>
    <row r="18" spans="2:8" ht="19.5" customHeight="1">
      <c r="B18" s="17" t="s">
        <v>556</v>
      </c>
      <c r="H18" s="1192"/>
    </row>
    <row r="20" ht="12.75"/>
  </sheetData>
  <mergeCells count="4">
    <mergeCell ref="B4:B5"/>
    <mergeCell ref="C4:E4"/>
    <mergeCell ref="F4:H4"/>
    <mergeCell ref="I4:K4"/>
  </mergeCells>
  <printOptions/>
  <pageMargins left="0.75" right="0.75" top="1" bottom="1" header="0.512" footer="0.512"/>
  <pageSetup orientation="portrait" paperSize="9"/>
  <drawing r:id="rId1"/>
</worksheet>
</file>

<file path=xl/worksheets/sheet36.xml><?xml version="1.0" encoding="utf-8"?>
<worksheet xmlns="http://schemas.openxmlformats.org/spreadsheetml/2006/main" xmlns:r="http://schemas.openxmlformats.org/officeDocument/2006/relationships">
  <dimension ref="A1:BT49"/>
  <sheetViews>
    <sheetView workbookViewId="0" topLeftCell="A1">
      <selection activeCell="A1" sqref="A1"/>
    </sheetView>
  </sheetViews>
  <sheetFormatPr defaultColWidth="9.00390625" defaultRowHeight="13.5"/>
  <cols>
    <col min="1" max="1" width="7.375" style="886" customWidth="1"/>
    <col min="2" max="15" width="6.625" style="886" customWidth="1"/>
    <col min="16" max="18" width="7.25390625" style="886" customWidth="1"/>
    <col min="19" max="23" width="6.625" style="886" customWidth="1"/>
    <col min="24" max="25" width="13.25390625" style="886" customWidth="1"/>
    <col min="26" max="26" width="13.375" style="886" customWidth="1"/>
    <col min="27" max="27" width="13.00390625" style="886" customWidth="1"/>
    <col min="28" max="28" width="7.875" style="886" customWidth="1"/>
    <col min="29" max="29" width="6.625" style="886" customWidth="1"/>
    <col min="30" max="31" width="7.50390625" style="886" customWidth="1"/>
    <col min="32" max="32" width="7.625" style="886" customWidth="1"/>
    <col min="33" max="16384" width="6.625" style="886" customWidth="1"/>
  </cols>
  <sheetData>
    <row r="1" spans="1:2" ht="14.25">
      <c r="A1" s="18" t="s">
        <v>608</v>
      </c>
      <c r="B1" s="18"/>
    </row>
    <row r="2" spans="1:2" ht="14.25">
      <c r="A2" s="18"/>
      <c r="B2" s="18"/>
    </row>
    <row r="3" spans="1:32" ht="15.75" customHeight="1">
      <c r="A3" s="17" t="s">
        <v>579</v>
      </c>
      <c r="B3" s="18"/>
      <c r="C3" s="18"/>
      <c r="D3" s="18"/>
      <c r="E3" s="18"/>
      <c r="F3" s="18"/>
      <c r="G3" s="18"/>
      <c r="H3" s="1193"/>
      <c r="I3" s="1193"/>
      <c r="J3" s="1193"/>
      <c r="K3" s="1193"/>
      <c r="L3" s="1193"/>
      <c r="O3" s="1693" t="s">
        <v>580</v>
      </c>
      <c r="Q3" s="1194" t="s">
        <v>581</v>
      </c>
      <c r="AC3" s="1692"/>
      <c r="AD3" s="1195"/>
      <c r="AE3" s="32"/>
      <c r="AF3" s="32"/>
    </row>
    <row r="4" spans="1:32" ht="15.75" customHeight="1" thickBot="1">
      <c r="A4" s="1193"/>
      <c r="O4" s="1694"/>
      <c r="P4" s="1691" t="s">
        <v>582</v>
      </c>
      <c r="Q4" s="1691"/>
      <c r="R4" s="1691"/>
      <c r="AC4" s="1692"/>
      <c r="AD4" s="1691"/>
      <c r="AE4" s="1691"/>
      <c r="AF4" s="1691"/>
    </row>
    <row r="5" spans="1:18" s="17" customFormat="1" ht="15.75" customHeight="1" thickTop="1">
      <c r="A5" s="1445" t="s">
        <v>583</v>
      </c>
      <c r="B5" s="1702" t="s">
        <v>584</v>
      </c>
      <c r="C5" s="1703"/>
      <c r="D5" s="1703"/>
      <c r="E5" s="1703"/>
      <c r="F5" s="1703"/>
      <c r="G5" s="1703"/>
      <c r="H5" s="1704"/>
      <c r="I5" s="1705" t="s">
        <v>585</v>
      </c>
      <c r="J5" s="1703"/>
      <c r="K5" s="1703"/>
      <c r="L5" s="1704"/>
      <c r="M5" s="1705" t="s">
        <v>586</v>
      </c>
      <c r="N5" s="1704"/>
      <c r="O5" s="1695" t="s">
        <v>587</v>
      </c>
      <c r="P5" s="1695" t="s">
        <v>588</v>
      </c>
      <c r="Q5" s="1698" t="s">
        <v>589</v>
      </c>
      <c r="R5" s="1699"/>
    </row>
    <row r="6" spans="1:18" s="17" customFormat="1" ht="15.75" customHeight="1">
      <c r="A6" s="1700"/>
      <c r="B6" s="1196"/>
      <c r="C6" s="1196"/>
      <c r="D6" s="1196"/>
      <c r="E6" s="1196"/>
      <c r="F6" s="1196"/>
      <c r="G6" s="1196"/>
      <c r="H6" s="1196"/>
      <c r="I6" s="1196"/>
      <c r="J6" s="1196"/>
      <c r="K6" s="1196"/>
      <c r="L6" s="1196"/>
      <c r="M6" s="1197"/>
      <c r="N6" s="1196"/>
      <c r="O6" s="1696"/>
      <c r="P6" s="1696"/>
      <c r="Q6" s="1198"/>
      <c r="R6" s="1199"/>
    </row>
    <row r="7" spans="1:18" s="17" customFormat="1" ht="15.75" customHeight="1">
      <c r="A7" s="1701"/>
      <c r="B7" s="1200" t="s">
        <v>669</v>
      </c>
      <c r="C7" s="1200" t="s">
        <v>558</v>
      </c>
      <c r="D7" s="1200" t="s">
        <v>559</v>
      </c>
      <c r="E7" s="1200" t="s">
        <v>560</v>
      </c>
      <c r="F7" s="1200" t="s">
        <v>561</v>
      </c>
      <c r="G7" s="1200" t="s">
        <v>562</v>
      </c>
      <c r="H7" s="1200" t="s">
        <v>310</v>
      </c>
      <c r="I7" s="1200" t="s">
        <v>669</v>
      </c>
      <c r="J7" s="1200" t="s">
        <v>590</v>
      </c>
      <c r="K7" s="1200" t="s">
        <v>591</v>
      </c>
      <c r="L7" s="1200" t="s">
        <v>592</v>
      </c>
      <c r="M7" s="1201" t="s">
        <v>558</v>
      </c>
      <c r="N7" s="1200" t="s">
        <v>559</v>
      </c>
      <c r="O7" s="1697"/>
      <c r="P7" s="1697"/>
      <c r="Q7" s="1201" t="s">
        <v>593</v>
      </c>
      <c r="R7" s="45" t="s">
        <v>594</v>
      </c>
    </row>
    <row r="8" spans="1:18" s="17" customFormat="1" ht="15.75" customHeight="1">
      <c r="A8" s="40"/>
      <c r="B8" s="356"/>
      <c r="C8" s="357"/>
      <c r="D8" s="357"/>
      <c r="E8" s="357"/>
      <c r="F8" s="357"/>
      <c r="G8" s="357"/>
      <c r="H8" s="357"/>
      <c r="I8" s="357"/>
      <c r="J8" s="357"/>
      <c r="K8" s="357"/>
      <c r="L8" s="357"/>
      <c r="M8" s="357"/>
      <c r="N8" s="357"/>
      <c r="O8" s="357"/>
      <c r="P8" s="357"/>
      <c r="Q8" s="357"/>
      <c r="R8" s="27"/>
    </row>
    <row r="9" spans="1:18" s="17" customFormat="1" ht="16.5" customHeight="1">
      <c r="A9" s="955" t="s">
        <v>343</v>
      </c>
      <c r="B9" s="39">
        <f>SUM(C9:H9)</f>
        <v>613</v>
      </c>
      <c r="C9" s="20">
        <v>481</v>
      </c>
      <c r="D9" s="20">
        <v>32</v>
      </c>
      <c r="E9" s="20">
        <v>29</v>
      </c>
      <c r="F9" s="1188" t="s">
        <v>186</v>
      </c>
      <c r="G9" s="1188" t="s">
        <v>186</v>
      </c>
      <c r="H9" s="20">
        <v>71</v>
      </c>
      <c r="I9" s="20">
        <f>SUM(J9:L9)</f>
        <v>600</v>
      </c>
      <c r="J9" s="20">
        <v>195</v>
      </c>
      <c r="K9" s="20">
        <v>61</v>
      </c>
      <c r="L9" s="20">
        <v>344</v>
      </c>
      <c r="M9" s="20">
        <v>35094</v>
      </c>
      <c r="N9" s="20">
        <v>981</v>
      </c>
      <c r="O9" s="20">
        <v>31</v>
      </c>
      <c r="P9" s="34" t="s">
        <v>186</v>
      </c>
      <c r="Q9" s="20">
        <v>34</v>
      </c>
      <c r="R9" s="30">
        <v>113</v>
      </c>
    </row>
    <row r="10" spans="1:18" s="17" customFormat="1" ht="16.5" customHeight="1">
      <c r="A10" s="40"/>
      <c r="B10" s="39"/>
      <c r="C10" s="20"/>
      <c r="D10" s="20"/>
      <c r="E10" s="20"/>
      <c r="F10" s="20"/>
      <c r="G10" s="42"/>
      <c r="H10" s="20"/>
      <c r="I10" s="20"/>
      <c r="J10" s="20"/>
      <c r="K10" s="20"/>
      <c r="L10" s="20"/>
      <c r="M10" s="20"/>
      <c r="N10" s="20"/>
      <c r="O10" s="20"/>
      <c r="P10" s="20"/>
      <c r="Q10" s="20"/>
      <c r="R10" s="30"/>
    </row>
    <row r="11" spans="1:18" s="140" customFormat="1" ht="16.5" customHeight="1">
      <c r="A11" s="1202">
        <v>62</v>
      </c>
      <c r="B11" s="116">
        <f>SUM(C11:H11)</f>
        <v>685</v>
      </c>
      <c r="C11" s="117">
        <v>428</v>
      </c>
      <c r="D11" s="117">
        <v>85</v>
      </c>
      <c r="E11" s="117">
        <v>35</v>
      </c>
      <c r="F11" s="34" t="s">
        <v>186</v>
      </c>
      <c r="G11" s="34" t="s">
        <v>186</v>
      </c>
      <c r="H11" s="117">
        <v>137</v>
      </c>
      <c r="I11" s="117">
        <f>SUM(J11:L11)</f>
        <v>624</v>
      </c>
      <c r="J11" s="117">
        <v>209</v>
      </c>
      <c r="K11" s="117">
        <v>61</v>
      </c>
      <c r="L11" s="117">
        <v>354</v>
      </c>
      <c r="M11" s="117">
        <v>30845</v>
      </c>
      <c r="N11" s="117">
        <v>7834</v>
      </c>
      <c r="O11" s="117">
        <v>52</v>
      </c>
      <c r="P11" s="34" t="s">
        <v>186</v>
      </c>
      <c r="Q11" s="117">
        <v>23</v>
      </c>
      <c r="R11" s="607">
        <v>98</v>
      </c>
    </row>
    <row r="12" spans="1:18" s="17" customFormat="1" ht="16.5" customHeight="1">
      <c r="A12" s="40"/>
      <c r="B12" s="41"/>
      <c r="C12" s="42"/>
      <c r="D12" s="42"/>
      <c r="E12" s="42"/>
      <c r="F12" s="42"/>
      <c r="G12" s="42"/>
      <c r="H12" s="42"/>
      <c r="I12" s="42"/>
      <c r="J12" s="42"/>
      <c r="K12" s="42"/>
      <c r="L12" s="42"/>
      <c r="M12" s="42"/>
      <c r="N12" s="42"/>
      <c r="O12" s="42"/>
      <c r="P12" s="42"/>
      <c r="Q12" s="42"/>
      <c r="R12" s="1190"/>
    </row>
    <row r="13" spans="1:18" s="17" customFormat="1" ht="16.5" customHeight="1">
      <c r="A13" s="1203" t="s">
        <v>563</v>
      </c>
      <c r="B13" s="39">
        <f aca="true" t="shared" si="0" ref="B13:B18">SUM(C13:H13)</f>
        <v>41</v>
      </c>
      <c r="C13" s="42">
        <v>37</v>
      </c>
      <c r="D13" s="1188" t="s">
        <v>186</v>
      </c>
      <c r="E13" s="42">
        <v>3</v>
      </c>
      <c r="F13" s="1188" t="s">
        <v>186</v>
      </c>
      <c r="G13" s="1188" t="s">
        <v>186</v>
      </c>
      <c r="H13" s="42">
        <v>1</v>
      </c>
      <c r="I13" s="20">
        <f aca="true" t="shared" si="1" ref="I13:I18">SUM(J13:L13)</f>
        <v>57</v>
      </c>
      <c r="J13" s="42">
        <v>13</v>
      </c>
      <c r="K13" s="42">
        <v>7</v>
      </c>
      <c r="L13" s="42">
        <v>37</v>
      </c>
      <c r="M13" s="42">
        <v>2264</v>
      </c>
      <c r="N13" s="1188" t="s">
        <v>186</v>
      </c>
      <c r="O13" s="42">
        <v>3</v>
      </c>
      <c r="P13" s="1188" t="s">
        <v>186</v>
      </c>
      <c r="Q13" s="20">
        <v>3</v>
      </c>
      <c r="R13" s="1190">
        <v>12</v>
      </c>
    </row>
    <row r="14" spans="1:18" s="17" customFormat="1" ht="16.5" customHeight="1">
      <c r="A14" s="1204" t="s">
        <v>564</v>
      </c>
      <c r="B14" s="39">
        <f t="shared" si="0"/>
        <v>43</v>
      </c>
      <c r="C14" s="42">
        <v>33</v>
      </c>
      <c r="D14" s="1188" t="s">
        <v>186</v>
      </c>
      <c r="E14" s="42">
        <v>8</v>
      </c>
      <c r="F14" s="1188" t="s">
        <v>186</v>
      </c>
      <c r="G14" s="1188" t="s">
        <v>186</v>
      </c>
      <c r="H14" s="42">
        <v>2</v>
      </c>
      <c r="I14" s="20">
        <f t="shared" si="1"/>
        <v>42</v>
      </c>
      <c r="J14" s="42">
        <v>12</v>
      </c>
      <c r="K14" s="42">
        <v>2</v>
      </c>
      <c r="L14" s="42">
        <v>28</v>
      </c>
      <c r="M14" s="42">
        <v>1637</v>
      </c>
      <c r="N14" s="1188" t="s">
        <v>186</v>
      </c>
      <c r="O14" s="42">
        <v>18</v>
      </c>
      <c r="P14" s="1188" t="s">
        <v>186</v>
      </c>
      <c r="Q14" s="20">
        <v>1</v>
      </c>
      <c r="R14" s="1190">
        <v>10</v>
      </c>
    </row>
    <row r="15" spans="1:18" s="17" customFormat="1" ht="16.5" customHeight="1">
      <c r="A15" s="1204" t="s">
        <v>565</v>
      </c>
      <c r="B15" s="39">
        <f t="shared" si="0"/>
        <v>62</v>
      </c>
      <c r="C15" s="42">
        <v>50</v>
      </c>
      <c r="D15" s="42">
        <v>3</v>
      </c>
      <c r="E15" s="42">
        <v>2</v>
      </c>
      <c r="F15" s="1188" t="s">
        <v>186</v>
      </c>
      <c r="G15" s="1188" t="s">
        <v>186</v>
      </c>
      <c r="H15" s="42">
        <v>7</v>
      </c>
      <c r="I15" s="20">
        <f t="shared" si="1"/>
        <v>77</v>
      </c>
      <c r="J15" s="42">
        <v>26</v>
      </c>
      <c r="K15" s="42">
        <v>5</v>
      </c>
      <c r="L15" s="42">
        <v>46</v>
      </c>
      <c r="M15" s="42">
        <v>3523</v>
      </c>
      <c r="N15" s="42">
        <v>39</v>
      </c>
      <c r="O15" s="42">
        <v>2</v>
      </c>
      <c r="P15" s="1188" t="s">
        <v>186</v>
      </c>
      <c r="Q15" s="42">
        <v>3</v>
      </c>
      <c r="R15" s="1190">
        <v>11</v>
      </c>
    </row>
    <row r="16" spans="1:18" s="17" customFormat="1" ht="16.5" customHeight="1">
      <c r="A16" s="1204" t="s">
        <v>566</v>
      </c>
      <c r="B16" s="39">
        <f t="shared" si="0"/>
        <v>152</v>
      </c>
      <c r="C16" s="42">
        <v>57</v>
      </c>
      <c r="D16" s="42">
        <v>41</v>
      </c>
      <c r="E16" s="42">
        <v>2</v>
      </c>
      <c r="F16" s="1188" t="s">
        <v>186</v>
      </c>
      <c r="G16" s="1188" t="s">
        <v>186</v>
      </c>
      <c r="H16" s="42">
        <v>52</v>
      </c>
      <c r="I16" s="20">
        <f t="shared" si="1"/>
        <v>78</v>
      </c>
      <c r="J16" s="42">
        <v>23</v>
      </c>
      <c r="K16" s="42">
        <v>9</v>
      </c>
      <c r="L16" s="42">
        <v>46</v>
      </c>
      <c r="M16" s="42">
        <v>3019</v>
      </c>
      <c r="N16" s="42">
        <v>1608</v>
      </c>
      <c r="O16" s="42">
        <v>3</v>
      </c>
      <c r="P16" s="1188" t="s">
        <v>186</v>
      </c>
      <c r="Q16" s="20">
        <v>2</v>
      </c>
      <c r="R16" s="1190">
        <v>10</v>
      </c>
    </row>
    <row r="17" spans="1:18" s="17" customFormat="1" ht="16.5" customHeight="1">
      <c r="A17" s="1204" t="s">
        <v>567</v>
      </c>
      <c r="B17" s="39">
        <f t="shared" si="0"/>
        <v>103</v>
      </c>
      <c r="C17" s="42">
        <v>39</v>
      </c>
      <c r="D17" s="42">
        <v>29</v>
      </c>
      <c r="E17" s="42">
        <v>4</v>
      </c>
      <c r="F17" s="1188" t="s">
        <v>186</v>
      </c>
      <c r="G17" s="1188" t="s">
        <v>186</v>
      </c>
      <c r="H17" s="42">
        <v>31</v>
      </c>
      <c r="I17" s="20">
        <f t="shared" si="1"/>
        <v>83</v>
      </c>
      <c r="J17" s="42">
        <v>43</v>
      </c>
      <c r="K17" s="42">
        <v>11</v>
      </c>
      <c r="L17" s="42">
        <v>29</v>
      </c>
      <c r="M17" s="42">
        <v>4554</v>
      </c>
      <c r="N17" s="42">
        <v>5909</v>
      </c>
      <c r="O17" s="42">
        <v>4</v>
      </c>
      <c r="P17" s="1188" t="s">
        <v>186</v>
      </c>
      <c r="Q17" s="20">
        <v>3</v>
      </c>
      <c r="R17" s="1190">
        <v>9</v>
      </c>
    </row>
    <row r="18" spans="1:18" s="17" customFormat="1" ht="15.75" customHeight="1">
      <c r="A18" s="1204" t="s">
        <v>568</v>
      </c>
      <c r="B18" s="39">
        <f t="shared" si="0"/>
        <v>57</v>
      </c>
      <c r="C18" s="42">
        <v>38</v>
      </c>
      <c r="D18" s="42">
        <v>7</v>
      </c>
      <c r="E18" s="42">
        <v>2</v>
      </c>
      <c r="F18" s="1188" t="s">
        <v>186</v>
      </c>
      <c r="G18" s="1188" t="s">
        <v>186</v>
      </c>
      <c r="H18" s="42">
        <v>10</v>
      </c>
      <c r="I18" s="20">
        <f t="shared" si="1"/>
        <v>60</v>
      </c>
      <c r="J18" s="42">
        <v>21</v>
      </c>
      <c r="K18" s="42">
        <v>5</v>
      </c>
      <c r="L18" s="42">
        <v>34</v>
      </c>
      <c r="M18" s="42">
        <v>2405</v>
      </c>
      <c r="N18" s="42">
        <v>154</v>
      </c>
      <c r="O18" s="42">
        <v>2</v>
      </c>
      <c r="P18" s="1188" t="s">
        <v>186</v>
      </c>
      <c r="Q18" s="42">
        <v>1</v>
      </c>
      <c r="R18" s="1190">
        <v>10</v>
      </c>
    </row>
    <row r="19" spans="1:18" s="17" customFormat="1" ht="15.75" customHeight="1">
      <c r="A19" s="1203"/>
      <c r="B19" s="39"/>
      <c r="C19" s="42"/>
      <c r="D19" s="42"/>
      <c r="E19" s="42"/>
      <c r="F19" s="42"/>
      <c r="G19" s="42"/>
      <c r="H19" s="42"/>
      <c r="I19" s="42"/>
      <c r="J19" s="42"/>
      <c r="K19" s="42"/>
      <c r="L19" s="42"/>
      <c r="M19" s="42"/>
      <c r="N19" s="42"/>
      <c r="O19" s="42"/>
      <c r="P19" s="42"/>
      <c r="Q19" s="20"/>
      <c r="R19" s="1190"/>
    </row>
    <row r="20" spans="1:18" s="17" customFormat="1" ht="15.75" customHeight="1">
      <c r="A20" s="1204" t="s">
        <v>569</v>
      </c>
      <c r="B20" s="39">
        <f>SUM(C20:H20)</f>
        <v>36</v>
      </c>
      <c r="C20" s="42">
        <v>25</v>
      </c>
      <c r="D20" s="42">
        <v>1</v>
      </c>
      <c r="E20" s="42">
        <v>2</v>
      </c>
      <c r="F20" s="1188" t="s">
        <v>186</v>
      </c>
      <c r="G20" s="1188" t="s">
        <v>186</v>
      </c>
      <c r="H20" s="42">
        <v>8</v>
      </c>
      <c r="I20" s="20">
        <f aca="true" t="shared" si="2" ref="I20:I25">SUM(J20:L20)</f>
        <v>27</v>
      </c>
      <c r="J20" s="42">
        <v>5</v>
      </c>
      <c r="K20" s="42">
        <v>1</v>
      </c>
      <c r="L20" s="42">
        <v>21</v>
      </c>
      <c r="M20" s="42">
        <v>374</v>
      </c>
      <c r="N20" s="42">
        <v>16</v>
      </c>
      <c r="O20" s="42">
        <v>2</v>
      </c>
      <c r="P20" s="1188" t="s">
        <v>186</v>
      </c>
      <c r="Q20" s="42">
        <v>0</v>
      </c>
      <c r="R20" s="1190">
        <v>4</v>
      </c>
    </row>
    <row r="21" spans="1:18" s="17" customFormat="1" ht="15.75" customHeight="1">
      <c r="A21" s="1204" t="s">
        <v>570</v>
      </c>
      <c r="B21" s="39">
        <f>SUM(C21:H21)</f>
        <v>26</v>
      </c>
      <c r="C21" s="42">
        <v>20</v>
      </c>
      <c r="D21" s="1188" t="s">
        <v>186</v>
      </c>
      <c r="E21" s="42">
        <v>3</v>
      </c>
      <c r="F21" s="1188" t="s">
        <v>186</v>
      </c>
      <c r="G21" s="1188" t="s">
        <v>186</v>
      </c>
      <c r="H21" s="42">
        <v>3</v>
      </c>
      <c r="I21" s="20">
        <f t="shared" si="2"/>
        <v>21</v>
      </c>
      <c r="J21" s="42">
        <v>2</v>
      </c>
      <c r="K21" s="42">
        <v>1</v>
      </c>
      <c r="L21" s="42">
        <v>18</v>
      </c>
      <c r="M21" s="42">
        <v>580</v>
      </c>
      <c r="N21" s="1188" t="s">
        <v>186</v>
      </c>
      <c r="O21" s="42">
        <v>3</v>
      </c>
      <c r="P21" s="1188" t="s">
        <v>186</v>
      </c>
      <c r="Q21" s="42">
        <v>1</v>
      </c>
      <c r="R21" s="1190">
        <v>1</v>
      </c>
    </row>
    <row r="22" spans="1:18" s="17" customFormat="1" ht="15.75" customHeight="1">
      <c r="A22" s="1204" t="s">
        <v>571</v>
      </c>
      <c r="B22" s="39">
        <f>SUM(C22:H22)</f>
        <v>30</v>
      </c>
      <c r="C22" s="42">
        <v>25</v>
      </c>
      <c r="D22" s="42">
        <v>3</v>
      </c>
      <c r="E22" s="42">
        <v>1</v>
      </c>
      <c r="F22" s="1188" t="s">
        <v>186</v>
      </c>
      <c r="G22" s="1188" t="s">
        <v>186</v>
      </c>
      <c r="H22" s="42">
        <v>1</v>
      </c>
      <c r="I22" s="20">
        <f t="shared" si="2"/>
        <v>38</v>
      </c>
      <c r="J22" s="42">
        <v>11</v>
      </c>
      <c r="K22" s="42">
        <v>3</v>
      </c>
      <c r="L22" s="42">
        <v>24</v>
      </c>
      <c r="M22" s="42">
        <v>1434</v>
      </c>
      <c r="N22" s="42">
        <v>100</v>
      </c>
      <c r="O22" s="42">
        <v>3</v>
      </c>
      <c r="P22" s="1188" t="s">
        <v>186</v>
      </c>
      <c r="Q22" s="1188" t="s">
        <v>186</v>
      </c>
      <c r="R22" s="1190">
        <v>7</v>
      </c>
    </row>
    <row r="23" spans="1:18" s="17" customFormat="1" ht="15.75" customHeight="1">
      <c r="A23" s="1204" t="s">
        <v>572</v>
      </c>
      <c r="B23" s="39">
        <f>SUM(C23:H23)</f>
        <v>37</v>
      </c>
      <c r="C23" s="42">
        <v>30</v>
      </c>
      <c r="D23" s="1188" t="s">
        <v>186</v>
      </c>
      <c r="E23" s="42">
        <v>1</v>
      </c>
      <c r="F23" s="1188" t="s">
        <v>186</v>
      </c>
      <c r="G23" s="1188" t="s">
        <v>186</v>
      </c>
      <c r="H23" s="42">
        <v>6</v>
      </c>
      <c r="I23" s="20">
        <f t="shared" si="2"/>
        <v>37</v>
      </c>
      <c r="J23" s="42">
        <v>13</v>
      </c>
      <c r="K23" s="42">
        <v>5</v>
      </c>
      <c r="L23" s="42">
        <v>19</v>
      </c>
      <c r="M23" s="42">
        <v>2256</v>
      </c>
      <c r="N23" s="1188" t="s">
        <v>186</v>
      </c>
      <c r="O23" s="42">
        <v>1</v>
      </c>
      <c r="P23" s="1188" t="s">
        <v>186</v>
      </c>
      <c r="Q23" s="42">
        <v>3</v>
      </c>
      <c r="R23" s="1190">
        <v>7</v>
      </c>
    </row>
    <row r="24" spans="1:18" s="17" customFormat="1" ht="15.75" customHeight="1">
      <c r="A24" s="1204" t="s">
        <v>573</v>
      </c>
      <c r="B24" s="39">
        <f>SUM(C24:H24)</f>
        <v>43</v>
      </c>
      <c r="C24" s="42">
        <v>30</v>
      </c>
      <c r="D24" s="42">
        <v>1</v>
      </c>
      <c r="E24" s="42">
        <v>5</v>
      </c>
      <c r="F24" s="1188" t="s">
        <v>186</v>
      </c>
      <c r="G24" s="1188" t="s">
        <v>186</v>
      </c>
      <c r="H24" s="42">
        <v>7</v>
      </c>
      <c r="I24" s="20">
        <f t="shared" si="2"/>
        <v>48</v>
      </c>
      <c r="J24" s="42">
        <v>19</v>
      </c>
      <c r="K24" s="42">
        <v>3</v>
      </c>
      <c r="L24" s="42">
        <v>26</v>
      </c>
      <c r="M24" s="42">
        <v>2869</v>
      </c>
      <c r="N24" s="1188" t="s">
        <v>186</v>
      </c>
      <c r="O24" s="42">
        <v>8</v>
      </c>
      <c r="P24" s="1188" t="s">
        <v>186</v>
      </c>
      <c r="Q24" s="20">
        <v>3</v>
      </c>
      <c r="R24" s="1190">
        <v>9</v>
      </c>
    </row>
    <row r="25" spans="1:18" s="17" customFormat="1" ht="15.75" customHeight="1">
      <c r="A25" s="1204" t="s">
        <v>574</v>
      </c>
      <c r="B25" s="39">
        <v>55</v>
      </c>
      <c r="C25" s="42">
        <v>44</v>
      </c>
      <c r="D25" s="1188" t="s">
        <v>186</v>
      </c>
      <c r="E25" s="42">
        <v>2</v>
      </c>
      <c r="F25" s="1188" t="s">
        <v>186</v>
      </c>
      <c r="G25" s="1188" t="s">
        <v>186</v>
      </c>
      <c r="H25" s="42">
        <v>9</v>
      </c>
      <c r="I25" s="20">
        <f t="shared" si="2"/>
        <v>56</v>
      </c>
      <c r="J25" s="42">
        <v>21</v>
      </c>
      <c r="K25" s="42">
        <v>9</v>
      </c>
      <c r="L25" s="42">
        <v>26</v>
      </c>
      <c r="M25" s="42">
        <v>5930</v>
      </c>
      <c r="N25" s="42">
        <v>8</v>
      </c>
      <c r="O25" s="42">
        <v>3</v>
      </c>
      <c r="P25" s="1188" t="s">
        <v>186</v>
      </c>
      <c r="Q25" s="42">
        <v>3</v>
      </c>
      <c r="R25" s="1190">
        <v>8</v>
      </c>
    </row>
    <row r="26" spans="1:72" s="17" customFormat="1" ht="15.75" customHeight="1" thickBot="1">
      <c r="A26" s="139"/>
      <c r="B26" s="1205"/>
      <c r="C26" s="1206"/>
      <c r="D26" s="1206"/>
      <c r="E26" s="1206"/>
      <c r="F26" s="1206"/>
      <c r="G26" s="1206"/>
      <c r="H26" s="1206"/>
      <c r="I26" s="1206"/>
      <c r="J26" s="1206"/>
      <c r="K26" s="1206"/>
      <c r="L26" s="1206"/>
      <c r="M26" s="1206"/>
      <c r="N26" s="1206"/>
      <c r="O26" s="1206"/>
      <c r="P26" s="1206"/>
      <c r="Q26" s="1206"/>
      <c r="R26" s="1207"/>
      <c r="S26" s="48"/>
      <c r="T26" s="42"/>
      <c r="U26" s="42"/>
      <c r="V26" s="20"/>
      <c r="W26" s="20"/>
      <c r="X26" s="20"/>
      <c r="Y26" s="20"/>
      <c r="Z26" s="20"/>
      <c r="AA26" s="20"/>
      <c r="AB26" s="20"/>
      <c r="AC26" s="20"/>
      <c r="AD26" s="42"/>
      <c r="AE26" s="42"/>
      <c r="AF26" s="42"/>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row>
    <row r="27" spans="1:19" s="17" customFormat="1" ht="15.75" customHeight="1" thickTop="1">
      <c r="A27" s="1445" t="s">
        <v>583</v>
      </c>
      <c r="B27" s="1680" t="s">
        <v>595</v>
      </c>
      <c r="C27" s="1680"/>
      <c r="D27" s="1680"/>
      <c r="E27" s="1680"/>
      <c r="F27" s="1706" t="s">
        <v>596</v>
      </c>
      <c r="G27" s="1690" t="s">
        <v>597</v>
      </c>
      <c r="H27" s="1690"/>
      <c r="I27" s="1690"/>
      <c r="J27" s="1690"/>
      <c r="K27" s="1690"/>
      <c r="L27" s="1690"/>
      <c r="M27" s="1690"/>
      <c r="N27" s="1690"/>
      <c r="O27" s="1690"/>
      <c r="P27" s="1690"/>
      <c r="Q27" s="1690"/>
      <c r="R27" s="1690"/>
      <c r="S27" s="1708"/>
    </row>
    <row r="28" spans="1:19" s="17" customFormat="1" ht="15.75" customHeight="1">
      <c r="A28" s="1582"/>
      <c r="B28" s="1709" t="s">
        <v>748</v>
      </c>
      <c r="C28" s="1709" t="s">
        <v>575</v>
      </c>
      <c r="D28" s="1709" t="s">
        <v>576</v>
      </c>
      <c r="E28" s="1709" t="s">
        <v>598</v>
      </c>
      <c r="F28" s="1707"/>
      <c r="G28" s="1604" t="s">
        <v>599</v>
      </c>
      <c r="H28" s="1604"/>
      <c r="I28" s="1711" t="s">
        <v>577</v>
      </c>
      <c r="J28" s="1711"/>
      <c r="K28" s="1711"/>
      <c r="L28" s="1711"/>
      <c r="M28" s="1711"/>
      <c r="N28" s="1711"/>
      <c r="O28" s="1707" t="s">
        <v>600</v>
      </c>
      <c r="P28" s="1707" t="s">
        <v>601</v>
      </c>
      <c r="Q28" s="1707" t="s">
        <v>602</v>
      </c>
      <c r="R28" s="1707" t="s">
        <v>603</v>
      </c>
      <c r="S28" s="1707" t="s">
        <v>604</v>
      </c>
    </row>
    <row r="29" spans="1:19" s="17" customFormat="1" ht="15.75" customHeight="1">
      <c r="A29" s="1583"/>
      <c r="B29" s="1710"/>
      <c r="C29" s="1710"/>
      <c r="D29" s="1710"/>
      <c r="E29" s="1710"/>
      <c r="F29" s="1707"/>
      <c r="G29" s="1604"/>
      <c r="H29" s="1604"/>
      <c r="I29" s="1712" t="s">
        <v>605</v>
      </c>
      <c r="J29" s="1712"/>
      <c r="K29" s="1712" t="s">
        <v>606</v>
      </c>
      <c r="L29" s="1712"/>
      <c r="M29" s="1712" t="s">
        <v>607</v>
      </c>
      <c r="N29" s="1712"/>
      <c r="O29" s="1707"/>
      <c r="P29" s="1707"/>
      <c r="Q29" s="1707"/>
      <c r="R29" s="1707"/>
      <c r="S29" s="1713"/>
    </row>
    <row r="30" spans="1:19" s="17" customFormat="1" ht="15.75" customHeight="1">
      <c r="A30" s="40"/>
      <c r="B30" s="356"/>
      <c r="C30" s="620"/>
      <c r="D30" s="620"/>
      <c r="E30" s="357"/>
      <c r="F30" s="357"/>
      <c r="G30" s="1714"/>
      <c r="H30" s="1714"/>
      <c r="I30" s="1715"/>
      <c r="J30" s="1715"/>
      <c r="K30" s="1715"/>
      <c r="L30" s="1715"/>
      <c r="M30" s="1715"/>
      <c r="N30" s="1715"/>
      <c r="O30" s="357"/>
      <c r="P30" s="357"/>
      <c r="Q30" s="620"/>
      <c r="R30" s="620"/>
      <c r="S30" s="1208"/>
    </row>
    <row r="31" spans="1:19" s="17" customFormat="1" ht="15.75" customHeight="1">
      <c r="A31" s="955" t="s">
        <v>343</v>
      </c>
      <c r="B31" s="41">
        <f>SUM(C31:E31)</f>
        <v>378</v>
      </c>
      <c r="C31" s="42">
        <v>106</v>
      </c>
      <c r="D31" s="42">
        <v>43</v>
      </c>
      <c r="E31" s="42">
        <v>229</v>
      </c>
      <c r="F31" s="42">
        <v>1467</v>
      </c>
      <c r="G31" s="1716">
        <f>SUM(I31,O31:S31)</f>
        <v>2062384</v>
      </c>
      <c r="H31" s="1716"/>
      <c r="I31" s="1717">
        <f>SUM(K31:M31)</f>
        <v>2035407</v>
      </c>
      <c r="J31" s="1717"/>
      <c r="K31" s="1717">
        <v>1155342</v>
      </c>
      <c r="L31" s="1717"/>
      <c r="M31" s="1718">
        <v>880065</v>
      </c>
      <c r="N31" s="1718"/>
      <c r="O31" s="42">
        <v>5307</v>
      </c>
      <c r="P31" s="42">
        <v>15306</v>
      </c>
      <c r="Q31" s="342">
        <v>0</v>
      </c>
      <c r="R31" s="342">
        <v>0</v>
      </c>
      <c r="S31" s="1190">
        <v>6364</v>
      </c>
    </row>
    <row r="32" spans="1:19" s="17" customFormat="1" ht="15.75" customHeight="1">
      <c r="A32" s="40"/>
      <c r="B32" s="41"/>
      <c r="C32" s="42"/>
      <c r="D32" s="42"/>
      <c r="E32" s="42"/>
      <c r="F32" s="42"/>
      <c r="G32" s="1719"/>
      <c r="H32" s="1719"/>
      <c r="I32" s="1717"/>
      <c r="J32" s="1717"/>
      <c r="K32" s="1717"/>
      <c r="L32" s="1717"/>
      <c r="M32" s="1716"/>
      <c r="N32" s="1716"/>
      <c r="O32" s="42"/>
      <c r="P32" s="42"/>
      <c r="Q32" s="42"/>
      <c r="R32" s="42"/>
      <c r="S32" s="1190"/>
    </row>
    <row r="33" spans="1:19" s="140" customFormat="1" ht="15.75" customHeight="1">
      <c r="A33" s="1202">
        <v>62</v>
      </c>
      <c r="B33" s="36">
        <f>SUM(C33:E33)</f>
        <v>391</v>
      </c>
      <c r="C33" s="34">
        <v>109</v>
      </c>
      <c r="D33" s="34">
        <v>41</v>
      </c>
      <c r="E33" s="34">
        <v>241</v>
      </c>
      <c r="F33" s="34">
        <v>1513</v>
      </c>
      <c r="G33" s="1720">
        <f>SUM(G35:H47)</f>
        <v>1913961</v>
      </c>
      <c r="H33" s="1720"/>
      <c r="I33" s="1721">
        <f>SUM(K33:M33)</f>
        <v>1783776</v>
      </c>
      <c r="J33" s="1721"/>
      <c r="K33" s="1721">
        <f>SUM(K35:L47)</f>
        <v>938905</v>
      </c>
      <c r="L33" s="1721"/>
      <c r="M33" s="1721">
        <f>SUM(M35:N47)</f>
        <v>844871</v>
      </c>
      <c r="N33" s="1721"/>
      <c r="O33" s="34">
        <v>77362</v>
      </c>
      <c r="P33" s="34">
        <v>14337</v>
      </c>
      <c r="Q33" s="77">
        <v>0</v>
      </c>
      <c r="R33" s="77">
        <v>0</v>
      </c>
      <c r="S33" s="1106">
        <f>SUM(S35:S47)</f>
        <v>38486</v>
      </c>
    </row>
    <row r="34" spans="1:19" s="17" customFormat="1" ht="15.75" customHeight="1">
      <c r="A34" s="40"/>
      <c r="B34" s="41"/>
      <c r="C34" s="42"/>
      <c r="D34" s="42"/>
      <c r="E34" s="42"/>
      <c r="F34" s="42"/>
      <c r="G34" s="1719"/>
      <c r="H34" s="1719"/>
      <c r="I34" s="1717"/>
      <c r="J34" s="1717"/>
      <c r="K34" s="1717"/>
      <c r="L34" s="1717"/>
      <c r="M34" s="1716"/>
      <c r="N34" s="1716"/>
      <c r="O34" s="42"/>
      <c r="P34" s="42"/>
      <c r="Q34" s="42"/>
      <c r="R34" s="42"/>
      <c r="S34" s="1190"/>
    </row>
    <row r="35" spans="1:19" s="17" customFormat="1" ht="15.75" customHeight="1">
      <c r="A35" s="1203" t="s">
        <v>563</v>
      </c>
      <c r="B35" s="41">
        <f aca="true" t="shared" si="3" ref="B35:B40">SUM(C35:E35)</f>
        <v>46</v>
      </c>
      <c r="C35" s="42">
        <v>9</v>
      </c>
      <c r="D35" s="42">
        <v>5</v>
      </c>
      <c r="E35" s="42">
        <v>32</v>
      </c>
      <c r="F35" s="42">
        <v>175</v>
      </c>
      <c r="G35" s="1716">
        <f aca="true" t="shared" si="4" ref="G35:G40">SUM(I35,O35:S35)</f>
        <v>113026</v>
      </c>
      <c r="H35" s="1716"/>
      <c r="I35" s="1717">
        <f>SUM(K35:N35)</f>
        <v>112402</v>
      </c>
      <c r="J35" s="1717"/>
      <c r="K35" s="1717">
        <v>83990</v>
      </c>
      <c r="L35" s="1717"/>
      <c r="M35" s="1716">
        <v>28412</v>
      </c>
      <c r="N35" s="1716"/>
      <c r="O35" s="342">
        <v>0</v>
      </c>
      <c r="P35" s="42">
        <v>247</v>
      </c>
      <c r="Q35" s="342">
        <v>0</v>
      </c>
      <c r="R35" s="342">
        <v>0</v>
      </c>
      <c r="S35" s="1190">
        <v>377</v>
      </c>
    </row>
    <row r="36" spans="1:19" s="17" customFormat="1" ht="15.75" customHeight="1">
      <c r="A36" s="1204" t="s">
        <v>564</v>
      </c>
      <c r="B36" s="41">
        <f t="shared" si="3"/>
        <v>30</v>
      </c>
      <c r="C36" s="42">
        <v>5</v>
      </c>
      <c r="D36" s="42">
        <v>2</v>
      </c>
      <c r="E36" s="42">
        <v>23</v>
      </c>
      <c r="F36" s="42">
        <v>123</v>
      </c>
      <c r="G36" s="1716">
        <f t="shared" si="4"/>
        <v>74916</v>
      </c>
      <c r="H36" s="1716"/>
      <c r="I36" s="1717">
        <f>SUM(K36:M36)</f>
        <v>68606</v>
      </c>
      <c r="J36" s="1717"/>
      <c r="K36" s="1717">
        <v>34338</v>
      </c>
      <c r="L36" s="1717"/>
      <c r="M36" s="1716">
        <v>34268</v>
      </c>
      <c r="N36" s="1716"/>
      <c r="O36" s="342">
        <v>0</v>
      </c>
      <c r="P36" s="42">
        <v>6144</v>
      </c>
      <c r="Q36" s="342">
        <v>0</v>
      </c>
      <c r="R36" s="342">
        <v>0</v>
      </c>
      <c r="S36" s="1190">
        <v>166</v>
      </c>
    </row>
    <row r="37" spans="1:19" s="17" customFormat="1" ht="15.75" customHeight="1">
      <c r="A37" s="1204" t="s">
        <v>565</v>
      </c>
      <c r="B37" s="41">
        <f t="shared" si="3"/>
        <v>50</v>
      </c>
      <c r="C37" s="42">
        <v>16</v>
      </c>
      <c r="D37" s="42">
        <v>4</v>
      </c>
      <c r="E37" s="42">
        <v>30</v>
      </c>
      <c r="F37" s="42">
        <v>192</v>
      </c>
      <c r="G37" s="1716">
        <f t="shared" si="4"/>
        <v>255144</v>
      </c>
      <c r="H37" s="1716"/>
      <c r="I37" s="1717">
        <f>SUM(K37:M37)</f>
        <v>254761</v>
      </c>
      <c r="J37" s="1717"/>
      <c r="K37" s="1717">
        <v>172572</v>
      </c>
      <c r="L37" s="1717"/>
      <c r="M37" s="1716">
        <v>82189</v>
      </c>
      <c r="N37" s="1716"/>
      <c r="O37" s="42">
        <v>12</v>
      </c>
      <c r="P37" s="42">
        <v>91</v>
      </c>
      <c r="Q37" s="342">
        <v>0</v>
      </c>
      <c r="R37" s="342">
        <v>0</v>
      </c>
      <c r="S37" s="1190">
        <v>280</v>
      </c>
    </row>
    <row r="38" spans="1:19" s="17" customFormat="1" ht="15.75" customHeight="1">
      <c r="A38" s="1204" t="s">
        <v>566</v>
      </c>
      <c r="B38" s="41">
        <f t="shared" si="3"/>
        <v>51</v>
      </c>
      <c r="C38" s="42">
        <v>13</v>
      </c>
      <c r="D38" s="42">
        <v>7</v>
      </c>
      <c r="E38" s="42">
        <v>31</v>
      </c>
      <c r="F38" s="42">
        <v>216</v>
      </c>
      <c r="G38" s="1716">
        <f t="shared" si="4"/>
        <v>151556</v>
      </c>
      <c r="H38" s="1716"/>
      <c r="I38" s="1717">
        <f>SUM(K38:M38)</f>
        <v>145534</v>
      </c>
      <c r="J38" s="1717"/>
      <c r="K38" s="1717">
        <v>97412</v>
      </c>
      <c r="L38" s="1717"/>
      <c r="M38" s="1716">
        <v>48122</v>
      </c>
      <c r="N38" s="1716"/>
      <c r="O38" s="42">
        <v>4222</v>
      </c>
      <c r="P38" s="42">
        <v>1164</v>
      </c>
      <c r="Q38" s="342">
        <v>0</v>
      </c>
      <c r="R38" s="342">
        <v>0</v>
      </c>
      <c r="S38" s="1190">
        <v>636</v>
      </c>
    </row>
    <row r="39" spans="1:19" s="17" customFormat="1" ht="15.75" customHeight="1">
      <c r="A39" s="1204" t="s">
        <v>567</v>
      </c>
      <c r="B39" s="41">
        <f t="shared" si="3"/>
        <v>38</v>
      </c>
      <c r="C39" s="42">
        <v>15</v>
      </c>
      <c r="D39" s="42">
        <v>7</v>
      </c>
      <c r="E39" s="42">
        <v>16</v>
      </c>
      <c r="F39" s="42">
        <v>160</v>
      </c>
      <c r="G39" s="1716">
        <f t="shared" si="4"/>
        <v>360617</v>
      </c>
      <c r="H39" s="1716"/>
      <c r="I39" s="1717">
        <f>SUM(K39:M39)</f>
        <v>277593</v>
      </c>
      <c r="J39" s="1717"/>
      <c r="K39" s="1717">
        <v>147046</v>
      </c>
      <c r="L39" s="1717"/>
      <c r="M39" s="1716">
        <v>130547</v>
      </c>
      <c r="N39" s="1716"/>
      <c r="O39" s="42">
        <v>72873</v>
      </c>
      <c r="P39" s="42">
        <v>614</v>
      </c>
      <c r="Q39" s="342">
        <v>0</v>
      </c>
      <c r="R39" s="342">
        <v>0</v>
      </c>
      <c r="S39" s="1190">
        <v>9537</v>
      </c>
    </row>
    <row r="40" spans="1:19" s="17" customFormat="1" ht="15.75" customHeight="1">
      <c r="A40" s="1204" t="s">
        <v>568</v>
      </c>
      <c r="B40" s="41">
        <f t="shared" si="3"/>
        <v>33</v>
      </c>
      <c r="C40" s="42">
        <v>7</v>
      </c>
      <c r="D40" s="42">
        <v>5</v>
      </c>
      <c r="E40" s="42">
        <v>21</v>
      </c>
      <c r="F40" s="42">
        <v>131</v>
      </c>
      <c r="G40" s="1716">
        <f t="shared" si="4"/>
        <v>89042</v>
      </c>
      <c r="H40" s="1716"/>
      <c r="I40" s="1717">
        <f>SUM(K40:M40)</f>
        <v>77494</v>
      </c>
      <c r="J40" s="1717"/>
      <c r="K40" s="1717">
        <v>49625</v>
      </c>
      <c r="L40" s="1717"/>
      <c r="M40" s="1716">
        <v>27869</v>
      </c>
      <c r="N40" s="1716"/>
      <c r="O40" s="42">
        <v>248</v>
      </c>
      <c r="P40" s="42">
        <v>165</v>
      </c>
      <c r="Q40" s="342">
        <v>0</v>
      </c>
      <c r="R40" s="342">
        <v>0</v>
      </c>
      <c r="S40" s="1190">
        <v>11135</v>
      </c>
    </row>
    <row r="41" spans="1:19" s="17" customFormat="1" ht="15.75" customHeight="1">
      <c r="A41" s="1203"/>
      <c r="B41" s="41"/>
      <c r="C41" s="42"/>
      <c r="D41" s="42"/>
      <c r="E41" s="42"/>
      <c r="F41" s="42"/>
      <c r="G41" s="1716"/>
      <c r="H41" s="1716"/>
      <c r="I41" s="1717"/>
      <c r="J41" s="1717"/>
      <c r="K41" s="1717"/>
      <c r="L41" s="1717"/>
      <c r="M41" s="1716"/>
      <c r="N41" s="1716"/>
      <c r="O41" s="42"/>
      <c r="P41" s="42"/>
      <c r="Q41" s="42"/>
      <c r="R41" s="42"/>
      <c r="S41" s="1190"/>
    </row>
    <row r="42" spans="1:19" s="17" customFormat="1" ht="15.75" customHeight="1">
      <c r="A42" s="1204" t="s">
        <v>569</v>
      </c>
      <c r="B42" s="41">
        <f aca="true" t="shared" si="5" ref="B42:B47">SUM(C42:E42)</f>
        <v>14</v>
      </c>
      <c r="C42" s="342">
        <v>0</v>
      </c>
      <c r="D42" s="42">
        <v>2</v>
      </c>
      <c r="E42" s="42">
        <v>12</v>
      </c>
      <c r="F42" s="42">
        <v>58</v>
      </c>
      <c r="G42" s="1716">
        <f aca="true" t="shared" si="6" ref="G42:G47">SUM(I42,O42:S42)</f>
        <v>29729</v>
      </c>
      <c r="H42" s="1716"/>
      <c r="I42" s="1717">
        <f aca="true" t="shared" si="7" ref="I42:I47">SUM(K42:M42)</f>
        <v>28608</v>
      </c>
      <c r="J42" s="1717"/>
      <c r="K42" s="1717">
        <v>21214</v>
      </c>
      <c r="L42" s="1717"/>
      <c r="M42" s="1716">
        <v>7394</v>
      </c>
      <c r="N42" s="1716"/>
      <c r="O42" s="42">
        <v>7</v>
      </c>
      <c r="P42" s="42">
        <v>963</v>
      </c>
      <c r="Q42" s="342">
        <v>0</v>
      </c>
      <c r="R42" s="342">
        <v>0</v>
      </c>
      <c r="S42" s="1190">
        <v>151</v>
      </c>
    </row>
    <row r="43" spans="1:19" s="17" customFormat="1" ht="15.75" customHeight="1">
      <c r="A43" s="1204" t="s">
        <v>570</v>
      </c>
      <c r="B43" s="41">
        <f t="shared" si="5"/>
        <v>16</v>
      </c>
      <c r="C43" s="42">
        <v>2</v>
      </c>
      <c r="D43" s="42">
        <v>1</v>
      </c>
      <c r="E43" s="42">
        <v>13</v>
      </c>
      <c r="F43" s="42">
        <v>55</v>
      </c>
      <c r="G43" s="1716">
        <f t="shared" si="6"/>
        <v>19167</v>
      </c>
      <c r="H43" s="1716"/>
      <c r="I43" s="1717">
        <f t="shared" si="7"/>
        <v>18379</v>
      </c>
      <c r="J43" s="1717"/>
      <c r="K43" s="1717">
        <v>14944</v>
      </c>
      <c r="L43" s="1717"/>
      <c r="M43" s="1716">
        <v>3435</v>
      </c>
      <c r="N43" s="1716"/>
      <c r="O43" s="342">
        <v>0</v>
      </c>
      <c r="P43" s="42">
        <v>175</v>
      </c>
      <c r="Q43" s="342">
        <v>0</v>
      </c>
      <c r="R43" s="342">
        <v>0</v>
      </c>
      <c r="S43" s="1190">
        <v>613</v>
      </c>
    </row>
    <row r="44" spans="1:19" s="17" customFormat="1" ht="15.75" customHeight="1">
      <c r="A44" s="1204" t="s">
        <v>571</v>
      </c>
      <c r="B44" s="41">
        <f t="shared" si="5"/>
        <v>19</v>
      </c>
      <c r="C44" s="42">
        <v>4</v>
      </c>
      <c r="D44" s="342">
        <v>0</v>
      </c>
      <c r="E44" s="42">
        <v>15</v>
      </c>
      <c r="F44" s="42">
        <v>55</v>
      </c>
      <c r="G44" s="1716">
        <f t="shared" si="6"/>
        <v>278817</v>
      </c>
      <c r="H44" s="1716"/>
      <c r="I44" s="1717">
        <f t="shared" si="7"/>
        <v>264366</v>
      </c>
      <c r="J44" s="1717"/>
      <c r="K44" s="1717">
        <v>44306</v>
      </c>
      <c r="L44" s="1717"/>
      <c r="M44" s="1716">
        <v>220060</v>
      </c>
      <c r="N44" s="1716"/>
      <c r="O44" s="342">
        <v>0</v>
      </c>
      <c r="P44" s="42">
        <v>1612</v>
      </c>
      <c r="Q44" s="342">
        <v>0</v>
      </c>
      <c r="R44" s="342">
        <v>0</v>
      </c>
      <c r="S44" s="1190">
        <v>12839</v>
      </c>
    </row>
    <row r="45" spans="1:19" s="17" customFormat="1" ht="15.75" customHeight="1">
      <c r="A45" s="1204" t="s">
        <v>572</v>
      </c>
      <c r="B45" s="41">
        <f t="shared" si="5"/>
        <v>26</v>
      </c>
      <c r="C45" s="42">
        <v>11</v>
      </c>
      <c r="D45" s="42">
        <v>2</v>
      </c>
      <c r="E45" s="42">
        <v>13</v>
      </c>
      <c r="F45" s="42">
        <v>111</v>
      </c>
      <c r="G45" s="1716">
        <f t="shared" si="6"/>
        <v>124152</v>
      </c>
      <c r="H45" s="1716"/>
      <c r="I45" s="1717">
        <f t="shared" si="7"/>
        <v>122872</v>
      </c>
      <c r="J45" s="1717"/>
      <c r="K45" s="1717">
        <v>79788</v>
      </c>
      <c r="L45" s="1717"/>
      <c r="M45" s="1716">
        <v>43084</v>
      </c>
      <c r="N45" s="1716"/>
      <c r="O45" s="342">
        <v>0</v>
      </c>
      <c r="P45" s="42">
        <v>670</v>
      </c>
      <c r="Q45" s="342">
        <v>0</v>
      </c>
      <c r="R45" s="342">
        <v>0</v>
      </c>
      <c r="S45" s="1190">
        <v>610</v>
      </c>
    </row>
    <row r="46" spans="1:19" s="17" customFormat="1" ht="15.75" customHeight="1">
      <c r="A46" s="1204" t="s">
        <v>573</v>
      </c>
      <c r="B46" s="41">
        <f t="shared" si="5"/>
        <v>26</v>
      </c>
      <c r="C46" s="42">
        <v>9</v>
      </c>
      <c r="D46" s="42">
        <v>1</v>
      </c>
      <c r="E46" s="42">
        <v>16</v>
      </c>
      <c r="F46" s="42">
        <v>92</v>
      </c>
      <c r="G46" s="1716">
        <f t="shared" si="6"/>
        <v>158917</v>
      </c>
      <c r="H46" s="1716"/>
      <c r="I46" s="1717">
        <f t="shared" si="7"/>
        <v>156407</v>
      </c>
      <c r="J46" s="1717"/>
      <c r="K46" s="1717">
        <v>66803</v>
      </c>
      <c r="L46" s="1717"/>
      <c r="M46" s="1716">
        <v>89604</v>
      </c>
      <c r="N46" s="1716"/>
      <c r="O46" s="342">
        <v>0</v>
      </c>
      <c r="P46" s="42">
        <v>2054</v>
      </c>
      <c r="Q46" s="342">
        <v>0</v>
      </c>
      <c r="R46" s="342">
        <v>0</v>
      </c>
      <c r="S46" s="1190">
        <v>456</v>
      </c>
    </row>
    <row r="47" spans="1:19" s="17" customFormat="1" ht="15.75" customHeight="1">
      <c r="A47" s="1204" t="s">
        <v>574</v>
      </c>
      <c r="B47" s="41">
        <f t="shared" si="5"/>
        <v>42</v>
      </c>
      <c r="C47" s="42">
        <v>18</v>
      </c>
      <c r="D47" s="42">
        <v>5</v>
      </c>
      <c r="E47" s="42">
        <v>19</v>
      </c>
      <c r="F47" s="42">
        <v>145</v>
      </c>
      <c r="G47" s="1716">
        <f t="shared" si="6"/>
        <v>258878</v>
      </c>
      <c r="H47" s="1716"/>
      <c r="I47" s="1717">
        <f t="shared" si="7"/>
        <v>256754</v>
      </c>
      <c r="J47" s="1717"/>
      <c r="K47" s="1717">
        <v>126867</v>
      </c>
      <c r="L47" s="1717"/>
      <c r="M47" s="1716">
        <v>129887</v>
      </c>
      <c r="N47" s="1716"/>
      <c r="O47" s="342">
        <v>0</v>
      </c>
      <c r="P47" s="42">
        <v>438</v>
      </c>
      <c r="Q47" s="342">
        <v>0</v>
      </c>
      <c r="R47" s="342">
        <v>0</v>
      </c>
      <c r="S47" s="1190">
        <v>1686</v>
      </c>
    </row>
    <row r="48" spans="1:19" s="17" customFormat="1" ht="15.75" customHeight="1">
      <c r="A48" s="139"/>
      <c r="B48" s="155"/>
      <c r="C48" s="47"/>
      <c r="D48" s="47"/>
      <c r="E48" s="48"/>
      <c r="F48" s="48"/>
      <c r="G48" s="1722"/>
      <c r="H48" s="1722"/>
      <c r="I48" s="1723"/>
      <c r="J48" s="1723"/>
      <c r="K48" s="1723"/>
      <c r="L48" s="1723"/>
      <c r="M48" s="1722"/>
      <c r="N48" s="1722"/>
      <c r="O48" s="48"/>
      <c r="P48" s="48"/>
      <c r="Q48" s="47"/>
      <c r="R48" s="47"/>
      <c r="S48" s="1211"/>
    </row>
    <row r="49" ht="15.75" customHeight="1">
      <c r="A49" s="886" t="s">
        <v>578</v>
      </c>
    </row>
  </sheetData>
  <mergeCells count="105">
    <mergeCell ref="G48:H48"/>
    <mergeCell ref="I48:J48"/>
    <mergeCell ref="K48:L48"/>
    <mergeCell ref="M48:N48"/>
    <mergeCell ref="G47:H47"/>
    <mergeCell ref="I47:J47"/>
    <mergeCell ref="K47:L47"/>
    <mergeCell ref="M47:N47"/>
    <mergeCell ref="G46:H46"/>
    <mergeCell ref="I46:J46"/>
    <mergeCell ref="K46:L46"/>
    <mergeCell ref="M46:N46"/>
    <mergeCell ref="G45:H45"/>
    <mergeCell ref="I45:J45"/>
    <mergeCell ref="K45:L45"/>
    <mergeCell ref="M45:N45"/>
    <mergeCell ref="G44:H44"/>
    <mergeCell ref="I44:J44"/>
    <mergeCell ref="K44:L44"/>
    <mergeCell ref="M44:N44"/>
    <mergeCell ref="G43:H43"/>
    <mergeCell ref="I43:J43"/>
    <mergeCell ref="K43:L43"/>
    <mergeCell ref="M43:N43"/>
    <mergeCell ref="G42:H42"/>
    <mergeCell ref="I42:J42"/>
    <mergeCell ref="K42:L42"/>
    <mergeCell ref="M42:N42"/>
    <mergeCell ref="G41:H41"/>
    <mergeCell ref="I41:J41"/>
    <mergeCell ref="K41:L41"/>
    <mergeCell ref="M41:N41"/>
    <mergeCell ref="G40:H40"/>
    <mergeCell ref="I40:J40"/>
    <mergeCell ref="K40:L40"/>
    <mergeCell ref="M40:N40"/>
    <mergeCell ref="G39:H39"/>
    <mergeCell ref="I39:J39"/>
    <mergeCell ref="K39:L39"/>
    <mergeCell ref="M39:N39"/>
    <mergeCell ref="G38:H38"/>
    <mergeCell ref="I38:J38"/>
    <mergeCell ref="K38:L38"/>
    <mergeCell ref="M38:N38"/>
    <mergeCell ref="G37:H37"/>
    <mergeCell ref="I37:J37"/>
    <mergeCell ref="K37:L37"/>
    <mergeCell ref="M37:N37"/>
    <mergeCell ref="G36:H36"/>
    <mergeCell ref="I36:J36"/>
    <mergeCell ref="K36:L36"/>
    <mergeCell ref="M36:N36"/>
    <mergeCell ref="G35:H35"/>
    <mergeCell ref="I35:J35"/>
    <mergeCell ref="K35:L35"/>
    <mergeCell ref="M35:N35"/>
    <mergeCell ref="G34:H34"/>
    <mergeCell ref="I34:J34"/>
    <mergeCell ref="K34:L34"/>
    <mergeCell ref="M34:N34"/>
    <mergeCell ref="G33:H33"/>
    <mergeCell ref="I33:J33"/>
    <mergeCell ref="K33:L33"/>
    <mergeCell ref="M33:N33"/>
    <mergeCell ref="G32:H32"/>
    <mergeCell ref="I32:J32"/>
    <mergeCell ref="K32:L32"/>
    <mergeCell ref="M32:N32"/>
    <mergeCell ref="G31:H31"/>
    <mergeCell ref="I31:J31"/>
    <mergeCell ref="K31:L31"/>
    <mergeCell ref="M31:N31"/>
    <mergeCell ref="G30:H30"/>
    <mergeCell ref="I30:J30"/>
    <mergeCell ref="K30:L30"/>
    <mergeCell ref="M30:N30"/>
    <mergeCell ref="P28:P29"/>
    <mergeCell ref="Q28:Q29"/>
    <mergeCell ref="R28:R29"/>
    <mergeCell ref="S28:S29"/>
    <mergeCell ref="O28:O29"/>
    <mergeCell ref="I29:J29"/>
    <mergeCell ref="K29:L29"/>
    <mergeCell ref="M29:N29"/>
    <mergeCell ref="A27:A29"/>
    <mergeCell ref="B27:E27"/>
    <mergeCell ref="F27:F29"/>
    <mergeCell ref="G27:S27"/>
    <mergeCell ref="B28:B29"/>
    <mergeCell ref="C28:C29"/>
    <mergeCell ref="D28:D29"/>
    <mergeCell ref="E28:E29"/>
    <mergeCell ref="G28:H29"/>
    <mergeCell ref="I28:N28"/>
    <mergeCell ref="O5:O7"/>
    <mergeCell ref="P5:P7"/>
    <mergeCell ref="Q5:R5"/>
    <mergeCell ref="A5:A7"/>
    <mergeCell ref="B5:H5"/>
    <mergeCell ref="I5:L5"/>
    <mergeCell ref="M5:N5"/>
    <mergeCell ref="AD4:AF4"/>
    <mergeCell ref="AC3:AC4"/>
    <mergeCell ref="O3:O4"/>
    <mergeCell ref="P4:R4"/>
  </mergeCells>
  <printOptions/>
  <pageMargins left="0.75" right="0.75" top="1" bottom="1" header="0.512" footer="0.512"/>
  <pageSetup orientation="portrait" paperSize="9"/>
</worksheet>
</file>

<file path=xl/worksheets/sheet37.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00390625" defaultRowHeight="13.5"/>
  <cols>
    <col min="1" max="1" width="2.625" style="17" customWidth="1"/>
    <col min="2" max="2" width="13.625" style="17" customWidth="1"/>
    <col min="3" max="11" width="9.625" style="17" customWidth="1"/>
    <col min="12" max="16384" width="9.00390625" style="17" customWidth="1"/>
  </cols>
  <sheetData>
    <row r="1" ht="14.25">
      <c r="B1" s="1212" t="s">
        <v>632</v>
      </c>
    </row>
    <row r="2" ht="14.25">
      <c r="B2" s="1212"/>
    </row>
    <row r="3" spans="2:11" ht="12">
      <c r="B3" s="20" t="s">
        <v>628</v>
      </c>
      <c r="C3" s="20"/>
      <c r="D3" s="20"/>
      <c r="E3" s="20"/>
      <c r="F3" s="20"/>
      <c r="G3" s="20"/>
      <c r="H3" s="20"/>
      <c r="I3" s="20"/>
      <c r="J3" s="42"/>
      <c r="K3" s="136"/>
    </row>
    <row r="4" spans="2:11" ht="12.75" thickBot="1">
      <c r="B4" s="20"/>
      <c r="C4" s="20"/>
      <c r="D4" s="20"/>
      <c r="E4" s="20"/>
      <c r="F4" s="20"/>
      <c r="G4" s="20"/>
      <c r="H4" s="20"/>
      <c r="I4" s="20"/>
      <c r="J4" s="42"/>
      <c r="K4" s="136"/>
    </row>
    <row r="5" spans="1:11" ht="12" customHeight="1" thickTop="1">
      <c r="A5" s="30"/>
      <c r="B5" s="1213" t="s">
        <v>609</v>
      </c>
      <c r="C5" s="1214" t="s">
        <v>610</v>
      </c>
      <c r="D5" s="1215"/>
      <c r="E5" s="1215"/>
      <c r="F5" s="1215" t="s">
        <v>611</v>
      </c>
      <c r="G5" s="1215"/>
      <c r="H5" s="1215"/>
      <c r="I5" s="1215" t="s">
        <v>629</v>
      </c>
      <c r="J5" s="1215"/>
      <c r="K5" s="1216"/>
    </row>
    <row r="6" spans="1:11" ht="24" customHeight="1">
      <c r="A6" s="30"/>
      <c r="B6" s="50" t="s">
        <v>612</v>
      </c>
      <c r="C6" s="1217" t="s">
        <v>343</v>
      </c>
      <c r="D6" s="1217">
        <v>62</v>
      </c>
      <c r="E6" s="1200" t="s">
        <v>630</v>
      </c>
      <c r="F6" s="1217" t="s">
        <v>343</v>
      </c>
      <c r="G6" s="1217">
        <v>62</v>
      </c>
      <c r="H6" s="1200" t="s">
        <v>630</v>
      </c>
      <c r="I6" s="1217" t="s">
        <v>343</v>
      </c>
      <c r="J6" s="1217">
        <v>62</v>
      </c>
      <c r="K6" s="1218" t="s">
        <v>630</v>
      </c>
    </row>
    <row r="7" spans="1:11" ht="7.5" customHeight="1">
      <c r="A7" s="30"/>
      <c r="B7" s="30"/>
      <c r="C7" s="356"/>
      <c r="D7" s="357"/>
      <c r="E7" s="357"/>
      <c r="F7" s="357"/>
      <c r="G7" s="357"/>
      <c r="H7" s="357"/>
      <c r="I7" s="357"/>
      <c r="J7" s="357"/>
      <c r="K7" s="27"/>
    </row>
    <row r="8" spans="1:11" s="140" customFormat="1" ht="12" customHeight="1">
      <c r="A8" s="607"/>
      <c r="B8" s="75" t="s">
        <v>669</v>
      </c>
      <c r="C8" s="119">
        <f aca="true" t="shared" si="0" ref="C8:K8">SUM(C10:C13)</f>
        <v>4820</v>
      </c>
      <c r="D8" s="120">
        <f t="shared" si="0"/>
        <v>4629</v>
      </c>
      <c r="E8" s="120">
        <f t="shared" si="0"/>
        <v>-191</v>
      </c>
      <c r="F8" s="120">
        <f t="shared" si="0"/>
        <v>95</v>
      </c>
      <c r="G8" s="120">
        <f t="shared" si="0"/>
        <v>89</v>
      </c>
      <c r="H8" s="120">
        <f t="shared" si="0"/>
        <v>-6</v>
      </c>
      <c r="I8" s="120">
        <f t="shared" si="0"/>
        <v>5670</v>
      </c>
      <c r="J8" s="120">
        <f t="shared" si="0"/>
        <v>5423</v>
      </c>
      <c r="K8" s="1219">
        <f t="shared" si="0"/>
        <v>-247</v>
      </c>
    </row>
    <row r="9" spans="1:11" s="886" customFormat="1" ht="7.5" customHeight="1">
      <c r="A9" s="1064"/>
      <c r="B9" s="610"/>
      <c r="C9" s="1220"/>
      <c r="D9" s="1221"/>
      <c r="E9" s="1221"/>
      <c r="F9" s="1221"/>
      <c r="G9" s="1221"/>
      <c r="H9" s="1221"/>
      <c r="I9" s="1221"/>
      <c r="J9" s="1221"/>
      <c r="K9" s="1222"/>
    </row>
    <row r="10" spans="1:11" s="140" customFormat="1" ht="12" customHeight="1">
      <c r="A10" s="607"/>
      <c r="B10" s="75" t="s">
        <v>678</v>
      </c>
      <c r="C10" s="119">
        <f>SUM(C15+C20+C21+C24)</f>
        <v>1981</v>
      </c>
      <c r="D10" s="120">
        <f>SUM(D15+D20+D21+D24)</f>
        <v>1931</v>
      </c>
      <c r="E10" s="120">
        <f>D10-C10</f>
        <v>-50</v>
      </c>
      <c r="F10" s="120">
        <f>SUM(F15+F20+F21+F24)</f>
        <v>25</v>
      </c>
      <c r="G10" s="120">
        <f>SUM(G15+G20+G21+G24)</f>
        <v>25</v>
      </c>
      <c r="H10" s="120">
        <f>G10-F10</f>
        <v>0</v>
      </c>
      <c r="I10" s="120">
        <f>SUM(I15+I20+I21+I24)</f>
        <v>2302</v>
      </c>
      <c r="J10" s="120">
        <f>SUM(J15+J20+J21+J24)</f>
        <v>2226</v>
      </c>
      <c r="K10" s="1219">
        <f>J10-I10</f>
        <v>-76</v>
      </c>
    </row>
    <row r="11" spans="1:11" s="140" customFormat="1" ht="12" customHeight="1">
      <c r="A11" s="607"/>
      <c r="B11" s="75" t="s">
        <v>613</v>
      </c>
      <c r="C11" s="119">
        <f>SUM(C19+C22+C25)</f>
        <v>701</v>
      </c>
      <c r="D11" s="120">
        <f>SUM(D19+D22+D25)</f>
        <v>615</v>
      </c>
      <c r="E11" s="120">
        <f>D11-C11</f>
        <v>-86</v>
      </c>
      <c r="F11" s="120">
        <f>SUM(F19+F22+F25)</f>
        <v>18</v>
      </c>
      <c r="G11" s="120">
        <f>SUM(G19+G22+G25)</f>
        <v>13</v>
      </c>
      <c r="H11" s="120">
        <f>G11-F11</f>
        <v>-5</v>
      </c>
      <c r="I11" s="120">
        <f>SUM(I19+I22+I25)</f>
        <v>888</v>
      </c>
      <c r="J11" s="120">
        <f>SUM(J19+J22+J25)</f>
        <v>805</v>
      </c>
      <c r="K11" s="1219">
        <f>J11-I11</f>
        <v>-83</v>
      </c>
    </row>
    <row r="12" spans="1:11" s="140" customFormat="1" ht="12" customHeight="1">
      <c r="A12" s="607"/>
      <c r="B12" s="75" t="s">
        <v>682</v>
      </c>
      <c r="C12" s="119">
        <f>SUM(C16+C23+C26+C27)</f>
        <v>880</v>
      </c>
      <c r="D12" s="120">
        <f>SUM(D16+D23+D26+D27)</f>
        <v>855</v>
      </c>
      <c r="E12" s="120">
        <f>D12-C12</f>
        <v>-25</v>
      </c>
      <c r="F12" s="120">
        <f>SUM(F16+F23+F26+F27)</f>
        <v>23</v>
      </c>
      <c r="G12" s="120">
        <f>SUM(G16+G23+G26+G27)</f>
        <v>21</v>
      </c>
      <c r="H12" s="120">
        <f>G12-F12</f>
        <v>-2</v>
      </c>
      <c r="I12" s="120">
        <f>SUM(I16+I23+I26+I27)</f>
        <v>1010</v>
      </c>
      <c r="J12" s="120">
        <f>SUM(J16+J23+J26+J27)</f>
        <v>979</v>
      </c>
      <c r="K12" s="1219">
        <f>J12-I12</f>
        <v>-31</v>
      </c>
    </row>
    <row r="13" spans="1:11" s="140" customFormat="1" ht="12" customHeight="1">
      <c r="A13" s="607"/>
      <c r="B13" s="75" t="s">
        <v>684</v>
      </c>
      <c r="C13" s="119">
        <f>SUM(C17+C18+C28+C29)</f>
        <v>1258</v>
      </c>
      <c r="D13" s="120">
        <f>SUM(D17+D18+D28+D29)</f>
        <v>1228</v>
      </c>
      <c r="E13" s="120">
        <f>D13-C13</f>
        <v>-30</v>
      </c>
      <c r="F13" s="120">
        <f>SUM(F17+F18+F28+F29)</f>
        <v>29</v>
      </c>
      <c r="G13" s="120">
        <f>SUM(G17+G18+G28+G29)</f>
        <v>30</v>
      </c>
      <c r="H13" s="120">
        <f>G13-F13</f>
        <v>1</v>
      </c>
      <c r="I13" s="120">
        <f>SUM(I17+I18+I28+I29)</f>
        <v>1470</v>
      </c>
      <c r="J13" s="120">
        <f>SUM(J17+J18+J28+J29)</f>
        <v>1413</v>
      </c>
      <c r="K13" s="1219">
        <f>J13-I13</f>
        <v>-57</v>
      </c>
    </row>
    <row r="14" spans="1:11" ht="7.5" customHeight="1">
      <c r="A14" s="30"/>
      <c r="B14" s="1104"/>
      <c r="C14" s="1223"/>
      <c r="D14" s="1224"/>
      <c r="E14" s="1224"/>
      <c r="F14" s="1224"/>
      <c r="G14" s="1224"/>
      <c r="H14" s="1224"/>
      <c r="I14" s="1224"/>
      <c r="J14" s="1224"/>
      <c r="K14" s="1225"/>
    </row>
    <row r="15" spans="1:11" ht="12" customHeight="1">
      <c r="A15" s="30"/>
      <c r="B15" s="43" t="s">
        <v>614</v>
      </c>
      <c r="C15" s="1226">
        <v>1363</v>
      </c>
      <c r="D15" s="818">
        <v>1342</v>
      </c>
      <c r="E15" s="818">
        <f aca="true" t="shared" si="1" ref="E15:E29">D15-C15</f>
        <v>-21</v>
      </c>
      <c r="F15" s="818">
        <v>15</v>
      </c>
      <c r="G15" s="818">
        <v>12</v>
      </c>
      <c r="H15" s="818">
        <f aca="true" t="shared" si="2" ref="H15:H29">G15-F15</f>
        <v>-3</v>
      </c>
      <c r="I15" s="818">
        <v>1538</v>
      </c>
      <c r="J15" s="818">
        <v>1500</v>
      </c>
      <c r="K15" s="1227">
        <f aca="true" t="shared" si="3" ref="K15:K29">J15-I15</f>
        <v>-38</v>
      </c>
    </row>
    <row r="16" spans="1:11" ht="12" customHeight="1">
      <c r="A16" s="30"/>
      <c r="B16" s="43" t="s">
        <v>615</v>
      </c>
      <c r="C16" s="1226">
        <v>462</v>
      </c>
      <c r="D16" s="818">
        <v>414</v>
      </c>
      <c r="E16" s="818">
        <f t="shared" si="1"/>
        <v>-48</v>
      </c>
      <c r="F16" s="818">
        <v>5</v>
      </c>
      <c r="G16" s="818">
        <v>6</v>
      </c>
      <c r="H16" s="818">
        <f t="shared" si="2"/>
        <v>1</v>
      </c>
      <c r="I16" s="818">
        <v>525</v>
      </c>
      <c r="J16" s="818">
        <v>465</v>
      </c>
      <c r="K16" s="1227">
        <f t="shared" si="3"/>
        <v>-60</v>
      </c>
    </row>
    <row r="17" spans="1:11" ht="12" customHeight="1">
      <c r="A17" s="30"/>
      <c r="B17" s="43" t="s">
        <v>616</v>
      </c>
      <c r="C17" s="1226">
        <v>581</v>
      </c>
      <c r="D17" s="818">
        <v>549</v>
      </c>
      <c r="E17" s="818">
        <f t="shared" si="1"/>
        <v>-32</v>
      </c>
      <c r="F17" s="818">
        <v>9</v>
      </c>
      <c r="G17" s="818">
        <v>16</v>
      </c>
      <c r="H17" s="818">
        <f t="shared" si="2"/>
        <v>7</v>
      </c>
      <c r="I17" s="818">
        <v>701</v>
      </c>
      <c r="J17" s="818">
        <v>661</v>
      </c>
      <c r="K17" s="1227">
        <f t="shared" si="3"/>
        <v>-40</v>
      </c>
    </row>
    <row r="18" spans="1:11" ht="12" customHeight="1">
      <c r="A18" s="30"/>
      <c r="B18" s="43" t="s">
        <v>617</v>
      </c>
      <c r="C18" s="1226">
        <v>595</v>
      </c>
      <c r="D18" s="818">
        <v>582</v>
      </c>
      <c r="E18" s="818">
        <f t="shared" si="1"/>
        <v>-13</v>
      </c>
      <c r="F18" s="818">
        <v>17</v>
      </c>
      <c r="G18" s="818">
        <v>8</v>
      </c>
      <c r="H18" s="818">
        <f t="shared" si="2"/>
        <v>-9</v>
      </c>
      <c r="I18" s="818">
        <v>668</v>
      </c>
      <c r="J18" s="818">
        <v>622</v>
      </c>
      <c r="K18" s="1227">
        <f t="shared" si="3"/>
        <v>-46</v>
      </c>
    </row>
    <row r="19" spans="1:11" ht="12" customHeight="1">
      <c r="A19" s="30"/>
      <c r="B19" s="43" t="s">
        <v>618</v>
      </c>
      <c r="C19" s="1226">
        <v>358</v>
      </c>
      <c r="D19" s="818">
        <v>268</v>
      </c>
      <c r="E19" s="818">
        <f t="shared" si="1"/>
        <v>-90</v>
      </c>
      <c r="F19" s="818">
        <v>12</v>
      </c>
      <c r="G19" s="818">
        <v>7</v>
      </c>
      <c r="H19" s="818">
        <f t="shared" si="2"/>
        <v>-5</v>
      </c>
      <c r="I19" s="818">
        <v>457</v>
      </c>
      <c r="J19" s="818">
        <v>356</v>
      </c>
      <c r="K19" s="1227">
        <f t="shared" si="3"/>
        <v>-101</v>
      </c>
    </row>
    <row r="20" spans="1:11" ht="12" customHeight="1">
      <c r="A20" s="30"/>
      <c r="B20" s="43" t="s">
        <v>619</v>
      </c>
      <c r="C20" s="1226">
        <v>231</v>
      </c>
      <c r="D20" s="818">
        <v>255</v>
      </c>
      <c r="E20" s="818">
        <f t="shared" si="1"/>
        <v>24</v>
      </c>
      <c r="F20" s="818">
        <v>6</v>
      </c>
      <c r="G20" s="818">
        <v>6</v>
      </c>
      <c r="H20" s="818">
        <f t="shared" si="2"/>
        <v>0</v>
      </c>
      <c r="I20" s="818">
        <v>278</v>
      </c>
      <c r="J20" s="818">
        <v>310</v>
      </c>
      <c r="K20" s="1227">
        <f t="shared" si="3"/>
        <v>32</v>
      </c>
    </row>
    <row r="21" spans="1:11" ht="12" customHeight="1">
      <c r="A21" s="30"/>
      <c r="B21" s="43" t="s">
        <v>620</v>
      </c>
      <c r="C21" s="1226">
        <v>212</v>
      </c>
      <c r="D21" s="818">
        <v>197</v>
      </c>
      <c r="E21" s="818">
        <f t="shared" si="1"/>
        <v>-15</v>
      </c>
      <c r="F21" s="818">
        <v>1</v>
      </c>
      <c r="G21" s="818">
        <v>4</v>
      </c>
      <c r="H21" s="818">
        <f t="shared" si="2"/>
        <v>3</v>
      </c>
      <c r="I21" s="818">
        <v>280</v>
      </c>
      <c r="J21" s="818">
        <v>238</v>
      </c>
      <c r="K21" s="1227">
        <f t="shared" si="3"/>
        <v>-42</v>
      </c>
    </row>
    <row r="22" spans="1:11" ht="12" customHeight="1">
      <c r="A22" s="30"/>
      <c r="B22" s="43" t="s">
        <v>442</v>
      </c>
      <c r="C22" s="1226">
        <v>255</v>
      </c>
      <c r="D22" s="818">
        <v>267</v>
      </c>
      <c r="E22" s="818">
        <f t="shared" si="1"/>
        <v>12</v>
      </c>
      <c r="F22" s="818">
        <v>3</v>
      </c>
      <c r="G22" s="818">
        <v>3</v>
      </c>
      <c r="H22" s="818">
        <f t="shared" si="2"/>
        <v>0</v>
      </c>
      <c r="I22" s="818">
        <v>325</v>
      </c>
      <c r="J22" s="818">
        <v>337</v>
      </c>
      <c r="K22" s="1227">
        <f t="shared" si="3"/>
        <v>12</v>
      </c>
    </row>
    <row r="23" spans="1:11" ht="12" customHeight="1">
      <c r="A23" s="30"/>
      <c r="B23" s="43" t="s">
        <v>621</v>
      </c>
      <c r="C23" s="1226">
        <v>190</v>
      </c>
      <c r="D23" s="818">
        <v>208</v>
      </c>
      <c r="E23" s="818">
        <f t="shared" si="1"/>
        <v>18</v>
      </c>
      <c r="F23" s="818">
        <v>8</v>
      </c>
      <c r="G23" s="818">
        <v>3</v>
      </c>
      <c r="H23" s="818">
        <f t="shared" si="2"/>
        <v>-5</v>
      </c>
      <c r="I23" s="818">
        <v>214</v>
      </c>
      <c r="J23" s="818">
        <v>242</v>
      </c>
      <c r="K23" s="1227">
        <f t="shared" si="3"/>
        <v>28</v>
      </c>
    </row>
    <row r="24" spans="1:11" ht="12" customHeight="1">
      <c r="A24" s="30"/>
      <c r="B24" s="43" t="s">
        <v>622</v>
      </c>
      <c r="C24" s="1226">
        <v>175</v>
      </c>
      <c r="D24" s="818">
        <v>137</v>
      </c>
      <c r="E24" s="818">
        <f t="shared" si="1"/>
        <v>-38</v>
      </c>
      <c r="F24" s="818">
        <v>3</v>
      </c>
      <c r="G24" s="818">
        <v>3</v>
      </c>
      <c r="H24" s="818">
        <f t="shared" si="2"/>
        <v>0</v>
      </c>
      <c r="I24" s="818">
        <v>206</v>
      </c>
      <c r="J24" s="818">
        <v>178</v>
      </c>
      <c r="K24" s="1227">
        <f t="shared" si="3"/>
        <v>-28</v>
      </c>
    </row>
    <row r="25" spans="1:11" ht="12" customHeight="1">
      <c r="A25" s="30"/>
      <c r="B25" s="43" t="s">
        <v>623</v>
      </c>
      <c r="C25" s="1226">
        <v>88</v>
      </c>
      <c r="D25" s="818">
        <v>80</v>
      </c>
      <c r="E25" s="818">
        <f t="shared" si="1"/>
        <v>-8</v>
      </c>
      <c r="F25" s="818">
        <v>3</v>
      </c>
      <c r="G25" s="818">
        <v>3</v>
      </c>
      <c r="H25" s="818">
        <f t="shared" si="2"/>
        <v>0</v>
      </c>
      <c r="I25" s="818">
        <v>106</v>
      </c>
      <c r="J25" s="818">
        <v>112</v>
      </c>
      <c r="K25" s="1227">
        <f t="shared" si="3"/>
        <v>6</v>
      </c>
    </row>
    <row r="26" spans="1:11" ht="12" customHeight="1">
      <c r="A26" s="30"/>
      <c r="B26" s="43" t="s">
        <v>624</v>
      </c>
      <c r="C26" s="1226">
        <v>192</v>
      </c>
      <c r="D26" s="818">
        <v>203</v>
      </c>
      <c r="E26" s="818">
        <f t="shared" si="1"/>
        <v>11</v>
      </c>
      <c r="F26" s="818">
        <v>7</v>
      </c>
      <c r="G26" s="818">
        <v>8</v>
      </c>
      <c r="H26" s="818">
        <f t="shared" si="2"/>
        <v>1</v>
      </c>
      <c r="I26" s="818">
        <v>229</v>
      </c>
      <c r="J26" s="818">
        <v>236</v>
      </c>
      <c r="K26" s="1227">
        <f t="shared" si="3"/>
        <v>7</v>
      </c>
    </row>
    <row r="27" spans="1:11" ht="12" customHeight="1">
      <c r="A27" s="30"/>
      <c r="B27" s="43" t="s">
        <v>625</v>
      </c>
      <c r="C27" s="1226">
        <v>36</v>
      </c>
      <c r="D27" s="818">
        <v>30</v>
      </c>
      <c r="E27" s="818">
        <f t="shared" si="1"/>
        <v>-6</v>
      </c>
      <c r="F27" s="818">
        <v>3</v>
      </c>
      <c r="G27" s="818">
        <v>4</v>
      </c>
      <c r="H27" s="818">
        <f t="shared" si="2"/>
        <v>1</v>
      </c>
      <c r="I27" s="818">
        <v>42</v>
      </c>
      <c r="J27" s="818">
        <v>36</v>
      </c>
      <c r="K27" s="1227">
        <f t="shared" si="3"/>
        <v>-6</v>
      </c>
    </row>
    <row r="28" spans="1:11" ht="11.25" customHeight="1">
      <c r="A28" s="30"/>
      <c r="B28" s="43" t="s">
        <v>626</v>
      </c>
      <c r="C28" s="1226">
        <v>59</v>
      </c>
      <c r="D28" s="818">
        <v>73</v>
      </c>
      <c r="E28" s="818">
        <f t="shared" si="1"/>
        <v>14</v>
      </c>
      <c r="F28" s="1228">
        <v>0</v>
      </c>
      <c r="G28" s="818">
        <v>5</v>
      </c>
      <c r="H28" s="818">
        <f t="shared" si="2"/>
        <v>5</v>
      </c>
      <c r="I28" s="818">
        <v>72</v>
      </c>
      <c r="J28" s="818">
        <v>97</v>
      </c>
      <c r="K28" s="1227">
        <f t="shared" si="3"/>
        <v>25</v>
      </c>
    </row>
    <row r="29" spans="1:11" ht="11.25" customHeight="1">
      <c r="A29" s="30"/>
      <c r="B29" s="139" t="s">
        <v>627</v>
      </c>
      <c r="C29" s="1229">
        <v>23</v>
      </c>
      <c r="D29" s="825">
        <v>24</v>
      </c>
      <c r="E29" s="825">
        <f t="shared" si="1"/>
        <v>1</v>
      </c>
      <c r="F29" s="825">
        <v>3</v>
      </c>
      <c r="G29" s="825">
        <v>1</v>
      </c>
      <c r="H29" s="825">
        <f t="shared" si="2"/>
        <v>-2</v>
      </c>
      <c r="I29" s="825">
        <v>29</v>
      </c>
      <c r="J29" s="825">
        <v>33</v>
      </c>
      <c r="K29" s="1230">
        <f t="shared" si="3"/>
        <v>4</v>
      </c>
    </row>
    <row r="30" ht="12">
      <c r="B30" s="17" t="s">
        <v>631</v>
      </c>
    </row>
  </sheetData>
  <printOptions/>
  <pageMargins left="0.75" right="0.75" top="1" bottom="1" header="0.512" footer="0.512"/>
  <pageSetup orientation="portrait" paperSize="9"/>
  <drawing r:id="rId1"/>
</worksheet>
</file>

<file path=xl/worksheets/sheet38.xml><?xml version="1.0" encoding="utf-8"?>
<worksheet xmlns="http://schemas.openxmlformats.org/spreadsheetml/2006/main" xmlns:r="http://schemas.openxmlformats.org/officeDocument/2006/relationships">
  <dimension ref="A1:F468"/>
  <sheetViews>
    <sheetView workbookViewId="0" topLeftCell="A1">
      <selection activeCell="A1" sqref="A1"/>
    </sheetView>
  </sheetViews>
  <sheetFormatPr defaultColWidth="9.00390625" defaultRowHeight="13.5"/>
  <cols>
    <col min="1" max="1" width="6.75390625" style="2" customWidth="1"/>
    <col min="2" max="2" width="6.875" style="2" customWidth="1"/>
    <col min="3" max="3" width="94.625" style="2" customWidth="1"/>
    <col min="4" max="4" width="9.625" style="2" customWidth="1"/>
    <col min="5" max="6" width="10.25390625" style="2" customWidth="1"/>
    <col min="7" max="9" width="9.00390625" style="2" customWidth="1"/>
    <col min="10" max="10" width="15.625" style="2" customWidth="1"/>
    <col min="11" max="16384" width="9.00390625" style="2" customWidth="1"/>
  </cols>
  <sheetData>
    <row r="1" spans="1:6" ht="12" customHeight="1">
      <c r="A1" s="1" t="s">
        <v>1490</v>
      </c>
      <c r="B1" s="1"/>
      <c r="C1" s="1"/>
      <c r="D1" s="1"/>
      <c r="E1" s="1"/>
      <c r="F1" s="1"/>
    </row>
    <row r="2" spans="1:6" ht="12" customHeight="1">
      <c r="A2" s="1"/>
      <c r="B2" s="1"/>
      <c r="C2" s="1"/>
      <c r="D2" s="1"/>
      <c r="E2" s="1"/>
      <c r="F2" s="1"/>
    </row>
    <row r="3" spans="2:6" ht="12" customHeight="1">
      <c r="B3" s="1" t="s">
        <v>1216</v>
      </c>
      <c r="C3" s="1"/>
      <c r="E3" s="1"/>
      <c r="F3" s="1"/>
    </row>
    <row r="4" spans="2:6" ht="12" customHeight="1">
      <c r="B4" s="3" t="s">
        <v>1219</v>
      </c>
      <c r="C4" s="1" t="s">
        <v>1223</v>
      </c>
      <c r="E4" s="1"/>
      <c r="F4" s="1"/>
    </row>
    <row r="5" spans="2:3" ht="26.25" customHeight="1">
      <c r="B5" s="3" t="s">
        <v>1220</v>
      </c>
      <c r="C5" s="5" t="s">
        <v>1491</v>
      </c>
    </row>
    <row r="6" spans="2:6" ht="12" customHeight="1">
      <c r="B6" s="3" t="s">
        <v>1224</v>
      </c>
      <c r="C6" s="5" t="s">
        <v>1342</v>
      </c>
      <c r="E6" s="1"/>
      <c r="F6" s="1"/>
    </row>
    <row r="7" spans="2:6" ht="12" customHeight="1">
      <c r="B7" s="3"/>
      <c r="C7" s="5" t="s">
        <v>1237</v>
      </c>
      <c r="E7" s="1"/>
      <c r="F7" s="1"/>
    </row>
    <row r="8" spans="2:6" ht="12" customHeight="1">
      <c r="B8" s="3"/>
      <c r="C8" s="5" t="s">
        <v>1238</v>
      </c>
      <c r="E8" s="1"/>
      <c r="F8" s="1"/>
    </row>
    <row r="9" spans="2:6" ht="12" customHeight="1">
      <c r="B9" s="3"/>
      <c r="C9" s="5" t="s">
        <v>1239</v>
      </c>
      <c r="E9" s="1"/>
      <c r="F9" s="1"/>
    </row>
    <row r="10" spans="2:6" ht="12" customHeight="1">
      <c r="B10" s="3"/>
      <c r="C10" s="5" t="s">
        <v>1240</v>
      </c>
      <c r="E10" s="1"/>
      <c r="F10" s="1"/>
    </row>
    <row r="11" spans="2:6" ht="12" customHeight="1">
      <c r="B11" s="3"/>
      <c r="C11" s="5" t="s">
        <v>1241</v>
      </c>
      <c r="E11" s="1"/>
      <c r="F11" s="1"/>
    </row>
    <row r="12" spans="2:6" ht="12" customHeight="1">
      <c r="B12" s="3" t="s">
        <v>1225</v>
      </c>
      <c r="C12" s="4" t="s">
        <v>1492</v>
      </c>
      <c r="E12" s="1"/>
      <c r="F12" s="1"/>
    </row>
    <row r="13" spans="2:3" ht="12" customHeight="1">
      <c r="B13" s="3" t="s">
        <v>1226</v>
      </c>
      <c r="C13" s="5" t="s">
        <v>1493</v>
      </c>
    </row>
    <row r="14" spans="2:3" ht="12" customHeight="1">
      <c r="B14" s="3"/>
      <c r="C14" s="5" t="s">
        <v>1281</v>
      </c>
    </row>
    <row r="15" spans="2:3" ht="12" customHeight="1">
      <c r="B15" s="3"/>
      <c r="C15" s="5" t="s">
        <v>1280</v>
      </c>
    </row>
    <row r="16" spans="2:3" ht="24.75" customHeight="1">
      <c r="B16" s="3" t="s">
        <v>1283</v>
      </c>
      <c r="C16" s="5" t="s">
        <v>1282</v>
      </c>
    </row>
    <row r="17" spans="2:3" ht="24" customHeight="1">
      <c r="B17" s="3" t="s">
        <v>1227</v>
      </c>
      <c r="C17" s="5" t="s">
        <v>1284</v>
      </c>
    </row>
    <row r="18" spans="2:3" ht="12" customHeight="1">
      <c r="B18" s="1"/>
      <c r="C18" s="5"/>
    </row>
    <row r="19" spans="2:6" ht="12" customHeight="1">
      <c r="B19" s="1"/>
      <c r="C19" s="1" t="s">
        <v>1494</v>
      </c>
      <c r="F19" s="1"/>
    </row>
    <row r="20" spans="2:6" ht="12">
      <c r="B20" s="1"/>
      <c r="C20" s="1" t="s">
        <v>1343</v>
      </c>
      <c r="E20" s="1"/>
      <c r="F20" s="1"/>
    </row>
    <row r="21" spans="1:6" ht="12">
      <c r="A21" s="1"/>
      <c r="B21" s="1"/>
      <c r="C21" s="1"/>
      <c r="D21" s="1"/>
      <c r="E21" s="1"/>
      <c r="F21" s="1"/>
    </row>
    <row r="22" spans="1:4" ht="12">
      <c r="A22" s="1"/>
      <c r="B22" s="1"/>
      <c r="C22" s="1"/>
      <c r="D22" s="1"/>
    </row>
    <row r="23" spans="2:4" ht="12">
      <c r="B23" s="1" t="s">
        <v>1217</v>
      </c>
      <c r="C23" s="1"/>
      <c r="D23" s="1"/>
    </row>
    <row r="24" ht="12">
      <c r="B24" s="2" t="s">
        <v>1286</v>
      </c>
    </row>
    <row r="25" spans="2:3" ht="12">
      <c r="B25" s="2">
        <v>1</v>
      </c>
      <c r="C25" s="6" t="s">
        <v>1218</v>
      </c>
    </row>
    <row r="26" spans="2:3" ht="12">
      <c r="B26" s="2">
        <v>2</v>
      </c>
      <c r="C26" s="6" t="s">
        <v>1496</v>
      </c>
    </row>
    <row r="27" spans="2:3" ht="12">
      <c r="B27" s="2">
        <v>3</v>
      </c>
      <c r="C27" s="6" t="s">
        <v>1497</v>
      </c>
    </row>
    <row r="28" spans="2:3" ht="12">
      <c r="B28" s="2">
        <v>4</v>
      </c>
      <c r="C28" s="6" t="s">
        <v>1495</v>
      </c>
    </row>
    <row r="29" spans="2:3" ht="12">
      <c r="B29" s="2">
        <v>5</v>
      </c>
      <c r="C29" s="6" t="s">
        <v>1498</v>
      </c>
    </row>
    <row r="30" spans="2:3" ht="12">
      <c r="B30" s="2">
        <v>6</v>
      </c>
      <c r="C30" s="6" t="s">
        <v>1344</v>
      </c>
    </row>
    <row r="31" spans="2:3" ht="12">
      <c r="B31" s="2">
        <v>7</v>
      </c>
      <c r="C31" s="6" t="s">
        <v>1345</v>
      </c>
    </row>
    <row r="32" spans="2:3" ht="12">
      <c r="B32" s="2">
        <v>8</v>
      </c>
      <c r="C32" s="6" t="s">
        <v>1353</v>
      </c>
    </row>
    <row r="33" spans="2:3" ht="12">
      <c r="B33" s="2">
        <v>9</v>
      </c>
      <c r="C33" s="6" t="s">
        <v>1346</v>
      </c>
    </row>
    <row r="34" spans="2:3" ht="12">
      <c r="B34" s="2">
        <v>10</v>
      </c>
      <c r="C34" s="2" t="s">
        <v>1347</v>
      </c>
    </row>
    <row r="35" spans="2:3" ht="12">
      <c r="B35" s="2">
        <v>11</v>
      </c>
      <c r="C35" s="2" t="s">
        <v>1499</v>
      </c>
    </row>
    <row r="36" spans="2:3" ht="12">
      <c r="B36" s="2">
        <v>12</v>
      </c>
      <c r="C36" s="2" t="s">
        <v>1348</v>
      </c>
    </row>
    <row r="37" ht="12">
      <c r="C37" s="2" t="s">
        <v>1349</v>
      </c>
    </row>
    <row r="38" ht="12">
      <c r="C38" s="6" t="s">
        <v>1350</v>
      </c>
    </row>
    <row r="39" ht="12">
      <c r="C39" s="6" t="s">
        <v>1351</v>
      </c>
    </row>
    <row r="40" spans="2:3" ht="12">
      <c r="B40" s="2">
        <v>13</v>
      </c>
      <c r="C40" s="6" t="s">
        <v>1352</v>
      </c>
    </row>
    <row r="41" ht="12">
      <c r="C41" s="6"/>
    </row>
    <row r="42" ht="12">
      <c r="B42" s="2" t="s">
        <v>1228</v>
      </c>
    </row>
    <row r="43" spans="2:3" ht="12">
      <c r="B43" s="2">
        <v>1</v>
      </c>
      <c r="C43" s="6" t="s">
        <v>1500</v>
      </c>
    </row>
    <row r="44" spans="2:3" ht="12">
      <c r="B44" s="11">
        <v>2</v>
      </c>
      <c r="C44" s="12" t="s">
        <v>1503</v>
      </c>
    </row>
    <row r="45" spans="2:3" ht="12">
      <c r="B45" s="2">
        <v>3</v>
      </c>
      <c r="C45" s="6" t="s">
        <v>1504</v>
      </c>
    </row>
    <row r="46" spans="2:3" ht="12">
      <c r="B46" s="2">
        <v>4</v>
      </c>
      <c r="C46" s="2" t="s">
        <v>1501</v>
      </c>
    </row>
    <row r="47" spans="2:3" ht="12">
      <c r="B47" s="11">
        <v>5</v>
      </c>
      <c r="C47" s="11" t="s">
        <v>1502</v>
      </c>
    </row>
    <row r="48" spans="2:3" ht="12">
      <c r="B48" s="2">
        <v>6</v>
      </c>
      <c r="C48" s="2" t="s">
        <v>1505</v>
      </c>
    </row>
    <row r="49" ht="12">
      <c r="C49" s="2" t="s">
        <v>1340</v>
      </c>
    </row>
    <row r="50" ht="12">
      <c r="C50" s="2" t="s">
        <v>1341</v>
      </c>
    </row>
    <row r="51" spans="2:3" ht="12">
      <c r="B51" s="2">
        <v>7</v>
      </c>
      <c r="C51" s="2" t="s">
        <v>1506</v>
      </c>
    </row>
    <row r="52" spans="2:3" ht="12">
      <c r="B52" s="2">
        <v>8</v>
      </c>
      <c r="C52" s="2" t="s">
        <v>1269</v>
      </c>
    </row>
    <row r="53" spans="2:3" ht="12">
      <c r="B53" s="2">
        <v>9</v>
      </c>
      <c r="C53" s="2" t="s">
        <v>1270</v>
      </c>
    </row>
    <row r="54" spans="2:3" ht="12">
      <c r="B54" s="2">
        <v>10</v>
      </c>
      <c r="C54" s="2" t="s">
        <v>1271</v>
      </c>
    </row>
    <row r="55" spans="2:3" ht="12">
      <c r="B55" s="2">
        <v>11</v>
      </c>
      <c r="C55" s="2" t="s">
        <v>1272</v>
      </c>
    </row>
    <row r="56" spans="2:3" ht="12">
      <c r="B56" s="2">
        <v>12</v>
      </c>
      <c r="C56" s="2" t="s">
        <v>1507</v>
      </c>
    </row>
    <row r="57" spans="2:3" ht="12">
      <c r="B57" s="2">
        <v>13</v>
      </c>
      <c r="C57" s="2" t="s">
        <v>1511</v>
      </c>
    </row>
    <row r="58" spans="2:3" ht="12">
      <c r="B58" s="2">
        <v>14</v>
      </c>
      <c r="C58" s="2" t="s">
        <v>1508</v>
      </c>
    </row>
    <row r="59" spans="2:3" ht="12">
      <c r="B59" s="2">
        <v>15</v>
      </c>
      <c r="C59" s="2" t="s">
        <v>1512</v>
      </c>
    </row>
    <row r="60" spans="2:3" ht="12">
      <c r="B60" s="2">
        <v>16</v>
      </c>
      <c r="C60" s="2" t="s">
        <v>1509</v>
      </c>
    </row>
    <row r="61" spans="2:3" ht="12">
      <c r="B61" s="2">
        <v>17</v>
      </c>
      <c r="C61" s="2" t="s">
        <v>1513</v>
      </c>
    </row>
    <row r="62" spans="2:3" ht="12">
      <c r="B62" s="2">
        <v>18</v>
      </c>
      <c r="C62" s="2" t="s">
        <v>1514</v>
      </c>
    </row>
    <row r="63" spans="2:3" ht="12">
      <c r="B63" s="2">
        <v>19</v>
      </c>
      <c r="C63" s="7" t="s">
        <v>1510</v>
      </c>
    </row>
    <row r="64" spans="2:3" ht="12">
      <c r="B64" s="11">
        <v>20</v>
      </c>
      <c r="C64" s="11" t="s">
        <v>1515</v>
      </c>
    </row>
    <row r="65" spans="2:3" ht="12">
      <c r="B65" s="2">
        <v>21</v>
      </c>
      <c r="C65" s="2" t="s">
        <v>1273</v>
      </c>
    </row>
    <row r="67" ht="12">
      <c r="B67" s="2" t="s">
        <v>1229</v>
      </c>
    </row>
    <row r="68" spans="2:3" ht="12">
      <c r="B68" s="11">
        <v>1</v>
      </c>
      <c r="C68" s="11" t="s">
        <v>1274</v>
      </c>
    </row>
    <row r="69" spans="2:3" ht="12">
      <c r="B69" s="2">
        <v>2</v>
      </c>
      <c r="C69" s="2" t="s">
        <v>1275</v>
      </c>
    </row>
    <row r="70" spans="2:3" ht="12">
      <c r="B70" s="2">
        <v>3</v>
      </c>
      <c r="C70" s="2" t="s">
        <v>1276</v>
      </c>
    </row>
    <row r="71" spans="2:3" ht="12">
      <c r="B71" s="2">
        <v>4</v>
      </c>
      <c r="C71" s="2" t="s">
        <v>1277</v>
      </c>
    </row>
    <row r="72" spans="2:3" ht="12">
      <c r="B72" s="2">
        <v>5</v>
      </c>
      <c r="C72" s="2" t="s">
        <v>1278</v>
      </c>
    </row>
    <row r="74" ht="12">
      <c r="B74" s="2" t="s">
        <v>1230</v>
      </c>
    </row>
    <row r="75" spans="2:3" ht="12">
      <c r="B75" s="11">
        <v>1</v>
      </c>
      <c r="C75" s="11" t="s">
        <v>1516</v>
      </c>
    </row>
    <row r="76" spans="2:3" ht="12">
      <c r="B76" s="11">
        <v>2</v>
      </c>
      <c r="C76" s="13" t="s">
        <v>1517</v>
      </c>
    </row>
    <row r="77" spans="2:3" ht="12">
      <c r="B77" s="2">
        <v>3</v>
      </c>
      <c r="C77" s="8" t="s">
        <v>1518</v>
      </c>
    </row>
    <row r="78" spans="2:3" ht="12">
      <c r="B78" s="2">
        <v>4</v>
      </c>
      <c r="C78" s="8" t="s">
        <v>1519</v>
      </c>
    </row>
    <row r="79" spans="2:3" ht="12">
      <c r="B79" s="2">
        <v>5</v>
      </c>
      <c r="C79" s="8" t="s">
        <v>1520</v>
      </c>
    </row>
    <row r="80" spans="2:3" ht="12">
      <c r="B80" s="2">
        <v>6</v>
      </c>
      <c r="C80" s="8" t="s">
        <v>1521</v>
      </c>
    </row>
    <row r="81" spans="2:3" ht="12">
      <c r="B81" s="2">
        <v>7</v>
      </c>
      <c r="C81" s="2" t="s">
        <v>1279</v>
      </c>
    </row>
    <row r="82" ht="12">
      <c r="C82" s="2" t="s">
        <v>1567</v>
      </c>
    </row>
    <row r="83" ht="12">
      <c r="C83" s="2" t="s">
        <v>1568</v>
      </c>
    </row>
    <row r="84" spans="2:3" ht="12">
      <c r="B84" s="2">
        <v>8</v>
      </c>
      <c r="C84" s="2" t="s">
        <v>1522</v>
      </c>
    </row>
    <row r="85" spans="2:3" ht="12">
      <c r="B85" s="2">
        <v>9</v>
      </c>
      <c r="C85" s="2" t="s">
        <v>1523</v>
      </c>
    </row>
    <row r="86" spans="2:3" ht="12">
      <c r="B86" s="11">
        <v>10</v>
      </c>
      <c r="C86" s="11" t="s">
        <v>1524</v>
      </c>
    </row>
    <row r="87" spans="2:3" ht="12">
      <c r="B87" s="2">
        <v>11</v>
      </c>
      <c r="C87" s="2" t="s">
        <v>1525</v>
      </c>
    </row>
    <row r="88" ht="12">
      <c r="C88" s="2" t="s">
        <v>1569</v>
      </c>
    </row>
    <row r="89" ht="12">
      <c r="C89" s="2" t="s">
        <v>1570</v>
      </c>
    </row>
    <row r="90" ht="12">
      <c r="C90" s="2" t="s">
        <v>1526</v>
      </c>
    </row>
    <row r="91" spans="2:3" ht="12">
      <c r="B91" s="2">
        <v>12</v>
      </c>
      <c r="C91" s="2" t="s">
        <v>1527</v>
      </c>
    </row>
    <row r="92" spans="2:3" ht="12">
      <c r="B92" s="2">
        <v>13</v>
      </c>
      <c r="C92" s="2" t="s">
        <v>1528</v>
      </c>
    </row>
    <row r="93" spans="2:3" ht="12">
      <c r="B93" s="2">
        <v>14</v>
      </c>
      <c r="C93" s="8" t="s">
        <v>1529</v>
      </c>
    </row>
    <row r="94" spans="2:3" ht="12">
      <c r="B94" s="2">
        <v>15</v>
      </c>
      <c r="C94" s="2" t="s">
        <v>1530</v>
      </c>
    </row>
    <row r="95" spans="2:3" ht="12">
      <c r="B95" s="2">
        <v>16</v>
      </c>
      <c r="C95" s="8" t="s">
        <v>1531</v>
      </c>
    </row>
    <row r="96" spans="2:3" ht="12">
      <c r="B96" s="2">
        <v>17</v>
      </c>
      <c r="C96" s="2" t="s">
        <v>1532</v>
      </c>
    </row>
    <row r="97" spans="2:3" ht="12">
      <c r="B97" s="2">
        <v>18</v>
      </c>
      <c r="C97" s="2" t="s">
        <v>646</v>
      </c>
    </row>
    <row r="98" spans="2:3" ht="12">
      <c r="B98" s="2">
        <v>19</v>
      </c>
      <c r="C98" s="2" t="s">
        <v>1566</v>
      </c>
    </row>
    <row r="99" spans="2:3" ht="12">
      <c r="B99" s="11">
        <v>20</v>
      </c>
      <c r="C99" s="11" t="s">
        <v>1488</v>
      </c>
    </row>
    <row r="100" spans="2:3" ht="12">
      <c r="B100" s="2">
        <v>21</v>
      </c>
      <c r="C100" s="2" t="s">
        <v>1489</v>
      </c>
    </row>
    <row r="101" spans="2:3" ht="12">
      <c r="B101" s="2">
        <v>22</v>
      </c>
      <c r="C101" s="2" t="s">
        <v>1533</v>
      </c>
    </row>
    <row r="102" spans="2:3" ht="12">
      <c r="B102" s="2">
        <v>23</v>
      </c>
      <c r="C102" s="2" t="s">
        <v>1565</v>
      </c>
    </row>
    <row r="103" spans="2:3" ht="12">
      <c r="B103" s="2">
        <v>24</v>
      </c>
      <c r="C103" s="2" t="s">
        <v>1534</v>
      </c>
    </row>
    <row r="104" spans="2:3" ht="12">
      <c r="B104" s="2">
        <v>25</v>
      </c>
      <c r="C104" s="2" t="s">
        <v>1535</v>
      </c>
    </row>
    <row r="105" ht="12">
      <c r="C105" s="8"/>
    </row>
    <row r="106" ht="12">
      <c r="B106" s="2" t="s">
        <v>1231</v>
      </c>
    </row>
    <row r="107" spans="2:3" ht="12">
      <c r="B107" s="11">
        <v>1</v>
      </c>
      <c r="C107" s="12" t="s">
        <v>1242</v>
      </c>
    </row>
    <row r="108" spans="2:3" ht="12">
      <c r="B108" s="2">
        <v>2</v>
      </c>
      <c r="C108" s="6" t="s">
        <v>1536</v>
      </c>
    </row>
    <row r="109" spans="2:3" ht="11.25" customHeight="1">
      <c r="B109" s="2">
        <v>3</v>
      </c>
      <c r="C109" s="6" t="s">
        <v>1537</v>
      </c>
    </row>
    <row r="110" spans="2:3" ht="12">
      <c r="B110" s="2">
        <v>4</v>
      </c>
      <c r="C110" s="6" t="s">
        <v>1538</v>
      </c>
    </row>
    <row r="111" ht="12">
      <c r="C111" s="6" t="s">
        <v>1571</v>
      </c>
    </row>
    <row r="112" ht="12">
      <c r="C112" s="6" t="s">
        <v>1572</v>
      </c>
    </row>
    <row r="113" ht="12">
      <c r="C113" s="6" t="s">
        <v>1573</v>
      </c>
    </row>
    <row r="114" spans="2:3" ht="12">
      <c r="B114" s="2">
        <v>5</v>
      </c>
      <c r="C114" s="6" t="s">
        <v>1539</v>
      </c>
    </row>
    <row r="115" ht="12">
      <c r="C115" s="6" t="s">
        <v>1574</v>
      </c>
    </row>
    <row r="116" ht="12">
      <c r="C116" s="6" t="s">
        <v>1486</v>
      </c>
    </row>
    <row r="117" ht="12">
      <c r="C117" s="6" t="s">
        <v>1575</v>
      </c>
    </row>
    <row r="118" ht="12">
      <c r="C118" s="6" t="s">
        <v>1576</v>
      </c>
    </row>
    <row r="119" spans="2:3" ht="12">
      <c r="B119" s="2">
        <v>6</v>
      </c>
      <c r="C119" s="6" t="s">
        <v>1540</v>
      </c>
    </row>
    <row r="120" spans="2:3" ht="12">
      <c r="B120" s="2">
        <v>7</v>
      </c>
      <c r="C120" s="6" t="s">
        <v>1541</v>
      </c>
    </row>
    <row r="121" spans="2:3" ht="12">
      <c r="B121" s="2">
        <v>8</v>
      </c>
      <c r="C121" s="6" t="s">
        <v>1243</v>
      </c>
    </row>
    <row r="122" spans="2:3" ht="12">
      <c r="B122" s="2">
        <v>9</v>
      </c>
      <c r="C122" s="6" t="s">
        <v>1542</v>
      </c>
    </row>
    <row r="123" ht="12">
      <c r="C123" s="6"/>
    </row>
    <row r="124" ht="12">
      <c r="B124" s="2" t="s">
        <v>1232</v>
      </c>
    </row>
    <row r="125" spans="2:3" ht="12">
      <c r="B125" s="11">
        <v>1</v>
      </c>
      <c r="C125" s="14" t="s">
        <v>1543</v>
      </c>
    </row>
    <row r="126" spans="2:3" ht="12" customHeight="1">
      <c r="B126" s="2">
        <v>2</v>
      </c>
      <c r="C126" s="7" t="s">
        <v>1544</v>
      </c>
    </row>
    <row r="127" spans="2:3" ht="12">
      <c r="B127" s="2">
        <v>3</v>
      </c>
      <c r="C127" s="2" t="s">
        <v>1545</v>
      </c>
    </row>
    <row r="128" spans="2:3" ht="12">
      <c r="B128" s="2">
        <v>4</v>
      </c>
      <c r="C128" s="2" t="s">
        <v>1548</v>
      </c>
    </row>
    <row r="129" spans="2:3" ht="12">
      <c r="B129" s="11">
        <v>5</v>
      </c>
      <c r="C129" s="11" t="s">
        <v>1549</v>
      </c>
    </row>
    <row r="130" spans="2:3" ht="12">
      <c r="B130" s="2">
        <v>6</v>
      </c>
      <c r="C130" s="2" t="s">
        <v>1546</v>
      </c>
    </row>
    <row r="131" spans="2:3" ht="12">
      <c r="B131" s="2">
        <v>7</v>
      </c>
      <c r="C131" s="2" t="s">
        <v>1547</v>
      </c>
    </row>
    <row r="132" spans="2:3" ht="12">
      <c r="B132" s="2">
        <v>8</v>
      </c>
      <c r="C132" s="6" t="s">
        <v>1550</v>
      </c>
    </row>
    <row r="133" spans="2:3" ht="12">
      <c r="B133" s="2">
        <v>9</v>
      </c>
      <c r="C133" s="6" t="s">
        <v>1551</v>
      </c>
    </row>
    <row r="134" ht="12">
      <c r="C134" s="6"/>
    </row>
    <row r="135" ht="12">
      <c r="B135" s="2" t="s">
        <v>1215</v>
      </c>
    </row>
    <row r="136" spans="2:3" ht="12">
      <c r="B136" s="2">
        <v>1</v>
      </c>
      <c r="C136" s="2" t="s">
        <v>1552</v>
      </c>
    </row>
    <row r="137" spans="2:3" ht="12">
      <c r="B137" s="2">
        <v>2</v>
      </c>
      <c r="C137" s="2" t="s">
        <v>1553</v>
      </c>
    </row>
    <row r="138" spans="2:3" ht="12">
      <c r="B138" s="2">
        <v>3</v>
      </c>
      <c r="C138" s="2" t="s">
        <v>1554</v>
      </c>
    </row>
    <row r="139" spans="2:3" ht="12">
      <c r="B139" s="2">
        <v>4</v>
      </c>
      <c r="C139" s="2" t="s">
        <v>1555</v>
      </c>
    </row>
    <row r="140" spans="2:3" ht="24" customHeight="1">
      <c r="B140" s="11">
        <v>5</v>
      </c>
      <c r="C140" s="14" t="s">
        <v>1556</v>
      </c>
    </row>
    <row r="141" spans="2:3" ht="12" customHeight="1">
      <c r="B141" s="2">
        <v>6</v>
      </c>
      <c r="C141" s="7" t="s">
        <v>1557</v>
      </c>
    </row>
    <row r="142" spans="2:3" ht="24">
      <c r="B142" s="11">
        <v>7</v>
      </c>
      <c r="C142" s="15" t="s">
        <v>1558</v>
      </c>
    </row>
    <row r="143" spans="2:3" ht="24" customHeight="1">
      <c r="B143" s="2">
        <v>8</v>
      </c>
      <c r="C143" s="9" t="s">
        <v>1559</v>
      </c>
    </row>
    <row r="144" spans="2:3" ht="24" customHeight="1">
      <c r="B144" s="2">
        <v>9</v>
      </c>
      <c r="C144" s="9" t="s">
        <v>1560</v>
      </c>
    </row>
    <row r="145" spans="2:3" ht="12">
      <c r="B145" s="2">
        <v>10</v>
      </c>
      <c r="C145" s="2" t="s">
        <v>1561</v>
      </c>
    </row>
    <row r="146" ht="12">
      <c r="C146" s="2" t="s">
        <v>1211</v>
      </c>
    </row>
    <row r="147" ht="12">
      <c r="C147" s="2" t="s">
        <v>1212</v>
      </c>
    </row>
    <row r="148" spans="2:3" ht="12">
      <c r="B148" s="2">
        <v>11</v>
      </c>
      <c r="C148" s="2" t="s">
        <v>1562</v>
      </c>
    </row>
    <row r="150" ht="12">
      <c r="B150" s="2" t="s">
        <v>1233</v>
      </c>
    </row>
    <row r="151" spans="2:3" ht="12">
      <c r="B151" s="2">
        <v>1</v>
      </c>
      <c r="C151" s="2" t="s">
        <v>1563</v>
      </c>
    </row>
    <row r="152" ht="12">
      <c r="C152" s="2" t="s">
        <v>1586</v>
      </c>
    </row>
    <row r="153" ht="12">
      <c r="C153" s="2" t="s">
        <v>1587</v>
      </c>
    </row>
    <row r="154" ht="12">
      <c r="C154" s="2" t="s">
        <v>1588</v>
      </c>
    </row>
    <row r="155" spans="2:3" ht="12">
      <c r="B155" s="2">
        <v>2</v>
      </c>
      <c r="C155" s="2" t="s">
        <v>1564</v>
      </c>
    </row>
    <row r="156" spans="2:3" ht="12" customHeight="1">
      <c r="B156" s="2">
        <v>3</v>
      </c>
      <c r="C156" s="7" t="s">
        <v>1244</v>
      </c>
    </row>
    <row r="157" spans="2:3" ht="12">
      <c r="B157" s="2">
        <v>4</v>
      </c>
      <c r="C157" s="2" t="s">
        <v>1245</v>
      </c>
    </row>
    <row r="158" spans="2:3" ht="12">
      <c r="B158" s="2">
        <v>5</v>
      </c>
      <c r="C158" s="2" t="s">
        <v>1246</v>
      </c>
    </row>
    <row r="159" spans="2:3" ht="12">
      <c r="B159" s="2">
        <v>6</v>
      </c>
      <c r="C159" s="2" t="s">
        <v>1247</v>
      </c>
    </row>
    <row r="160" spans="2:3" ht="12">
      <c r="B160" s="2">
        <v>7</v>
      </c>
      <c r="C160" s="2" t="s">
        <v>1248</v>
      </c>
    </row>
    <row r="161" spans="2:3" ht="12">
      <c r="B161" s="2">
        <v>8</v>
      </c>
      <c r="C161" s="2" t="s">
        <v>1249</v>
      </c>
    </row>
    <row r="162" spans="2:3" ht="24" customHeight="1">
      <c r="B162" s="2">
        <v>9</v>
      </c>
      <c r="C162" s="7" t="s">
        <v>1250</v>
      </c>
    </row>
    <row r="163" spans="2:3" ht="12">
      <c r="B163" s="2">
        <v>10</v>
      </c>
      <c r="C163" s="2" t="s">
        <v>1355</v>
      </c>
    </row>
    <row r="164" spans="2:3" ht="12" customHeight="1">
      <c r="B164" s="2">
        <v>11</v>
      </c>
      <c r="C164" s="7" t="s">
        <v>1356</v>
      </c>
    </row>
    <row r="165" spans="2:3" ht="12">
      <c r="B165" s="2">
        <v>12</v>
      </c>
      <c r="C165" s="2" t="s">
        <v>1357</v>
      </c>
    </row>
    <row r="166" spans="2:3" ht="12" customHeight="1">
      <c r="B166" s="2">
        <v>13</v>
      </c>
      <c r="C166" s="7" t="s">
        <v>1358</v>
      </c>
    </row>
    <row r="167" ht="12" customHeight="1">
      <c r="C167" s="7" t="s">
        <v>1589</v>
      </c>
    </row>
    <row r="168" ht="12" customHeight="1">
      <c r="C168" s="7" t="s">
        <v>1590</v>
      </c>
    </row>
    <row r="169" spans="2:3" ht="12">
      <c r="B169" s="2">
        <v>14</v>
      </c>
      <c r="C169" s="2" t="s">
        <v>1222</v>
      </c>
    </row>
    <row r="170" spans="2:3" ht="12">
      <c r="B170" s="2">
        <v>15</v>
      </c>
      <c r="C170" s="2" t="s">
        <v>1234</v>
      </c>
    </row>
    <row r="171" ht="12">
      <c r="C171" s="2" t="s">
        <v>1591</v>
      </c>
    </row>
    <row r="172" ht="12">
      <c r="C172" s="2" t="s">
        <v>1251</v>
      </c>
    </row>
    <row r="173" ht="12">
      <c r="C173" s="2" t="s">
        <v>1592</v>
      </c>
    </row>
    <row r="174" spans="2:3" ht="12">
      <c r="B174" s="11">
        <v>16</v>
      </c>
      <c r="C174" s="11" t="s">
        <v>1578</v>
      </c>
    </row>
    <row r="175" spans="2:3" ht="12">
      <c r="B175" s="2">
        <v>17</v>
      </c>
      <c r="C175" s="2" t="s">
        <v>1359</v>
      </c>
    </row>
    <row r="177" ht="12">
      <c r="B177" s="2" t="s">
        <v>1596</v>
      </c>
    </row>
    <row r="178" spans="2:3" ht="12">
      <c r="B178" s="2">
        <v>1</v>
      </c>
      <c r="C178" s="2" t="s">
        <v>1360</v>
      </c>
    </row>
    <row r="179" spans="2:3" ht="12">
      <c r="B179" s="2">
        <v>2</v>
      </c>
      <c r="C179" s="2" t="s">
        <v>1364</v>
      </c>
    </row>
    <row r="180" spans="2:3" ht="12">
      <c r="B180" s="11">
        <v>3</v>
      </c>
      <c r="C180" s="11" t="s">
        <v>1365</v>
      </c>
    </row>
    <row r="181" spans="2:3" ht="12">
      <c r="B181" s="2">
        <v>4</v>
      </c>
      <c r="C181" s="2" t="s">
        <v>1361</v>
      </c>
    </row>
    <row r="182" spans="2:3" ht="12">
      <c r="B182" s="2">
        <v>5</v>
      </c>
      <c r="C182" s="2" t="s">
        <v>1366</v>
      </c>
    </row>
    <row r="183" spans="2:3" ht="12">
      <c r="B183" s="2">
        <v>6</v>
      </c>
      <c r="C183" s="2" t="s">
        <v>1362</v>
      </c>
    </row>
    <row r="184" spans="2:3" ht="12">
      <c r="B184" s="2">
        <v>7</v>
      </c>
      <c r="C184" s="2" t="s">
        <v>1363</v>
      </c>
    </row>
    <row r="185" spans="2:3" ht="12">
      <c r="B185" s="2">
        <v>8</v>
      </c>
      <c r="C185" s="2" t="s">
        <v>1367</v>
      </c>
    </row>
    <row r="186" spans="2:3" ht="12">
      <c r="B186" s="11">
        <v>9</v>
      </c>
      <c r="C186" s="11" t="s">
        <v>1368</v>
      </c>
    </row>
    <row r="187" spans="2:3" ht="12">
      <c r="B187" s="11"/>
      <c r="C187" s="11" t="s">
        <v>1593</v>
      </c>
    </row>
    <row r="188" ht="12">
      <c r="C188" s="2" t="s">
        <v>1594</v>
      </c>
    </row>
    <row r="189" spans="2:3" ht="12">
      <c r="B189" s="2">
        <v>10</v>
      </c>
      <c r="C189" s="2" t="s">
        <v>1369</v>
      </c>
    </row>
    <row r="191" ht="12">
      <c r="B191" s="2" t="s">
        <v>1595</v>
      </c>
    </row>
    <row r="192" spans="2:3" ht="12">
      <c r="B192" s="2">
        <v>1</v>
      </c>
      <c r="C192" s="2" t="s">
        <v>1370</v>
      </c>
    </row>
    <row r="193" ht="12">
      <c r="C193" s="2" t="s">
        <v>1597</v>
      </c>
    </row>
    <row r="194" ht="12">
      <c r="C194" s="2" t="s">
        <v>1598</v>
      </c>
    </row>
    <row r="195" spans="2:3" ht="12">
      <c r="B195" s="2">
        <v>2</v>
      </c>
      <c r="C195" s="2" t="s">
        <v>1376</v>
      </c>
    </row>
    <row r="196" ht="12">
      <c r="C196" s="2" t="s">
        <v>1597</v>
      </c>
    </row>
    <row r="197" ht="12">
      <c r="C197" s="2" t="s">
        <v>1598</v>
      </c>
    </row>
    <row r="198" spans="2:3" ht="12">
      <c r="B198" s="2">
        <v>3</v>
      </c>
      <c r="C198" s="2" t="s">
        <v>1377</v>
      </c>
    </row>
    <row r="199" spans="2:3" ht="12">
      <c r="B199" s="2">
        <v>4</v>
      </c>
      <c r="C199" s="2" t="s">
        <v>1378</v>
      </c>
    </row>
    <row r="200" ht="12">
      <c r="C200" s="2" t="s">
        <v>1599</v>
      </c>
    </row>
    <row r="201" ht="12">
      <c r="C201" s="2" t="s">
        <v>1600</v>
      </c>
    </row>
    <row r="202" ht="12">
      <c r="C202" s="2" t="s">
        <v>1601</v>
      </c>
    </row>
    <row r="203" ht="12">
      <c r="C203" s="2" t="s">
        <v>1602</v>
      </c>
    </row>
    <row r="204" spans="2:3" ht="12">
      <c r="B204" s="11">
        <v>5</v>
      </c>
      <c r="C204" s="11" t="s">
        <v>1487</v>
      </c>
    </row>
    <row r="205" spans="2:3" ht="12">
      <c r="B205" s="11"/>
      <c r="C205" s="11" t="s">
        <v>1379</v>
      </c>
    </row>
    <row r="206" ht="12">
      <c r="C206" s="2" t="s">
        <v>1371</v>
      </c>
    </row>
    <row r="207" spans="2:3" ht="12">
      <c r="B207" s="2">
        <v>6</v>
      </c>
      <c r="C207" s="2" t="s">
        <v>1380</v>
      </c>
    </row>
    <row r="208" spans="2:3" ht="12">
      <c r="B208" s="2">
        <v>7</v>
      </c>
      <c r="C208" s="2" t="s">
        <v>1372</v>
      </c>
    </row>
    <row r="209" spans="2:3" ht="12">
      <c r="B209" s="2">
        <v>8</v>
      </c>
      <c r="C209" s="2" t="s">
        <v>1373</v>
      </c>
    </row>
    <row r="210" spans="2:3" ht="12">
      <c r="B210" s="2">
        <v>9</v>
      </c>
      <c r="C210" s="2" t="s">
        <v>1374</v>
      </c>
    </row>
    <row r="211" spans="2:3" ht="12">
      <c r="B211" s="2">
        <v>10</v>
      </c>
      <c r="C211" s="2" t="s">
        <v>1375</v>
      </c>
    </row>
    <row r="212" spans="2:3" ht="12">
      <c r="B212" s="2">
        <v>11</v>
      </c>
      <c r="C212" s="2" t="s">
        <v>1381</v>
      </c>
    </row>
    <row r="214" ht="12">
      <c r="B214" s="2" t="s">
        <v>1603</v>
      </c>
    </row>
    <row r="215" spans="2:3" ht="12">
      <c r="B215" s="11">
        <v>1</v>
      </c>
      <c r="C215" s="11" t="s">
        <v>1253</v>
      </c>
    </row>
    <row r="216" spans="2:3" ht="12">
      <c r="B216" s="2">
        <v>2</v>
      </c>
      <c r="C216" s="2" t="s">
        <v>1254</v>
      </c>
    </row>
    <row r="217" spans="2:3" ht="24" customHeight="1">
      <c r="B217" s="2">
        <v>3</v>
      </c>
      <c r="C217" s="7" t="s">
        <v>1255</v>
      </c>
    </row>
    <row r="218" spans="2:3" ht="12">
      <c r="B218" s="2">
        <v>4</v>
      </c>
      <c r="C218" s="2" t="s">
        <v>1252</v>
      </c>
    </row>
    <row r="219" spans="2:3" ht="12">
      <c r="B219" s="11">
        <v>5</v>
      </c>
      <c r="C219" s="11" t="s">
        <v>1382</v>
      </c>
    </row>
    <row r="220" spans="2:3" ht="12">
      <c r="B220" s="2">
        <v>6</v>
      </c>
      <c r="C220" s="2" t="s">
        <v>1383</v>
      </c>
    </row>
    <row r="222" ht="12">
      <c r="B222" s="2" t="s">
        <v>1235</v>
      </c>
    </row>
    <row r="223" spans="2:3" ht="12">
      <c r="B223" s="11">
        <v>1</v>
      </c>
      <c r="C223" s="11" t="s">
        <v>1205</v>
      </c>
    </row>
    <row r="224" spans="2:3" ht="12">
      <c r="B224" s="2">
        <v>2</v>
      </c>
      <c r="C224" s="2" t="s">
        <v>1384</v>
      </c>
    </row>
    <row r="225" spans="2:3" ht="12">
      <c r="B225" s="2">
        <v>3</v>
      </c>
      <c r="C225" s="2" t="s">
        <v>1385</v>
      </c>
    </row>
    <row r="226" spans="2:3" ht="12">
      <c r="B226" s="2">
        <v>4</v>
      </c>
      <c r="C226" s="2" t="s">
        <v>1386</v>
      </c>
    </row>
    <row r="227" spans="2:3" ht="12">
      <c r="B227" s="2">
        <v>5</v>
      </c>
      <c r="C227" s="2" t="s">
        <v>1387</v>
      </c>
    </row>
    <row r="228" spans="2:3" ht="12">
      <c r="B228" s="2">
        <v>6</v>
      </c>
      <c r="C228" s="2" t="s">
        <v>1388</v>
      </c>
    </row>
    <row r="229" spans="2:3" ht="12">
      <c r="B229" s="2">
        <v>7</v>
      </c>
      <c r="C229" s="2" t="s">
        <v>1389</v>
      </c>
    </row>
    <row r="230" spans="2:3" ht="12">
      <c r="B230" s="2">
        <v>8</v>
      </c>
      <c r="C230" s="2" t="s">
        <v>1390</v>
      </c>
    </row>
    <row r="231" spans="2:3" ht="12">
      <c r="B231" s="2">
        <v>9</v>
      </c>
      <c r="C231" s="2" t="s">
        <v>1391</v>
      </c>
    </row>
    <row r="232" spans="2:3" ht="12">
      <c r="B232" s="2">
        <v>10</v>
      </c>
      <c r="C232" s="2" t="s">
        <v>1392</v>
      </c>
    </row>
    <row r="233" spans="2:3" ht="12">
      <c r="B233" s="2">
        <v>11</v>
      </c>
      <c r="C233" s="2" t="s">
        <v>1393</v>
      </c>
    </row>
    <row r="234" spans="2:3" ht="12">
      <c r="B234" s="2">
        <v>12</v>
      </c>
      <c r="C234" s="2" t="s">
        <v>1394</v>
      </c>
    </row>
    <row r="235" spans="2:3" ht="12">
      <c r="B235" s="11">
        <v>13</v>
      </c>
      <c r="C235" s="11" t="s">
        <v>1395</v>
      </c>
    </row>
    <row r="236" spans="2:3" ht="12">
      <c r="B236" s="11">
        <v>14</v>
      </c>
      <c r="C236" s="11" t="s">
        <v>1396</v>
      </c>
    </row>
    <row r="237" spans="2:3" ht="12">
      <c r="B237" s="2">
        <v>15</v>
      </c>
      <c r="C237" s="2" t="s">
        <v>1397</v>
      </c>
    </row>
    <row r="238" spans="2:3" ht="12">
      <c r="B238" s="2">
        <v>16</v>
      </c>
      <c r="C238" s="2" t="s">
        <v>1398</v>
      </c>
    </row>
    <row r="239" spans="2:3" ht="12">
      <c r="B239" s="2">
        <v>17</v>
      </c>
      <c r="C239" s="2" t="s">
        <v>1354</v>
      </c>
    </row>
    <row r="240" spans="2:3" ht="12">
      <c r="B240" s="2">
        <v>18</v>
      </c>
      <c r="C240" s="2" t="s">
        <v>1206</v>
      </c>
    </row>
    <row r="241" ht="12">
      <c r="C241" s="2" t="s">
        <v>1405</v>
      </c>
    </row>
    <row r="242" ht="12">
      <c r="C242" s="2" t="s">
        <v>1399</v>
      </c>
    </row>
    <row r="243" ht="12">
      <c r="C243" s="2" t="s">
        <v>1400</v>
      </c>
    </row>
    <row r="244" ht="12">
      <c r="C244" s="2" t="s">
        <v>1401</v>
      </c>
    </row>
    <row r="245" ht="12">
      <c r="C245" s="2" t="s">
        <v>1402</v>
      </c>
    </row>
    <row r="246" ht="12">
      <c r="C246" s="2" t="s">
        <v>1403</v>
      </c>
    </row>
    <row r="247" ht="12">
      <c r="C247" s="2" t="s">
        <v>1404</v>
      </c>
    </row>
    <row r="248" spans="2:3" ht="12">
      <c r="B248" s="2">
        <v>19</v>
      </c>
      <c r="C248" s="2" t="s">
        <v>1406</v>
      </c>
    </row>
    <row r="250" ht="12">
      <c r="B250" s="2" t="s">
        <v>1213</v>
      </c>
    </row>
    <row r="251" spans="2:3" ht="12">
      <c r="B251" s="11">
        <v>1</v>
      </c>
      <c r="C251" s="11" t="s">
        <v>1410</v>
      </c>
    </row>
    <row r="252" spans="2:3" ht="12">
      <c r="B252" s="11"/>
      <c r="C252" s="11" t="s">
        <v>1207</v>
      </c>
    </row>
    <row r="253" ht="12">
      <c r="C253" s="2" t="s">
        <v>1208</v>
      </c>
    </row>
    <row r="254" spans="2:3" ht="12">
      <c r="B254" s="11">
        <v>2</v>
      </c>
      <c r="C254" s="11" t="s">
        <v>1411</v>
      </c>
    </row>
    <row r="255" spans="2:3" ht="12">
      <c r="B255" s="2">
        <v>3</v>
      </c>
      <c r="C255" s="2" t="s">
        <v>1412</v>
      </c>
    </row>
    <row r="256" spans="2:3" ht="12">
      <c r="B256" s="2">
        <v>4</v>
      </c>
      <c r="C256" s="2" t="s">
        <v>1413</v>
      </c>
    </row>
    <row r="257" spans="2:3" ht="12">
      <c r="B257" s="2">
        <v>5</v>
      </c>
      <c r="C257" s="2" t="s">
        <v>1414</v>
      </c>
    </row>
    <row r="258" spans="2:3" ht="12">
      <c r="B258" s="2">
        <v>6</v>
      </c>
      <c r="C258" s="2" t="s">
        <v>1407</v>
      </c>
    </row>
    <row r="259" spans="2:3" ht="12">
      <c r="B259" s="2">
        <v>7</v>
      </c>
      <c r="C259" s="2" t="s">
        <v>1408</v>
      </c>
    </row>
    <row r="260" spans="2:3" ht="12">
      <c r="B260" s="2">
        <v>8</v>
      </c>
      <c r="C260" s="2" t="s">
        <v>1409</v>
      </c>
    </row>
    <row r="262" ht="12">
      <c r="B262" s="2" t="s">
        <v>635</v>
      </c>
    </row>
    <row r="263" spans="2:3" ht="12">
      <c r="B263" s="2">
        <v>1</v>
      </c>
      <c r="C263" s="2" t="s">
        <v>1415</v>
      </c>
    </row>
    <row r="264" ht="12">
      <c r="C264" s="2" t="s">
        <v>655</v>
      </c>
    </row>
    <row r="265" ht="12">
      <c r="C265" s="2" t="s">
        <v>656</v>
      </c>
    </row>
    <row r="266" ht="12">
      <c r="C266" s="2" t="s">
        <v>1416</v>
      </c>
    </row>
    <row r="267" ht="12">
      <c r="C267" s="2" t="s">
        <v>647</v>
      </c>
    </row>
    <row r="268" ht="12">
      <c r="C268" s="2" t="s">
        <v>1417</v>
      </c>
    </row>
    <row r="269" ht="12">
      <c r="C269" s="2" t="s">
        <v>649</v>
      </c>
    </row>
    <row r="270" ht="12">
      <c r="C270" s="2" t="s">
        <v>650</v>
      </c>
    </row>
    <row r="271" ht="12">
      <c r="C271" s="2" t="s">
        <v>648</v>
      </c>
    </row>
    <row r="272" spans="2:3" ht="12">
      <c r="B272" s="2">
        <v>2</v>
      </c>
      <c r="C272" s="2" t="s">
        <v>1418</v>
      </c>
    </row>
    <row r="273" ht="12">
      <c r="C273" s="2" t="s">
        <v>1285</v>
      </c>
    </row>
    <row r="274" ht="12">
      <c r="C274" s="2" t="s">
        <v>1419</v>
      </c>
    </row>
    <row r="275" spans="2:3" ht="12">
      <c r="B275" s="2">
        <v>3</v>
      </c>
      <c r="C275" s="2" t="s">
        <v>1256</v>
      </c>
    </row>
    <row r="276" ht="12">
      <c r="C276" s="2" t="s">
        <v>1257</v>
      </c>
    </row>
    <row r="277" spans="2:3" ht="12">
      <c r="B277" s="2">
        <v>4</v>
      </c>
      <c r="C277" s="2" t="s">
        <v>1421</v>
      </c>
    </row>
    <row r="278" ht="12">
      <c r="C278" s="2" t="s">
        <v>1569</v>
      </c>
    </row>
    <row r="279" ht="12">
      <c r="C279" s="2" t="s">
        <v>657</v>
      </c>
    </row>
    <row r="280" spans="2:3" ht="12">
      <c r="B280" s="2">
        <v>5</v>
      </c>
      <c r="C280" s="2" t="s">
        <v>1422</v>
      </c>
    </row>
    <row r="281" ht="12">
      <c r="C281" s="2" t="s">
        <v>1569</v>
      </c>
    </row>
    <row r="282" ht="12">
      <c r="C282" s="2" t="s">
        <v>657</v>
      </c>
    </row>
    <row r="283" spans="2:3" ht="12">
      <c r="B283" s="2">
        <v>6</v>
      </c>
      <c r="C283" s="2" t="s">
        <v>1420</v>
      </c>
    </row>
    <row r="284" spans="2:3" ht="12">
      <c r="B284" s="2">
        <v>7</v>
      </c>
      <c r="C284" s="2" t="s">
        <v>1423</v>
      </c>
    </row>
    <row r="285" spans="2:3" ht="12">
      <c r="B285" s="2">
        <v>8</v>
      </c>
      <c r="C285" s="2" t="s">
        <v>1424</v>
      </c>
    </row>
    <row r="286" spans="2:3" ht="12">
      <c r="B286" s="2">
        <v>9</v>
      </c>
      <c r="C286" s="2" t="s">
        <v>1425</v>
      </c>
    </row>
    <row r="287" spans="2:3" ht="12">
      <c r="B287" s="2">
        <v>10</v>
      </c>
      <c r="C287" s="2" t="s">
        <v>1426</v>
      </c>
    </row>
    <row r="288" spans="2:3" ht="11.25" customHeight="1">
      <c r="B288" s="11">
        <v>11</v>
      </c>
      <c r="C288" s="11" t="s">
        <v>1427</v>
      </c>
    </row>
    <row r="290" ht="12">
      <c r="B290" s="2" t="s">
        <v>658</v>
      </c>
    </row>
    <row r="291" spans="2:3" ht="12">
      <c r="B291" s="2">
        <v>1</v>
      </c>
      <c r="C291" s="2" t="s">
        <v>1429</v>
      </c>
    </row>
    <row r="292" spans="2:3" ht="12">
      <c r="B292" s="2">
        <v>2</v>
      </c>
      <c r="C292" s="2" t="s">
        <v>1430</v>
      </c>
    </row>
    <row r="293" spans="2:3" ht="12">
      <c r="B293" s="2">
        <v>3</v>
      </c>
      <c r="C293" s="2" t="s">
        <v>1428</v>
      </c>
    </row>
    <row r="294" spans="2:3" ht="12">
      <c r="B294" s="2">
        <v>4</v>
      </c>
      <c r="C294" s="2" t="s">
        <v>1431</v>
      </c>
    </row>
    <row r="295" spans="2:3" ht="12">
      <c r="B295" s="2">
        <v>5</v>
      </c>
      <c r="C295" s="2" t="s">
        <v>1441</v>
      </c>
    </row>
    <row r="296" ht="12">
      <c r="C296" s="2" t="s">
        <v>659</v>
      </c>
    </row>
    <row r="297" ht="12">
      <c r="C297" s="2" t="s">
        <v>660</v>
      </c>
    </row>
    <row r="298" spans="2:3" ht="12">
      <c r="B298" s="2">
        <v>6</v>
      </c>
      <c r="C298" s="2" t="s">
        <v>1432</v>
      </c>
    </row>
    <row r="299" ht="12">
      <c r="C299" s="2" t="s">
        <v>661</v>
      </c>
    </row>
    <row r="300" ht="12">
      <c r="C300" s="2" t="s">
        <v>662</v>
      </c>
    </row>
    <row r="301" spans="2:3" ht="12">
      <c r="B301" s="2">
        <v>7</v>
      </c>
      <c r="C301" s="2" t="s">
        <v>1433</v>
      </c>
    </row>
    <row r="302" spans="2:3" ht="12">
      <c r="B302" s="2">
        <v>8</v>
      </c>
      <c r="C302" s="2" t="s">
        <v>1434</v>
      </c>
    </row>
    <row r="303" spans="2:3" ht="12">
      <c r="B303" s="2">
        <v>9</v>
      </c>
      <c r="C303" s="2" t="s">
        <v>1435</v>
      </c>
    </row>
    <row r="304" ht="12">
      <c r="C304" s="2" t="s">
        <v>661</v>
      </c>
    </row>
    <row r="305" ht="12">
      <c r="C305" s="2" t="s">
        <v>662</v>
      </c>
    </row>
    <row r="306" spans="2:3" ht="12">
      <c r="B306" s="2">
        <v>10</v>
      </c>
      <c r="C306" s="2" t="s">
        <v>1436</v>
      </c>
    </row>
    <row r="307" ht="12">
      <c r="C307" s="2" t="s">
        <v>663</v>
      </c>
    </row>
    <row r="308" ht="12">
      <c r="C308" s="2" t="s">
        <v>664</v>
      </c>
    </row>
    <row r="309" ht="12">
      <c r="C309" s="2" t="s">
        <v>651</v>
      </c>
    </row>
    <row r="310" spans="2:3" ht="12">
      <c r="B310" s="2">
        <v>11</v>
      </c>
      <c r="C310" s="2" t="s">
        <v>1437</v>
      </c>
    </row>
    <row r="311" ht="12">
      <c r="C311" s="2" t="s">
        <v>663</v>
      </c>
    </row>
    <row r="312" ht="12">
      <c r="C312" s="2" t="s">
        <v>665</v>
      </c>
    </row>
    <row r="313" ht="12">
      <c r="C313" s="2" t="s">
        <v>666</v>
      </c>
    </row>
    <row r="314" spans="2:3" ht="12">
      <c r="B314" s="2">
        <v>12</v>
      </c>
      <c r="C314" s="2" t="s">
        <v>1438</v>
      </c>
    </row>
    <row r="315" spans="2:3" ht="12">
      <c r="B315" s="11">
        <v>13</v>
      </c>
      <c r="C315" s="11" t="s">
        <v>1443</v>
      </c>
    </row>
    <row r="316" spans="2:3" ht="12">
      <c r="B316" s="11">
        <v>14</v>
      </c>
      <c r="C316" s="11" t="s">
        <v>1439</v>
      </c>
    </row>
    <row r="317" spans="2:3" ht="12">
      <c r="B317" s="2">
        <v>15</v>
      </c>
      <c r="C317" s="2" t="s">
        <v>1440</v>
      </c>
    </row>
    <row r="318" spans="2:3" ht="12">
      <c r="B318" s="2">
        <v>16</v>
      </c>
      <c r="C318" s="2" t="s">
        <v>1442</v>
      </c>
    </row>
    <row r="320" ht="12">
      <c r="B320" s="2" t="s">
        <v>1214</v>
      </c>
    </row>
    <row r="321" spans="2:3" ht="12">
      <c r="B321" s="11">
        <v>1</v>
      </c>
      <c r="C321" s="11" t="s">
        <v>1444</v>
      </c>
    </row>
    <row r="322" spans="2:3" ht="12">
      <c r="B322" s="11"/>
      <c r="C322" s="11" t="s">
        <v>667</v>
      </c>
    </row>
    <row r="323" ht="12">
      <c r="C323" s="2" t="s">
        <v>1200</v>
      </c>
    </row>
    <row r="324" ht="12">
      <c r="C324" s="2" t="s">
        <v>1201</v>
      </c>
    </row>
    <row r="325" ht="12">
      <c r="C325" s="2" t="s">
        <v>1202</v>
      </c>
    </row>
    <row r="326" spans="2:3" ht="12">
      <c r="B326" s="2">
        <v>2</v>
      </c>
      <c r="C326" s="2" t="s">
        <v>1451</v>
      </c>
    </row>
    <row r="327" spans="2:3" ht="12">
      <c r="B327" s="2">
        <v>3</v>
      </c>
      <c r="C327" s="10" t="s">
        <v>1452</v>
      </c>
    </row>
    <row r="328" spans="2:3" ht="12">
      <c r="B328" s="2">
        <v>4</v>
      </c>
      <c r="C328" s="2" t="s">
        <v>1453</v>
      </c>
    </row>
    <row r="329" spans="2:3" ht="12">
      <c r="B329" s="2">
        <v>5</v>
      </c>
      <c r="C329" s="10" t="s">
        <v>1454</v>
      </c>
    </row>
    <row r="330" spans="2:3" ht="12">
      <c r="B330" s="11">
        <v>6</v>
      </c>
      <c r="C330" s="16" t="s">
        <v>1445</v>
      </c>
    </row>
    <row r="331" spans="2:3" ht="12">
      <c r="B331" s="2">
        <v>7</v>
      </c>
      <c r="C331" s="10" t="s">
        <v>1446</v>
      </c>
    </row>
    <row r="332" spans="2:3" ht="12">
      <c r="B332" s="2">
        <v>8</v>
      </c>
      <c r="C332" s="6" t="s">
        <v>1447</v>
      </c>
    </row>
    <row r="333" spans="2:3" ht="12">
      <c r="B333" s="2">
        <v>9</v>
      </c>
      <c r="C333" s="6" t="s">
        <v>1448</v>
      </c>
    </row>
    <row r="334" spans="2:3" ht="12">
      <c r="B334" s="2">
        <v>10</v>
      </c>
      <c r="C334" s="6" t="s">
        <v>1449</v>
      </c>
    </row>
    <row r="335" spans="2:3" ht="12">
      <c r="B335" s="2">
        <v>11</v>
      </c>
      <c r="C335" s="6" t="s">
        <v>1450</v>
      </c>
    </row>
    <row r="337" ht="12">
      <c r="B337" s="2" t="s">
        <v>1203</v>
      </c>
    </row>
    <row r="338" spans="2:3" ht="12">
      <c r="B338" s="2">
        <v>1</v>
      </c>
      <c r="C338" s="2" t="s">
        <v>1462</v>
      </c>
    </row>
    <row r="339" ht="12">
      <c r="C339" s="2" t="s">
        <v>1604</v>
      </c>
    </row>
    <row r="340" ht="12">
      <c r="C340" s="2" t="s">
        <v>1605</v>
      </c>
    </row>
    <row r="341" spans="2:3" ht="12">
      <c r="B341" s="2">
        <v>2</v>
      </c>
      <c r="C341" s="2" t="s">
        <v>1204</v>
      </c>
    </row>
    <row r="342" spans="2:3" ht="12">
      <c r="B342" s="2">
        <v>3</v>
      </c>
      <c r="C342" s="2" t="s">
        <v>1480</v>
      </c>
    </row>
    <row r="343" spans="2:3" ht="12">
      <c r="B343" s="11">
        <v>4</v>
      </c>
      <c r="C343" s="11" t="s">
        <v>1481</v>
      </c>
    </row>
    <row r="344" spans="2:3" ht="12" customHeight="1">
      <c r="B344" s="2">
        <v>5</v>
      </c>
      <c r="C344" s="7" t="s">
        <v>1463</v>
      </c>
    </row>
    <row r="345" spans="2:3" ht="12">
      <c r="B345" s="2">
        <v>6</v>
      </c>
      <c r="C345" s="2" t="s">
        <v>1455</v>
      </c>
    </row>
    <row r="346" spans="2:3" ht="12">
      <c r="B346" s="2">
        <v>7</v>
      </c>
      <c r="C346" s="2" t="s">
        <v>1456</v>
      </c>
    </row>
    <row r="347" spans="2:3" ht="12">
      <c r="B347" s="2">
        <v>8</v>
      </c>
      <c r="C347" s="2" t="s">
        <v>1457</v>
      </c>
    </row>
    <row r="348" spans="2:3" ht="12">
      <c r="B348" s="2">
        <v>9</v>
      </c>
      <c r="C348" s="2" t="s">
        <v>1221</v>
      </c>
    </row>
    <row r="349" ht="12">
      <c r="C349" s="2" t="s">
        <v>1259</v>
      </c>
    </row>
    <row r="350" ht="12">
      <c r="C350" s="2" t="s">
        <v>1458</v>
      </c>
    </row>
    <row r="351" ht="12">
      <c r="C351" s="2" t="s">
        <v>1482</v>
      </c>
    </row>
    <row r="352" ht="12">
      <c r="C352" s="2" t="s">
        <v>1464</v>
      </c>
    </row>
    <row r="353" ht="12">
      <c r="C353" s="2" t="s">
        <v>1465</v>
      </c>
    </row>
    <row r="354" spans="2:3" ht="12">
      <c r="B354" s="2">
        <v>10</v>
      </c>
      <c r="C354" s="2" t="s">
        <v>1483</v>
      </c>
    </row>
    <row r="355" ht="12">
      <c r="C355" s="2" t="s">
        <v>1606</v>
      </c>
    </row>
    <row r="356" ht="12">
      <c r="C356" s="2" t="s">
        <v>1585</v>
      </c>
    </row>
    <row r="357" spans="2:3" ht="12">
      <c r="B357" s="2">
        <v>11</v>
      </c>
      <c r="C357" s="2" t="s">
        <v>1466</v>
      </c>
    </row>
    <row r="358" spans="2:3" ht="12">
      <c r="B358" s="2">
        <v>12</v>
      </c>
      <c r="C358" s="2" t="s">
        <v>1467</v>
      </c>
    </row>
    <row r="359" spans="2:3" ht="12">
      <c r="B359" s="2">
        <v>13</v>
      </c>
      <c r="C359" s="2" t="s">
        <v>1258</v>
      </c>
    </row>
    <row r="360" spans="2:3" ht="12">
      <c r="B360" s="2">
        <v>14</v>
      </c>
      <c r="C360" s="2" t="s">
        <v>1468</v>
      </c>
    </row>
    <row r="361" ht="12">
      <c r="C361" s="2" t="s">
        <v>633</v>
      </c>
    </row>
    <row r="362" ht="12">
      <c r="C362" s="2" t="s">
        <v>634</v>
      </c>
    </row>
    <row r="363" spans="2:3" ht="12">
      <c r="B363" s="2">
        <v>15</v>
      </c>
      <c r="C363" s="2" t="s">
        <v>1469</v>
      </c>
    </row>
    <row r="364" spans="2:3" ht="12">
      <c r="B364" s="2">
        <v>16</v>
      </c>
      <c r="C364" s="2" t="s">
        <v>1459</v>
      </c>
    </row>
    <row r="365" ht="12">
      <c r="C365" s="2" t="s">
        <v>1260</v>
      </c>
    </row>
    <row r="366" ht="12">
      <c r="C366" s="2" t="s">
        <v>1261</v>
      </c>
    </row>
    <row r="367" spans="2:3" ht="12">
      <c r="B367" s="2">
        <v>17</v>
      </c>
      <c r="C367" s="2" t="s">
        <v>1470</v>
      </c>
    </row>
    <row r="368" spans="2:3" ht="12">
      <c r="B368" s="2">
        <v>18</v>
      </c>
      <c r="C368" s="2" t="s">
        <v>1471</v>
      </c>
    </row>
    <row r="369" spans="2:3" ht="12">
      <c r="B369" s="2">
        <v>19</v>
      </c>
      <c r="C369" s="2" t="s">
        <v>1472</v>
      </c>
    </row>
    <row r="370" ht="12">
      <c r="C370" s="2" t="s">
        <v>636</v>
      </c>
    </row>
    <row r="371" ht="12">
      <c r="C371" s="2" t="s">
        <v>1484</v>
      </c>
    </row>
    <row r="372" ht="12">
      <c r="C372" s="2" t="s">
        <v>1335</v>
      </c>
    </row>
    <row r="373" ht="12">
      <c r="C373" s="2" t="s">
        <v>637</v>
      </c>
    </row>
    <row r="374" spans="2:3" ht="12">
      <c r="B374" s="2">
        <v>20</v>
      </c>
      <c r="C374" s="2" t="s">
        <v>1473</v>
      </c>
    </row>
    <row r="375" ht="12">
      <c r="C375" s="2" t="s">
        <v>638</v>
      </c>
    </row>
    <row r="376" ht="12">
      <c r="C376" s="2" t="s">
        <v>639</v>
      </c>
    </row>
    <row r="377" ht="12">
      <c r="C377" s="2" t="s">
        <v>640</v>
      </c>
    </row>
    <row r="378" spans="2:3" ht="12">
      <c r="B378" s="2">
        <v>21</v>
      </c>
      <c r="C378" s="2" t="s">
        <v>1485</v>
      </c>
    </row>
    <row r="379" spans="2:3" ht="12">
      <c r="B379" s="2">
        <v>22</v>
      </c>
      <c r="C379" s="2" t="s">
        <v>1474</v>
      </c>
    </row>
    <row r="380" ht="12">
      <c r="C380" s="2" t="s">
        <v>641</v>
      </c>
    </row>
    <row r="381" ht="12">
      <c r="C381" s="2" t="s">
        <v>654</v>
      </c>
    </row>
    <row r="382" spans="2:3" ht="12">
      <c r="B382" s="2">
        <v>23</v>
      </c>
      <c r="C382" s="2" t="s">
        <v>1475</v>
      </c>
    </row>
    <row r="383" spans="2:3" ht="12">
      <c r="B383" s="2">
        <v>24</v>
      </c>
      <c r="C383" s="2" t="s">
        <v>1476</v>
      </c>
    </row>
    <row r="384" spans="2:3" ht="12">
      <c r="B384" s="2">
        <v>25</v>
      </c>
      <c r="C384" s="2" t="s">
        <v>1477</v>
      </c>
    </row>
    <row r="385" spans="2:3" ht="12">
      <c r="B385" s="2">
        <v>26</v>
      </c>
      <c r="C385" s="2" t="s">
        <v>1460</v>
      </c>
    </row>
    <row r="386" spans="2:3" ht="12">
      <c r="B386" s="2">
        <v>27</v>
      </c>
      <c r="C386" s="2" t="s">
        <v>1478</v>
      </c>
    </row>
    <row r="387" spans="2:3" ht="12">
      <c r="B387" s="2">
        <v>28</v>
      </c>
      <c r="C387" s="2" t="s">
        <v>1479</v>
      </c>
    </row>
    <row r="388" spans="2:3" ht="12">
      <c r="B388" s="11">
        <v>29</v>
      </c>
      <c r="C388" s="11" t="s">
        <v>1461</v>
      </c>
    </row>
    <row r="390" ht="12">
      <c r="B390" s="2" t="s">
        <v>1577</v>
      </c>
    </row>
    <row r="391" spans="2:3" ht="12">
      <c r="B391" s="2">
        <v>1</v>
      </c>
      <c r="C391" s="2" t="s">
        <v>1302</v>
      </c>
    </row>
    <row r="392" spans="2:3" ht="12">
      <c r="B392" s="11">
        <v>2</v>
      </c>
      <c r="C392" s="11" t="s">
        <v>1294</v>
      </c>
    </row>
    <row r="393" spans="2:3" ht="12">
      <c r="B393" s="11">
        <v>3</v>
      </c>
      <c r="C393" s="11" t="s">
        <v>1295</v>
      </c>
    </row>
    <row r="394" spans="2:3" ht="12">
      <c r="B394" s="2">
        <v>4</v>
      </c>
      <c r="C394" s="2" t="s">
        <v>1296</v>
      </c>
    </row>
    <row r="395" ht="12">
      <c r="C395" s="2" t="s">
        <v>1287</v>
      </c>
    </row>
    <row r="396" ht="12">
      <c r="C396" s="2" t="s">
        <v>1288</v>
      </c>
    </row>
    <row r="397" spans="2:3" ht="12">
      <c r="B397" s="2">
        <v>5</v>
      </c>
      <c r="C397" s="2" t="s">
        <v>1297</v>
      </c>
    </row>
    <row r="398" spans="2:3" ht="12">
      <c r="B398" s="2">
        <v>6</v>
      </c>
      <c r="C398" s="2" t="s">
        <v>642</v>
      </c>
    </row>
    <row r="399" ht="12">
      <c r="C399" s="2" t="s">
        <v>643</v>
      </c>
    </row>
    <row r="400" ht="12">
      <c r="C400" s="2" t="s">
        <v>644</v>
      </c>
    </row>
    <row r="401" spans="2:3" ht="12">
      <c r="B401" s="2">
        <v>7</v>
      </c>
      <c r="C401" s="2" t="s">
        <v>645</v>
      </c>
    </row>
    <row r="402" ht="12">
      <c r="C402" s="2" t="s">
        <v>643</v>
      </c>
    </row>
    <row r="403" ht="12">
      <c r="C403" s="2" t="s">
        <v>1579</v>
      </c>
    </row>
    <row r="404" spans="2:3" ht="12">
      <c r="B404" s="2">
        <v>8</v>
      </c>
      <c r="C404" s="2" t="s">
        <v>1290</v>
      </c>
    </row>
    <row r="405" spans="2:3" ht="12">
      <c r="B405" s="2">
        <v>9</v>
      </c>
      <c r="C405" s="2" t="s">
        <v>1580</v>
      </c>
    </row>
    <row r="406" spans="2:3" ht="12">
      <c r="B406" s="2">
        <v>10</v>
      </c>
      <c r="C406" s="2" t="s">
        <v>1581</v>
      </c>
    </row>
    <row r="407" spans="2:3" ht="12">
      <c r="B407" s="2">
        <v>11</v>
      </c>
      <c r="C407" s="6" t="s">
        <v>653</v>
      </c>
    </row>
    <row r="408" spans="2:3" ht="12">
      <c r="B408" s="2">
        <v>12</v>
      </c>
      <c r="C408" s="6" t="s">
        <v>652</v>
      </c>
    </row>
    <row r="409" spans="2:3" ht="12">
      <c r="B409" s="2">
        <v>13</v>
      </c>
      <c r="C409" s="2" t="s">
        <v>1262</v>
      </c>
    </row>
    <row r="410" spans="2:3" ht="12">
      <c r="B410" s="2">
        <v>14</v>
      </c>
      <c r="C410" s="2" t="s">
        <v>1263</v>
      </c>
    </row>
    <row r="411" spans="2:3" ht="12">
      <c r="B411" s="2">
        <v>15</v>
      </c>
      <c r="C411" s="2" t="s">
        <v>1582</v>
      </c>
    </row>
    <row r="412" spans="2:3" ht="12">
      <c r="B412" s="2">
        <v>16</v>
      </c>
      <c r="C412" s="2" t="s">
        <v>1298</v>
      </c>
    </row>
    <row r="413" spans="2:3" ht="12">
      <c r="B413" s="2">
        <v>17</v>
      </c>
      <c r="C413" s="2" t="s">
        <v>1299</v>
      </c>
    </row>
    <row r="414" ht="12">
      <c r="C414" s="2" t="s">
        <v>1289</v>
      </c>
    </row>
    <row r="415" ht="12">
      <c r="C415" s="2" t="s">
        <v>1322</v>
      </c>
    </row>
    <row r="416" spans="2:3" ht="12">
      <c r="B416" s="2">
        <v>18</v>
      </c>
      <c r="C416" s="2" t="s">
        <v>1291</v>
      </c>
    </row>
    <row r="417" spans="2:3" ht="12">
      <c r="B417" s="2">
        <v>19</v>
      </c>
      <c r="C417" s="2" t="s">
        <v>1300</v>
      </c>
    </row>
    <row r="418" ht="12">
      <c r="C418" s="2" t="s">
        <v>1323</v>
      </c>
    </row>
    <row r="419" ht="12">
      <c r="C419" s="2" t="s">
        <v>1324</v>
      </c>
    </row>
    <row r="420" spans="2:3" ht="12">
      <c r="B420" s="2">
        <v>20</v>
      </c>
      <c r="C420" s="2" t="s">
        <v>1301</v>
      </c>
    </row>
    <row r="421" spans="2:3" ht="12">
      <c r="B421" s="2">
        <v>21</v>
      </c>
      <c r="C421" s="2" t="s">
        <v>1264</v>
      </c>
    </row>
    <row r="422" spans="2:3" ht="12">
      <c r="B422" s="2">
        <v>22</v>
      </c>
      <c r="C422" s="2" t="s">
        <v>1292</v>
      </c>
    </row>
    <row r="423" spans="2:3" ht="12">
      <c r="B423" s="2">
        <v>23</v>
      </c>
      <c r="C423" s="2" t="s">
        <v>1293</v>
      </c>
    </row>
    <row r="424" spans="2:3" ht="12">
      <c r="B424" s="2">
        <v>24</v>
      </c>
      <c r="C424" s="2" t="s">
        <v>1265</v>
      </c>
    </row>
    <row r="425" spans="2:3" ht="12">
      <c r="B425" s="2">
        <v>25</v>
      </c>
      <c r="C425" s="2" t="s">
        <v>1303</v>
      </c>
    </row>
    <row r="426" ht="12">
      <c r="C426" s="2" t="s">
        <v>1325</v>
      </c>
    </row>
    <row r="427" ht="12">
      <c r="C427" s="2" t="s">
        <v>1326</v>
      </c>
    </row>
    <row r="429" ht="12">
      <c r="B429" s="2" t="s">
        <v>1236</v>
      </c>
    </row>
    <row r="430" spans="2:3" ht="12">
      <c r="B430" s="2">
        <v>1</v>
      </c>
      <c r="C430" s="2" t="s">
        <v>1327</v>
      </c>
    </row>
    <row r="431" spans="2:3" ht="12">
      <c r="B431" s="11">
        <v>2</v>
      </c>
      <c r="C431" s="11" t="s">
        <v>1304</v>
      </c>
    </row>
    <row r="432" spans="2:3" ht="12">
      <c r="B432" s="11"/>
      <c r="C432" s="11" t="s">
        <v>1305</v>
      </c>
    </row>
    <row r="433" ht="12">
      <c r="C433" s="2" t="s">
        <v>1306</v>
      </c>
    </row>
    <row r="434" ht="12">
      <c r="C434" s="2" t="s">
        <v>1307</v>
      </c>
    </row>
    <row r="435" ht="12">
      <c r="C435" s="2" t="s">
        <v>1308</v>
      </c>
    </row>
    <row r="436" ht="12">
      <c r="C436" s="2" t="s">
        <v>1309</v>
      </c>
    </row>
    <row r="437" ht="12">
      <c r="C437" s="2" t="s">
        <v>1310</v>
      </c>
    </row>
    <row r="438" spans="2:3" ht="12">
      <c r="B438" s="2">
        <v>3</v>
      </c>
      <c r="C438" s="2" t="s">
        <v>1266</v>
      </c>
    </row>
    <row r="440" ht="12">
      <c r="B440" s="2" t="s">
        <v>1328</v>
      </c>
    </row>
    <row r="441" spans="2:3" ht="12">
      <c r="B441" s="11">
        <v>1</v>
      </c>
      <c r="C441" s="11" t="s">
        <v>1329</v>
      </c>
    </row>
    <row r="442" ht="12">
      <c r="C442" s="2" t="s">
        <v>1320</v>
      </c>
    </row>
    <row r="443" spans="2:3" ht="12">
      <c r="B443" s="11"/>
      <c r="C443" s="11" t="s">
        <v>1316</v>
      </c>
    </row>
    <row r="444" ht="12">
      <c r="C444" s="2" t="s">
        <v>1311</v>
      </c>
    </row>
    <row r="445" ht="12">
      <c r="C445" s="2" t="s">
        <v>1312</v>
      </c>
    </row>
    <row r="446" spans="2:3" ht="12">
      <c r="B446" s="2">
        <v>2</v>
      </c>
      <c r="C446" s="2" t="s">
        <v>1313</v>
      </c>
    </row>
    <row r="447" spans="2:3" ht="12">
      <c r="B447" s="2">
        <v>3</v>
      </c>
      <c r="C447" s="2" t="s">
        <v>1314</v>
      </c>
    </row>
    <row r="448" spans="2:3" ht="12">
      <c r="B448" s="2">
        <v>4</v>
      </c>
      <c r="C448" s="2" t="s">
        <v>1315</v>
      </c>
    </row>
    <row r="449" spans="2:3" ht="12">
      <c r="B449" s="2">
        <v>5</v>
      </c>
      <c r="C449" s="2" t="s">
        <v>1317</v>
      </c>
    </row>
    <row r="450" spans="2:3" ht="12">
      <c r="B450" s="11">
        <v>6</v>
      </c>
      <c r="C450" s="11" t="s">
        <v>1318</v>
      </c>
    </row>
    <row r="451" ht="12">
      <c r="C451" s="2" t="s">
        <v>1332</v>
      </c>
    </row>
    <row r="452" spans="2:3" ht="12">
      <c r="B452" s="11"/>
      <c r="C452" s="11" t="s">
        <v>1333</v>
      </c>
    </row>
    <row r="453" ht="12">
      <c r="C453" s="2" t="s">
        <v>1334</v>
      </c>
    </row>
    <row r="454" ht="12">
      <c r="C454" s="2" t="s">
        <v>1583</v>
      </c>
    </row>
    <row r="455" ht="12">
      <c r="C455" s="2" t="s">
        <v>1584</v>
      </c>
    </row>
    <row r="456" ht="12">
      <c r="C456" s="2" t="s">
        <v>1267</v>
      </c>
    </row>
    <row r="457" ht="12">
      <c r="C457" s="2" t="s">
        <v>1268</v>
      </c>
    </row>
    <row r="458" ht="12">
      <c r="C458" s="2" t="s">
        <v>1336</v>
      </c>
    </row>
    <row r="459" spans="2:3" ht="12">
      <c r="B459" s="2">
        <v>7</v>
      </c>
      <c r="C459" s="2" t="s">
        <v>1321</v>
      </c>
    </row>
    <row r="460" spans="2:3" ht="12">
      <c r="B460" s="2">
        <v>8</v>
      </c>
      <c r="C460" s="2" t="s">
        <v>1319</v>
      </c>
    </row>
    <row r="461" ht="12">
      <c r="C461" s="2" t="s">
        <v>1337</v>
      </c>
    </row>
    <row r="462" ht="12">
      <c r="C462" s="2" t="s">
        <v>1338</v>
      </c>
    </row>
    <row r="463" ht="12">
      <c r="C463" s="2" t="s">
        <v>1339</v>
      </c>
    </row>
    <row r="464" ht="12">
      <c r="C464" s="2" t="s">
        <v>1209</v>
      </c>
    </row>
    <row r="465" ht="12">
      <c r="C465" s="2" t="s">
        <v>1210</v>
      </c>
    </row>
    <row r="467" ht="12">
      <c r="B467" s="2" t="s">
        <v>1330</v>
      </c>
    </row>
    <row r="468" ht="12">
      <c r="C468" s="2" t="s">
        <v>1331</v>
      </c>
    </row>
  </sheetData>
  <printOptions/>
  <pageMargins left="0.75" right="0.75" top="1" bottom="1" header="0.512" footer="0.512"/>
  <pageSetup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B1:R70"/>
  <sheetViews>
    <sheetView workbookViewId="0" topLeftCell="A1">
      <selection activeCell="A1" sqref="A1"/>
    </sheetView>
  </sheetViews>
  <sheetFormatPr defaultColWidth="9.00390625" defaultRowHeight="13.5"/>
  <cols>
    <col min="1" max="1" width="2.625" style="96" customWidth="1"/>
    <col min="2" max="2" width="3.125" style="96" customWidth="1"/>
    <col min="3" max="3" width="10.25390625" style="96" customWidth="1"/>
    <col min="4" max="5" width="9.875" style="96" customWidth="1"/>
    <col min="6" max="6" width="9.625" style="98" customWidth="1"/>
    <col min="7" max="7" width="9.875" style="96" customWidth="1"/>
    <col min="8" max="9" width="9.125" style="99" customWidth="1"/>
    <col min="10" max="12" width="9.00390625" style="96" customWidth="1"/>
    <col min="13" max="18" width="9.00390625" style="100" customWidth="1"/>
    <col min="19" max="16384" width="9.00390625" style="96" customWidth="1"/>
  </cols>
  <sheetData>
    <row r="1" ht="14.25">
      <c r="B1" s="97" t="s">
        <v>769</v>
      </c>
    </row>
    <row r="2" ht="12" customHeight="1">
      <c r="B2" s="97"/>
    </row>
    <row r="3" spans="3:18" ht="15" customHeight="1" thickBot="1">
      <c r="C3" s="100"/>
      <c r="D3" s="100"/>
      <c r="E3" s="100"/>
      <c r="G3" s="100"/>
      <c r="H3" s="101"/>
      <c r="K3" s="102"/>
      <c r="L3" s="103" t="s">
        <v>763</v>
      </c>
      <c r="R3" s="104"/>
    </row>
    <row r="4" spans="2:18" ht="10.5" customHeight="1" thickTop="1">
      <c r="B4" s="1323" t="s">
        <v>721</v>
      </c>
      <c r="C4" s="1324"/>
      <c r="D4" s="1318">
        <v>58</v>
      </c>
      <c r="E4" s="1289">
        <v>59</v>
      </c>
      <c r="F4" s="1290"/>
      <c r="G4" s="1296">
        <v>60</v>
      </c>
      <c r="H4" s="1297"/>
      <c r="I4" s="1288">
        <v>61</v>
      </c>
      <c r="J4" s="1303"/>
      <c r="K4" s="1302">
        <v>62</v>
      </c>
      <c r="L4" s="1303"/>
      <c r="M4" s="1306"/>
      <c r="N4" s="1307"/>
      <c r="O4" s="1307"/>
      <c r="P4" s="1307"/>
      <c r="Q4" s="1307"/>
      <c r="R4" s="1307"/>
    </row>
    <row r="5" spans="2:18" ht="11.25" customHeight="1">
      <c r="B5" s="1325"/>
      <c r="C5" s="1299"/>
      <c r="D5" s="1319"/>
      <c r="E5" s="1291"/>
      <c r="F5" s="1292"/>
      <c r="G5" s="1298"/>
      <c r="H5" s="1287"/>
      <c r="I5" s="1304"/>
      <c r="J5" s="1305"/>
      <c r="K5" s="1304"/>
      <c r="L5" s="1305"/>
      <c r="M5" s="1308"/>
      <c r="N5" s="1295"/>
      <c r="O5" s="1295"/>
      <c r="P5" s="1295"/>
      <c r="Q5" s="1295"/>
      <c r="R5" s="1295"/>
    </row>
    <row r="6" spans="2:18" ht="15" customHeight="1">
      <c r="B6" s="1300"/>
      <c r="C6" s="1301"/>
      <c r="D6" s="108" t="s">
        <v>764</v>
      </c>
      <c r="E6" s="108" t="s">
        <v>764</v>
      </c>
      <c r="F6" s="109" t="s">
        <v>765</v>
      </c>
      <c r="G6" s="108" t="s">
        <v>764</v>
      </c>
      <c r="H6" s="108" t="s">
        <v>765</v>
      </c>
      <c r="I6" s="110" t="s">
        <v>764</v>
      </c>
      <c r="J6" s="108" t="s">
        <v>765</v>
      </c>
      <c r="K6" s="110" t="s">
        <v>764</v>
      </c>
      <c r="L6" s="108" t="s">
        <v>765</v>
      </c>
      <c r="M6" s="106"/>
      <c r="N6" s="107"/>
      <c r="O6" s="107"/>
      <c r="P6" s="107"/>
      <c r="Q6" s="107"/>
      <c r="R6" s="107"/>
    </row>
    <row r="7" spans="2:18" s="111" customFormat="1" ht="15" customHeight="1">
      <c r="B7" s="1320" t="s">
        <v>758</v>
      </c>
      <c r="C7" s="1321"/>
      <c r="D7" s="112">
        <f>SUM(D9:D10)</f>
        <v>328245</v>
      </c>
      <c r="E7" s="113">
        <f aca="true" t="shared" si="0" ref="E7:L7">E9+E10</f>
        <v>329792</v>
      </c>
      <c r="F7" s="113">
        <f t="shared" si="0"/>
        <v>1547</v>
      </c>
      <c r="G7" s="113">
        <f t="shared" si="0"/>
        <v>331303</v>
      </c>
      <c r="H7" s="113">
        <f t="shared" si="0"/>
        <v>1511</v>
      </c>
      <c r="I7" s="113">
        <f t="shared" si="0"/>
        <v>332748</v>
      </c>
      <c r="J7" s="113">
        <f t="shared" si="0"/>
        <v>1445</v>
      </c>
      <c r="K7" s="113">
        <f t="shared" si="0"/>
        <v>334626</v>
      </c>
      <c r="L7" s="113">
        <f t="shared" si="0"/>
        <v>1878</v>
      </c>
      <c r="M7" s="36"/>
      <c r="N7" s="34"/>
      <c r="O7" s="34"/>
      <c r="P7" s="34"/>
      <c r="Q7" s="34"/>
      <c r="R7" s="34"/>
    </row>
    <row r="8" spans="2:18" s="111" customFormat="1" ht="6" customHeight="1">
      <c r="B8" s="114"/>
      <c r="C8" s="115"/>
      <c r="D8" s="116"/>
      <c r="E8" s="117"/>
      <c r="F8" s="118"/>
      <c r="G8" s="117"/>
      <c r="H8" s="117"/>
      <c r="I8" s="117"/>
      <c r="J8" s="117"/>
      <c r="K8" s="117"/>
      <c r="L8" s="117"/>
      <c r="M8" s="116"/>
      <c r="N8" s="117"/>
      <c r="O8" s="117"/>
      <c r="P8" s="117"/>
      <c r="Q8" s="117"/>
      <c r="R8" s="117"/>
    </row>
    <row r="9" spans="2:18" s="111" customFormat="1" ht="15" customHeight="1">
      <c r="B9" s="1313" t="s">
        <v>766</v>
      </c>
      <c r="C9" s="1293"/>
      <c r="D9" s="116">
        <f aca="true" t="shared" si="1" ref="D9:L9">SUM(D17:D31)</f>
        <v>241382</v>
      </c>
      <c r="E9" s="117">
        <f t="shared" si="1"/>
        <v>243185</v>
      </c>
      <c r="F9" s="117">
        <f t="shared" si="1"/>
        <v>1803</v>
      </c>
      <c r="G9" s="117">
        <f t="shared" si="1"/>
        <v>244651</v>
      </c>
      <c r="H9" s="117">
        <f t="shared" si="1"/>
        <v>1466</v>
      </c>
      <c r="I9" s="117">
        <f t="shared" si="1"/>
        <v>246192</v>
      </c>
      <c r="J9" s="117">
        <f t="shared" si="1"/>
        <v>1541</v>
      </c>
      <c r="K9" s="117">
        <f t="shared" si="1"/>
        <v>248066</v>
      </c>
      <c r="L9" s="117">
        <f t="shared" si="1"/>
        <v>1874</v>
      </c>
      <c r="M9" s="116"/>
      <c r="N9" s="117"/>
      <c r="O9" s="117"/>
      <c r="P9" s="117"/>
      <c r="Q9" s="117"/>
      <c r="R9" s="117"/>
    </row>
    <row r="10" spans="2:18" s="111" customFormat="1" ht="15" customHeight="1">
      <c r="B10" s="1313" t="s">
        <v>767</v>
      </c>
      <c r="C10" s="1322"/>
      <c r="D10" s="119">
        <f aca="true" t="shared" si="2" ref="D10:L10">SUM(D33:D66)</f>
        <v>86863</v>
      </c>
      <c r="E10" s="120">
        <f t="shared" si="2"/>
        <v>86607</v>
      </c>
      <c r="F10" s="118">
        <f t="shared" si="2"/>
        <v>-256</v>
      </c>
      <c r="G10" s="120">
        <f t="shared" si="2"/>
        <v>86652</v>
      </c>
      <c r="H10" s="120">
        <f t="shared" si="2"/>
        <v>45</v>
      </c>
      <c r="I10" s="120">
        <f t="shared" si="2"/>
        <v>86556</v>
      </c>
      <c r="J10" s="120">
        <f t="shared" si="2"/>
        <v>-96</v>
      </c>
      <c r="K10" s="120">
        <f t="shared" si="2"/>
        <v>86560</v>
      </c>
      <c r="L10" s="120">
        <f t="shared" si="2"/>
        <v>4</v>
      </c>
      <c r="M10" s="116"/>
      <c r="N10" s="117"/>
      <c r="O10" s="117"/>
      <c r="P10" s="117"/>
      <c r="Q10" s="117"/>
      <c r="R10" s="117"/>
    </row>
    <row r="11" spans="2:18" s="111" customFormat="1" ht="7.5" customHeight="1">
      <c r="B11" s="121"/>
      <c r="C11" s="122"/>
      <c r="D11" s="116"/>
      <c r="E11" s="117"/>
      <c r="F11" s="118"/>
      <c r="G11" s="117"/>
      <c r="H11" s="117"/>
      <c r="I11" s="117"/>
      <c r="J11" s="117"/>
      <c r="K11" s="117"/>
      <c r="L11" s="117"/>
      <c r="M11" s="116"/>
      <c r="N11" s="117"/>
      <c r="O11" s="117"/>
      <c r="P11" s="117"/>
      <c r="Q11" s="117"/>
      <c r="R11" s="117"/>
    </row>
    <row r="12" spans="2:18" s="111" customFormat="1" ht="13.5" customHeight="1">
      <c r="B12" s="1315" t="s">
        <v>759</v>
      </c>
      <c r="C12" s="1316"/>
      <c r="D12" s="116">
        <f aca="true" t="shared" si="3" ref="D12:L12">+D17+D23+D24+D25+D28+D29+D30+D33+D34+D35+D36+D37+D38+D39</f>
        <v>149857</v>
      </c>
      <c r="E12" s="117">
        <f t="shared" si="3"/>
        <v>151122</v>
      </c>
      <c r="F12" s="117">
        <f t="shared" si="3"/>
        <v>1265</v>
      </c>
      <c r="G12" s="117">
        <f t="shared" si="3"/>
        <v>152136</v>
      </c>
      <c r="H12" s="117">
        <f t="shared" si="3"/>
        <v>1014</v>
      </c>
      <c r="I12" s="117">
        <f t="shared" si="3"/>
        <v>153094</v>
      </c>
      <c r="J12" s="117">
        <f t="shared" si="3"/>
        <v>958</v>
      </c>
      <c r="K12" s="117">
        <f t="shared" si="3"/>
        <v>154079</v>
      </c>
      <c r="L12" s="117">
        <f t="shared" si="3"/>
        <v>985</v>
      </c>
      <c r="M12" s="116"/>
      <c r="N12" s="117"/>
      <c r="O12" s="117"/>
      <c r="P12" s="117"/>
      <c r="Q12" s="117"/>
      <c r="R12" s="117"/>
    </row>
    <row r="13" spans="2:18" s="111" customFormat="1" ht="13.5" customHeight="1">
      <c r="B13" s="1315" t="s">
        <v>760</v>
      </c>
      <c r="C13" s="1316"/>
      <c r="D13" s="116">
        <f aca="true" t="shared" si="4" ref="D13:L13">+D22+D41+D42+D43+D44+D45+D46+D47</f>
        <v>25394</v>
      </c>
      <c r="E13" s="117">
        <f t="shared" si="4"/>
        <v>25338</v>
      </c>
      <c r="F13" s="118">
        <f t="shared" si="4"/>
        <v>-56</v>
      </c>
      <c r="G13" s="117">
        <f t="shared" si="4"/>
        <v>25348</v>
      </c>
      <c r="H13" s="117">
        <f t="shared" si="4"/>
        <v>10</v>
      </c>
      <c r="I13" s="117">
        <f t="shared" si="4"/>
        <v>25412</v>
      </c>
      <c r="J13" s="117">
        <f t="shared" si="4"/>
        <v>64</v>
      </c>
      <c r="K13" s="117">
        <f t="shared" si="4"/>
        <v>25492</v>
      </c>
      <c r="L13" s="117">
        <f t="shared" si="4"/>
        <v>80</v>
      </c>
      <c r="M13" s="116"/>
      <c r="N13" s="117"/>
      <c r="O13" s="117"/>
      <c r="P13" s="117"/>
      <c r="Q13" s="117"/>
      <c r="R13" s="117"/>
    </row>
    <row r="14" spans="2:18" s="111" customFormat="1" ht="13.5" customHeight="1">
      <c r="B14" s="1315" t="s">
        <v>761</v>
      </c>
      <c r="C14" s="1316"/>
      <c r="D14" s="116">
        <f aca="true" t="shared" si="5" ref="D14:L14">+D18+D27+D31+D49+D50+D51+D52+D53</f>
        <v>66124</v>
      </c>
      <c r="E14" s="117">
        <f t="shared" si="5"/>
        <v>66473</v>
      </c>
      <c r="F14" s="118">
        <f t="shared" si="5"/>
        <v>349</v>
      </c>
      <c r="G14" s="117">
        <f t="shared" si="5"/>
        <v>66744</v>
      </c>
      <c r="H14" s="117">
        <f t="shared" si="5"/>
        <v>271</v>
      </c>
      <c r="I14" s="117">
        <f t="shared" si="5"/>
        <v>67061</v>
      </c>
      <c r="J14" s="117">
        <f t="shared" si="5"/>
        <v>317</v>
      </c>
      <c r="K14" s="117">
        <f t="shared" si="5"/>
        <v>67399</v>
      </c>
      <c r="L14" s="117">
        <f t="shared" si="5"/>
        <v>338</v>
      </c>
      <c r="M14" s="116"/>
      <c r="N14" s="117"/>
      <c r="O14" s="117"/>
      <c r="P14" s="117"/>
      <c r="Q14" s="117"/>
      <c r="R14" s="117"/>
    </row>
    <row r="15" spans="2:18" s="111" customFormat="1" ht="13.5" customHeight="1">
      <c r="B15" s="1315" t="s">
        <v>762</v>
      </c>
      <c r="C15" s="1317"/>
      <c r="D15" s="117">
        <f aca="true" t="shared" si="6" ref="D15:L15">+D19+D20+D55+D56+D57+D58+D59+D60+D61+D62+D63+D64+D65+D66</f>
        <v>86870</v>
      </c>
      <c r="E15" s="117">
        <f t="shared" si="6"/>
        <v>86859</v>
      </c>
      <c r="F15" s="118">
        <f t="shared" si="6"/>
        <v>-11</v>
      </c>
      <c r="G15" s="117">
        <f t="shared" si="6"/>
        <v>87075</v>
      </c>
      <c r="H15" s="117">
        <f t="shared" si="6"/>
        <v>216</v>
      </c>
      <c r="I15" s="117">
        <f t="shared" si="6"/>
        <v>87181</v>
      </c>
      <c r="J15" s="117">
        <f t="shared" si="6"/>
        <v>106</v>
      </c>
      <c r="K15" s="117">
        <f t="shared" si="6"/>
        <v>87656</v>
      </c>
      <c r="L15" s="117">
        <f t="shared" si="6"/>
        <v>475</v>
      </c>
      <c r="M15" s="116"/>
      <c r="N15" s="117"/>
      <c r="O15" s="117"/>
      <c r="P15" s="117"/>
      <c r="Q15" s="117"/>
      <c r="R15" s="117"/>
    </row>
    <row r="16" spans="2:13" ht="6" customHeight="1">
      <c r="B16" s="123"/>
      <c r="C16" s="124"/>
      <c r="D16" s="42"/>
      <c r="E16" s="42"/>
      <c r="F16" s="125"/>
      <c r="G16" s="42"/>
      <c r="H16" s="126"/>
      <c r="I16" s="42"/>
      <c r="J16" s="126"/>
      <c r="K16" s="42"/>
      <c r="L16" s="126"/>
      <c r="M16" s="123"/>
    </row>
    <row r="17" spans="2:18" ht="13.5" customHeight="1">
      <c r="B17" s="123"/>
      <c r="C17" s="127" t="s">
        <v>686</v>
      </c>
      <c r="D17" s="42">
        <v>72105</v>
      </c>
      <c r="E17" s="42">
        <v>72922</v>
      </c>
      <c r="F17" s="125">
        <f>+E17-D17</f>
        <v>817</v>
      </c>
      <c r="G17" s="42">
        <v>73333</v>
      </c>
      <c r="H17" s="128">
        <v>411</v>
      </c>
      <c r="I17" s="42">
        <v>73897</v>
      </c>
      <c r="J17" s="128">
        <f>I17-G17</f>
        <v>564</v>
      </c>
      <c r="K17" s="42">
        <v>74551</v>
      </c>
      <c r="L17" s="128">
        <f>K17-I17</f>
        <v>654</v>
      </c>
      <c r="M17" s="129"/>
      <c r="N17" s="128"/>
      <c r="O17" s="128"/>
      <c r="P17" s="128"/>
      <c r="Q17" s="128"/>
      <c r="R17" s="128"/>
    </row>
    <row r="18" spans="2:18" ht="13.5" customHeight="1">
      <c r="B18" s="123"/>
      <c r="C18" s="127" t="s">
        <v>688</v>
      </c>
      <c r="D18" s="42">
        <v>26538</v>
      </c>
      <c r="E18" s="42">
        <v>26872</v>
      </c>
      <c r="F18" s="125">
        <f>+E18-D18</f>
        <v>334</v>
      </c>
      <c r="G18" s="42">
        <v>27143</v>
      </c>
      <c r="H18" s="128">
        <v>271</v>
      </c>
      <c r="I18" s="42">
        <v>27446</v>
      </c>
      <c r="J18" s="128">
        <f>I18-G18</f>
        <v>303</v>
      </c>
      <c r="K18" s="42">
        <v>27730</v>
      </c>
      <c r="L18" s="128">
        <f>K18-I18</f>
        <v>284</v>
      </c>
      <c r="M18" s="129"/>
      <c r="N18" s="128"/>
      <c r="O18" s="128"/>
      <c r="P18" s="128"/>
      <c r="Q18" s="128"/>
      <c r="R18" s="128"/>
    </row>
    <row r="19" spans="2:18" ht="13.5" customHeight="1">
      <c r="B19" s="123"/>
      <c r="C19" s="127" t="s">
        <v>689</v>
      </c>
      <c r="D19" s="42">
        <v>27849</v>
      </c>
      <c r="E19" s="42">
        <v>27979</v>
      </c>
      <c r="F19" s="125">
        <f>+E19-D19</f>
        <v>130</v>
      </c>
      <c r="G19" s="42">
        <v>28125</v>
      </c>
      <c r="H19" s="128">
        <v>146</v>
      </c>
      <c r="I19" s="42">
        <v>28128</v>
      </c>
      <c r="J19" s="128">
        <f>I19-G19</f>
        <v>3</v>
      </c>
      <c r="K19" s="42">
        <v>28342</v>
      </c>
      <c r="L19" s="128">
        <f>K19-I19</f>
        <v>214</v>
      </c>
      <c r="M19" s="129"/>
      <c r="N19" s="128"/>
      <c r="O19" s="128"/>
      <c r="P19" s="128"/>
      <c r="Q19" s="128"/>
      <c r="R19" s="128"/>
    </row>
    <row r="20" spans="2:18" ht="13.5" customHeight="1">
      <c r="B20" s="123"/>
      <c r="C20" s="127" t="s">
        <v>691</v>
      </c>
      <c r="D20" s="42">
        <v>28882</v>
      </c>
      <c r="E20" s="42">
        <v>28893</v>
      </c>
      <c r="F20" s="125">
        <f>+E20-D20</f>
        <v>11</v>
      </c>
      <c r="G20" s="42">
        <v>28938</v>
      </c>
      <c r="H20" s="128">
        <v>45</v>
      </c>
      <c r="I20" s="42">
        <v>29104</v>
      </c>
      <c r="J20" s="128">
        <f>I20-G20</f>
        <v>166</v>
      </c>
      <c r="K20" s="42">
        <v>29348</v>
      </c>
      <c r="L20" s="128">
        <f>K20-I20</f>
        <v>244</v>
      </c>
      <c r="M20" s="129"/>
      <c r="N20" s="128"/>
      <c r="O20" s="128"/>
      <c r="P20" s="128"/>
      <c r="Q20" s="128"/>
      <c r="R20" s="128"/>
    </row>
    <row r="21" spans="2:18" ht="6" customHeight="1">
      <c r="B21" s="123"/>
      <c r="C21" s="127"/>
      <c r="D21" s="42"/>
      <c r="E21" s="42"/>
      <c r="F21" s="125"/>
      <c r="G21" s="42"/>
      <c r="H21" s="128"/>
      <c r="I21" s="42"/>
      <c r="J21" s="128"/>
      <c r="K21" s="42"/>
      <c r="L21" s="128"/>
      <c r="M21" s="129"/>
      <c r="N21" s="128"/>
      <c r="O21" s="128"/>
      <c r="P21" s="128"/>
      <c r="Q21" s="128"/>
      <c r="R21" s="128"/>
    </row>
    <row r="22" spans="2:18" ht="13.5" customHeight="1">
      <c r="B22" s="123"/>
      <c r="C22" s="127" t="s">
        <v>694</v>
      </c>
      <c r="D22" s="42">
        <v>11627</v>
      </c>
      <c r="E22" s="42">
        <v>11635</v>
      </c>
      <c r="F22" s="125">
        <f>+E22-D22</f>
        <v>8</v>
      </c>
      <c r="G22" s="42">
        <v>11668</v>
      </c>
      <c r="H22" s="128">
        <v>33</v>
      </c>
      <c r="I22" s="42">
        <v>11767</v>
      </c>
      <c r="J22" s="128">
        <f>I22-G22</f>
        <v>99</v>
      </c>
      <c r="K22" s="42">
        <v>11829</v>
      </c>
      <c r="L22" s="128">
        <f>K22-I22</f>
        <v>62</v>
      </c>
      <c r="M22" s="129"/>
      <c r="N22" s="128"/>
      <c r="O22" s="128"/>
      <c r="P22" s="128"/>
      <c r="Q22" s="128"/>
      <c r="R22" s="128"/>
    </row>
    <row r="23" spans="2:18" ht="13.5" customHeight="1">
      <c r="B23" s="123"/>
      <c r="C23" s="127" t="s">
        <v>695</v>
      </c>
      <c r="D23" s="42">
        <v>9910</v>
      </c>
      <c r="E23" s="42">
        <v>9997</v>
      </c>
      <c r="F23" s="125">
        <f>+E23-D23</f>
        <v>87</v>
      </c>
      <c r="G23" s="42">
        <v>10042</v>
      </c>
      <c r="H23" s="128">
        <v>45</v>
      </c>
      <c r="I23" s="42">
        <v>10114</v>
      </c>
      <c r="J23" s="128">
        <f>I23-G23</f>
        <v>72</v>
      </c>
      <c r="K23" s="42">
        <v>10128</v>
      </c>
      <c r="L23" s="128">
        <f>K23-I23</f>
        <v>14</v>
      </c>
      <c r="M23" s="129"/>
      <c r="N23" s="128"/>
      <c r="O23" s="128"/>
      <c r="P23" s="128"/>
      <c r="Q23" s="128"/>
      <c r="R23" s="128"/>
    </row>
    <row r="24" spans="2:18" ht="13.5" customHeight="1">
      <c r="B24" s="123"/>
      <c r="C24" s="127" t="s">
        <v>697</v>
      </c>
      <c r="D24" s="42">
        <v>9631</v>
      </c>
      <c r="E24" s="42">
        <v>9700</v>
      </c>
      <c r="F24" s="125">
        <f>+E24-D24</f>
        <v>69</v>
      </c>
      <c r="G24" s="42">
        <v>9770</v>
      </c>
      <c r="H24" s="128">
        <v>70</v>
      </c>
      <c r="I24" s="42">
        <v>9837</v>
      </c>
      <c r="J24" s="128">
        <f>I24-G24</f>
        <v>67</v>
      </c>
      <c r="K24" s="42">
        <v>9847</v>
      </c>
      <c r="L24" s="128">
        <f>K24-I24</f>
        <v>10</v>
      </c>
      <c r="M24" s="129"/>
      <c r="N24" s="128"/>
      <c r="O24" s="128"/>
      <c r="P24" s="128"/>
      <c r="Q24" s="128"/>
      <c r="R24" s="128"/>
    </row>
    <row r="25" spans="2:18" ht="13.5" customHeight="1">
      <c r="B25" s="123"/>
      <c r="C25" s="127" t="s">
        <v>699</v>
      </c>
      <c r="D25" s="42">
        <v>7540</v>
      </c>
      <c r="E25" s="42">
        <v>7538</v>
      </c>
      <c r="F25" s="125">
        <f>+E25-D25</f>
        <v>-2</v>
      </c>
      <c r="G25" s="42">
        <v>7533</v>
      </c>
      <c r="H25" s="128">
        <v>-5</v>
      </c>
      <c r="I25" s="42">
        <v>7514</v>
      </c>
      <c r="J25" s="128">
        <f>I25-G25</f>
        <v>-19</v>
      </c>
      <c r="K25" s="42">
        <v>7526</v>
      </c>
      <c r="L25" s="128">
        <f>K25-I25</f>
        <v>12</v>
      </c>
      <c r="M25" s="129"/>
      <c r="N25" s="128"/>
      <c r="O25" s="128"/>
      <c r="P25" s="128"/>
      <c r="Q25" s="128"/>
      <c r="R25" s="128"/>
    </row>
    <row r="26" spans="2:18" ht="6" customHeight="1">
      <c r="B26" s="123"/>
      <c r="C26" s="127"/>
      <c r="D26" s="42"/>
      <c r="E26" s="42"/>
      <c r="F26" s="125"/>
      <c r="G26" s="42"/>
      <c r="H26" s="128"/>
      <c r="I26" s="42"/>
      <c r="J26" s="128"/>
      <c r="K26" s="42"/>
      <c r="L26" s="128"/>
      <c r="M26" s="129"/>
      <c r="N26" s="128"/>
      <c r="O26" s="128"/>
      <c r="P26" s="128"/>
      <c r="Q26" s="128"/>
      <c r="R26" s="128"/>
    </row>
    <row r="27" spans="2:18" ht="13.5" customHeight="1">
      <c r="B27" s="123"/>
      <c r="C27" s="127" t="s">
        <v>702</v>
      </c>
      <c r="D27" s="42">
        <v>8539</v>
      </c>
      <c r="E27" s="42">
        <v>8614</v>
      </c>
      <c r="F27" s="125">
        <f>+E27-D27</f>
        <v>75</v>
      </c>
      <c r="G27" s="42">
        <v>8645</v>
      </c>
      <c r="H27" s="128">
        <v>31</v>
      </c>
      <c r="I27" s="42">
        <v>8640</v>
      </c>
      <c r="J27" s="128">
        <f>I27-G27</f>
        <v>-5</v>
      </c>
      <c r="K27" s="42">
        <v>8672</v>
      </c>
      <c r="L27" s="128">
        <f>K27-I27</f>
        <v>32</v>
      </c>
      <c r="M27" s="129"/>
      <c r="N27" s="128"/>
      <c r="O27" s="128"/>
      <c r="P27" s="128"/>
      <c r="Q27" s="128"/>
      <c r="R27" s="128"/>
    </row>
    <row r="28" spans="2:18" ht="13.5" customHeight="1">
      <c r="B28" s="123"/>
      <c r="C28" s="127" t="s">
        <v>704</v>
      </c>
      <c r="D28" s="42">
        <v>13843</v>
      </c>
      <c r="E28" s="42">
        <v>13955</v>
      </c>
      <c r="F28" s="125">
        <f>+E28-D28</f>
        <v>112</v>
      </c>
      <c r="G28" s="42">
        <v>14172</v>
      </c>
      <c r="H28" s="128">
        <v>217</v>
      </c>
      <c r="I28" s="42">
        <v>14377</v>
      </c>
      <c r="J28" s="128">
        <f>I28-G28</f>
        <v>205</v>
      </c>
      <c r="K28" s="42">
        <v>14555</v>
      </c>
      <c r="L28" s="128">
        <f>K28-I28</f>
        <v>178</v>
      </c>
      <c r="M28" s="129"/>
      <c r="N28" s="128"/>
      <c r="O28" s="128"/>
      <c r="P28" s="128"/>
      <c r="Q28" s="128"/>
      <c r="R28" s="128"/>
    </row>
    <row r="29" spans="2:18" ht="13.5" customHeight="1">
      <c r="B29" s="123"/>
      <c r="C29" s="127" t="s">
        <v>706</v>
      </c>
      <c r="D29" s="42">
        <v>9797</v>
      </c>
      <c r="E29" s="42">
        <v>9952</v>
      </c>
      <c r="F29" s="125">
        <f>+E29-D29</f>
        <v>155</v>
      </c>
      <c r="G29" s="42">
        <v>10127</v>
      </c>
      <c r="H29" s="128">
        <v>175</v>
      </c>
      <c r="I29" s="42">
        <v>10207</v>
      </c>
      <c r="J29" s="128">
        <f>I29-G29</f>
        <v>80</v>
      </c>
      <c r="K29" s="42">
        <v>10336</v>
      </c>
      <c r="L29" s="128">
        <f>K29-I29</f>
        <v>129</v>
      </c>
      <c r="M29" s="129"/>
      <c r="N29" s="128"/>
      <c r="O29" s="128"/>
      <c r="P29" s="128"/>
      <c r="Q29" s="128"/>
      <c r="R29" s="128"/>
    </row>
    <row r="30" spans="2:18" ht="13.5" customHeight="1">
      <c r="B30" s="123"/>
      <c r="C30" s="127" t="s">
        <v>708</v>
      </c>
      <c r="D30" s="42">
        <v>5774</v>
      </c>
      <c r="E30" s="42">
        <v>5758</v>
      </c>
      <c r="F30" s="125">
        <f>+E30-D30</f>
        <v>-16</v>
      </c>
      <c r="G30" s="42">
        <v>5746</v>
      </c>
      <c r="H30" s="128">
        <v>-12</v>
      </c>
      <c r="I30" s="42">
        <v>5737</v>
      </c>
      <c r="J30" s="128">
        <f>I30-G30</f>
        <v>-9</v>
      </c>
      <c r="K30" s="42">
        <v>5723</v>
      </c>
      <c r="L30" s="128">
        <f>K30-I30</f>
        <v>-14</v>
      </c>
      <c r="M30" s="129"/>
      <c r="N30" s="128"/>
      <c r="O30" s="128"/>
      <c r="P30" s="128"/>
      <c r="Q30" s="128"/>
      <c r="R30" s="128"/>
    </row>
    <row r="31" spans="2:18" ht="13.5" customHeight="1">
      <c r="B31" s="123"/>
      <c r="C31" s="127" t="s">
        <v>709</v>
      </c>
      <c r="D31" s="42">
        <v>9347</v>
      </c>
      <c r="E31" s="42">
        <v>9370</v>
      </c>
      <c r="F31" s="125">
        <f>+E31-D31</f>
        <v>23</v>
      </c>
      <c r="G31" s="42">
        <v>9409</v>
      </c>
      <c r="H31" s="128">
        <v>39</v>
      </c>
      <c r="I31" s="42">
        <v>9424</v>
      </c>
      <c r="J31" s="128">
        <f>I31-G31</f>
        <v>15</v>
      </c>
      <c r="K31" s="42">
        <v>9479</v>
      </c>
      <c r="L31" s="128">
        <f>K31-I31</f>
        <v>55</v>
      </c>
      <c r="M31" s="129"/>
      <c r="N31" s="128"/>
      <c r="O31" s="128"/>
      <c r="P31" s="128"/>
      <c r="Q31" s="128"/>
      <c r="R31" s="128"/>
    </row>
    <row r="32" spans="2:18" ht="6" customHeight="1">
      <c r="B32" s="123"/>
      <c r="C32" s="127"/>
      <c r="D32" s="42"/>
      <c r="E32" s="42"/>
      <c r="F32" s="125"/>
      <c r="G32" s="42"/>
      <c r="H32" s="128"/>
      <c r="I32" s="42"/>
      <c r="J32" s="128"/>
      <c r="K32" s="42"/>
      <c r="L32" s="128"/>
      <c r="M32" s="129"/>
      <c r="N32" s="128"/>
      <c r="O32" s="128"/>
      <c r="P32" s="128"/>
      <c r="Q32" s="128"/>
      <c r="R32" s="128"/>
    </row>
    <row r="33" spans="2:18" ht="13.5" customHeight="1">
      <c r="B33" s="123"/>
      <c r="C33" s="127" t="s">
        <v>711</v>
      </c>
      <c r="D33" s="42">
        <v>3359</v>
      </c>
      <c r="E33" s="42">
        <v>3366</v>
      </c>
      <c r="F33" s="125">
        <f aca="true" t="shared" si="7" ref="F33:F39">+E33-D33</f>
        <v>7</v>
      </c>
      <c r="G33" s="42">
        <v>3418</v>
      </c>
      <c r="H33" s="128">
        <v>52</v>
      </c>
      <c r="I33" s="42">
        <v>3460</v>
      </c>
      <c r="J33" s="128">
        <f aca="true" t="shared" si="8" ref="J33:J39">I33-G33</f>
        <v>42</v>
      </c>
      <c r="K33" s="42">
        <v>3491</v>
      </c>
      <c r="L33" s="128">
        <f aca="true" t="shared" si="9" ref="L33:L39">K33-I33</f>
        <v>31</v>
      </c>
      <c r="M33" s="129"/>
      <c r="N33" s="128"/>
      <c r="O33" s="128"/>
      <c r="P33" s="128"/>
      <c r="Q33" s="128"/>
      <c r="R33" s="128"/>
    </row>
    <row r="34" spans="2:18" ht="13.5" customHeight="1">
      <c r="B34" s="123"/>
      <c r="C34" s="127" t="s">
        <v>713</v>
      </c>
      <c r="D34" s="42">
        <v>2704</v>
      </c>
      <c r="E34" s="42">
        <v>2701</v>
      </c>
      <c r="F34" s="125">
        <f t="shared" si="7"/>
        <v>-3</v>
      </c>
      <c r="G34" s="42">
        <v>2722</v>
      </c>
      <c r="H34" s="128">
        <v>21</v>
      </c>
      <c r="I34" s="42">
        <v>2724</v>
      </c>
      <c r="J34" s="128">
        <f t="shared" si="8"/>
        <v>2</v>
      </c>
      <c r="K34" s="42">
        <v>2732</v>
      </c>
      <c r="L34" s="128">
        <f t="shared" si="9"/>
        <v>8</v>
      </c>
      <c r="M34" s="129"/>
      <c r="N34" s="128"/>
      <c r="O34" s="128"/>
      <c r="P34" s="128"/>
      <c r="Q34" s="128"/>
      <c r="R34" s="128"/>
    </row>
    <row r="35" spans="2:18" ht="13.5" customHeight="1">
      <c r="B35" s="123"/>
      <c r="C35" s="127" t="s">
        <v>716</v>
      </c>
      <c r="D35" s="42">
        <v>4997</v>
      </c>
      <c r="E35" s="42">
        <v>5032</v>
      </c>
      <c r="F35" s="125">
        <f t="shared" si="7"/>
        <v>35</v>
      </c>
      <c r="G35" s="42">
        <v>5041</v>
      </c>
      <c r="H35" s="128">
        <v>9</v>
      </c>
      <c r="I35" s="42">
        <v>5050</v>
      </c>
      <c r="J35" s="128">
        <f t="shared" si="8"/>
        <v>9</v>
      </c>
      <c r="K35" s="42">
        <v>5046</v>
      </c>
      <c r="L35" s="128">
        <f t="shared" si="9"/>
        <v>-4</v>
      </c>
      <c r="M35" s="129"/>
      <c r="N35" s="128"/>
      <c r="O35" s="128"/>
      <c r="P35" s="128"/>
      <c r="Q35" s="128"/>
      <c r="R35" s="128"/>
    </row>
    <row r="36" spans="2:18" ht="13.5" customHeight="1">
      <c r="B36" s="123"/>
      <c r="C36" s="127" t="s">
        <v>718</v>
      </c>
      <c r="D36" s="42">
        <v>2599</v>
      </c>
      <c r="E36" s="42">
        <v>2634</v>
      </c>
      <c r="F36" s="125">
        <f t="shared" si="7"/>
        <v>35</v>
      </c>
      <c r="G36" s="42">
        <v>2642</v>
      </c>
      <c r="H36" s="128">
        <v>8</v>
      </c>
      <c r="I36" s="42">
        <v>2622</v>
      </c>
      <c r="J36" s="128">
        <f t="shared" si="8"/>
        <v>-20</v>
      </c>
      <c r="K36" s="42">
        <v>2607</v>
      </c>
      <c r="L36" s="128">
        <f t="shared" si="9"/>
        <v>-15</v>
      </c>
      <c r="M36" s="129"/>
      <c r="N36" s="128"/>
      <c r="O36" s="128"/>
      <c r="P36" s="128"/>
      <c r="Q36" s="128"/>
      <c r="R36" s="128"/>
    </row>
    <row r="37" spans="2:18" ht="13.5" customHeight="1">
      <c r="B37" s="123"/>
      <c r="C37" s="127" t="s">
        <v>719</v>
      </c>
      <c r="D37" s="42">
        <v>2566</v>
      </c>
      <c r="E37" s="42">
        <v>2560</v>
      </c>
      <c r="F37" s="125">
        <f t="shared" si="7"/>
        <v>-6</v>
      </c>
      <c r="G37" s="42">
        <v>2553</v>
      </c>
      <c r="H37" s="128">
        <v>-7</v>
      </c>
      <c r="I37" s="42">
        <v>2539</v>
      </c>
      <c r="J37" s="128">
        <f t="shared" si="8"/>
        <v>-14</v>
      </c>
      <c r="K37" s="42">
        <v>2530</v>
      </c>
      <c r="L37" s="128">
        <f t="shared" si="9"/>
        <v>-9</v>
      </c>
      <c r="M37" s="129"/>
      <c r="N37" s="128"/>
      <c r="O37" s="128"/>
      <c r="P37" s="128"/>
      <c r="Q37" s="128"/>
      <c r="R37" s="128"/>
    </row>
    <row r="38" spans="2:18" ht="13.5" customHeight="1">
      <c r="B38" s="123"/>
      <c r="C38" s="127" t="s">
        <v>670</v>
      </c>
      <c r="D38" s="42">
        <v>2659</v>
      </c>
      <c r="E38" s="42">
        <v>2660</v>
      </c>
      <c r="F38" s="125">
        <f t="shared" si="7"/>
        <v>1</v>
      </c>
      <c r="G38" s="42">
        <v>2657</v>
      </c>
      <c r="H38" s="128">
        <v>-3</v>
      </c>
      <c r="I38" s="42">
        <v>2640</v>
      </c>
      <c r="J38" s="128">
        <f t="shared" si="8"/>
        <v>-17</v>
      </c>
      <c r="K38" s="42">
        <v>2638</v>
      </c>
      <c r="L38" s="128">
        <f t="shared" si="9"/>
        <v>-2</v>
      </c>
      <c r="M38" s="129"/>
      <c r="N38" s="128"/>
      <c r="O38" s="128"/>
      <c r="P38" s="128"/>
      <c r="Q38" s="128"/>
      <c r="R38" s="128"/>
    </row>
    <row r="39" spans="2:18" ht="13.5" customHeight="1">
      <c r="B39" s="123"/>
      <c r="C39" s="127" t="s">
        <v>671</v>
      </c>
      <c r="D39" s="42">
        <v>2373</v>
      </c>
      <c r="E39" s="42">
        <v>2347</v>
      </c>
      <c r="F39" s="125">
        <f t="shared" si="7"/>
        <v>-26</v>
      </c>
      <c r="G39" s="42">
        <v>2380</v>
      </c>
      <c r="H39" s="128">
        <v>33</v>
      </c>
      <c r="I39" s="42">
        <v>2376</v>
      </c>
      <c r="J39" s="128">
        <f t="shared" si="8"/>
        <v>-4</v>
      </c>
      <c r="K39" s="42">
        <v>2369</v>
      </c>
      <c r="L39" s="128">
        <f t="shared" si="9"/>
        <v>-7</v>
      </c>
      <c r="M39" s="129"/>
      <c r="N39" s="128"/>
      <c r="O39" s="128"/>
      <c r="P39" s="128"/>
      <c r="Q39" s="128"/>
      <c r="R39" s="128"/>
    </row>
    <row r="40" spans="2:18" ht="6" customHeight="1">
      <c r="B40" s="123"/>
      <c r="C40" s="127"/>
      <c r="D40" s="42"/>
      <c r="E40" s="42"/>
      <c r="F40" s="125"/>
      <c r="G40" s="42"/>
      <c r="H40" s="128"/>
      <c r="I40" s="42"/>
      <c r="J40" s="128"/>
      <c r="K40" s="42"/>
      <c r="L40" s="128"/>
      <c r="M40" s="129"/>
      <c r="N40" s="128"/>
      <c r="O40" s="128"/>
      <c r="P40" s="128"/>
      <c r="Q40" s="128"/>
      <c r="R40" s="128"/>
    </row>
    <row r="41" spans="2:18" ht="13.5" customHeight="1">
      <c r="B41" s="123"/>
      <c r="C41" s="127" t="s">
        <v>673</v>
      </c>
      <c r="D41" s="42">
        <v>1779</v>
      </c>
      <c r="E41" s="42">
        <v>1767</v>
      </c>
      <c r="F41" s="125">
        <f aca="true" t="shared" si="10" ref="F41:F47">+E41-D41</f>
        <v>-12</v>
      </c>
      <c r="G41" s="42">
        <v>1770</v>
      </c>
      <c r="H41" s="128">
        <v>3</v>
      </c>
      <c r="I41" s="42">
        <v>1767</v>
      </c>
      <c r="J41" s="128">
        <f aca="true" t="shared" si="11" ref="J41:J47">I41-G41</f>
        <v>-3</v>
      </c>
      <c r="K41" s="42">
        <v>1777</v>
      </c>
      <c r="L41" s="128">
        <f aca="true" t="shared" si="12" ref="L41:L47">K41-I41</f>
        <v>10</v>
      </c>
      <c r="M41" s="129"/>
      <c r="N41" s="128"/>
      <c r="O41" s="128"/>
      <c r="P41" s="128"/>
      <c r="Q41" s="128"/>
      <c r="R41" s="128"/>
    </row>
    <row r="42" spans="2:18" ht="13.5" customHeight="1">
      <c r="B42" s="123"/>
      <c r="C42" s="127" t="s">
        <v>675</v>
      </c>
      <c r="D42" s="42">
        <v>2999</v>
      </c>
      <c r="E42" s="42">
        <v>3019</v>
      </c>
      <c r="F42" s="125">
        <f t="shared" si="10"/>
        <v>20</v>
      </c>
      <c r="G42" s="42">
        <v>2999</v>
      </c>
      <c r="H42" s="128">
        <v>-20</v>
      </c>
      <c r="I42" s="42">
        <v>2996</v>
      </c>
      <c r="J42" s="128">
        <f t="shared" si="11"/>
        <v>-3</v>
      </c>
      <c r="K42" s="42">
        <v>3006</v>
      </c>
      <c r="L42" s="128">
        <f t="shared" si="12"/>
        <v>10</v>
      </c>
      <c r="M42" s="129"/>
      <c r="N42" s="128"/>
      <c r="O42" s="128"/>
      <c r="P42" s="128"/>
      <c r="Q42" s="128"/>
      <c r="R42" s="128"/>
    </row>
    <row r="43" spans="2:18" ht="13.5" customHeight="1">
      <c r="B43" s="123"/>
      <c r="C43" s="127" t="s">
        <v>676</v>
      </c>
      <c r="D43" s="42">
        <v>1766</v>
      </c>
      <c r="E43" s="42">
        <v>1762</v>
      </c>
      <c r="F43" s="125">
        <f t="shared" si="10"/>
        <v>-4</v>
      </c>
      <c r="G43" s="42">
        <v>1745</v>
      </c>
      <c r="H43" s="128">
        <v>-17</v>
      </c>
      <c r="I43" s="42">
        <v>1754</v>
      </c>
      <c r="J43" s="128">
        <f t="shared" si="11"/>
        <v>9</v>
      </c>
      <c r="K43" s="42">
        <v>1764</v>
      </c>
      <c r="L43" s="128">
        <f t="shared" si="12"/>
        <v>10</v>
      </c>
      <c r="M43" s="129"/>
      <c r="N43" s="128"/>
      <c r="O43" s="128"/>
      <c r="P43" s="128"/>
      <c r="Q43" s="128"/>
      <c r="R43" s="128"/>
    </row>
    <row r="44" spans="2:18" ht="13.5" customHeight="1">
      <c r="B44" s="123"/>
      <c r="C44" s="127" t="s">
        <v>677</v>
      </c>
      <c r="D44" s="42">
        <v>3045</v>
      </c>
      <c r="E44" s="42">
        <v>3022</v>
      </c>
      <c r="F44" s="125">
        <f t="shared" si="10"/>
        <v>-23</v>
      </c>
      <c r="G44" s="42">
        <v>3008</v>
      </c>
      <c r="H44" s="128">
        <v>-14</v>
      </c>
      <c r="I44" s="42">
        <v>2991</v>
      </c>
      <c r="J44" s="128">
        <f t="shared" si="11"/>
        <v>-17</v>
      </c>
      <c r="K44" s="42">
        <v>2992</v>
      </c>
      <c r="L44" s="128">
        <f t="shared" si="12"/>
        <v>1</v>
      </c>
      <c r="M44" s="129"/>
      <c r="N44" s="128"/>
      <c r="O44" s="128"/>
      <c r="P44" s="128"/>
      <c r="Q44" s="128"/>
      <c r="R44" s="128"/>
    </row>
    <row r="45" spans="2:18" ht="13.5" customHeight="1">
      <c r="B45" s="123"/>
      <c r="C45" s="127" t="s">
        <v>679</v>
      </c>
      <c r="D45" s="42">
        <v>1145</v>
      </c>
      <c r="E45" s="42">
        <v>1135</v>
      </c>
      <c r="F45" s="125">
        <f t="shared" si="10"/>
        <v>-10</v>
      </c>
      <c r="G45" s="42">
        <v>1135</v>
      </c>
      <c r="H45" s="128">
        <v>0</v>
      </c>
      <c r="I45" s="42">
        <v>1131</v>
      </c>
      <c r="J45" s="128">
        <f t="shared" si="11"/>
        <v>-4</v>
      </c>
      <c r="K45" s="42">
        <v>1128</v>
      </c>
      <c r="L45" s="128">
        <f t="shared" si="12"/>
        <v>-3</v>
      </c>
      <c r="M45" s="129"/>
      <c r="N45" s="128"/>
      <c r="O45" s="128"/>
      <c r="P45" s="128"/>
      <c r="Q45" s="128"/>
      <c r="R45" s="128"/>
    </row>
    <row r="46" spans="2:18" ht="13.5" customHeight="1">
      <c r="B46" s="123"/>
      <c r="C46" s="127" t="s">
        <v>681</v>
      </c>
      <c r="D46" s="42">
        <v>1408</v>
      </c>
      <c r="E46" s="42">
        <v>1394</v>
      </c>
      <c r="F46" s="125">
        <f t="shared" si="10"/>
        <v>-14</v>
      </c>
      <c r="G46" s="42">
        <v>1397</v>
      </c>
      <c r="H46" s="128">
        <v>3</v>
      </c>
      <c r="I46" s="42">
        <v>1392</v>
      </c>
      <c r="J46" s="128">
        <f t="shared" si="11"/>
        <v>-5</v>
      </c>
      <c r="K46" s="42">
        <v>1391</v>
      </c>
      <c r="L46" s="128">
        <f t="shared" si="12"/>
        <v>-1</v>
      </c>
      <c r="M46" s="129"/>
      <c r="N46" s="128"/>
      <c r="O46" s="128"/>
      <c r="P46" s="128"/>
      <c r="Q46" s="128"/>
      <c r="R46" s="128"/>
    </row>
    <row r="47" spans="2:18" ht="13.5" customHeight="1">
      <c r="B47" s="123"/>
      <c r="C47" s="127" t="s">
        <v>683</v>
      </c>
      <c r="D47" s="42">
        <v>1625</v>
      </c>
      <c r="E47" s="42">
        <v>1604</v>
      </c>
      <c r="F47" s="125">
        <f t="shared" si="10"/>
        <v>-21</v>
      </c>
      <c r="G47" s="42">
        <v>1626</v>
      </c>
      <c r="H47" s="128">
        <v>22</v>
      </c>
      <c r="I47" s="42">
        <v>1614</v>
      </c>
      <c r="J47" s="128">
        <f t="shared" si="11"/>
        <v>-12</v>
      </c>
      <c r="K47" s="42">
        <v>1605</v>
      </c>
      <c r="L47" s="128">
        <f t="shared" si="12"/>
        <v>-9</v>
      </c>
      <c r="M47" s="129"/>
      <c r="N47" s="128"/>
      <c r="O47" s="128"/>
      <c r="P47" s="128"/>
      <c r="Q47" s="128"/>
      <c r="R47" s="128"/>
    </row>
    <row r="48" spans="2:18" ht="6" customHeight="1">
      <c r="B48" s="123"/>
      <c r="C48" s="127"/>
      <c r="D48" s="42"/>
      <c r="E48" s="42"/>
      <c r="F48" s="125"/>
      <c r="G48" s="42"/>
      <c r="H48" s="128"/>
      <c r="I48" s="42"/>
      <c r="J48" s="128"/>
      <c r="K48" s="42"/>
      <c r="L48" s="128"/>
      <c r="M48" s="129"/>
      <c r="N48" s="128"/>
      <c r="O48" s="128"/>
      <c r="P48" s="128"/>
      <c r="Q48" s="128"/>
      <c r="R48" s="128"/>
    </row>
    <row r="49" spans="2:18" ht="13.5" customHeight="1">
      <c r="B49" s="123"/>
      <c r="C49" s="127" t="s">
        <v>685</v>
      </c>
      <c r="D49" s="42">
        <v>6523</v>
      </c>
      <c r="E49" s="42">
        <v>6487</v>
      </c>
      <c r="F49" s="125">
        <f>+E49-D49</f>
        <v>-36</v>
      </c>
      <c r="G49" s="42">
        <v>6459</v>
      </c>
      <c r="H49" s="128">
        <v>-28</v>
      </c>
      <c r="I49" s="42">
        <v>6542</v>
      </c>
      <c r="J49" s="128">
        <f>I49-G49</f>
        <v>83</v>
      </c>
      <c r="K49" s="42">
        <v>6548</v>
      </c>
      <c r="L49" s="128">
        <f>K49-I49</f>
        <v>6</v>
      </c>
      <c r="M49" s="129"/>
      <c r="N49" s="128"/>
      <c r="O49" s="128"/>
      <c r="P49" s="128"/>
      <c r="Q49" s="128"/>
      <c r="R49" s="128"/>
    </row>
    <row r="50" spans="2:18" ht="13.5" customHeight="1">
      <c r="B50" s="123"/>
      <c r="C50" s="127" t="s">
        <v>687</v>
      </c>
      <c r="D50" s="42">
        <v>4947</v>
      </c>
      <c r="E50" s="42">
        <v>4904</v>
      </c>
      <c r="F50" s="125">
        <f>+E50-D50</f>
        <v>-43</v>
      </c>
      <c r="G50" s="42">
        <v>4890</v>
      </c>
      <c r="H50" s="128">
        <v>-14</v>
      </c>
      <c r="I50" s="42">
        <v>4872</v>
      </c>
      <c r="J50" s="128">
        <f>I50-G50</f>
        <v>-18</v>
      </c>
      <c r="K50" s="42">
        <v>4872</v>
      </c>
      <c r="L50" s="130">
        <f>K50-I50</f>
        <v>0</v>
      </c>
      <c r="M50" s="129"/>
      <c r="N50" s="128"/>
      <c r="O50" s="128"/>
      <c r="P50" s="128"/>
      <c r="Q50" s="128"/>
      <c r="R50" s="128"/>
    </row>
    <row r="51" spans="2:18" ht="13.5" customHeight="1">
      <c r="B51" s="123"/>
      <c r="C51" s="127" t="s">
        <v>690</v>
      </c>
      <c r="D51" s="42">
        <v>3301</v>
      </c>
      <c r="E51" s="42">
        <v>3315</v>
      </c>
      <c r="F51" s="125">
        <f>+E51-D51</f>
        <v>14</v>
      </c>
      <c r="G51" s="42">
        <v>3337</v>
      </c>
      <c r="H51" s="128">
        <v>22</v>
      </c>
      <c r="I51" s="42">
        <v>3315</v>
      </c>
      <c r="J51" s="128">
        <f>I51-G51</f>
        <v>-22</v>
      </c>
      <c r="K51" s="42">
        <v>3293</v>
      </c>
      <c r="L51" s="128">
        <f>K51-I51</f>
        <v>-22</v>
      </c>
      <c r="M51" s="129"/>
      <c r="N51" s="128"/>
      <c r="O51" s="128"/>
      <c r="P51" s="128"/>
      <c r="Q51" s="128"/>
      <c r="R51" s="128"/>
    </row>
    <row r="52" spans="2:18" ht="13.5" customHeight="1">
      <c r="B52" s="123"/>
      <c r="C52" s="127" t="s">
        <v>692</v>
      </c>
      <c r="D52" s="42">
        <v>4519</v>
      </c>
      <c r="E52" s="42">
        <v>4507</v>
      </c>
      <c r="F52" s="125">
        <f>+E52-D52</f>
        <v>-12</v>
      </c>
      <c r="G52" s="42">
        <v>4488</v>
      </c>
      <c r="H52" s="128">
        <v>-19</v>
      </c>
      <c r="I52" s="42">
        <v>4468</v>
      </c>
      <c r="J52" s="128">
        <f>I52-G52</f>
        <v>-20</v>
      </c>
      <c r="K52" s="42">
        <v>4472</v>
      </c>
      <c r="L52" s="128">
        <f>K52-I52</f>
        <v>4</v>
      </c>
      <c r="M52" s="129"/>
      <c r="N52" s="128"/>
      <c r="O52" s="128"/>
      <c r="P52" s="128"/>
      <c r="Q52" s="128"/>
      <c r="R52" s="128"/>
    </row>
    <row r="53" spans="2:18" ht="13.5" customHeight="1">
      <c r="B53" s="123"/>
      <c r="C53" s="127" t="s">
        <v>693</v>
      </c>
      <c r="D53" s="42">
        <v>2410</v>
      </c>
      <c r="E53" s="42">
        <v>2404</v>
      </c>
      <c r="F53" s="125">
        <f>+E53-D53</f>
        <v>-6</v>
      </c>
      <c r="G53" s="42">
        <v>2373</v>
      </c>
      <c r="H53" s="128">
        <v>-31</v>
      </c>
      <c r="I53" s="42">
        <v>2354</v>
      </c>
      <c r="J53" s="128">
        <f>I53-G53</f>
        <v>-19</v>
      </c>
      <c r="K53" s="42">
        <v>2333</v>
      </c>
      <c r="L53" s="128">
        <f>K53-I53</f>
        <v>-21</v>
      </c>
      <c r="M53" s="129"/>
      <c r="N53" s="128"/>
      <c r="O53" s="128"/>
      <c r="P53" s="128"/>
      <c r="Q53" s="128"/>
      <c r="R53" s="128"/>
    </row>
    <row r="54" spans="2:18" ht="6" customHeight="1">
      <c r="B54" s="123"/>
      <c r="C54" s="127"/>
      <c r="D54" s="42"/>
      <c r="E54" s="42"/>
      <c r="F54" s="125"/>
      <c r="G54" s="42"/>
      <c r="H54" s="128"/>
      <c r="I54" s="42"/>
      <c r="J54" s="128"/>
      <c r="K54" s="42"/>
      <c r="L54" s="128"/>
      <c r="M54" s="129"/>
      <c r="N54" s="128"/>
      <c r="O54" s="128"/>
      <c r="P54" s="128"/>
      <c r="Q54" s="128"/>
      <c r="R54" s="128"/>
    </row>
    <row r="55" spans="2:18" ht="13.5" customHeight="1">
      <c r="B55" s="123"/>
      <c r="C55" s="127" t="s">
        <v>696</v>
      </c>
      <c r="D55" s="42">
        <v>1887</v>
      </c>
      <c r="E55" s="42">
        <v>1885</v>
      </c>
      <c r="F55" s="125">
        <f aca="true" t="shared" si="13" ref="F55:F66">+E55-D55</f>
        <v>-2</v>
      </c>
      <c r="G55" s="42">
        <v>1878</v>
      </c>
      <c r="H55" s="128">
        <v>-7</v>
      </c>
      <c r="I55" s="42">
        <v>1910</v>
      </c>
      <c r="J55" s="128">
        <f aca="true" t="shared" si="14" ref="J55:J66">I55-G55</f>
        <v>32</v>
      </c>
      <c r="K55" s="42">
        <v>1903</v>
      </c>
      <c r="L55" s="128">
        <f aca="true" t="shared" si="15" ref="L55:L66">K55-I55</f>
        <v>-7</v>
      </c>
      <c r="M55" s="129"/>
      <c r="N55" s="128"/>
      <c r="O55" s="128"/>
      <c r="P55" s="128"/>
      <c r="Q55" s="128"/>
      <c r="R55" s="128"/>
    </row>
    <row r="56" spans="2:18" ht="13.5" customHeight="1">
      <c r="B56" s="123"/>
      <c r="C56" s="127" t="s">
        <v>698</v>
      </c>
      <c r="D56" s="42">
        <v>4487</v>
      </c>
      <c r="E56" s="42">
        <v>4470</v>
      </c>
      <c r="F56" s="125">
        <f t="shared" si="13"/>
        <v>-17</v>
      </c>
      <c r="G56" s="42">
        <v>4480</v>
      </c>
      <c r="H56" s="128">
        <v>10</v>
      </c>
      <c r="I56" s="42">
        <v>4473</v>
      </c>
      <c r="J56" s="128">
        <f t="shared" si="14"/>
        <v>-7</v>
      </c>
      <c r="K56" s="42">
        <v>4477</v>
      </c>
      <c r="L56" s="128">
        <f t="shared" si="15"/>
        <v>4</v>
      </c>
      <c r="M56" s="129"/>
      <c r="N56" s="128"/>
      <c r="O56" s="128"/>
      <c r="P56" s="128"/>
      <c r="Q56" s="128"/>
      <c r="R56" s="128"/>
    </row>
    <row r="57" spans="2:18" ht="13.5" customHeight="1">
      <c r="B57" s="123"/>
      <c r="C57" s="127" t="s">
        <v>700</v>
      </c>
      <c r="D57" s="42">
        <v>2810</v>
      </c>
      <c r="E57" s="42">
        <v>2812</v>
      </c>
      <c r="F57" s="125">
        <f t="shared" si="13"/>
        <v>2</v>
      </c>
      <c r="G57" s="42">
        <v>2811</v>
      </c>
      <c r="H57" s="128">
        <v>-1</v>
      </c>
      <c r="I57" s="42">
        <v>2814</v>
      </c>
      <c r="J57" s="128">
        <f t="shared" si="14"/>
        <v>3</v>
      </c>
      <c r="K57" s="42">
        <v>2803</v>
      </c>
      <c r="L57" s="128">
        <f t="shared" si="15"/>
        <v>-11</v>
      </c>
      <c r="M57" s="129"/>
      <c r="N57" s="128"/>
      <c r="O57" s="128"/>
      <c r="P57" s="128"/>
      <c r="Q57" s="128"/>
      <c r="R57" s="128"/>
    </row>
    <row r="58" spans="2:18" ht="13.5" customHeight="1">
      <c r="B58" s="123"/>
      <c r="C58" s="127" t="s">
        <v>701</v>
      </c>
      <c r="D58" s="42">
        <v>2278</v>
      </c>
      <c r="E58" s="42">
        <v>2224</v>
      </c>
      <c r="F58" s="125">
        <f t="shared" si="13"/>
        <v>-54</v>
      </c>
      <c r="G58" s="42">
        <v>2172</v>
      </c>
      <c r="H58" s="128">
        <v>-52</v>
      </c>
      <c r="I58" s="42">
        <v>2139</v>
      </c>
      <c r="J58" s="128">
        <f t="shared" si="14"/>
        <v>-33</v>
      </c>
      <c r="K58" s="42">
        <v>2120</v>
      </c>
      <c r="L58" s="128">
        <f t="shared" si="15"/>
        <v>-19</v>
      </c>
      <c r="M58" s="129"/>
      <c r="N58" s="128"/>
      <c r="O58" s="128"/>
      <c r="P58" s="128"/>
      <c r="Q58" s="128"/>
      <c r="R58" s="128"/>
    </row>
    <row r="59" spans="2:18" ht="13.5" customHeight="1">
      <c r="B59" s="123"/>
      <c r="C59" s="127" t="s">
        <v>703</v>
      </c>
      <c r="D59" s="42">
        <v>1761</v>
      </c>
      <c r="E59" s="42">
        <v>1745</v>
      </c>
      <c r="F59" s="125">
        <f t="shared" si="13"/>
        <v>-16</v>
      </c>
      <c r="G59" s="42">
        <v>1741</v>
      </c>
      <c r="H59" s="128">
        <v>-4</v>
      </c>
      <c r="I59" s="42">
        <v>1758</v>
      </c>
      <c r="J59" s="128">
        <f t="shared" si="14"/>
        <v>17</v>
      </c>
      <c r="K59" s="42">
        <v>1804</v>
      </c>
      <c r="L59" s="128">
        <f t="shared" si="15"/>
        <v>46</v>
      </c>
      <c r="M59" s="129"/>
      <c r="N59" s="128"/>
      <c r="O59" s="128"/>
      <c r="P59" s="128"/>
      <c r="Q59" s="128"/>
      <c r="R59" s="128"/>
    </row>
    <row r="60" spans="2:18" ht="13.5" customHeight="1">
      <c r="B60" s="123"/>
      <c r="C60" s="127" t="s">
        <v>705</v>
      </c>
      <c r="D60" s="42">
        <v>1854</v>
      </c>
      <c r="E60" s="42">
        <v>1854</v>
      </c>
      <c r="F60" s="125">
        <f t="shared" si="13"/>
        <v>0</v>
      </c>
      <c r="G60" s="42">
        <v>1868</v>
      </c>
      <c r="H60" s="128">
        <v>14</v>
      </c>
      <c r="I60" s="42">
        <v>1864</v>
      </c>
      <c r="J60" s="128">
        <f t="shared" si="14"/>
        <v>-4</v>
      </c>
      <c r="K60" s="42">
        <v>1876</v>
      </c>
      <c r="L60" s="128">
        <f t="shared" si="15"/>
        <v>12</v>
      </c>
      <c r="M60" s="129"/>
      <c r="N60" s="128"/>
      <c r="O60" s="128"/>
      <c r="P60" s="128"/>
      <c r="Q60" s="128"/>
      <c r="R60" s="128"/>
    </row>
    <row r="61" spans="2:18" ht="13.5" customHeight="1">
      <c r="B61" s="123"/>
      <c r="C61" s="127" t="s">
        <v>707</v>
      </c>
      <c r="D61" s="42">
        <v>1500</v>
      </c>
      <c r="E61" s="42">
        <v>1490</v>
      </c>
      <c r="F61" s="125">
        <f t="shared" si="13"/>
        <v>-10</v>
      </c>
      <c r="G61" s="42">
        <v>1499</v>
      </c>
      <c r="H61" s="128">
        <v>9</v>
      </c>
      <c r="I61" s="42">
        <v>1484</v>
      </c>
      <c r="J61" s="128">
        <f t="shared" si="14"/>
        <v>-15</v>
      </c>
      <c r="K61" s="42">
        <v>1491</v>
      </c>
      <c r="L61" s="128">
        <f t="shared" si="15"/>
        <v>7</v>
      </c>
      <c r="M61" s="129"/>
      <c r="N61" s="128"/>
      <c r="O61" s="128"/>
      <c r="P61" s="128"/>
      <c r="Q61" s="128"/>
      <c r="R61" s="128"/>
    </row>
    <row r="62" spans="2:18" ht="13.5" customHeight="1">
      <c r="B62" s="123"/>
      <c r="C62" s="127" t="s">
        <v>710</v>
      </c>
      <c r="D62" s="42">
        <v>3558</v>
      </c>
      <c r="E62" s="42">
        <v>3529</v>
      </c>
      <c r="F62" s="125">
        <f t="shared" si="13"/>
        <v>-29</v>
      </c>
      <c r="G62" s="42">
        <v>3517</v>
      </c>
      <c r="H62" s="128">
        <v>-12</v>
      </c>
      <c r="I62" s="42">
        <v>3482</v>
      </c>
      <c r="J62" s="128">
        <f t="shared" si="14"/>
        <v>-35</v>
      </c>
      <c r="K62" s="42">
        <v>3468</v>
      </c>
      <c r="L62" s="128">
        <f t="shared" si="15"/>
        <v>-14</v>
      </c>
      <c r="M62" s="129"/>
      <c r="N62" s="128"/>
      <c r="O62" s="128"/>
      <c r="P62" s="128"/>
      <c r="Q62" s="128"/>
      <c r="R62" s="128"/>
    </row>
    <row r="63" spans="2:18" ht="13.5" customHeight="1">
      <c r="B63" s="123"/>
      <c r="C63" s="127" t="s">
        <v>712</v>
      </c>
      <c r="D63" s="42">
        <v>4718</v>
      </c>
      <c r="E63" s="42">
        <v>4711</v>
      </c>
      <c r="F63" s="125">
        <f t="shared" si="13"/>
        <v>-7</v>
      </c>
      <c r="G63" s="42">
        <v>4781</v>
      </c>
      <c r="H63" s="128">
        <v>70</v>
      </c>
      <c r="I63" s="42">
        <v>4782</v>
      </c>
      <c r="J63" s="128">
        <f t="shared" si="14"/>
        <v>1</v>
      </c>
      <c r="K63" s="42">
        <v>4791</v>
      </c>
      <c r="L63" s="128">
        <f t="shared" si="15"/>
        <v>9</v>
      </c>
      <c r="M63" s="129"/>
      <c r="N63" s="128"/>
      <c r="O63" s="128"/>
      <c r="P63" s="128"/>
      <c r="Q63" s="128"/>
      <c r="R63" s="128"/>
    </row>
    <row r="64" spans="2:18" ht="13.5" customHeight="1">
      <c r="B64" s="123"/>
      <c r="C64" s="127" t="s">
        <v>714</v>
      </c>
      <c r="D64" s="42">
        <v>1901</v>
      </c>
      <c r="E64" s="42">
        <v>1883</v>
      </c>
      <c r="F64" s="125">
        <f t="shared" si="13"/>
        <v>-18</v>
      </c>
      <c r="G64" s="42">
        <v>1887</v>
      </c>
      <c r="H64" s="128">
        <v>4</v>
      </c>
      <c r="I64" s="42">
        <v>1885</v>
      </c>
      <c r="J64" s="128">
        <f t="shared" si="14"/>
        <v>-2</v>
      </c>
      <c r="K64" s="42">
        <v>1884</v>
      </c>
      <c r="L64" s="128">
        <f t="shared" si="15"/>
        <v>-1</v>
      </c>
      <c r="M64" s="129"/>
      <c r="N64" s="128"/>
      <c r="O64" s="128"/>
      <c r="P64" s="128"/>
      <c r="Q64" s="128"/>
      <c r="R64" s="128"/>
    </row>
    <row r="65" spans="2:18" ht="13.5" customHeight="1">
      <c r="B65" s="123"/>
      <c r="C65" s="127" t="s">
        <v>715</v>
      </c>
      <c r="D65" s="42">
        <v>1486</v>
      </c>
      <c r="E65" s="42">
        <v>1482</v>
      </c>
      <c r="F65" s="125">
        <f t="shared" si="13"/>
        <v>-4</v>
      </c>
      <c r="G65" s="42">
        <v>1487</v>
      </c>
      <c r="H65" s="128">
        <v>5</v>
      </c>
      <c r="I65" s="42">
        <v>1483</v>
      </c>
      <c r="J65" s="128">
        <f t="shared" si="14"/>
        <v>-4</v>
      </c>
      <c r="K65" s="42">
        <v>1481</v>
      </c>
      <c r="L65" s="128">
        <f t="shared" si="15"/>
        <v>-2</v>
      </c>
      <c r="M65" s="129"/>
      <c r="N65" s="128"/>
      <c r="O65" s="128"/>
      <c r="P65" s="128"/>
      <c r="Q65" s="128"/>
      <c r="R65" s="128"/>
    </row>
    <row r="66" spans="2:18" ht="13.5" customHeight="1">
      <c r="B66" s="131"/>
      <c r="C66" s="132" t="s">
        <v>717</v>
      </c>
      <c r="D66" s="47">
        <v>1899</v>
      </c>
      <c r="E66" s="47">
        <v>1902</v>
      </c>
      <c r="F66" s="133">
        <f t="shared" si="13"/>
        <v>3</v>
      </c>
      <c r="G66" s="47">
        <v>1891</v>
      </c>
      <c r="H66" s="134">
        <v>-11</v>
      </c>
      <c r="I66" s="47">
        <v>1875</v>
      </c>
      <c r="J66" s="134">
        <f t="shared" si="14"/>
        <v>-16</v>
      </c>
      <c r="K66" s="47">
        <v>1868</v>
      </c>
      <c r="L66" s="134">
        <f t="shared" si="15"/>
        <v>-7</v>
      </c>
      <c r="M66" s="129"/>
      <c r="N66" s="128"/>
      <c r="O66" s="128"/>
      <c r="P66" s="128"/>
      <c r="Q66" s="128"/>
      <c r="R66" s="128"/>
    </row>
    <row r="67" spans="2:12" ht="13.5">
      <c r="B67" s="96" t="s">
        <v>768</v>
      </c>
      <c r="J67" s="100"/>
      <c r="K67" s="100"/>
      <c r="L67" s="100"/>
    </row>
    <row r="68" spans="10:12" ht="13.5">
      <c r="J68" s="100"/>
      <c r="K68" s="100"/>
      <c r="L68" s="100"/>
    </row>
    <row r="69" spans="10:12" ht="13.5">
      <c r="J69" s="100"/>
      <c r="K69" s="100"/>
      <c r="L69" s="100"/>
    </row>
    <row r="70" spans="10:12" ht="13.5">
      <c r="J70" s="100"/>
      <c r="K70" s="100"/>
      <c r="L70" s="100"/>
    </row>
  </sheetData>
  <mergeCells count="17">
    <mergeCell ref="G4:H5"/>
    <mergeCell ref="I4:J5"/>
    <mergeCell ref="E4:F5"/>
    <mergeCell ref="B9:C9"/>
    <mergeCell ref="K4:L5"/>
    <mergeCell ref="M4:R4"/>
    <mergeCell ref="M5:N5"/>
    <mergeCell ref="O5:P5"/>
    <mergeCell ref="Q5:R5"/>
    <mergeCell ref="B13:C13"/>
    <mergeCell ref="B14:C14"/>
    <mergeCell ref="B15:C15"/>
    <mergeCell ref="D4:D5"/>
    <mergeCell ref="B7:C7"/>
    <mergeCell ref="B10:C10"/>
    <mergeCell ref="B12:C12"/>
    <mergeCell ref="B4:C6"/>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68"/>
  <sheetViews>
    <sheetView workbookViewId="0" topLeftCell="A1">
      <selection activeCell="A1" sqref="A1"/>
    </sheetView>
  </sheetViews>
  <sheetFormatPr defaultColWidth="9.00390625" defaultRowHeight="13.5"/>
  <cols>
    <col min="1" max="1" width="2.625" style="17" customWidth="1"/>
    <col min="2" max="2" width="12.625" style="17" customWidth="1"/>
    <col min="3" max="3" width="8.625" style="17" customWidth="1"/>
    <col min="4" max="4" width="7.625" style="17" customWidth="1"/>
    <col min="5" max="5" width="8.625" style="17" customWidth="1"/>
    <col min="6" max="6" width="7.625" style="17" customWidth="1"/>
    <col min="7" max="7" width="7.75390625" style="17" customWidth="1"/>
    <col min="8" max="8" width="8.625" style="17" customWidth="1"/>
    <col min="9" max="9" width="7.625" style="17" customWidth="1"/>
    <col min="10" max="10" width="8.625" style="17" customWidth="1"/>
    <col min="11" max="11" width="7.625" style="17" customWidth="1"/>
    <col min="12" max="12" width="8.50390625" style="17" customWidth="1"/>
    <col min="13" max="16384" width="9.00390625" style="17" customWidth="1"/>
  </cols>
  <sheetData>
    <row r="1" ht="14.25" customHeight="1">
      <c r="B1" s="18" t="s">
        <v>782</v>
      </c>
    </row>
    <row r="2" spans="5:12" ht="12" customHeight="1">
      <c r="E2" s="135"/>
      <c r="L2" s="136" t="s">
        <v>776</v>
      </c>
    </row>
    <row r="3" ht="7.5" customHeight="1" thickBot="1"/>
    <row r="4" spans="2:12" ht="14.25" thickTop="1">
      <c r="B4" s="1294" t="s">
        <v>721</v>
      </c>
      <c r="C4" s="1302" t="s">
        <v>770</v>
      </c>
      <c r="D4" s="1278"/>
      <c r="E4" s="1278"/>
      <c r="F4" s="1278"/>
      <c r="G4" s="1279"/>
      <c r="H4" s="1302" t="s">
        <v>771</v>
      </c>
      <c r="I4" s="1278"/>
      <c r="J4" s="1278"/>
      <c r="K4" s="1278"/>
      <c r="L4" s="1279"/>
    </row>
    <row r="5" spans="2:12" ht="12" customHeight="1">
      <c r="B5" s="1276"/>
      <c r="C5" s="1280" t="s">
        <v>777</v>
      </c>
      <c r="D5" s="1281"/>
      <c r="E5" s="1280">
        <v>61</v>
      </c>
      <c r="F5" s="1281"/>
      <c r="G5" s="1282" t="s">
        <v>778</v>
      </c>
      <c r="H5" s="1280">
        <v>56</v>
      </c>
      <c r="I5" s="1281"/>
      <c r="J5" s="1280">
        <v>61</v>
      </c>
      <c r="K5" s="1281"/>
      <c r="L5" s="1282" t="s">
        <v>779</v>
      </c>
    </row>
    <row r="6" spans="2:12" ht="12" customHeight="1">
      <c r="B6" s="1276"/>
      <c r="C6" s="1281"/>
      <c r="D6" s="1281"/>
      <c r="E6" s="1281"/>
      <c r="F6" s="1281"/>
      <c r="G6" s="1283"/>
      <c r="H6" s="1281"/>
      <c r="I6" s="1281"/>
      <c r="J6" s="1281"/>
      <c r="K6" s="1281"/>
      <c r="L6" s="1283"/>
    </row>
    <row r="7" spans="2:12" ht="12">
      <c r="B7" s="1277"/>
      <c r="C7" s="138" t="s">
        <v>772</v>
      </c>
      <c r="D7" s="138" t="s">
        <v>773</v>
      </c>
      <c r="E7" s="138" t="s">
        <v>772</v>
      </c>
      <c r="F7" s="138" t="s">
        <v>773</v>
      </c>
      <c r="G7" s="139" t="s">
        <v>780</v>
      </c>
      <c r="H7" s="138" t="s">
        <v>772</v>
      </c>
      <c r="I7" s="138" t="s">
        <v>773</v>
      </c>
      <c r="J7" s="138" t="s">
        <v>772</v>
      </c>
      <c r="K7" s="138" t="s">
        <v>773</v>
      </c>
      <c r="L7" s="139" t="s">
        <v>780</v>
      </c>
    </row>
    <row r="8" spans="2:12" s="140" customFormat="1" ht="16.5" customHeight="1">
      <c r="B8" s="141" t="s">
        <v>669</v>
      </c>
      <c r="C8" s="142">
        <f>SUM(C18:C67)</f>
        <v>72746</v>
      </c>
      <c r="D8" s="143">
        <f>SUM(D18:D67)</f>
        <v>99.99999999999999</v>
      </c>
      <c r="E8" s="144">
        <f>SUM(E18:E67)</f>
        <v>73713</v>
      </c>
      <c r="F8" s="143">
        <f>SUM(F18:F67)</f>
        <v>100.00000000000003</v>
      </c>
      <c r="G8" s="145">
        <v>1.3</v>
      </c>
      <c r="H8" s="144">
        <f>SUM(H18:H67)</f>
        <v>523014</v>
      </c>
      <c r="I8" s="143">
        <f>SUM(I18:I67)</f>
        <v>99.99999999999999</v>
      </c>
      <c r="J8" s="144">
        <f>SUM(J18:J67)</f>
        <v>537981</v>
      </c>
      <c r="K8" s="143">
        <f>SUM(K18:K67)</f>
        <v>100.00000000000001</v>
      </c>
      <c r="L8" s="146">
        <v>2.9</v>
      </c>
    </row>
    <row r="9" spans="2:12" s="140" customFormat="1" ht="16.5" customHeight="1">
      <c r="B9" s="24"/>
      <c r="C9" s="116"/>
      <c r="D9" s="147"/>
      <c r="E9" s="117"/>
      <c r="F9" s="147"/>
      <c r="G9" s="148"/>
      <c r="H9" s="117"/>
      <c r="I9" s="147"/>
      <c r="J9" s="117"/>
      <c r="K9" s="147"/>
      <c r="L9" s="149"/>
    </row>
    <row r="10" spans="2:12" s="140" customFormat="1" ht="16.5" customHeight="1">
      <c r="B10" s="24" t="s">
        <v>672</v>
      </c>
      <c r="C10" s="116">
        <v>53551</v>
      </c>
      <c r="D10" s="147">
        <f>C10/$C$8*100</f>
        <v>73.61366948010887</v>
      </c>
      <c r="E10" s="117">
        <v>54857</v>
      </c>
      <c r="F10" s="147">
        <f>E10/$E$8*100</f>
        <v>74.41970887089116</v>
      </c>
      <c r="G10" s="148">
        <v>2.4</v>
      </c>
      <c r="H10" s="117">
        <v>404643</v>
      </c>
      <c r="I10" s="147">
        <f>H10/$H$8*100</f>
        <v>77.36752744668402</v>
      </c>
      <c r="J10" s="117">
        <v>415970</v>
      </c>
      <c r="K10" s="147">
        <f>J10/$J$8*100</f>
        <v>77.32057451843094</v>
      </c>
      <c r="L10" s="149">
        <v>2.8</v>
      </c>
    </row>
    <row r="11" spans="2:12" s="140" customFormat="1" ht="16.5" customHeight="1">
      <c r="B11" s="24" t="s">
        <v>674</v>
      </c>
      <c r="C11" s="116">
        <v>19195</v>
      </c>
      <c r="D11" s="147">
        <f>C11/$C$8*100</f>
        <v>26.38633051989113</v>
      </c>
      <c r="E11" s="117">
        <v>18856</v>
      </c>
      <c r="F11" s="147">
        <f>E11/$E$8*100</f>
        <v>25.58029112910884</v>
      </c>
      <c r="G11" s="148">
        <v>-1.8</v>
      </c>
      <c r="H11" s="117">
        <v>118371</v>
      </c>
      <c r="I11" s="147">
        <f>H11/$H$8*100</f>
        <v>22.63247255331597</v>
      </c>
      <c r="J11" s="117">
        <v>122011</v>
      </c>
      <c r="K11" s="147">
        <f>J11/$J$8*100</f>
        <v>22.67942548156905</v>
      </c>
      <c r="L11" s="149">
        <v>3.1</v>
      </c>
    </row>
    <row r="12" spans="2:12" s="140" customFormat="1" ht="16.5" customHeight="1">
      <c r="B12" s="24"/>
      <c r="C12" s="116"/>
      <c r="D12" s="147"/>
      <c r="E12" s="117"/>
      <c r="F12" s="147"/>
      <c r="G12" s="148"/>
      <c r="H12" s="117"/>
      <c r="I12" s="147"/>
      <c r="J12" s="117"/>
      <c r="K12" s="147"/>
      <c r="L12" s="149"/>
    </row>
    <row r="13" spans="2:12" s="140" customFormat="1" ht="16.5" customHeight="1">
      <c r="B13" s="24" t="s">
        <v>678</v>
      </c>
      <c r="C13" s="116">
        <v>31885</v>
      </c>
      <c r="D13" s="147">
        <f>C13/$C$8*100</f>
        <v>43.83058862342947</v>
      </c>
      <c r="E13" s="117">
        <v>32742</v>
      </c>
      <c r="F13" s="147">
        <f>E13/$E$8*100</f>
        <v>44.41821659680111</v>
      </c>
      <c r="G13" s="148">
        <v>2.7</v>
      </c>
      <c r="H13" s="117">
        <v>239580</v>
      </c>
      <c r="I13" s="147">
        <f>H13/$H$8*100</f>
        <v>45.80756920464844</v>
      </c>
      <c r="J13" s="117">
        <v>246684</v>
      </c>
      <c r="K13" s="147">
        <f>J13/$J$8*100</f>
        <v>45.8536639769806</v>
      </c>
      <c r="L13" s="149">
        <v>3</v>
      </c>
    </row>
    <row r="14" spans="2:12" s="140" customFormat="1" ht="16.5" customHeight="1">
      <c r="B14" s="24" t="s">
        <v>680</v>
      </c>
      <c r="C14" s="116">
        <v>5890</v>
      </c>
      <c r="D14" s="147">
        <f>C14/$C$8*100</f>
        <v>8.0966651087345</v>
      </c>
      <c r="E14" s="117">
        <v>5908</v>
      </c>
      <c r="F14" s="147">
        <f>E14/$E$8*100</f>
        <v>8.014868476388154</v>
      </c>
      <c r="G14" s="148">
        <v>0.3</v>
      </c>
      <c r="H14" s="117">
        <v>39776</v>
      </c>
      <c r="I14" s="147">
        <f>H14/$H$8*100</f>
        <v>7.6051501489443885</v>
      </c>
      <c r="J14" s="117">
        <v>40917</v>
      </c>
      <c r="K14" s="147">
        <f>J14/$J$8*100</f>
        <v>7.605658935910375</v>
      </c>
      <c r="L14" s="149">
        <v>2.9</v>
      </c>
    </row>
    <row r="15" spans="2:12" s="140" customFormat="1" ht="16.5" customHeight="1">
      <c r="B15" s="24" t="s">
        <v>682</v>
      </c>
      <c r="C15" s="116">
        <v>14747</v>
      </c>
      <c r="D15" s="147">
        <f>C15/$C$8*100</f>
        <v>20.2719049844665</v>
      </c>
      <c r="E15" s="117">
        <v>14899</v>
      </c>
      <c r="F15" s="147">
        <f>E15/$E$8*100</f>
        <v>20.212174243349207</v>
      </c>
      <c r="G15" s="148">
        <v>1</v>
      </c>
      <c r="H15" s="117">
        <v>105376</v>
      </c>
      <c r="I15" s="147">
        <f>H15/$H$8*100</f>
        <v>20.147835430791528</v>
      </c>
      <c r="J15" s="117">
        <v>111379</v>
      </c>
      <c r="K15" s="147">
        <f>J15/$J$8*100</f>
        <v>20.703147508926893</v>
      </c>
      <c r="L15" s="149">
        <v>5.7</v>
      </c>
    </row>
    <row r="16" spans="2:12" s="140" customFormat="1" ht="16.5" customHeight="1">
      <c r="B16" s="24" t="s">
        <v>684</v>
      </c>
      <c r="C16" s="116">
        <v>20224</v>
      </c>
      <c r="D16" s="147">
        <f>C16/$C$8*100</f>
        <v>27.800841283369532</v>
      </c>
      <c r="E16" s="117">
        <v>20164</v>
      </c>
      <c r="F16" s="147">
        <f>E16/$E$8*100</f>
        <v>27.354740683461532</v>
      </c>
      <c r="G16" s="148">
        <v>-0.3</v>
      </c>
      <c r="H16" s="117">
        <v>138282</v>
      </c>
      <c r="I16" s="147">
        <f>H16/$H$8*100</f>
        <v>26.439445215615642</v>
      </c>
      <c r="J16" s="117">
        <v>139001</v>
      </c>
      <c r="K16" s="147">
        <f>J16/$J$8*100</f>
        <v>25.837529578182128</v>
      </c>
      <c r="L16" s="149">
        <v>0.5</v>
      </c>
    </row>
    <row r="17" spans="2:12" s="150" customFormat="1" ht="16.5" customHeight="1">
      <c r="B17" s="151"/>
      <c r="C17" s="116"/>
      <c r="D17" s="147"/>
      <c r="E17" s="117"/>
      <c r="F17" s="147"/>
      <c r="G17" s="148"/>
      <c r="H17" s="117"/>
      <c r="I17" s="147"/>
      <c r="J17" s="117"/>
      <c r="K17" s="147"/>
      <c r="L17" s="149"/>
    </row>
    <row r="18" spans="2:12" ht="15" customHeight="1">
      <c r="B18" s="40" t="s">
        <v>686</v>
      </c>
      <c r="C18" s="39">
        <v>14240</v>
      </c>
      <c r="D18" s="152">
        <f>C18/$C$8*100</f>
        <v>19.574959447942156</v>
      </c>
      <c r="E18" s="20">
        <v>14968</v>
      </c>
      <c r="F18" s="152">
        <f>E18/$E$8*100</f>
        <v>20.30578052717974</v>
      </c>
      <c r="G18" s="153">
        <v>5.1</v>
      </c>
      <c r="H18" s="20">
        <v>121829</v>
      </c>
      <c r="I18" s="152">
        <f>H18/$H$8*100</f>
        <v>23.293640323203586</v>
      </c>
      <c r="J18" s="20">
        <v>120294</v>
      </c>
      <c r="K18" s="152">
        <f>J18/$J$8*100</f>
        <v>22.360269228838938</v>
      </c>
      <c r="L18" s="154">
        <v>-1.3</v>
      </c>
    </row>
    <row r="19" spans="2:12" ht="15" customHeight="1">
      <c r="B19" s="40" t="s">
        <v>688</v>
      </c>
      <c r="C19" s="39">
        <v>5747</v>
      </c>
      <c r="D19" s="152">
        <f>C19/$C$8*100</f>
        <v>7.900090726637892</v>
      </c>
      <c r="E19" s="20">
        <v>5823</v>
      </c>
      <c r="F19" s="152">
        <f>E19/$E$8*100</f>
        <v>7.899556387611412</v>
      </c>
      <c r="G19" s="153">
        <v>1.3</v>
      </c>
      <c r="H19" s="20">
        <v>45228</v>
      </c>
      <c r="I19" s="152">
        <f>H19/$H$8*100</f>
        <v>8.647569663527172</v>
      </c>
      <c r="J19" s="20">
        <v>48230</v>
      </c>
      <c r="K19" s="152">
        <f>J19/$J$8*100</f>
        <v>8.965000622698572</v>
      </c>
      <c r="L19" s="154">
        <v>6.6</v>
      </c>
    </row>
    <row r="20" spans="2:12" ht="15" customHeight="1">
      <c r="B20" s="40" t="s">
        <v>689</v>
      </c>
      <c r="C20" s="39">
        <v>6616</v>
      </c>
      <c r="D20" s="152">
        <f>C20/$C$8*100</f>
        <v>9.094658125532677</v>
      </c>
      <c r="E20" s="20">
        <v>6599</v>
      </c>
      <c r="F20" s="152">
        <f>E20/$E$8*100</f>
        <v>8.952287927502612</v>
      </c>
      <c r="G20" s="153">
        <v>-0.3</v>
      </c>
      <c r="H20" s="20">
        <v>46473</v>
      </c>
      <c r="I20" s="152">
        <f>H20/$H$8*100</f>
        <v>8.885613004623204</v>
      </c>
      <c r="J20" s="20">
        <v>46926</v>
      </c>
      <c r="K20" s="152">
        <f>J20/$J$8*100</f>
        <v>8.722612880380535</v>
      </c>
      <c r="L20" s="154">
        <v>1</v>
      </c>
    </row>
    <row r="21" spans="2:12" ht="15" customHeight="1">
      <c r="B21" s="40" t="s">
        <v>691</v>
      </c>
      <c r="C21" s="39">
        <v>7038</v>
      </c>
      <c r="D21" s="152">
        <f>C21/$C$8*100</f>
        <v>9.674758749621972</v>
      </c>
      <c r="E21" s="20">
        <v>7016</v>
      </c>
      <c r="F21" s="152">
        <f>E21/$E$8*100</f>
        <v>9.517995468913218</v>
      </c>
      <c r="G21" s="153">
        <v>-0.3</v>
      </c>
      <c r="H21" s="20">
        <v>51540</v>
      </c>
      <c r="I21" s="152">
        <f>H21/$H$8*100</f>
        <v>9.85442072296344</v>
      </c>
      <c r="J21" s="20">
        <v>51299</v>
      </c>
      <c r="K21" s="152">
        <f>J21/$J$8*100</f>
        <v>9.535466865930209</v>
      </c>
      <c r="L21" s="154">
        <v>-0.5</v>
      </c>
    </row>
    <row r="22" spans="2:12" ht="15" customHeight="1">
      <c r="B22" s="40"/>
      <c r="C22" s="39"/>
      <c r="D22" s="152"/>
      <c r="E22" s="20"/>
      <c r="F22" s="152"/>
      <c r="G22" s="153"/>
      <c r="H22" s="20"/>
      <c r="I22" s="152"/>
      <c r="J22" s="20"/>
      <c r="K22" s="152"/>
      <c r="L22" s="154"/>
    </row>
    <row r="23" spans="2:12" ht="15" customHeight="1">
      <c r="B23" s="40" t="s">
        <v>694</v>
      </c>
      <c r="C23" s="39">
        <v>2852</v>
      </c>
      <c r="D23" s="152">
        <f>C23/$C$8*100</f>
        <v>3.9204904737030213</v>
      </c>
      <c r="E23" s="20">
        <v>2953</v>
      </c>
      <c r="F23" s="152">
        <f>E23/$E$8*100</f>
        <v>4.006077625384939</v>
      </c>
      <c r="G23" s="153">
        <v>3.5</v>
      </c>
      <c r="H23" s="20">
        <v>21472</v>
      </c>
      <c r="I23" s="152">
        <f>H23/$H$8*100</f>
        <v>4.10543503615582</v>
      </c>
      <c r="J23" s="20">
        <v>21922</v>
      </c>
      <c r="K23" s="152">
        <f>J23/$J$8*100</f>
        <v>4.074865097466267</v>
      </c>
      <c r="L23" s="154">
        <v>2.1</v>
      </c>
    </row>
    <row r="24" spans="2:12" ht="15" customHeight="1">
      <c r="B24" s="40" t="s">
        <v>695</v>
      </c>
      <c r="C24" s="39">
        <v>2335</v>
      </c>
      <c r="D24" s="152">
        <f>C24/$C$8*100</f>
        <v>3.2097984768922005</v>
      </c>
      <c r="E24" s="20">
        <v>2374</v>
      </c>
      <c r="F24" s="152">
        <f>E24/$E$8*100</f>
        <v>3.2205988088939534</v>
      </c>
      <c r="G24" s="153">
        <v>1.7</v>
      </c>
      <c r="H24" s="20">
        <v>17893</v>
      </c>
      <c r="I24" s="152">
        <f>H24/$H$8*100</f>
        <v>3.421132130306263</v>
      </c>
      <c r="J24" s="20">
        <v>18971</v>
      </c>
      <c r="K24" s="152">
        <f>J24/$J$8*100</f>
        <v>3.5263327143523657</v>
      </c>
      <c r="L24" s="154">
        <v>6</v>
      </c>
    </row>
    <row r="25" spans="2:12" ht="15" customHeight="1">
      <c r="B25" s="40" t="s">
        <v>774</v>
      </c>
      <c r="C25" s="39">
        <v>1974</v>
      </c>
      <c r="D25" s="152">
        <f>C25/$C$8*100</f>
        <v>2.713551260550408</v>
      </c>
      <c r="E25" s="20">
        <v>2000</v>
      </c>
      <c r="F25" s="152">
        <f>E25/$E$8*100</f>
        <v>2.713225618276288</v>
      </c>
      <c r="G25" s="153">
        <v>1.3</v>
      </c>
      <c r="H25" s="20">
        <v>13892</v>
      </c>
      <c r="I25" s="152">
        <f>H25/$H$8*100</f>
        <v>2.6561430477960437</v>
      </c>
      <c r="J25" s="20">
        <v>13852</v>
      </c>
      <c r="K25" s="152">
        <f>J25/$J$8*100</f>
        <v>2.574812121617678</v>
      </c>
      <c r="L25" s="154">
        <v>-0.3</v>
      </c>
    </row>
    <row r="26" spans="2:12" ht="15" customHeight="1">
      <c r="B26" s="40" t="s">
        <v>699</v>
      </c>
      <c r="C26" s="39">
        <v>1867</v>
      </c>
      <c r="D26" s="152">
        <f>C26/$C$8*100</f>
        <v>2.5664641354851128</v>
      </c>
      <c r="E26" s="20">
        <v>1819</v>
      </c>
      <c r="F26" s="152">
        <f>E26/$E$8*100</f>
        <v>2.4676786998222835</v>
      </c>
      <c r="G26" s="153">
        <v>-2.6</v>
      </c>
      <c r="H26" s="20">
        <v>11733</v>
      </c>
      <c r="I26" s="152">
        <f>H26/$H$8*100</f>
        <v>2.243343390425495</v>
      </c>
      <c r="J26" s="20">
        <v>12270</v>
      </c>
      <c r="K26" s="152">
        <f>J26/$J$8*100</f>
        <v>2.280749691903617</v>
      </c>
      <c r="L26" s="154">
        <v>4.6</v>
      </c>
    </row>
    <row r="27" spans="2:12" ht="15" customHeight="1">
      <c r="B27" s="40"/>
      <c r="C27" s="39"/>
      <c r="D27" s="152"/>
      <c r="E27" s="20"/>
      <c r="F27" s="152"/>
      <c r="G27" s="153"/>
      <c r="H27" s="20"/>
      <c r="I27" s="152"/>
      <c r="J27" s="20"/>
      <c r="K27" s="152"/>
      <c r="L27" s="154"/>
    </row>
    <row r="28" spans="2:12" ht="15" customHeight="1">
      <c r="B28" s="40" t="s">
        <v>702</v>
      </c>
      <c r="C28" s="39">
        <v>2171</v>
      </c>
      <c r="D28" s="152">
        <f>C28/$C$8*100</f>
        <v>2.98435652819399</v>
      </c>
      <c r="E28" s="20">
        <v>2237</v>
      </c>
      <c r="F28" s="152">
        <f>E28/$E$8*100</f>
        <v>3.034742854042028</v>
      </c>
      <c r="G28" s="153">
        <v>3</v>
      </c>
      <c r="H28" s="20">
        <v>16575</v>
      </c>
      <c r="I28" s="152">
        <f>H28/$H$8*100</f>
        <v>3.169131227844761</v>
      </c>
      <c r="J28" s="20">
        <v>17348</v>
      </c>
      <c r="K28" s="152">
        <f>J28/$J$8*100</f>
        <v>3.224649197648244</v>
      </c>
      <c r="L28" s="154">
        <v>4.7</v>
      </c>
    </row>
    <row r="29" spans="2:12" ht="15" customHeight="1">
      <c r="B29" s="40" t="s">
        <v>704</v>
      </c>
      <c r="C29" s="39">
        <v>3135</v>
      </c>
      <c r="D29" s="152">
        <f>C29/$C$8*100</f>
        <v>4.309515299810299</v>
      </c>
      <c r="E29" s="20">
        <v>3421</v>
      </c>
      <c r="F29" s="152">
        <f>E29/$E$8*100</f>
        <v>4.6409724200615905</v>
      </c>
      <c r="G29" s="153">
        <v>9.1</v>
      </c>
      <c r="H29" s="20">
        <v>21550</v>
      </c>
      <c r="I29" s="152">
        <f>H29/$H$8*100</f>
        <v>4.1203485948750895</v>
      </c>
      <c r="J29" s="20">
        <v>24204</v>
      </c>
      <c r="K29" s="152">
        <f>J29/$J$8*100</f>
        <v>4.499043646522832</v>
      </c>
      <c r="L29" s="154">
        <v>12.3</v>
      </c>
    </row>
    <row r="30" spans="2:12" ht="15" customHeight="1">
      <c r="B30" s="40" t="s">
        <v>706</v>
      </c>
      <c r="C30" s="39">
        <v>2013</v>
      </c>
      <c r="D30" s="152">
        <f>C30/$C$8*100</f>
        <v>2.7671624556676653</v>
      </c>
      <c r="E30" s="20">
        <v>2073</v>
      </c>
      <c r="F30" s="152">
        <f>E30/$E$8*100</f>
        <v>2.8122583533433723</v>
      </c>
      <c r="G30" s="153">
        <v>3</v>
      </c>
      <c r="H30" s="20">
        <v>15699</v>
      </c>
      <c r="I30" s="152">
        <f>H30/$H$8*100</f>
        <v>3.0016404914591197</v>
      </c>
      <c r="J30" s="20">
        <v>18567</v>
      </c>
      <c r="K30" s="152">
        <f>J30/$J$8*100</f>
        <v>3.451237125474692</v>
      </c>
      <c r="L30" s="154">
        <v>18.3</v>
      </c>
    </row>
    <row r="31" spans="2:12" ht="15" customHeight="1">
      <c r="B31" s="40" t="s">
        <v>708</v>
      </c>
      <c r="C31" s="39">
        <v>1220</v>
      </c>
      <c r="D31" s="152">
        <f>C31/$C$8*100</f>
        <v>1.6770681549501003</v>
      </c>
      <c r="E31" s="20">
        <v>1226</v>
      </c>
      <c r="F31" s="152">
        <f>E31/$E$8*100</f>
        <v>1.6632073040033644</v>
      </c>
      <c r="G31" s="153">
        <v>0.5</v>
      </c>
      <c r="H31" s="20">
        <v>7106</v>
      </c>
      <c r="I31" s="152">
        <f>H31/$H$8*100</f>
        <v>1.3586634392196002</v>
      </c>
      <c r="J31" s="20">
        <v>8004</v>
      </c>
      <c r="K31" s="152">
        <f>J31/$J$8*100</f>
        <v>1.4877848845962962</v>
      </c>
      <c r="L31" s="154">
        <v>12.6</v>
      </c>
    </row>
    <row r="32" spans="2:12" ht="15" customHeight="1">
      <c r="B32" s="40" t="s">
        <v>709</v>
      </c>
      <c r="C32" s="39">
        <v>2343</v>
      </c>
      <c r="D32" s="152">
        <f>C32/$C$8*100</f>
        <v>3.220795645121381</v>
      </c>
      <c r="E32" s="20">
        <v>2348</v>
      </c>
      <c r="F32" s="152">
        <f>E32/$E$8*100</f>
        <v>3.185326875856362</v>
      </c>
      <c r="G32" s="153">
        <v>0.2</v>
      </c>
      <c r="H32" s="20">
        <v>13653</v>
      </c>
      <c r="I32" s="152">
        <f>H32/$H$8*100</f>
        <v>2.610446374284436</v>
      </c>
      <c r="J32" s="20">
        <v>14083</v>
      </c>
      <c r="K32" s="152">
        <f>J32/$J$8*100</f>
        <v>2.6177504410007044</v>
      </c>
      <c r="L32" s="154">
        <v>3.1</v>
      </c>
    </row>
    <row r="33" spans="2:12" ht="15" customHeight="1">
      <c r="B33" s="40"/>
      <c r="C33" s="39"/>
      <c r="D33" s="152"/>
      <c r="E33" s="20"/>
      <c r="F33" s="152"/>
      <c r="G33" s="153"/>
      <c r="H33" s="20"/>
      <c r="I33" s="152"/>
      <c r="J33" s="20"/>
      <c r="K33" s="152"/>
      <c r="L33" s="154"/>
    </row>
    <row r="34" spans="2:12" ht="15" customHeight="1">
      <c r="B34" s="40" t="s">
        <v>711</v>
      </c>
      <c r="C34" s="39">
        <v>753</v>
      </c>
      <c r="D34" s="152">
        <f aca="true" t="shared" si="0" ref="D34:D40">C34/$C$8*100</f>
        <v>1.0351084595716602</v>
      </c>
      <c r="E34" s="20">
        <v>729</v>
      </c>
      <c r="F34" s="152">
        <f aca="true" t="shared" si="1" ref="F34:F40">E34/$E$8*100</f>
        <v>0.988970737861707</v>
      </c>
      <c r="G34" s="153">
        <v>-3.2</v>
      </c>
      <c r="H34" s="20">
        <v>4494</v>
      </c>
      <c r="I34" s="152">
        <f aca="true" t="shared" si="2" ref="I34:I40">H34/$H$8*100</f>
        <v>0.8592504215948329</v>
      </c>
      <c r="J34" s="20">
        <v>4703</v>
      </c>
      <c r="K34" s="152">
        <f aca="true" t="shared" si="3" ref="K34:K40">J34/$J$8*100</f>
        <v>0.874194441811142</v>
      </c>
      <c r="L34" s="154">
        <v>4.7</v>
      </c>
    </row>
    <row r="35" spans="2:12" ht="15" customHeight="1">
      <c r="B35" s="40" t="s">
        <v>713</v>
      </c>
      <c r="C35" s="39">
        <v>582</v>
      </c>
      <c r="D35" s="152">
        <f t="shared" si="0"/>
        <v>0.8000439886729167</v>
      </c>
      <c r="E35" s="20">
        <v>561</v>
      </c>
      <c r="F35" s="152">
        <f t="shared" si="1"/>
        <v>0.7610597859264987</v>
      </c>
      <c r="G35" s="153">
        <v>-3.6</v>
      </c>
      <c r="H35" s="20">
        <v>2816</v>
      </c>
      <c r="I35" s="152">
        <f t="shared" si="2"/>
        <v>0.5384177096597798</v>
      </c>
      <c r="J35" s="20">
        <v>2653</v>
      </c>
      <c r="K35" s="152">
        <f t="shared" si="3"/>
        <v>0.49314009230809264</v>
      </c>
      <c r="L35" s="154">
        <v>-5.8</v>
      </c>
    </row>
    <row r="36" spans="2:12" ht="15" customHeight="1">
      <c r="B36" s="40" t="s">
        <v>716</v>
      </c>
      <c r="C36" s="39">
        <v>1355</v>
      </c>
      <c r="D36" s="152">
        <f t="shared" si="0"/>
        <v>1.8626453688175295</v>
      </c>
      <c r="E36" s="20">
        <v>1291</v>
      </c>
      <c r="F36" s="152">
        <f t="shared" si="1"/>
        <v>1.7513871365973437</v>
      </c>
      <c r="G36" s="153">
        <v>-4.7</v>
      </c>
      <c r="H36" s="20">
        <v>8670</v>
      </c>
      <c r="I36" s="152">
        <f t="shared" si="2"/>
        <v>1.657699411488029</v>
      </c>
      <c r="J36" s="20">
        <v>8854</v>
      </c>
      <c r="K36" s="152">
        <f t="shared" si="3"/>
        <v>1.6457830295121947</v>
      </c>
      <c r="L36" s="154">
        <v>2.1</v>
      </c>
    </row>
    <row r="37" spans="2:12" ht="15" customHeight="1">
      <c r="B37" s="40" t="s">
        <v>718</v>
      </c>
      <c r="C37" s="39">
        <v>543</v>
      </c>
      <c r="D37" s="152">
        <f t="shared" si="0"/>
        <v>0.7464327935556594</v>
      </c>
      <c r="E37" s="20">
        <v>528</v>
      </c>
      <c r="F37" s="152">
        <f t="shared" si="1"/>
        <v>0.7162915632249399</v>
      </c>
      <c r="G37" s="153">
        <v>-2.8</v>
      </c>
      <c r="H37" s="20">
        <v>3483</v>
      </c>
      <c r="I37" s="152">
        <f t="shared" si="2"/>
        <v>0.6659477566566095</v>
      </c>
      <c r="J37" s="20">
        <v>3875</v>
      </c>
      <c r="K37" s="152">
        <f t="shared" si="3"/>
        <v>0.720285660646008</v>
      </c>
      <c r="L37" s="154">
        <v>11.3</v>
      </c>
    </row>
    <row r="38" spans="2:12" ht="15" customHeight="1">
      <c r="B38" s="40" t="s">
        <v>775</v>
      </c>
      <c r="C38" s="39">
        <v>611</v>
      </c>
      <c r="D38" s="152">
        <f t="shared" si="0"/>
        <v>0.8399087235036977</v>
      </c>
      <c r="E38" s="20">
        <v>584</v>
      </c>
      <c r="F38" s="152">
        <f t="shared" si="1"/>
        <v>0.792261880536676</v>
      </c>
      <c r="G38" s="153">
        <v>-4.4</v>
      </c>
      <c r="H38" s="20">
        <v>3159</v>
      </c>
      <c r="I38" s="152">
        <f t="shared" si="2"/>
        <v>0.6039991281304133</v>
      </c>
      <c r="J38" s="20">
        <v>3305</v>
      </c>
      <c r="K38" s="152">
        <f t="shared" si="3"/>
        <v>0.6143339634671113</v>
      </c>
      <c r="L38" s="154">
        <v>4.6</v>
      </c>
    </row>
    <row r="39" spans="2:12" ht="15" customHeight="1">
      <c r="B39" s="40" t="s">
        <v>670</v>
      </c>
      <c r="C39" s="39">
        <v>685</v>
      </c>
      <c r="D39" s="152">
        <f t="shared" si="0"/>
        <v>0.9416325296236219</v>
      </c>
      <c r="E39" s="20">
        <v>645</v>
      </c>
      <c r="F39" s="152">
        <f t="shared" si="1"/>
        <v>0.8750152618941027</v>
      </c>
      <c r="G39" s="153">
        <v>-5.8</v>
      </c>
      <c r="H39" s="20">
        <v>3865</v>
      </c>
      <c r="I39" s="152">
        <f t="shared" si="2"/>
        <v>0.738985954486878</v>
      </c>
      <c r="J39" s="20">
        <v>3882</v>
      </c>
      <c r="K39" s="152">
        <f t="shared" si="3"/>
        <v>0.721586821839433</v>
      </c>
      <c r="L39" s="154">
        <v>0.4</v>
      </c>
    </row>
    <row r="40" spans="2:12" ht="15" customHeight="1">
      <c r="B40" s="40" t="s">
        <v>671</v>
      </c>
      <c r="C40" s="39">
        <v>572</v>
      </c>
      <c r="D40" s="152">
        <f t="shared" si="0"/>
        <v>0.7862975283864405</v>
      </c>
      <c r="E40" s="20">
        <v>523</v>
      </c>
      <c r="F40" s="152">
        <f t="shared" si="1"/>
        <v>0.7095084991792493</v>
      </c>
      <c r="G40" s="153">
        <v>-8.6</v>
      </c>
      <c r="H40" s="20">
        <v>3391</v>
      </c>
      <c r="I40" s="152">
        <f t="shared" si="2"/>
        <v>0.6483574053467019</v>
      </c>
      <c r="J40" s="20">
        <v>3250</v>
      </c>
      <c r="K40" s="152">
        <f t="shared" si="3"/>
        <v>0.6041105540902002</v>
      </c>
      <c r="L40" s="154">
        <v>-4.2</v>
      </c>
    </row>
    <row r="41" spans="2:12" ht="15" customHeight="1">
      <c r="B41" s="40"/>
      <c r="C41" s="39"/>
      <c r="D41" s="152"/>
      <c r="E41" s="20"/>
      <c r="F41" s="152"/>
      <c r="G41" s="153"/>
      <c r="H41" s="20"/>
      <c r="I41" s="152"/>
      <c r="J41" s="20"/>
      <c r="K41" s="152"/>
      <c r="L41" s="154"/>
    </row>
    <row r="42" spans="2:12" ht="15" customHeight="1">
      <c r="B42" s="40" t="s">
        <v>673</v>
      </c>
      <c r="C42" s="39">
        <v>366</v>
      </c>
      <c r="D42" s="152">
        <f aca="true" t="shared" si="4" ref="D42:D48">C42/$C$8*100</f>
        <v>0.5031204464850301</v>
      </c>
      <c r="E42" s="20">
        <v>396</v>
      </c>
      <c r="F42" s="152">
        <f aca="true" t="shared" si="5" ref="F42:F48">E42/$E$8*100</f>
        <v>0.537218672418705</v>
      </c>
      <c r="G42" s="153">
        <v>8.2</v>
      </c>
      <c r="H42" s="20">
        <v>2133</v>
      </c>
      <c r="I42" s="152">
        <f aca="true" t="shared" si="6" ref="I42:I48">H42/$H$8*100</f>
        <v>0.40782847113079196</v>
      </c>
      <c r="J42" s="20">
        <v>2519</v>
      </c>
      <c r="K42" s="152">
        <f aca="true" t="shared" si="7" ref="K42:K48">J42/$J$8*100</f>
        <v>0.46823214946252745</v>
      </c>
      <c r="L42" s="154">
        <v>18.1</v>
      </c>
    </row>
    <row r="43" spans="2:12" ht="15" customHeight="1">
      <c r="B43" s="40" t="s">
        <v>675</v>
      </c>
      <c r="C43" s="39">
        <v>736</v>
      </c>
      <c r="D43" s="152">
        <f t="shared" si="4"/>
        <v>1.0117394770846506</v>
      </c>
      <c r="E43" s="20">
        <v>649</v>
      </c>
      <c r="F43" s="152">
        <f t="shared" si="5"/>
        <v>0.8804417131306554</v>
      </c>
      <c r="G43" s="153">
        <v>-11.8</v>
      </c>
      <c r="H43" s="20">
        <v>4353</v>
      </c>
      <c r="I43" s="152">
        <f t="shared" si="6"/>
        <v>0.8322912962176922</v>
      </c>
      <c r="J43" s="20">
        <v>4283</v>
      </c>
      <c r="K43" s="152">
        <f t="shared" si="7"/>
        <v>0.7961247702056392</v>
      </c>
      <c r="L43" s="154">
        <v>-1.6</v>
      </c>
    </row>
    <row r="44" spans="2:12" ht="15" customHeight="1">
      <c r="B44" s="40" t="s">
        <v>676</v>
      </c>
      <c r="C44" s="39">
        <v>404</v>
      </c>
      <c r="D44" s="152">
        <f t="shared" si="4"/>
        <v>0.5553569955736397</v>
      </c>
      <c r="E44" s="20">
        <v>406</v>
      </c>
      <c r="F44" s="152">
        <f t="shared" si="5"/>
        <v>0.5507848005100864</v>
      </c>
      <c r="G44" s="153">
        <v>0.5</v>
      </c>
      <c r="H44" s="20">
        <v>2040</v>
      </c>
      <c r="I44" s="152">
        <f t="shared" si="6"/>
        <v>0.39004692035012445</v>
      </c>
      <c r="J44" s="20">
        <v>2124</v>
      </c>
      <c r="K44" s="152">
        <f t="shared" si="7"/>
        <v>0.394809482119257</v>
      </c>
      <c r="L44" s="154">
        <v>4.1</v>
      </c>
    </row>
    <row r="45" spans="2:12" ht="15" customHeight="1">
      <c r="B45" s="40" t="s">
        <v>677</v>
      </c>
      <c r="C45" s="39">
        <v>650</v>
      </c>
      <c r="D45" s="152">
        <f t="shared" si="4"/>
        <v>0.893519918620955</v>
      </c>
      <c r="E45" s="20">
        <v>634</v>
      </c>
      <c r="F45" s="152">
        <f t="shared" si="5"/>
        <v>0.8600925209935831</v>
      </c>
      <c r="G45" s="153">
        <v>-2.5</v>
      </c>
      <c r="H45" s="20">
        <v>4187</v>
      </c>
      <c r="I45" s="152">
        <f t="shared" si="6"/>
        <v>0.8005521840715546</v>
      </c>
      <c r="J45" s="20">
        <v>4165</v>
      </c>
      <c r="K45" s="152">
        <f t="shared" si="7"/>
        <v>0.7741909100879028</v>
      </c>
      <c r="L45" s="154">
        <v>-0.5</v>
      </c>
    </row>
    <row r="46" spans="2:12" ht="15" customHeight="1">
      <c r="B46" s="40" t="s">
        <v>679</v>
      </c>
      <c r="C46" s="39">
        <v>278</v>
      </c>
      <c r="D46" s="152">
        <f t="shared" si="4"/>
        <v>0.38215159596403925</v>
      </c>
      <c r="E46" s="20">
        <v>276</v>
      </c>
      <c r="F46" s="152">
        <f t="shared" si="5"/>
        <v>0.3744251353221277</v>
      </c>
      <c r="G46" s="153">
        <v>-0.7</v>
      </c>
      <c r="H46" s="20">
        <v>1326</v>
      </c>
      <c r="I46" s="152">
        <f t="shared" si="6"/>
        <v>0.25353049822758095</v>
      </c>
      <c r="J46" s="20">
        <v>1339</v>
      </c>
      <c r="K46" s="152">
        <f t="shared" si="7"/>
        <v>0.2488935482851625</v>
      </c>
      <c r="L46" s="154">
        <v>1</v>
      </c>
    </row>
    <row r="47" spans="2:12" ht="15" customHeight="1">
      <c r="B47" s="40" t="s">
        <v>681</v>
      </c>
      <c r="C47" s="39">
        <v>250</v>
      </c>
      <c r="D47" s="152">
        <f t="shared" si="4"/>
        <v>0.3436615071619058</v>
      </c>
      <c r="E47" s="20">
        <v>246</v>
      </c>
      <c r="F47" s="152">
        <f t="shared" si="5"/>
        <v>0.3337267510479834</v>
      </c>
      <c r="G47" s="153">
        <v>-1.6</v>
      </c>
      <c r="H47" s="20">
        <v>1873</v>
      </c>
      <c r="I47" s="152">
        <f t="shared" si="6"/>
        <v>0.35811660873322704</v>
      </c>
      <c r="J47" s="20">
        <v>1825</v>
      </c>
      <c r="K47" s="152">
        <f t="shared" si="7"/>
        <v>0.33923131114295857</v>
      </c>
      <c r="L47" s="154">
        <v>-2.6</v>
      </c>
    </row>
    <row r="48" spans="2:12" ht="15" customHeight="1">
      <c r="B48" s="40" t="s">
        <v>683</v>
      </c>
      <c r="C48" s="39">
        <v>354</v>
      </c>
      <c r="D48" s="152">
        <f t="shared" si="4"/>
        <v>0.48662469414125864</v>
      </c>
      <c r="E48" s="20">
        <v>348</v>
      </c>
      <c r="F48" s="152">
        <f t="shared" si="5"/>
        <v>0.47210125758007404</v>
      </c>
      <c r="G48" s="153">
        <v>-1.7</v>
      </c>
      <c r="H48" s="20">
        <v>2392</v>
      </c>
      <c r="I48" s="152">
        <f t="shared" si="6"/>
        <v>0.4573491340575969</v>
      </c>
      <c r="J48" s="20">
        <v>2740</v>
      </c>
      <c r="K48" s="152">
        <f t="shared" si="7"/>
        <v>0.5093116671406611</v>
      </c>
      <c r="L48" s="154">
        <v>14.5</v>
      </c>
    </row>
    <row r="49" spans="2:12" ht="15" customHeight="1">
      <c r="B49" s="40"/>
      <c r="C49" s="39"/>
      <c r="D49" s="152"/>
      <c r="E49" s="20"/>
      <c r="F49" s="152"/>
      <c r="G49" s="153"/>
      <c r="H49" s="20"/>
      <c r="I49" s="152"/>
      <c r="J49" s="20"/>
      <c r="K49" s="152"/>
      <c r="L49" s="154"/>
    </row>
    <row r="50" spans="2:12" ht="15" customHeight="1">
      <c r="B50" s="40" t="s">
        <v>685</v>
      </c>
      <c r="C50" s="39">
        <v>1391</v>
      </c>
      <c r="D50" s="152">
        <f>C50/$C$8*100</f>
        <v>1.912132625848844</v>
      </c>
      <c r="E50" s="20">
        <v>1407</v>
      </c>
      <c r="F50" s="152">
        <f>E50/$E$8*100</f>
        <v>1.9087542224573686</v>
      </c>
      <c r="G50" s="153">
        <v>1.2</v>
      </c>
      <c r="H50" s="20">
        <v>9654</v>
      </c>
      <c r="I50" s="152">
        <f>H50/$H$8*100</f>
        <v>1.8458396907157362</v>
      </c>
      <c r="J50" s="20">
        <v>10666</v>
      </c>
      <c r="K50" s="152">
        <f>J50/$J$8*100</f>
        <v>1.9825978984387922</v>
      </c>
      <c r="L50" s="154">
        <v>10.5</v>
      </c>
    </row>
    <row r="51" spans="2:12" ht="15" customHeight="1">
      <c r="B51" s="40" t="s">
        <v>687</v>
      </c>
      <c r="C51" s="39">
        <v>1020</v>
      </c>
      <c r="D51" s="152">
        <f>C51/$C$8*100</f>
        <v>1.4021389492205758</v>
      </c>
      <c r="E51" s="20">
        <v>1008</v>
      </c>
      <c r="F51" s="152">
        <f>E51/$E$8*100</f>
        <v>1.3674657116112492</v>
      </c>
      <c r="G51" s="153">
        <v>-1.2</v>
      </c>
      <c r="H51" s="20">
        <v>6060</v>
      </c>
      <c r="I51" s="152">
        <f>H51/$H$8*100</f>
        <v>1.1586687928047816</v>
      </c>
      <c r="J51" s="20">
        <v>6051</v>
      </c>
      <c r="K51" s="152">
        <f>J51/$J$8*100</f>
        <v>1.124760911630708</v>
      </c>
      <c r="L51" s="154">
        <v>-0.1</v>
      </c>
    </row>
    <row r="52" spans="2:12" ht="15" customHeight="1">
      <c r="B52" s="40" t="s">
        <v>690</v>
      </c>
      <c r="C52" s="39">
        <v>636</v>
      </c>
      <c r="D52" s="152">
        <f>C52/$C$8*100</f>
        <v>0.8742748742198884</v>
      </c>
      <c r="E52" s="20">
        <v>639</v>
      </c>
      <c r="F52" s="152">
        <f>E52/$E$8*100</f>
        <v>0.8668755850392739</v>
      </c>
      <c r="G52" s="153">
        <v>0.5</v>
      </c>
      <c r="H52" s="20">
        <v>5524</v>
      </c>
      <c r="I52" s="152">
        <f>H52/$H$8*100</f>
        <v>1.056185876477494</v>
      </c>
      <c r="J52" s="20">
        <v>6118</v>
      </c>
      <c r="K52" s="152">
        <f>J52/$J$8*100</f>
        <v>1.1372148830534907</v>
      </c>
      <c r="L52" s="154">
        <v>10.8</v>
      </c>
    </row>
    <row r="53" spans="2:12" ht="15" customHeight="1">
      <c r="B53" s="40" t="s">
        <v>692</v>
      </c>
      <c r="C53" s="39">
        <v>968</v>
      </c>
      <c r="D53" s="152">
        <f>C53/$C$8*100</f>
        <v>1.3306573557308994</v>
      </c>
      <c r="E53" s="20">
        <v>972</v>
      </c>
      <c r="F53" s="152">
        <f>E53/$E$8*100</f>
        <v>1.3186276504822758</v>
      </c>
      <c r="G53" s="153">
        <v>0.4</v>
      </c>
      <c r="H53" s="20">
        <v>5892</v>
      </c>
      <c r="I53" s="152">
        <f>H53/$H$8*100</f>
        <v>1.1265472817171243</v>
      </c>
      <c r="J53" s="20">
        <v>5977</v>
      </c>
      <c r="K53" s="152">
        <f>J53/$J$8*100</f>
        <v>1.1110057790145005</v>
      </c>
      <c r="L53" s="154">
        <v>1.4</v>
      </c>
    </row>
    <row r="54" spans="2:12" ht="15" customHeight="1">
      <c r="B54" s="40" t="s">
        <v>693</v>
      </c>
      <c r="C54" s="39">
        <v>471</v>
      </c>
      <c r="D54" s="152">
        <f>C54/$C$8*100</f>
        <v>0.6474582794930305</v>
      </c>
      <c r="E54" s="20">
        <v>465</v>
      </c>
      <c r="F54" s="152">
        <f>E54/$E$8*100</f>
        <v>0.6308249562492368</v>
      </c>
      <c r="G54" s="153">
        <v>-1.3</v>
      </c>
      <c r="H54" s="20">
        <v>2790</v>
      </c>
      <c r="I54" s="152">
        <f>H54/$H$8*100</f>
        <v>0.5334465234200232</v>
      </c>
      <c r="J54" s="20">
        <v>2906</v>
      </c>
      <c r="K54" s="152">
        <f>J54/$J$8*100</f>
        <v>0.5401677754418837</v>
      </c>
      <c r="L54" s="154">
        <v>4.2</v>
      </c>
    </row>
    <row r="55" spans="2:12" ht="15" customHeight="1">
      <c r="B55" s="40"/>
      <c r="C55" s="39"/>
      <c r="D55" s="152"/>
      <c r="E55" s="20"/>
      <c r="F55" s="152"/>
      <c r="G55" s="153"/>
      <c r="H55" s="20"/>
      <c r="I55" s="152"/>
      <c r="J55" s="20"/>
      <c r="K55" s="152"/>
      <c r="L55" s="154"/>
    </row>
    <row r="56" spans="2:12" ht="15" customHeight="1">
      <c r="B56" s="40" t="s">
        <v>696</v>
      </c>
      <c r="C56" s="39">
        <v>450</v>
      </c>
      <c r="D56" s="152">
        <f aca="true" t="shared" si="8" ref="D56:D67">C56/$C$8*100</f>
        <v>0.6185907128914304</v>
      </c>
      <c r="E56" s="20">
        <v>410</v>
      </c>
      <c r="F56" s="152">
        <f aca="true" t="shared" si="9" ref="F56:F67">E56/$E$8*100</f>
        <v>0.556211251746639</v>
      </c>
      <c r="G56" s="153">
        <v>-8.9</v>
      </c>
      <c r="H56" s="20">
        <v>2603</v>
      </c>
      <c r="I56" s="152">
        <f aca="true" t="shared" si="10" ref="I56:I67">H56/$H$8*100</f>
        <v>0.4976922223879284</v>
      </c>
      <c r="J56" s="20">
        <v>2414</v>
      </c>
      <c r="K56" s="152">
        <f aca="true" t="shared" si="11" ref="K56:K67">J56/$J$8*100</f>
        <v>0.4487147315611518</v>
      </c>
      <c r="L56" s="154">
        <v>-7.3</v>
      </c>
    </row>
    <row r="57" spans="2:12" ht="15" customHeight="1">
      <c r="B57" s="40" t="s">
        <v>698</v>
      </c>
      <c r="C57" s="39">
        <v>1039</v>
      </c>
      <c r="D57" s="152">
        <f t="shared" si="8"/>
        <v>1.4282572237648805</v>
      </c>
      <c r="E57" s="20">
        <v>1048</v>
      </c>
      <c r="F57" s="152">
        <f t="shared" si="9"/>
        <v>1.4217302239767748</v>
      </c>
      <c r="G57" s="153">
        <v>0.9</v>
      </c>
      <c r="H57" s="20">
        <v>6454</v>
      </c>
      <c r="I57" s="152">
        <f t="shared" si="10"/>
        <v>1.2340013842841682</v>
      </c>
      <c r="J57" s="20">
        <v>6631</v>
      </c>
      <c r="K57" s="152">
        <f t="shared" si="11"/>
        <v>1.2325714105144978</v>
      </c>
      <c r="L57" s="154">
        <v>2.7</v>
      </c>
    </row>
    <row r="58" spans="2:12" ht="15" customHeight="1">
      <c r="B58" s="40" t="s">
        <v>700</v>
      </c>
      <c r="C58" s="39">
        <v>524</v>
      </c>
      <c r="D58" s="152">
        <f t="shared" si="8"/>
        <v>0.7203145190113546</v>
      </c>
      <c r="E58" s="20">
        <v>515</v>
      </c>
      <c r="F58" s="152">
        <f t="shared" si="9"/>
        <v>0.6986555967061441</v>
      </c>
      <c r="G58" s="153">
        <v>-1.7</v>
      </c>
      <c r="H58" s="20">
        <v>3347</v>
      </c>
      <c r="I58" s="152">
        <f t="shared" si="10"/>
        <v>0.639944628633268</v>
      </c>
      <c r="J58" s="20">
        <v>3364</v>
      </c>
      <c r="K58" s="152">
        <f t="shared" si="11"/>
        <v>0.6253008935259796</v>
      </c>
      <c r="L58" s="154">
        <v>0.5</v>
      </c>
    </row>
    <row r="59" spans="2:12" ht="15" customHeight="1">
      <c r="B59" s="40" t="s">
        <v>701</v>
      </c>
      <c r="C59" s="39">
        <v>403</v>
      </c>
      <c r="D59" s="152">
        <f t="shared" si="8"/>
        <v>0.5539823495449921</v>
      </c>
      <c r="E59" s="20">
        <v>384</v>
      </c>
      <c r="F59" s="152">
        <f t="shared" si="9"/>
        <v>0.5209393187090472</v>
      </c>
      <c r="G59" s="153">
        <v>-4.7</v>
      </c>
      <c r="H59" s="20">
        <v>2344</v>
      </c>
      <c r="I59" s="152">
        <f t="shared" si="10"/>
        <v>0.4481715594611234</v>
      </c>
      <c r="J59" s="20">
        <v>2466</v>
      </c>
      <c r="K59" s="152">
        <f t="shared" si="11"/>
        <v>0.458380500426595</v>
      </c>
      <c r="L59" s="154">
        <v>5.2</v>
      </c>
    </row>
    <row r="60" spans="2:12" ht="15" customHeight="1">
      <c r="B60" s="40" t="s">
        <v>703</v>
      </c>
      <c r="C60" s="39">
        <v>434</v>
      </c>
      <c r="D60" s="152">
        <f t="shared" si="8"/>
        <v>0.5965963764330685</v>
      </c>
      <c r="E60" s="20">
        <v>394</v>
      </c>
      <c r="F60" s="152">
        <f t="shared" si="9"/>
        <v>0.5345054468004287</v>
      </c>
      <c r="G60" s="153">
        <v>-9.2</v>
      </c>
      <c r="H60" s="20">
        <v>2617</v>
      </c>
      <c r="I60" s="152">
        <f t="shared" si="10"/>
        <v>0.5003690149785666</v>
      </c>
      <c r="J60" s="20">
        <v>2703</v>
      </c>
      <c r="K60" s="152">
        <f t="shared" si="11"/>
        <v>0.5024341008325572</v>
      </c>
      <c r="L60" s="154">
        <v>3.3</v>
      </c>
    </row>
    <row r="61" spans="2:12" ht="15" customHeight="1">
      <c r="B61" s="40" t="s">
        <v>705</v>
      </c>
      <c r="C61" s="39">
        <v>447</v>
      </c>
      <c r="D61" s="152">
        <f t="shared" si="8"/>
        <v>0.6144667748054876</v>
      </c>
      <c r="E61" s="20">
        <v>456</v>
      </c>
      <c r="F61" s="152">
        <f t="shared" si="9"/>
        <v>0.6186154409669936</v>
      </c>
      <c r="G61" s="153">
        <v>2</v>
      </c>
      <c r="H61" s="20">
        <v>3031</v>
      </c>
      <c r="I61" s="152">
        <f t="shared" si="10"/>
        <v>0.5795255958731507</v>
      </c>
      <c r="J61" s="20">
        <v>3155</v>
      </c>
      <c r="K61" s="152">
        <f t="shared" si="11"/>
        <v>0.5864519378937174</v>
      </c>
      <c r="L61" s="154">
        <v>4.1</v>
      </c>
    </row>
    <row r="62" spans="2:12" ht="15" customHeight="1">
      <c r="B62" s="40" t="s">
        <v>707</v>
      </c>
      <c r="C62" s="39">
        <v>319</v>
      </c>
      <c r="D62" s="152">
        <f t="shared" si="8"/>
        <v>0.4385120831385918</v>
      </c>
      <c r="E62" s="20">
        <v>352</v>
      </c>
      <c r="F62" s="152">
        <f t="shared" si="9"/>
        <v>0.47752770881662665</v>
      </c>
      <c r="G62" s="153">
        <v>10.3</v>
      </c>
      <c r="H62" s="20">
        <v>2022</v>
      </c>
      <c r="I62" s="152">
        <f t="shared" si="10"/>
        <v>0.38660532987644686</v>
      </c>
      <c r="J62" s="20">
        <v>2364</v>
      </c>
      <c r="K62" s="152">
        <f t="shared" si="11"/>
        <v>0.4394207230366872</v>
      </c>
      <c r="L62" s="154">
        <v>16.9</v>
      </c>
    </row>
    <row r="63" spans="2:12" ht="15" customHeight="1">
      <c r="B63" s="40" t="s">
        <v>710</v>
      </c>
      <c r="C63" s="39">
        <v>884</v>
      </c>
      <c r="D63" s="152">
        <f t="shared" si="8"/>
        <v>1.215187089324499</v>
      </c>
      <c r="E63" s="20">
        <v>942</v>
      </c>
      <c r="F63" s="152">
        <f t="shared" si="9"/>
        <v>1.2779292662081314</v>
      </c>
      <c r="G63" s="153">
        <v>6.6</v>
      </c>
      <c r="H63" s="20">
        <v>5359</v>
      </c>
      <c r="I63" s="152">
        <f t="shared" si="10"/>
        <v>1.0246379638021161</v>
      </c>
      <c r="J63" s="20">
        <v>5278</v>
      </c>
      <c r="K63" s="152">
        <f t="shared" si="11"/>
        <v>0.9810755398424851</v>
      </c>
      <c r="L63" s="154">
        <v>-1.5</v>
      </c>
    </row>
    <row r="64" spans="2:12" ht="15" customHeight="1">
      <c r="B64" s="40" t="s">
        <v>712</v>
      </c>
      <c r="C64" s="39">
        <v>973</v>
      </c>
      <c r="D64" s="152">
        <f t="shared" si="8"/>
        <v>1.3375305858741373</v>
      </c>
      <c r="E64" s="20">
        <v>950</v>
      </c>
      <c r="F64" s="152">
        <f t="shared" si="9"/>
        <v>1.2887821686812366</v>
      </c>
      <c r="G64" s="153">
        <v>-2.4</v>
      </c>
      <c r="H64" s="20">
        <v>5559</v>
      </c>
      <c r="I64" s="152">
        <f t="shared" si="10"/>
        <v>1.0628778579540892</v>
      </c>
      <c r="J64" s="20">
        <v>5371</v>
      </c>
      <c r="K64" s="152">
        <f t="shared" si="11"/>
        <v>0.9983623956979893</v>
      </c>
      <c r="L64" s="154">
        <v>-3.4</v>
      </c>
    </row>
    <row r="65" spans="2:12" ht="15" customHeight="1">
      <c r="B65" s="40" t="s">
        <v>714</v>
      </c>
      <c r="C65" s="39">
        <v>438</v>
      </c>
      <c r="D65" s="152">
        <f t="shared" si="8"/>
        <v>0.602094960547659</v>
      </c>
      <c r="E65" s="20">
        <v>440</v>
      </c>
      <c r="F65" s="152">
        <f t="shared" si="9"/>
        <v>0.5969096360207833</v>
      </c>
      <c r="G65" s="153">
        <v>0.5</v>
      </c>
      <c r="H65" s="20">
        <v>2959</v>
      </c>
      <c r="I65" s="152">
        <f t="shared" si="10"/>
        <v>0.5657592339784403</v>
      </c>
      <c r="J65" s="20">
        <v>2811</v>
      </c>
      <c r="K65" s="152">
        <f t="shared" si="11"/>
        <v>0.5225091592454009</v>
      </c>
      <c r="L65" s="154">
        <v>-5</v>
      </c>
    </row>
    <row r="66" spans="2:12" ht="15" customHeight="1">
      <c r="B66" s="40" t="s">
        <v>715</v>
      </c>
      <c r="C66" s="39">
        <v>369</v>
      </c>
      <c r="D66" s="152">
        <f t="shared" si="8"/>
        <v>0.507244384570973</v>
      </c>
      <c r="E66" s="20">
        <v>355</v>
      </c>
      <c r="F66" s="152">
        <f t="shared" si="9"/>
        <v>0.4815975472440411</v>
      </c>
      <c r="G66" s="153">
        <v>-3.8</v>
      </c>
      <c r="H66" s="20">
        <v>2080</v>
      </c>
      <c r="I66" s="152">
        <f t="shared" si="10"/>
        <v>0.3976948991805191</v>
      </c>
      <c r="J66" s="20">
        <v>2037</v>
      </c>
      <c r="K66" s="152">
        <f t="shared" si="11"/>
        <v>0.37863790728668856</v>
      </c>
      <c r="L66" s="154">
        <v>-2.1</v>
      </c>
    </row>
    <row r="67" spans="2:12" ht="15" customHeight="1">
      <c r="B67" s="139" t="s">
        <v>717</v>
      </c>
      <c r="C67" s="155">
        <v>290</v>
      </c>
      <c r="D67" s="156">
        <f t="shared" si="8"/>
        <v>0.3986473483078107</v>
      </c>
      <c r="E67" s="48">
        <v>303</v>
      </c>
      <c r="F67" s="156">
        <f t="shared" si="9"/>
        <v>0.41105368116885765</v>
      </c>
      <c r="G67" s="157">
        <v>4.5</v>
      </c>
      <c r="H67" s="48">
        <v>1894</v>
      </c>
      <c r="I67" s="156">
        <f t="shared" si="10"/>
        <v>0.3621317976191842</v>
      </c>
      <c r="J67" s="48">
        <v>2182</v>
      </c>
      <c r="K67" s="156">
        <f t="shared" si="11"/>
        <v>0.40559053200763595</v>
      </c>
      <c r="L67" s="158">
        <v>15.2</v>
      </c>
    </row>
    <row r="68" ht="12">
      <c r="B68" s="17" t="s">
        <v>781</v>
      </c>
    </row>
  </sheetData>
  <mergeCells count="9">
    <mergeCell ref="B4:B7"/>
    <mergeCell ref="C4:G4"/>
    <mergeCell ref="H4:L4"/>
    <mergeCell ref="C5:D6"/>
    <mergeCell ref="E5:F6"/>
    <mergeCell ref="G5:G6"/>
    <mergeCell ref="H5:I6"/>
    <mergeCell ref="J5:K6"/>
    <mergeCell ref="L5:L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21"/>
  <sheetViews>
    <sheetView workbookViewId="0" topLeftCell="A1">
      <selection activeCell="A1" sqref="A1"/>
    </sheetView>
  </sheetViews>
  <sheetFormatPr defaultColWidth="9.00390625" defaultRowHeight="13.5"/>
  <cols>
    <col min="1" max="1" width="8.625" style="160" customWidth="1"/>
    <col min="2" max="2" width="8.75390625" style="160" customWidth="1"/>
    <col min="3" max="3" width="7.50390625" style="160" customWidth="1"/>
    <col min="4" max="14" width="8.375" style="160" customWidth="1"/>
    <col min="15" max="16384" width="9.00390625" style="160" customWidth="1"/>
  </cols>
  <sheetData>
    <row r="1" ht="14.25">
      <c r="A1" s="159" t="s">
        <v>811</v>
      </c>
    </row>
    <row r="2" ht="12.75" thickBot="1">
      <c r="N2" s="161" t="s">
        <v>786</v>
      </c>
    </row>
    <row r="3" spans="1:14" ht="14.25" customHeight="1" thickTop="1">
      <c r="A3" s="162" t="s">
        <v>783</v>
      </c>
      <c r="B3" s="1284" t="s">
        <v>787</v>
      </c>
      <c r="C3" s="163" t="s">
        <v>788</v>
      </c>
      <c r="D3" s="1286" t="s">
        <v>789</v>
      </c>
      <c r="E3" s="1268"/>
      <c r="F3" s="1269" t="s">
        <v>790</v>
      </c>
      <c r="G3" s="1270"/>
      <c r="H3" s="1270"/>
      <c r="I3" s="1270"/>
      <c r="J3" s="1270"/>
      <c r="K3" s="1270"/>
      <c r="L3" s="1270"/>
      <c r="M3" s="1270"/>
      <c r="N3" s="164"/>
    </row>
    <row r="4" spans="1:14" ht="24">
      <c r="A4" s="165" t="s">
        <v>784</v>
      </c>
      <c r="B4" s="1285"/>
      <c r="C4" s="166" t="s">
        <v>785</v>
      </c>
      <c r="D4" s="167" t="s">
        <v>791</v>
      </c>
      <c r="E4" s="167" t="s">
        <v>792</v>
      </c>
      <c r="F4" s="168" t="s">
        <v>793</v>
      </c>
      <c r="G4" s="169" t="s">
        <v>794</v>
      </c>
      <c r="H4" s="168" t="s">
        <v>795</v>
      </c>
      <c r="I4" s="168" t="s">
        <v>796</v>
      </c>
      <c r="J4" s="168" t="s">
        <v>797</v>
      </c>
      <c r="K4" s="168" t="s">
        <v>798</v>
      </c>
      <c r="L4" s="168" t="s">
        <v>799</v>
      </c>
      <c r="M4" s="168" t="s">
        <v>800</v>
      </c>
      <c r="N4" s="170" t="s">
        <v>801</v>
      </c>
    </row>
    <row r="5" spans="1:14" ht="6.75" customHeight="1">
      <c r="A5" s="171"/>
      <c r="B5" s="172"/>
      <c r="C5" s="173"/>
      <c r="D5" s="173"/>
      <c r="E5" s="173"/>
      <c r="F5" s="173"/>
      <c r="G5" s="174"/>
      <c r="H5" s="173"/>
      <c r="I5" s="173"/>
      <c r="J5" s="173"/>
      <c r="K5" s="173"/>
      <c r="L5" s="173"/>
      <c r="M5" s="173"/>
      <c r="N5" s="175"/>
    </row>
    <row r="6" spans="1:14" ht="12">
      <c r="A6" s="171" t="s">
        <v>802</v>
      </c>
      <c r="B6" s="176">
        <v>102355</v>
      </c>
      <c r="C6" s="177">
        <v>7566</v>
      </c>
      <c r="D6" s="177">
        <v>39331</v>
      </c>
      <c r="E6" s="177">
        <v>55458</v>
      </c>
      <c r="F6" s="177">
        <v>180</v>
      </c>
      <c r="G6" s="178">
        <v>13530</v>
      </c>
      <c r="H6" s="177">
        <v>12647</v>
      </c>
      <c r="I6" s="177">
        <v>24575</v>
      </c>
      <c r="J6" s="177">
        <v>18229</v>
      </c>
      <c r="K6" s="177">
        <v>12454</v>
      </c>
      <c r="L6" s="177">
        <v>7934</v>
      </c>
      <c r="M6" s="177">
        <v>4974</v>
      </c>
      <c r="N6" s="179">
        <v>7832</v>
      </c>
    </row>
    <row r="7" spans="1:14" ht="12">
      <c r="A7" s="180" t="s">
        <v>803</v>
      </c>
      <c r="B7" s="176">
        <v>100597</v>
      </c>
      <c r="C7" s="177">
        <v>6784</v>
      </c>
      <c r="D7" s="177">
        <v>37647</v>
      </c>
      <c r="E7" s="177">
        <v>56166</v>
      </c>
      <c r="F7" s="177">
        <v>171</v>
      </c>
      <c r="G7" s="178">
        <v>13597</v>
      </c>
      <c r="H7" s="177">
        <v>12253</v>
      </c>
      <c r="I7" s="177">
        <v>23669</v>
      </c>
      <c r="J7" s="177">
        <v>17569</v>
      </c>
      <c r="K7" s="177">
        <v>12154</v>
      </c>
      <c r="L7" s="177">
        <v>7888</v>
      </c>
      <c r="M7" s="177">
        <v>5021</v>
      </c>
      <c r="N7" s="179">
        <v>8275</v>
      </c>
    </row>
    <row r="8" spans="1:14" ht="12">
      <c r="A8" s="180" t="s">
        <v>804</v>
      </c>
      <c r="B8" s="176">
        <v>96641</v>
      </c>
      <c r="C8" s="177">
        <v>6567</v>
      </c>
      <c r="D8" s="177">
        <v>33451</v>
      </c>
      <c r="E8" s="177">
        <v>56623</v>
      </c>
      <c r="F8" s="177">
        <v>87</v>
      </c>
      <c r="G8" s="178">
        <v>13060</v>
      </c>
      <c r="H8" s="177">
        <v>11427</v>
      </c>
      <c r="I8" s="177">
        <v>22452</v>
      </c>
      <c r="J8" s="177">
        <v>16451</v>
      </c>
      <c r="K8" s="177">
        <v>11409</v>
      </c>
      <c r="L8" s="177">
        <v>7779</v>
      </c>
      <c r="M8" s="177">
        <v>5051</v>
      </c>
      <c r="N8" s="179">
        <v>8925</v>
      </c>
    </row>
    <row r="9" spans="1:14" ht="12">
      <c r="A9" s="180" t="s">
        <v>805</v>
      </c>
      <c r="B9" s="176">
        <v>92776</v>
      </c>
      <c r="C9" s="177">
        <v>6804</v>
      </c>
      <c r="D9" s="177">
        <v>30344</v>
      </c>
      <c r="E9" s="177">
        <v>55628</v>
      </c>
      <c r="F9" s="177">
        <v>174</v>
      </c>
      <c r="G9" s="178">
        <v>13417</v>
      </c>
      <c r="H9" s="177">
        <v>10910</v>
      </c>
      <c r="I9" s="177">
        <v>20797</v>
      </c>
      <c r="J9" s="177">
        <v>15091</v>
      </c>
      <c r="K9" s="177">
        <v>10471</v>
      </c>
      <c r="L9" s="177">
        <v>7198</v>
      </c>
      <c r="M9" s="177">
        <v>4935</v>
      </c>
      <c r="N9" s="179">
        <v>9783</v>
      </c>
    </row>
    <row r="10" spans="1:14" ht="6.75" customHeight="1">
      <c r="A10" s="181"/>
      <c r="B10" s="176"/>
      <c r="C10" s="177"/>
      <c r="D10" s="182"/>
      <c r="E10" s="183"/>
      <c r="F10" s="182"/>
      <c r="G10" s="185"/>
      <c r="H10" s="182"/>
      <c r="I10" s="182"/>
      <c r="J10" s="183"/>
      <c r="K10" s="182"/>
      <c r="L10" s="182"/>
      <c r="M10" s="182"/>
      <c r="N10" s="186"/>
    </row>
    <row r="11" spans="1:14" s="191" customFormat="1" ht="15" customHeight="1">
      <c r="A11" s="187" t="s">
        <v>806</v>
      </c>
      <c r="B11" s="188">
        <f aca="true" t="shared" si="0" ref="B11:N11">SUM(B17:B20)</f>
        <v>89548</v>
      </c>
      <c r="C11" s="189">
        <f t="shared" si="0"/>
        <v>7197</v>
      </c>
      <c r="D11" s="189">
        <f t="shared" si="0"/>
        <v>26909</v>
      </c>
      <c r="E11" s="189">
        <f t="shared" si="0"/>
        <v>55442</v>
      </c>
      <c r="F11" s="189">
        <f t="shared" si="0"/>
        <v>203</v>
      </c>
      <c r="G11" s="189">
        <f t="shared" si="0"/>
        <v>12630</v>
      </c>
      <c r="H11" s="189">
        <f t="shared" si="0"/>
        <v>10559</v>
      </c>
      <c r="I11" s="189">
        <f t="shared" si="0"/>
        <v>20115</v>
      </c>
      <c r="J11" s="189">
        <f t="shared" si="0"/>
        <v>14352</v>
      </c>
      <c r="K11" s="189">
        <f t="shared" si="0"/>
        <v>9865</v>
      </c>
      <c r="L11" s="189">
        <f t="shared" si="0"/>
        <v>6912</v>
      </c>
      <c r="M11" s="189">
        <f t="shared" si="0"/>
        <v>4724</v>
      </c>
      <c r="N11" s="190">
        <f t="shared" si="0"/>
        <v>10188</v>
      </c>
    </row>
    <row r="12" spans="1:14" s="191" customFormat="1" ht="6.75" customHeight="1">
      <c r="A12" s="187"/>
      <c r="B12" s="188"/>
      <c r="C12" s="189"/>
      <c r="D12" s="189"/>
      <c r="E12" s="189"/>
      <c r="F12" s="189"/>
      <c r="G12" s="189"/>
      <c r="H12" s="189"/>
      <c r="I12" s="189"/>
      <c r="J12" s="189"/>
      <c r="K12" s="189"/>
      <c r="L12" s="189"/>
      <c r="M12" s="189"/>
      <c r="N12" s="190"/>
    </row>
    <row r="13" spans="1:14" s="191" customFormat="1" ht="15" customHeight="1">
      <c r="A13" s="192" t="s">
        <v>807</v>
      </c>
      <c r="B13" s="188">
        <f aca="true" t="shared" si="1" ref="B13:N13">SUM(B22:B36)</f>
        <v>47412</v>
      </c>
      <c r="C13" s="189">
        <f t="shared" si="1"/>
        <v>4495</v>
      </c>
      <c r="D13" s="189">
        <f t="shared" si="1"/>
        <v>14319</v>
      </c>
      <c r="E13" s="189">
        <f t="shared" si="1"/>
        <v>28598</v>
      </c>
      <c r="F13" s="189">
        <f t="shared" si="1"/>
        <v>116</v>
      </c>
      <c r="G13" s="189">
        <f t="shared" si="1"/>
        <v>6964</v>
      </c>
      <c r="H13" s="189">
        <f t="shared" si="1"/>
        <v>5716</v>
      </c>
      <c r="I13" s="189">
        <f t="shared" si="1"/>
        <v>11178</v>
      </c>
      <c r="J13" s="189">
        <f t="shared" si="1"/>
        <v>8156</v>
      </c>
      <c r="K13" s="189">
        <f t="shared" si="1"/>
        <v>5339</v>
      </c>
      <c r="L13" s="189">
        <f t="shared" si="1"/>
        <v>3375</v>
      </c>
      <c r="M13" s="189">
        <f t="shared" si="1"/>
        <v>2143</v>
      </c>
      <c r="N13" s="190">
        <f t="shared" si="1"/>
        <v>4425</v>
      </c>
    </row>
    <row r="14" spans="1:14" s="191" customFormat="1" ht="6.75" customHeight="1">
      <c r="A14" s="192"/>
      <c r="B14" s="188"/>
      <c r="C14" s="189"/>
      <c r="D14" s="189"/>
      <c r="E14" s="189"/>
      <c r="F14" s="189"/>
      <c r="G14" s="189"/>
      <c r="H14" s="189"/>
      <c r="I14" s="189"/>
      <c r="J14" s="189"/>
      <c r="K14" s="189"/>
      <c r="L14" s="189"/>
      <c r="M14" s="189"/>
      <c r="N14" s="190"/>
    </row>
    <row r="15" spans="1:14" s="191" customFormat="1" ht="15" customHeight="1">
      <c r="A15" s="192" t="s">
        <v>808</v>
      </c>
      <c r="B15" s="188">
        <f aca="true" t="shared" si="2" ref="B15:N15">SUM(B38:B71)</f>
        <v>42136</v>
      </c>
      <c r="C15" s="189">
        <f t="shared" si="2"/>
        <v>2702</v>
      </c>
      <c r="D15" s="189">
        <f t="shared" si="2"/>
        <v>12590</v>
      </c>
      <c r="E15" s="189">
        <f t="shared" si="2"/>
        <v>26844</v>
      </c>
      <c r="F15" s="189">
        <f t="shared" si="2"/>
        <v>87</v>
      </c>
      <c r="G15" s="189">
        <f t="shared" si="2"/>
        <v>5666</v>
      </c>
      <c r="H15" s="189">
        <f t="shared" si="2"/>
        <v>4843</v>
      </c>
      <c r="I15" s="189">
        <f t="shared" si="2"/>
        <v>8937</v>
      </c>
      <c r="J15" s="189">
        <f t="shared" si="2"/>
        <v>6196</v>
      </c>
      <c r="K15" s="189">
        <f t="shared" si="2"/>
        <v>4526</v>
      </c>
      <c r="L15" s="189">
        <f t="shared" si="2"/>
        <v>3537</v>
      </c>
      <c r="M15" s="189">
        <f t="shared" si="2"/>
        <v>2581</v>
      </c>
      <c r="N15" s="190">
        <f t="shared" si="2"/>
        <v>5763</v>
      </c>
    </row>
    <row r="16" spans="1:14" s="191" customFormat="1" ht="6.75" customHeight="1">
      <c r="A16" s="192"/>
      <c r="B16" s="188"/>
      <c r="C16" s="189"/>
      <c r="D16" s="189"/>
      <c r="E16" s="189"/>
      <c r="F16" s="189"/>
      <c r="G16" s="189"/>
      <c r="H16" s="189"/>
      <c r="I16" s="189"/>
      <c r="J16" s="189"/>
      <c r="K16" s="189"/>
      <c r="L16" s="189"/>
      <c r="M16" s="189"/>
      <c r="N16" s="190"/>
    </row>
    <row r="17" spans="1:14" s="197" customFormat="1" ht="15" customHeight="1">
      <c r="A17" s="192" t="s">
        <v>678</v>
      </c>
      <c r="B17" s="193">
        <f aca="true" t="shared" si="3" ref="B17:N17">B22+B28+B29+B30+B33+B34+B35+B38+B39+B40+B41+B42+B43+B44</f>
        <v>38338</v>
      </c>
      <c r="C17" s="194">
        <f t="shared" si="3"/>
        <v>3574</v>
      </c>
      <c r="D17" s="194">
        <f t="shared" si="3"/>
        <v>9877</v>
      </c>
      <c r="E17" s="194">
        <f t="shared" si="3"/>
        <v>24887</v>
      </c>
      <c r="F17" s="194">
        <f t="shared" si="3"/>
        <v>100</v>
      </c>
      <c r="G17" s="195">
        <f t="shared" si="3"/>
        <v>6071</v>
      </c>
      <c r="H17" s="194">
        <f t="shared" si="3"/>
        <v>5459</v>
      </c>
      <c r="I17" s="194">
        <f t="shared" si="3"/>
        <v>10832</v>
      </c>
      <c r="J17" s="194">
        <f t="shared" si="3"/>
        <v>7286</v>
      </c>
      <c r="K17" s="194">
        <f t="shared" si="3"/>
        <v>4341</v>
      </c>
      <c r="L17" s="194">
        <f t="shared" si="3"/>
        <v>2220</v>
      </c>
      <c r="M17" s="194">
        <f t="shared" si="3"/>
        <v>993</v>
      </c>
      <c r="N17" s="196">
        <f t="shared" si="3"/>
        <v>1036</v>
      </c>
    </row>
    <row r="18" spans="1:14" s="197" customFormat="1" ht="15" customHeight="1">
      <c r="A18" s="192" t="s">
        <v>680</v>
      </c>
      <c r="B18" s="193">
        <f aca="true" t="shared" si="4" ref="B18:N18">B27+B46+B47+B48+B49+B50+B51+B52</f>
        <v>9995</v>
      </c>
      <c r="C18" s="194">
        <f t="shared" si="4"/>
        <v>473</v>
      </c>
      <c r="D18" s="194">
        <f t="shared" si="4"/>
        <v>3205</v>
      </c>
      <c r="E18" s="194">
        <f t="shared" si="4"/>
        <v>6317</v>
      </c>
      <c r="F18" s="194">
        <f t="shared" si="4"/>
        <v>13</v>
      </c>
      <c r="G18" s="195">
        <f t="shared" si="4"/>
        <v>950</v>
      </c>
      <c r="H18" s="194">
        <f t="shared" si="4"/>
        <v>928</v>
      </c>
      <c r="I18" s="194">
        <f t="shared" si="4"/>
        <v>1810</v>
      </c>
      <c r="J18" s="194">
        <f t="shared" si="4"/>
        <v>1572</v>
      </c>
      <c r="K18" s="194">
        <f t="shared" si="4"/>
        <v>1319</v>
      </c>
      <c r="L18" s="194">
        <f t="shared" si="4"/>
        <v>1048</v>
      </c>
      <c r="M18" s="194">
        <f t="shared" si="4"/>
        <v>766</v>
      </c>
      <c r="N18" s="196">
        <f t="shared" si="4"/>
        <v>1589</v>
      </c>
    </row>
    <row r="19" spans="1:14" s="197" customFormat="1" ht="15" customHeight="1">
      <c r="A19" s="192" t="s">
        <v>682</v>
      </c>
      <c r="B19" s="193">
        <f aca="true" t="shared" si="5" ref="B19:N19">B23+B32+B36+B54+B55+B56+B57+B58</f>
        <v>18930</v>
      </c>
      <c r="C19" s="194">
        <f t="shared" si="5"/>
        <v>1415</v>
      </c>
      <c r="D19" s="194">
        <f t="shared" si="5"/>
        <v>5850</v>
      </c>
      <c r="E19" s="194">
        <f t="shared" si="5"/>
        <v>11665</v>
      </c>
      <c r="F19" s="194">
        <f t="shared" si="5"/>
        <v>35</v>
      </c>
      <c r="G19" s="195">
        <f t="shared" si="5"/>
        <v>2960</v>
      </c>
      <c r="H19" s="194">
        <f t="shared" si="5"/>
        <v>2115</v>
      </c>
      <c r="I19" s="194">
        <f t="shared" si="5"/>
        <v>4010</v>
      </c>
      <c r="J19" s="194">
        <f t="shared" si="5"/>
        <v>2939</v>
      </c>
      <c r="K19" s="194">
        <f t="shared" si="5"/>
        <v>2115</v>
      </c>
      <c r="L19" s="194">
        <f t="shared" si="5"/>
        <v>1589</v>
      </c>
      <c r="M19" s="194">
        <f t="shared" si="5"/>
        <v>1109</v>
      </c>
      <c r="N19" s="196">
        <f t="shared" si="5"/>
        <v>2058</v>
      </c>
    </row>
    <row r="20" spans="1:14" s="197" customFormat="1" ht="15" customHeight="1">
      <c r="A20" s="192" t="s">
        <v>684</v>
      </c>
      <c r="B20" s="193">
        <f aca="true" t="shared" si="6" ref="B20:N20">+B24+B25+B60+B61+B62+B63+B64+B65+B66+B67+B68+B69+B70+B71</f>
        <v>22285</v>
      </c>
      <c r="C20" s="194">
        <f t="shared" si="6"/>
        <v>1735</v>
      </c>
      <c r="D20" s="194">
        <f t="shared" si="6"/>
        <v>7977</v>
      </c>
      <c r="E20" s="194">
        <f t="shared" si="6"/>
        <v>12573</v>
      </c>
      <c r="F20" s="194">
        <f t="shared" si="6"/>
        <v>55</v>
      </c>
      <c r="G20" s="194">
        <f t="shared" si="6"/>
        <v>2649</v>
      </c>
      <c r="H20" s="194">
        <f t="shared" si="6"/>
        <v>2057</v>
      </c>
      <c r="I20" s="194">
        <f t="shared" si="6"/>
        <v>3463</v>
      </c>
      <c r="J20" s="194">
        <f t="shared" si="6"/>
        <v>2555</v>
      </c>
      <c r="K20" s="194">
        <f t="shared" si="6"/>
        <v>2090</v>
      </c>
      <c r="L20" s="194">
        <f t="shared" si="6"/>
        <v>2055</v>
      </c>
      <c r="M20" s="194">
        <f t="shared" si="6"/>
        <v>1856</v>
      </c>
      <c r="N20" s="196">
        <f t="shared" si="6"/>
        <v>5505</v>
      </c>
    </row>
    <row r="21" spans="1:14" ht="8.25" customHeight="1">
      <c r="A21" s="171"/>
      <c r="B21" s="198"/>
      <c r="C21" s="199"/>
      <c r="D21" s="199"/>
      <c r="E21" s="199"/>
      <c r="F21" s="199"/>
      <c r="G21" s="200"/>
      <c r="H21" s="199"/>
      <c r="I21" s="199"/>
      <c r="J21" s="199"/>
      <c r="K21" s="199"/>
      <c r="L21" s="199"/>
      <c r="M21" s="199"/>
      <c r="N21" s="201"/>
    </row>
    <row r="22" spans="1:14" ht="12">
      <c r="A22" s="171" t="s">
        <v>686</v>
      </c>
      <c r="B22" s="198">
        <v>7749</v>
      </c>
      <c r="C22" s="202">
        <v>808</v>
      </c>
      <c r="D22" s="199">
        <v>1741</v>
      </c>
      <c r="E22" s="199">
        <v>5200</v>
      </c>
      <c r="F22" s="199">
        <v>12</v>
      </c>
      <c r="G22" s="200">
        <v>1481</v>
      </c>
      <c r="H22" s="199">
        <v>1278</v>
      </c>
      <c r="I22" s="199">
        <v>2366</v>
      </c>
      <c r="J22" s="199">
        <v>1460</v>
      </c>
      <c r="K22" s="199">
        <v>656</v>
      </c>
      <c r="L22" s="199">
        <v>275</v>
      </c>
      <c r="M22" s="199">
        <v>109</v>
      </c>
      <c r="N22" s="201">
        <v>112</v>
      </c>
    </row>
    <row r="23" spans="1:14" ht="12">
      <c r="A23" s="171" t="s">
        <v>688</v>
      </c>
      <c r="B23" s="198">
        <v>3454</v>
      </c>
      <c r="C23" s="202">
        <v>231</v>
      </c>
      <c r="D23" s="199">
        <v>945</v>
      </c>
      <c r="E23" s="199">
        <v>2278</v>
      </c>
      <c r="F23" s="199">
        <v>7</v>
      </c>
      <c r="G23" s="200">
        <v>686</v>
      </c>
      <c r="H23" s="199">
        <v>380</v>
      </c>
      <c r="I23" s="199">
        <v>664</v>
      </c>
      <c r="J23" s="199">
        <v>489</v>
      </c>
      <c r="K23" s="199">
        <v>315</v>
      </c>
      <c r="L23" s="199">
        <v>248</v>
      </c>
      <c r="M23" s="199">
        <v>194</v>
      </c>
      <c r="N23" s="201">
        <v>471</v>
      </c>
    </row>
    <row r="24" spans="1:14" ht="12">
      <c r="A24" s="171" t="s">
        <v>689</v>
      </c>
      <c r="B24" s="198">
        <v>3237</v>
      </c>
      <c r="C24" s="202">
        <v>319</v>
      </c>
      <c r="D24" s="199">
        <v>1195</v>
      </c>
      <c r="E24" s="199">
        <v>1723</v>
      </c>
      <c r="F24" s="199">
        <v>9</v>
      </c>
      <c r="G24" s="200">
        <v>337</v>
      </c>
      <c r="H24" s="199">
        <v>272</v>
      </c>
      <c r="I24" s="199">
        <v>433</v>
      </c>
      <c r="J24" s="199">
        <v>340</v>
      </c>
      <c r="K24" s="199">
        <v>279</v>
      </c>
      <c r="L24" s="199">
        <v>307</v>
      </c>
      <c r="M24" s="199">
        <v>251</v>
      </c>
      <c r="N24" s="201">
        <v>1009</v>
      </c>
    </row>
    <row r="25" spans="1:14" ht="12">
      <c r="A25" s="171" t="s">
        <v>691</v>
      </c>
      <c r="B25" s="198">
        <v>4353</v>
      </c>
      <c r="C25" s="202">
        <v>546</v>
      </c>
      <c r="D25" s="199">
        <v>1736</v>
      </c>
      <c r="E25" s="199">
        <v>2071</v>
      </c>
      <c r="F25" s="199">
        <v>8</v>
      </c>
      <c r="G25" s="200">
        <v>533</v>
      </c>
      <c r="H25" s="199">
        <v>375</v>
      </c>
      <c r="I25" s="199">
        <v>610</v>
      </c>
      <c r="J25" s="199">
        <v>447</v>
      </c>
      <c r="K25" s="199">
        <v>406</v>
      </c>
      <c r="L25" s="199">
        <v>394</v>
      </c>
      <c r="M25" s="199">
        <v>385</v>
      </c>
      <c r="N25" s="201">
        <v>1195</v>
      </c>
    </row>
    <row r="26" spans="1:14" ht="8.25" customHeight="1">
      <c r="A26" s="171"/>
      <c r="B26" s="198"/>
      <c r="C26" s="199"/>
      <c r="D26" s="199"/>
      <c r="E26" s="199"/>
      <c r="F26" s="199"/>
      <c r="G26" s="200"/>
      <c r="H26" s="199"/>
      <c r="I26" s="199"/>
      <c r="J26" s="199"/>
      <c r="K26" s="199"/>
      <c r="L26" s="199"/>
      <c r="M26" s="199"/>
      <c r="N26" s="201"/>
    </row>
    <row r="27" spans="1:14" ht="12">
      <c r="A27" s="171" t="s">
        <v>694</v>
      </c>
      <c r="B27" s="198">
        <v>2466</v>
      </c>
      <c r="C27" s="202">
        <v>190</v>
      </c>
      <c r="D27" s="199">
        <v>987</v>
      </c>
      <c r="E27" s="199">
        <v>1289</v>
      </c>
      <c r="F27" s="199">
        <v>0</v>
      </c>
      <c r="G27" s="200">
        <v>191</v>
      </c>
      <c r="H27" s="199">
        <v>188</v>
      </c>
      <c r="I27" s="199">
        <v>368</v>
      </c>
      <c r="J27" s="199">
        <v>310</v>
      </c>
      <c r="K27" s="199">
        <v>322</v>
      </c>
      <c r="L27" s="199">
        <v>286</v>
      </c>
      <c r="M27" s="199">
        <v>223</v>
      </c>
      <c r="N27" s="201">
        <v>578</v>
      </c>
    </row>
    <row r="28" spans="1:14" ht="12">
      <c r="A28" s="171" t="s">
        <v>695</v>
      </c>
      <c r="B28" s="198">
        <v>3346</v>
      </c>
      <c r="C28" s="202">
        <v>269</v>
      </c>
      <c r="D28" s="199">
        <v>923</v>
      </c>
      <c r="E28" s="199">
        <v>2154</v>
      </c>
      <c r="F28" s="199">
        <v>24</v>
      </c>
      <c r="G28" s="200">
        <v>568</v>
      </c>
      <c r="H28" s="199">
        <v>507</v>
      </c>
      <c r="I28" s="199">
        <v>974</v>
      </c>
      <c r="J28" s="199">
        <v>658</v>
      </c>
      <c r="K28" s="199">
        <v>317</v>
      </c>
      <c r="L28" s="199">
        <v>149</v>
      </c>
      <c r="M28" s="199">
        <v>63</v>
      </c>
      <c r="N28" s="201">
        <v>86</v>
      </c>
    </row>
    <row r="29" spans="1:14" ht="12">
      <c r="A29" s="171" t="s">
        <v>697</v>
      </c>
      <c r="B29" s="198">
        <v>2762</v>
      </c>
      <c r="C29" s="202">
        <v>311</v>
      </c>
      <c r="D29" s="199">
        <v>663</v>
      </c>
      <c r="E29" s="199">
        <v>1788</v>
      </c>
      <c r="F29" s="199">
        <v>4</v>
      </c>
      <c r="G29" s="200">
        <v>378</v>
      </c>
      <c r="H29" s="199">
        <v>409</v>
      </c>
      <c r="I29" s="199">
        <v>891</v>
      </c>
      <c r="J29" s="199">
        <v>541</v>
      </c>
      <c r="K29" s="199">
        <v>288</v>
      </c>
      <c r="L29" s="199">
        <v>141</v>
      </c>
      <c r="M29" s="199">
        <v>47</v>
      </c>
      <c r="N29" s="201">
        <v>63</v>
      </c>
    </row>
    <row r="30" spans="1:14" ht="12">
      <c r="A30" s="171" t="s">
        <v>699</v>
      </c>
      <c r="B30" s="198">
        <v>4206</v>
      </c>
      <c r="C30" s="202">
        <v>264</v>
      </c>
      <c r="D30" s="199">
        <v>1025</v>
      </c>
      <c r="E30" s="199">
        <v>2917</v>
      </c>
      <c r="F30" s="199">
        <v>3</v>
      </c>
      <c r="G30" s="200">
        <v>574</v>
      </c>
      <c r="H30" s="199">
        <v>549</v>
      </c>
      <c r="I30" s="199">
        <v>1189</v>
      </c>
      <c r="J30" s="199">
        <v>837</v>
      </c>
      <c r="K30" s="199">
        <v>544</v>
      </c>
      <c r="L30" s="199">
        <v>263</v>
      </c>
      <c r="M30" s="199">
        <v>117</v>
      </c>
      <c r="N30" s="201">
        <v>130</v>
      </c>
    </row>
    <row r="31" spans="1:14" ht="8.25" customHeight="1">
      <c r="A31" s="171"/>
      <c r="B31" s="198"/>
      <c r="C31" s="199"/>
      <c r="D31" s="199"/>
      <c r="E31" s="199"/>
      <c r="F31" s="199"/>
      <c r="G31" s="200"/>
      <c r="H31" s="199"/>
      <c r="I31" s="199"/>
      <c r="J31" s="199"/>
      <c r="K31" s="199"/>
      <c r="L31" s="199"/>
      <c r="M31" s="199"/>
      <c r="N31" s="201"/>
    </row>
    <row r="32" spans="1:14" ht="12">
      <c r="A32" s="171" t="s">
        <v>702</v>
      </c>
      <c r="B32" s="198">
        <v>2575</v>
      </c>
      <c r="C32" s="202">
        <v>127</v>
      </c>
      <c r="D32" s="199">
        <v>726</v>
      </c>
      <c r="E32" s="199">
        <v>1722</v>
      </c>
      <c r="F32" s="199">
        <v>3</v>
      </c>
      <c r="G32" s="200">
        <v>416</v>
      </c>
      <c r="H32" s="199">
        <v>305</v>
      </c>
      <c r="I32" s="199">
        <v>535</v>
      </c>
      <c r="J32" s="199">
        <v>452</v>
      </c>
      <c r="K32" s="199">
        <v>289</v>
      </c>
      <c r="L32" s="199">
        <v>206</v>
      </c>
      <c r="M32" s="199">
        <v>141</v>
      </c>
      <c r="N32" s="201">
        <v>228</v>
      </c>
    </row>
    <row r="33" spans="1:14" ht="12">
      <c r="A33" s="171" t="s">
        <v>704</v>
      </c>
      <c r="B33" s="198">
        <v>3687</v>
      </c>
      <c r="C33" s="202">
        <v>407</v>
      </c>
      <c r="D33" s="199">
        <v>996</v>
      </c>
      <c r="E33" s="199">
        <v>2284</v>
      </c>
      <c r="F33" s="199">
        <v>13</v>
      </c>
      <c r="G33" s="200">
        <v>556</v>
      </c>
      <c r="H33" s="199">
        <v>449</v>
      </c>
      <c r="I33" s="199">
        <v>987</v>
      </c>
      <c r="J33" s="199">
        <v>740</v>
      </c>
      <c r="K33" s="199">
        <v>499</v>
      </c>
      <c r="L33" s="199">
        <v>246</v>
      </c>
      <c r="M33" s="199">
        <v>123</v>
      </c>
      <c r="N33" s="201">
        <v>74</v>
      </c>
    </row>
    <row r="34" spans="1:14" ht="12">
      <c r="A34" s="171" t="s">
        <v>706</v>
      </c>
      <c r="B34" s="198">
        <v>3554</v>
      </c>
      <c r="C34" s="202">
        <v>488</v>
      </c>
      <c r="D34" s="199">
        <v>955</v>
      </c>
      <c r="E34" s="199">
        <v>2111</v>
      </c>
      <c r="F34" s="199">
        <v>13</v>
      </c>
      <c r="G34" s="200">
        <v>577</v>
      </c>
      <c r="H34" s="199">
        <v>449</v>
      </c>
      <c r="I34" s="199">
        <v>957</v>
      </c>
      <c r="J34" s="199">
        <v>764</v>
      </c>
      <c r="K34" s="199">
        <v>460</v>
      </c>
      <c r="L34" s="199">
        <v>218</v>
      </c>
      <c r="M34" s="199">
        <v>73</v>
      </c>
      <c r="N34" s="201">
        <v>43</v>
      </c>
    </row>
    <row r="35" spans="1:14" ht="12">
      <c r="A35" s="171" t="s">
        <v>708</v>
      </c>
      <c r="B35" s="198">
        <v>3362</v>
      </c>
      <c r="C35" s="202">
        <v>212</v>
      </c>
      <c r="D35" s="199">
        <v>1416</v>
      </c>
      <c r="E35" s="199">
        <v>1734</v>
      </c>
      <c r="F35" s="199">
        <v>5</v>
      </c>
      <c r="G35" s="200">
        <v>243</v>
      </c>
      <c r="H35" s="199">
        <v>252</v>
      </c>
      <c r="I35" s="199">
        <v>621</v>
      </c>
      <c r="J35" s="199">
        <v>649</v>
      </c>
      <c r="K35" s="199">
        <v>617</v>
      </c>
      <c r="L35" s="199">
        <v>438</v>
      </c>
      <c r="M35" s="199">
        <v>259</v>
      </c>
      <c r="N35" s="201">
        <v>278</v>
      </c>
    </row>
    <row r="36" spans="1:14" ht="12">
      <c r="A36" s="171" t="s">
        <v>709</v>
      </c>
      <c r="B36" s="198">
        <v>2661</v>
      </c>
      <c r="C36" s="202">
        <v>323</v>
      </c>
      <c r="D36" s="199">
        <v>1011</v>
      </c>
      <c r="E36" s="199">
        <v>1327</v>
      </c>
      <c r="F36" s="199">
        <v>15</v>
      </c>
      <c r="G36" s="200">
        <v>424</v>
      </c>
      <c r="H36" s="199">
        <v>303</v>
      </c>
      <c r="I36" s="199">
        <v>583</v>
      </c>
      <c r="J36" s="199">
        <v>469</v>
      </c>
      <c r="K36" s="199">
        <v>347</v>
      </c>
      <c r="L36" s="199">
        <v>204</v>
      </c>
      <c r="M36" s="199">
        <v>158</v>
      </c>
      <c r="N36" s="201">
        <v>158</v>
      </c>
    </row>
    <row r="37" spans="1:14" ht="7.5" customHeight="1">
      <c r="A37" s="171"/>
      <c r="B37" s="198"/>
      <c r="C37" s="199"/>
      <c r="D37" s="199"/>
      <c r="E37" s="199"/>
      <c r="F37" s="199"/>
      <c r="G37" s="200"/>
      <c r="H37" s="199"/>
      <c r="I37" s="199"/>
      <c r="J37" s="199"/>
      <c r="K37" s="199"/>
      <c r="L37" s="199"/>
      <c r="M37" s="199"/>
      <c r="N37" s="201"/>
    </row>
    <row r="38" spans="1:14" ht="12">
      <c r="A38" s="171" t="s">
        <v>711</v>
      </c>
      <c r="B38" s="198">
        <v>1174</v>
      </c>
      <c r="C38" s="202">
        <v>122</v>
      </c>
      <c r="D38" s="199">
        <v>228</v>
      </c>
      <c r="E38" s="199">
        <v>824</v>
      </c>
      <c r="F38" s="199">
        <v>4</v>
      </c>
      <c r="G38" s="200">
        <v>218</v>
      </c>
      <c r="H38" s="199">
        <v>204</v>
      </c>
      <c r="I38" s="199">
        <v>419</v>
      </c>
      <c r="J38" s="199">
        <v>197</v>
      </c>
      <c r="K38" s="199">
        <v>63</v>
      </c>
      <c r="L38" s="199">
        <v>40</v>
      </c>
      <c r="M38" s="199">
        <v>9</v>
      </c>
      <c r="N38" s="201">
        <v>20</v>
      </c>
    </row>
    <row r="39" spans="1:14" ht="12">
      <c r="A39" s="171" t="s">
        <v>713</v>
      </c>
      <c r="B39" s="198">
        <v>1119</v>
      </c>
      <c r="C39" s="202">
        <v>89</v>
      </c>
      <c r="D39" s="199">
        <v>236</v>
      </c>
      <c r="E39" s="199">
        <v>794</v>
      </c>
      <c r="F39" s="199">
        <v>6</v>
      </c>
      <c r="G39" s="200">
        <v>202</v>
      </c>
      <c r="H39" s="199">
        <v>163</v>
      </c>
      <c r="I39" s="199">
        <v>368</v>
      </c>
      <c r="J39" s="199">
        <v>202</v>
      </c>
      <c r="K39" s="199">
        <v>107</v>
      </c>
      <c r="L39" s="199">
        <v>33</v>
      </c>
      <c r="M39" s="199">
        <v>14</v>
      </c>
      <c r="N39" s="201">
        <v>24</v>
      </c>
    </row>
    <row r="40" spans="1:14" ht="12">
      <c r="A40" s="171" t="s">
        <v>716</v>
      </c>
      <c r="B40" s="198">
        <v>2203</v>
      </c>
      <c r="C40" s="202">
        <v>131</v>
      </c>
      <c r="D40" s="199">
        <v>428</v>
      </c>
      <c r="E40" s="199">
        <v>1644</v>
      </c>
      <c r="F40" s="199">
        <v>10</v>
      </c>
      <c r="G40" s="200">
        <v>383</v>
      </c>
      <c r="H40" s="199">
        <v>349</v>
      </c>
      <c r="I40" s="199">
        <v>649</v>
      </c>
      <c r="J40" s="199">
        <v>428</v>
      </c>
      <c r="K40" s="199">
        <v>214</v>
      </c>
      <c r="L40" s="199">
        <v>100</v>
      </c>
      <c r="M40" s="199">
        <v>25</v>
      </c>
      <c r="N40" s="201">
        <v>45</v>
      </c>
    </row>
    <row r="41" spans="1:14" ht="12">
      <c r="A41" s="171" t="s">
        <v>718</v>
      </c>
      <c r="B41" s="198">
        <v>1102</v>
      </c>
      <c r="C41" s="202">
        <v>57</v>
      </c>
      <c r="D41" s="199">
        <v>75</v>
      </c>
      <c r="E41" s="199">
        <v>970</v>
      </c>
      <c r="F41" s="199">
        <v>2</v>
      </c>
      <c r="G41" s="200">
        <v>296</v>
      </c>
      <c r="H41" s="199">
        <v>266</v>
      </c>
      <c r="I41" s="199">
        <v>364</v>
      </c>
      <c r="J41" s="199">
        <v>103</v>
      </c>
      <c r="K41" s="199">
        <v>46</v>
      </c>
      <c r="L41" s="199">
        <v>15</v>
      </c>
      <c r="M41" s="199">
        <v>7</v>
      </c>
      <c r="N41" s="201">
        <v>3</v>
      </c>
    </row>
    <row r="42" spans="1:14" ht="12">
      <c r="A42" s="171" t="s">
        <v>719</v>
      </c>
      <c r="B42" s="198">
        <v>1585</v>
      </c>
      <c r="C42" s="202">
        <v>251</v>
      </c>
      <c r="D42" s="199">
        <v>495</v>
      </c>
      <c r="E42" s="199">
        <v>839</v>
      </c>
      <c r="F42" s="199">
        <v>2</v>
      </c>
      <c r="G42" s="200">
        <v>238</v>
      </c>
      <c r="H42" s="199">
        <v>237</v>
      </c>
      <c r="I42" s="199">
        <v>462</v>
      </c>
      <c r="J42" s="199">
        <v>287</v>
      </c>
      <c r="K42" s="199">
        <v>170</v>
      </c>
      <c r="L42" s="199">
        <v>107</v>
      </c>
      <c r="M42" s="199">
        <v>50</v>
      </c>
      <c r="N42" s="201">
        <v>32</v>
      </c>
    </row>
    <row r="43" spans="1:14" ht="12">
      <c r="A43" s="171" t="s">
        <v>670</v>
      </c>
      <c r="B43" s="198">
        <v>1124</v>
      </c>
      <c r="C43" s="202">
        <v>88</v>
      </c>
      <c r="D43" s="199">
        <v>273</v>
      </c>
      <c r="E43" s="199">
        <v>763</v>
      </c>
      <c r="F43" s="199">
        <v>2</v>
      </c>
      <c r="G43" s="200">
        <v>206</v>
      </c>
      <c r="H43" s="199">
        <v>207</v>
      </c>
      <c r="I43" s="199">
        <v>303</v>
      </c>
      <c r="J43" s="199">
        <v>186</v>
      </c>
      <c r="K43" s="199">
        <v>108</v>
      </c>
      <c r="L43" s="199">
        <v>59</v>
      </c>
      <c r="M43" s="199">
        <v>27</v>
      </c>
      <c r="N43" s="201">
        <v>26</v>
      </c>
    </row>
    <row r="44" spans="1:14" ht="12">
      <c r="A44" s="171" t="s">
        <v>671</v>
      </c>
      <c r="B44" s="198">
        <v>1365</v>
      </c>
      <c r="C44" s="202">
        <v>77</v>
      </c>
      <c r="D44" s="199">
        <v>423</v>
      </c>
      <c r="E44" s="199">
        <v>865</v>
      </c>
      <c r="F44" s="199">
        <v>0</v>
      </c>
      <c r="G44" s="200">
        <v>151</v>
      </c>
      <c r="H44" s="199">
        <v>140</v>
      </c>
      <c r="I44" s="199">
        <v>282</v>
      </c>
      <c r="J44" s="199">
        <v>234</v>
      </c>
      <c r="K44" s="199">
        <v>252</v>
      </c>
      <c r="L44" s="199">
        <v>136</v>
      </c>
      <c r="M44" s="199">
        <v>70</v>
      </c>
      <c r="N44" s="201">
        <v>100</v>
      </c>
    </row>
    <row r="45" spans="1:14" ht="8.25" customHeight="1">
      <c r="A45" s="171"/>
      <c r="B45" s="198"/>
      <c r="C45" s="199"/>
      <c r="D45" s="199"/>
      <c r="E45" s="199"/>
      <c r="F45" s="199"/>
      <c r="G45" s="200"/>
      <c r="H45" s="199"/>
      <c r="I45" s="199"/>
      <c r="J45" s="199"/>
      <c r="K45" s="199"/>
      <c r="L45" s="199"/>
      <c r="M45" s="199"/>
      <c r="N45" s="201"/>
    </row>
    <row r="46" spans="1:14" ht="12">
      <c r="A46" s="171" t="s">
        <v>673</v>
      </c>
      <c r="B46" s="198">
        <v>978</v>
      </c>
      <c r="C46" s="202">
        <v>30</v>
      </c>
      <c r="D46" s="199">
        <v>278</v>
      </c>
      <c r="E46" s="199">
        <v>670</v>
      </c>
      <c r="F46" s="199">
        <v>1</v>
      </c>
      <c r="G46" s="200">
        <v>67</v>
      </c>
      <c r="H46" s="199">
        <v>84</v>
      </c>
      <c r="I46" s="199">
        <v>189</v>
      </c>
      <c r="J46" s="199">
        <v>180</v>
      </c>
      <c r="K46" s="199">
        <v>122</v>
      </c>
      <c r="L46" s="199">
        <v>95</v>
      </c>
      <c r="M46" s="199">
        <v>79</v>
      </c>
      <c r="N46" s="201">
        <v>161</v>
      </c>
    </row>
    <row r="47" spans="1:14" ht="12">
      <c r="A47" s="171" t="s">
        <v>675</v>
      </c>
      <c r="B47" s="198">
        <v>1487</v>
      </c>
      <c r="C47" s="202">
        <v>51</v>
      </c>
      <c r="D47" s="199">
        <v>432</v>
      </c>
      <c r="E47" s="199">
        <v>1004</v>
      </c>
      <c r="F47" s="199">
        <v>0</v>
      </c>
      <c r="G47" s="200">
        <v>124</v>
      </c>
      <c r="H47" s="199">
        <v>157</v>
      </c>
      <c r="I47" s="199">
        <v>278</v>
      </c>
      <c r="J47" s="199">
        <v>263</v>
      </c>
      <c r="K47" s="199">
        <v>234</v>
      </c>
      <c r="L47" s="199">
        <v>163</v>
      </c>
      <c r="M47" s="199">
        <v>120</v>
      </c>
      <c r="N47" s="201">
        <v>148</v>
      </c>
    </row>
    <row r="48" spans="1:14" ht="12">
      <c r="A48" s="171" t="s">
        <v>676</v>
      </c>
      <c r="B48" s="198">
        <v>1015</v>
      </c>
      <c r="C48" s="202">
        <v>39</v>
      </c>
      <c r="D48" s="199">
        <v>283</v>
      </c>
      <c r="E48" s="199">
        <v>693</v>
      </c>
      <c r="F48" s="199">
        <v>0</v>
      </c>
      <c r="G48" s="200">
        <v>116</v>
      </c>
      <c r="H48" s="199">
        <v>107</v>
      </c>
      <c r="I48" s="199">
        <v>191</v>
      </c>
      <c r="J48" s="199">
        <v>141</v>
      </c>
      <c r="K48" s="199">
        <v>119</v>
      </c>
      <c r="L48" s="199">
        <v>116</v>
      </c>
      <c r="M48" s="199">
        <v>94</v>
      </c>
      <c r="N48" s="201">
        <v>131</v>
      </c>
    </row>
    <row r="49" spans="1:14" ht="12">
      <c r="A49" s="171" t="s">
        <v>677</v>
      </c>
      <c r="B49" s="198">
        <v>1325</v>
      </c>
      <c r="C49" s="202">
        <v>49</v>
      </c>
      <c r="D49" s="199">
        <v>311</v>
      </c>
      <c r="E49" s="199">
        <v>965</v>
      </c>
      <c r="F49" s="199">
        <v>4</v>
      </c>
      <c r="G49" s="200">
        <v>206</v>
      </c>
      <c r="H49" s="199">
        <v>139</v>
      </c>
      <c r="I49" s="199">
        <v>262</v>
      </c>
      <c r="J49" s="199">
        <v>204</v>
      </c>
      <c r="K49" s="199">
        <v>140</v>
      </c>
      <c r="L49" s="199">
        <v>103</v>
      </c>
      <c r="M49" s="199">
        <v>61</v>
      </c>
      <c r="N49" s="201">
        <v>206</v>
      </c>
    </row>
    <row r="50" spans="1:14" ht="12">
      <c r="A50" s="171" t="s">
        <v>679</v>
      </c>
      <c r="B50" s="198">
        <v>738</v>
      </c>
      <c r="C50" s="202">
        <v>16</v>
      </c>
      <c r="D50" s="199">
        <v>196</v>
      </c>
      <c r="E50" s="199">
        <v>526</v>
      </c>
      <c r="F50" s="199">
        <v>0</v>
      </c>
      <c r="G50" s="200">
        <v>73</v>
      </c>
      <c r="H50" s="199">
        <v>74</v>
      </c>
      <c r="I50" s="199">
        <v>143</v>
      </c>
      <c r="J50" s="199">
        <v>139</v>
      </c>
      <c r="K50" s="199">
        <v>124</v>
      </c>
      <c r="L50" s="199">
        <v>75</v>
      </c>
      <c r="M50" s="199">
        <v>42</v>
      </c>
      <c r="N50" s="201">
        <v>68</v>
      </c>
    </row>
    <row r="51" spans="1:14" ht="12">
      <c r="A51" s="171" t="s">
        <v>681</v>
      </c>
      <c r="B51" s="198">
        <v>947</v>
      </c>
      <c r="C51" s="202">
        <v>65</v>
      </c>
      <c r="D51" s="199">
        <v>419</v>
      </c>
      <c r="E51" s="199">
        <v>463</v>
      </c>
      <c r="F51" s="199">
        <v>8</v>
      </c>
      <c r="G51" s="200">
        <v>52</v>
      </c>
      <c r="H51" s="199">
        <v>72</v>
      </c>
      <c r="I51" s="199">
        <v>136</v>
      </c>
      <c r="J51" s="199">
        <v>148</v>
      </c>
      <c r="K51" s="199">
        <v>124</v>
      </c>
      <c r="L51" s="199">
        <v>115</v>
      </c>
      <c r="M51" s="199">
        <v>95</v>
      </c>
      <c r="N51" s="201">
        <v>197</v>
      </c>
    </row>
    <row r="52" spans="1:14" ht="12">
      <c r="A52" s="171" t="s">
        <v>683</v>
      </c>
      <c r="B52" s="198">
        <v>1039</v>
      </c>
      <c r="C52" s="202">
        <v>33</v>
      </c>
      <c r="D52" s="199">
        <v>299</v>
      </c>
      <c r="E52" s="199">
        <v>707</v>
      </c>
      <c r="F52" s="199">
        <v>0</v>
      </c>
      <c r="G52" s="200">
        <v>121</v>
      </c>
      <c r="H52" s="199">
        <v>107</v>
      </c>
      <c r="I52" s="199">
        <v>243</v>
      </c>
      <c r="J52" s="199">
        <v>187</v>
      </c>
      <c r="K52" s="199">
        <v>134</v>
      </c>
      <c r="L52" s="199">
        <v>95</v>
      </c>
      <c r="M52" s="199">
        <v>52</v>
      </c>
      <c r="N52" s="201">
        <v>100</v>
      </c>
    </row>
    <row r="53" spans="1:14" ht="8.25" customHeight="1">
      <c r="A53" s="171"/>
      <c r="B53" s="198"/>
      <c r="C53" s="199"/>
      <c r="D53" s="199"/>
      <c r="E53" s="199"/>
      <c r="F53" s="199"/>
      <c r="G53" s="200"/>
      <c r="H53" s="199"/>
      <c r="I53" s="199"/>
      <c r="J53" s="199"/>
      <c r="K53" s="199"/>
      <c r="L53" s="199"/>
      <c r="M53" s="199"/>
      <c r="N53" s="201"/>
    </row>
    <row r="54" spans="1:14" ht="12">
      <c r="A54" s="171" t="s">
        <v>685</v>
      </c>
      <c r="B54" s="198">
        <v>2774</v>
      </c>
      <c r="C54" s="202">
        <v>267</v>
      </c>
      <c r="D54" s="199">
        <v>876</v>
      </c>
      <c r="E54" s="199">
        <v>1631</v>
      </c>
      <c r="F54" s="199">
        <v>2</v>
      </c>
      <c r="G54" s="200">
        <v>328</v>
      </c>
      <c r="H54" s="199">
        <v>270</v>
      </c>
      <c r="I54" s="199">
        <v>555</v>
      </c>
      <c r="J54" s="199">
        <v>462</v>
      </c>
      <c r="K54" s="199">
        <v>375</v>
      </c>
      <c r="L54" s="199">
        <v>293</v>
      </c>
      <c r="M54" s="199">
        <v>181</v>
      </c>
      <c r="N54" s="201">
        <v>308</v>
      </c>
    </row>
    <row r="55" spans="1:14" ht="12">
      <c r="A55" s="171" t="s">
        <v>809</v>
      </c>
      <c r="B55" s="198">
        <v>2605</v>
      </c>
      <c r="C55" s="202">
        <v>173</v>
      </c>
      <c r="D55" s="199">
        <v>1143</v>
      </c>
      <c r="E55" s="199">
        <v>1289</v>
      </c>
      <c r="F55" s="199">
        <v>2</v>
      </c>
      <c r="G55" s="200">
        <v>254</v>
      </c>
      <c r="H55" s="199">
        <v>209</v>
      </c>
      <c r="I55" s="199">
        <v>425</v>
      </c>
      <c r="J55" s="199">
        <v>342</v>
      </c>
      <c r="K55" s="199">
        <v>284</v>
      </c>
      <c r="L55" s="199">
        <v>303</v>
      </c>
      <c r="M55" s="199">
        <v>222</v>
      </c>
      <c r="N55" s="201">
        <v>564</v>
      </c>
    </row>
    <row r="56" spans="1:14" ht="12">
      <c r="A56" s="171" t="s">
        <v>690</v>
      </c>
      <c r="B56" s="198">
        <v>1025</v>
      </c>
      <c r="C56" s="202">
        <v>49</v>
      </c>
      <c r="D56" s="199">
        <v>138</v>
      </c>
      <c r="E56" s="199">
        <v>838</v>
      </c>
      <c r="F56" s="199">
        <v>0</v>
      </c>
      <c r="G56" s="200">
        <v>175</v>
      </c>
      <c r="H56" s="199">
        <v>120</v>
      </c>
      <c r="I56" s="199">
        <v>279</v>
      </c>
      <c r="J56" s="199">
        <v>180</v>
      </c>
      <c r="K56" s="199">
        <v>124</v>
      </c>
      <c r="L56" s="199">
        <v>52</v>
      </c>
      <c r="M56" s="199">
        <v>29</v>
      </c>
      <c r="N56" s="201">
        <v>66</v>
      </c>
    </row>
    <row r="57" spans="1:14" ht="12">
      <c r="A57" s="171" t="s">
        <v>692</v>
      </c>
      <c r="B57" s="198">
        <v>2436</v>
      </c>
      <c r="C57" s="202">
        <v>178</v>
      </c>
      <c r="D57" s="199">
        <v>552</v>
      </c>
      <c r="E57" s="199">
        <v>1706</v>
      </c>
      <c r="F57" s="199">
        <v>3</v>
      </c>
      <c r="G57" s="200">
        <v>514</v>
      </c>
      <c r="H57" s="199">
        <v>381</v>
      </c>
      <c r="I57" s="199">
        <v>680</v>
      </c>
      <c r="J57" s="199">
        <v>341</v>
      </c>
      <c r="K57" s="199">
        <v>224</v>
      </c>
      <c r="L57" s="199">
        <v>126</v>
      </c>
      <c r="M57" s="199">
        <v>75</v>
      </c>
      <c r="N57" s="201">
        <v>92</v>
      </c>
    </row>
    <row r="58" spans="1:14" ht="12">
      <c r="A58" s="171" t="s">
        <v>693</v>
      </c>
      <c r="B58" s="198">
        <v>1400</v>
      </c>
      <c r="C58" s="202">
        <v>67</v>
      </c>
      <c r="D58" s="199">
        <v>459</v>
      </c>
      <c r="E58" s="199">
        <v>874</v>
      </c>
      <c r="F58" s="199">
        <v>3</v>
      </c>
      <c r="G58" s="200">
        <v>163</v>
      </c>
      <c r="H58" s="199">
        <v>147</v>
      </c>
      <c r="I58" s="199">
        <v>289</v>
      </c>
      <c r="J58" s="199">
        <v>204</v>
      </c>
      <c r="K58" s="199">
        <v>157</v>
      </c>
      <c r="L58" s="199">
        <v>157</v>
      </c>
      <c r="M58" s="199">
        <v>109</v>
      </c>
      <c r="N58" s="201">
        <v>171</v>
      </c>
    </row>
    <row r="59" spans="1:14" ht="8.25" customHeight="1">
      <c r="A59" s="171"/>
      <c r="B59" s="198"/>
      <c r="C59" s="199"/>
      <c r="D59" s="199"/>
      <c r="E59" s="199"/>
      <c r="F59" s="199"/>
      <c r="G59" s="200"/>
      <c r="H59" s="199"/>
      <c r="I59" s="199"/>
      <c r="J59" s="199"/>
      <c r="K59" s="199"/>
      <c r="L59" s="199"/>
      <c r="M59" s="199"/>
      <c r="N59" s="201"/>
    </row>
    <row r="60" spans="1:14" ht="12">
      <c r="A60" s="171" t="s">
        <v>696</v>
      </c>
      <c r="B60" s="198">
        <v>934</v>
      </c>
      <c r="C60" s="202">
        <v>47</v>
      </c>
      <c r="D60" s="199">
        <v>264</v>
      </c>
      <c r="E60" s="199">
        <v>623</v>
      </c>
      <c r="F60" s="199">
        <v>1</v>
      </c>
      <c r="G60" s="200">
        <v>110</v>
      </c>
      <c r="H60" s="199">
        <v>115</v>
      </c>
      <c r="I60" s="199">
        <v>168</v>
      </c>
      <c r="J60" s="199">
        <v>114</v>
      </c>
      <c r="K60" s="199">
        <v>79</v>
      </c>
      <c r="L60" s="199">
        <v>65</v>
      </c>
      <c r="M60" s="199">
        <v>71</v>
      </c>
      <c r="N60" s="201">
        <v>211</v>
      </c>
    </row>
    <row r="61" spans="1:14" ht="12">
      <c r="A61" s="171" t="s">
        <v>698</v>
      </c>
      <c r="B61" s="198">
        <v>1926</v>
      </c>
      <c r="C61" s="202">
        <v>119</v>
      </c>
      <c r="D61" s="199">
        <v>925</v>
      </c>
      <c r="E61" s="199">
        <v>882</v>
      </c>
      <c r="F61" s="199">
        <v>8</v>
      </c>
      <c r="G61" s="200">
        <v>161</v>
      </c>
      <c r="H61" s="199">
        <v>160</v>
      </c>
      <c r="I61" s="199">
        <v>269</v>
      </c>
      <c r="J61" s="199">
        <v>186</v>
      </c>
      <c r="K61" s="199">
        <v>168</v>
      </c>
      <c r="L61" s="199">
        <v>201</v>
      </c>
      <c r="M61" s="199">
        <v>227</v>
      </c>
      <c r="N61" s="201">
        <v>546</v>
      </c>
    </row>
    <row r="62" spans="1:14" ht="12">
      <c r="A62" s="171" t="s">
        <v>700</v>
      </c>
      <c r="B62" s="198">
        <v>1540</v>
      </c>
      <c r="C62" s="202">
        <v>118</v>
      </c>
      <c r="D62" s="199">
        <v>744</v>
      </c>
      <c r="E62" s="199">
        <v>678</v>
      </c>
      <c r="F62" s="199">
        <v>2</v>
      </c>
      <c r="G62" s="200">
        <v>98</v>
      </c>
      <c r="H62" s="199">
        <v>120</v>
      </c>
      <c r="I62" s="199">
        <v>168</v>
      </c>
      <c r="J62" s="199">
        <v>131</v>
      </c>
      <c r="K62" s="199">
        <v>139</v>
      </c>
      <c r="L62" s="199">
        <v>137</v>
      </c>
      <c r="M62" s="199">
        <v>155</v>
      </c>
      <c r="N62" s="201">
        <v>590</v>
      </c>
    </row>
    <row r="63" spans="1:14" ht="12">
      <c r="A63" s="171" t="s">
        <v>701</v>
      </c>
      <c r="B63" s="198">
        <v>1401</v>
      </c>
      <c r="C63" s="202">
        <v>89</v>
      </c>
      <c r="D63" s="199">
        <v>574</v>
      </c>
      <c r="E63" s="199">
        <v>738</v>
      </c>
      <c r="F63" s="199">
        <v>2</v>
      </c>
      <c r="G63" s="200">
        <v>149</v>
      </c>
      <c r="H63" s="199">
        <v>89</v>
      </c>
      <c r="I63" s="199">
        <v>169</v>
      </c>
      <c r="J63" s="199">
        <v>128</v>
      </c>
      <c r="K63" s="199">
        <v>111</v>
      </c>
      <c r="L63" s="199">
        <v>131</v>
      </c>
      <c r="M63" s="199">
        <v>145</v>
      </c>
      <c r="N63" s="201">
        <v>477</v>
      </c>
    </row>
    <row r="64" spans="1:14" ht="12">
      <c r="A64" s="171" t="s">
        <v>703</v>
      </c>
      <c r="B64" s="198">
        <v>1117</v>
      </c>
      <c r="C64" s="202">
        <v>52</v>
      </c>
      <c r="D64" s="199">
        <v>400</v>
      </c>
      <c r="E64" s="199">
        <v>665</v>
      </c>
      <c r="F64" s="199">
        <v>7</v>
      </c>
      <c r="G64" s="200">
        <v>82</v>
      </c>
      <c r="H64" s="199">
        <v>88</v>
      </c>
      <c r="I64" s="199">
        <v>151</v>
      </c>
      <c r="J64" s="199">
        <v>146</v>
      </c>
      <c r="K64" s="199">
        <v>152</v>
      </c>
      <c r="L64" s="199">
        <v>156</v>
      </c>
      <c r="M64" s="199">
        <v>115</v>
      </c>
      <c r="N64" s="201">
        <v>220</v>
      </c>
    </row>
    <row r="65" spans="1:14" ht="12">
      <c r="A65" s="171" t="s">
        <v>705</v>
      </c>
      <c r="B65" s="198">
        <v>896</v>
      </c>
      <c r="C65" s="202">
        <v>50</v>
      </c>
      <c r="D65" s="199">
        <v>506</v>
      </c>
      <c r="E65" s="199">
        <v>340</v>
      </c>
      <c r="F65" s="199">
        <v>2</v>
      </c>
      <c r="G65" s="200">
        <v>69</v>
      </c>
      <c r="H65" s="199">
        <v>35</v>
      </c>
      <c r="I65" s="199">
        <v>83</v>
      </c>
      <c r="J65" s="199">
        <v>72</v>
      </c>
      <c r="K65" s="199">
        <v>64</v>
      </c>
      <c r="L65" s="199">
        <v>74</v>
      </c>
      <c r="M65" s="199">
        <v>94</v>
      </c>
      <c r="N65" s="201">
        <v>403</v>
      </c>
    </row>
    <row r="66" spans="1:14" ht="12">
      <c r="A66" s="171" t="s">
        <v>707</v>
      </c>
      <c r="B66" s="198">
        <v>874</v>
      </c>
      <c r="C66" s="202">
        <v>19</v>
      </c>
      <c r="D66" s="199">
        <v>133</v>
      </c>
      <c r="E66" s="199">
        <v>722</v>
      </c>
      <c r="F66" s="199">
        <v>1</v>
      </c>
      <c r="G66" s="200">
        <v>100</v>
      </c>
      <c r="H66" s="199">
        <v>65</v>
      </c>
      <c r="I66" s="199">
        <v>189</v>
      </c>
      <c r="J66" s="199">
        <v>176</v>
      </c>
      <c r="K66" s="199">
        <v>126</v>
      </c>
      <c r="L66" s="199">
        <v>96</v>
      </c>
      <c r="M66" s="199">
        <v>57</v>
      </c>
      <c r="N66" s="201">
        <v>64</v>
      </c>
    </row>
    <row r="67" spans="1:14" ht="12">
      <c r="A67" s="171" t="s">
        <v>710</v>
      </c>
      <c r="B67" s="198">
        <v>1046</v>
      </c>
      <c r="C67" s="202">
        <v>41</v>
      </c>
      <c r="D67" s="199">
        <v>81</v>
      </c>
      <c r="E67" s="199">
        <v>924</v>
      </c>
      <c r="F67" s="199">
        <v>3</v>
      </c>
      <c r="G67" s="200">
        <v>235</v>
      </c>
      <c r="H67" s="199">
        <v>210</v>
      </c>
      <c r="I67" s="199">
        <v>297</v>
      </c>
      <c r="J67" s="199">
        <v>166</v>
      </c>
      <c r="K67" s="199">
        <v>69</v>
      </c>
      <c r="L67" s="199">
        <v>39</v>
      </c>
      <c r="M67" s="199">
        <v>15</v>
      </c>
      <c r="N67" s="201">
        <v>12</v>
      </c>
    </row>
    <row r="68" spans="1:14" ht="12">
      <c r="A68" s="171" t="s">
        <v>712</v>
      </c>
      <c r="B68" s="198">
        <v>2344</v>
      </c>
      <c r="C68" s="202">
        <v>200</v>
      </c>
      <c r="D68" s="199">
        <v>726</v>
      </c>
      <c r="E68" s="199">
        <v>1418</v>
      </c>
      <c r="F68" s="199">
        <v>9</v>
      </c>
      <c r="G68" s="200">
        <v>405</v>
      </c>
      <c r="H68" s="199">
        <v>249</v>
      </c>
      <c r="I68" s="199">
        <v>417</v>
      </c>
      <c r="J68" s="199">
        <v>275</v>
      </c>
      <c r="K68" s="199">
        <v>203</v>
      </c>
      <c r="L68" s="199">
        <v>208</v>
      </c>
      <c r="M68" s="199">
        <v>162</v>
      </c>
      <c r="N68" s="201">
        <v>416</v>
      </c>
    </row>
    <row r="69" spans="1:14" ht="12">
      <c r="A69" s="171" t="s">
        <v>714</v>
      </c>
      <c r="B69" s="198">
        <v>880</v>
      </c>
      <c r="C69" s="202">
        <v>32</v>
      </c>
      <c r="D69" s="199">
        <v>248</v>
      </c>
      <c r="E69" s="199">
        <v>600</v>
      </c>
      <c r="F69" s="199">
        <v>1</v>
      </c>
      <c r="G69" s="200">
        <v>110</v>
      </c>
      <c r="H69" s="199">
        <v>98</v>
      </c>
      <c r="I69" s="199">
        <v>175</v>
      </c>
      <c r="J69" s="199">
        <v>128</v>
      </c>
      <c r="K69" s="199">
        <v>86</v>
      </c>
      <c r="L69" s="199">
        <v>94</v>
      </c>
      <c r="M69" s="199">
        <v>65</v>
      </c>
      <c r="N69" s="201">
        <v>123</v>
      </c>
    </row>
    <row r="70" spans="1:14" ht="12">
      <c r="A70" s="171" t="s">
        <v>715</v>
      </c>
      <c r="B70" s="198">
        <v>720</v>
      </c>
      <c r="C70" s="202">
        <v>32</v>
      </c>
      <c r="D70" s="199">
        <v>192</v>
      </c>
      <c r="E70" s="199">
        <v>496</v>
      </c>
      <c r="F70" s="199">
        <v>1</v>
      </c>
      <c r="G70" s="200">
        <v>124</v>
      </c>
      <c r="H70" s="199">
        <v>72</v>
      </c>
      <c r="I70" s="199">
        <v>122</v>
      </c>
      <c r="J70" s="199">
        <v>92</v>
      </c>
      <c r="K70" s="199">
        <v>86</v>
      </c>
      <c r="L70" s="199">
        <v>63</v>
      </c>
      <c r="M70" s="199">
        <v>58</v>
      </c>
      <c r="N70" s="201">
        <v>102</v>
      </c>
    </row>
    <row r="71" spans="1:14" ht="12">
      <c r="A71" s="165" t="s">
        <v>717</v>
      </c>
      <c r="B71" s="203">
        <v>1017</v>
      </c>
      <c r="C71" s="204">
        <v>71</v>
      </c>
      <c r="D71" s="205">
        <v>253</v>
      </c>
      <c r="E71" s="205">
        <v>693</v>
      </c>
      <c r="F71" s="205">
        <v>1</v>
      </c>
      <c r="G71" s="206">
        <v>136</v>
      </c>
      <c r="H71" s="205">
        <v>109</v>
      </c>
      <c r="I71" s="205">
        <v>212</v>
      </c>
      <c r="J71" s="205">
        <v>154</v>
      </c>
      <c r="K71" s="205">
        <v>122</v>
      </c>
      <c r="L71" s="205">
        <v>90</v>
      </c>
      <c r="M71" s="205">
        <v>56</v>
      </c>
      <c r="N71" s="207">
        <v>137</v>
      </c>
    </row>
    <row r="72" spans="1:14" ht="12">
      <c r="A72" s="208" t="s">
        <v>810</v>
      </c>
      <c r="B72" s="208"/>
      <c r="C72" s="208"/>
      <c r="D72" s="208"/>
      <c r="E72" s="208"/>
      <c r="F72" s="208"/>
      <c r="G72" s="208"/>
      <c r="H72" s="208"/>
      <c r="I72" s="208"/>
      <c r="J72" s="208"/>
      <c r="K72" s="208"/>
      <c r="L72" s="208"/>
      <c r="M72" s="208"/>
      <c r="N72" s="208"/>
    </row>
    <row r="73" spans="1:14" ht="12">
      <c r="A73" s="208"/>
      <c r="B73" s="208"/>
      <c r="C73" s="208"/>
      <c r="D73" s="208"/>
      <c r="E73" s="208"/>
      <c r="F73" s="208"/>
      <c r="G73" s="208"/>
      <c r="H73" s="208"/>
      <c r="I73" s="208"/>
      <c r="J73" s="208"/>
      <c r="K73" s="208"/>
      <c r="L73" s="208"/>
      <c r="M73" s="208"/>
      <c r="N73" s="208"/>
    </row>
    <row r="74" spans="1:14" ht="12">
      <c r="A74" s="208"/>
      <c r="B74" s="208"/>
      <c r="C74" s="208"/>
      <c r="D74" s="208"/>
      <c r="E74" s="208"/>
      <c r="F74" s="208"/>
      <c r="G74" s="208"/>
      <c r="H74" s="208"/>
      <c r="I74" s="208"/>
      <c r="J74" s="208"/>
      <c r="K74" s="208"/>
      <c r="L74" s="208"/>
      <c r="M74" s="208"/>
      <c r="N74" s="208"/>
    </row>
    <row r="75" spans="1:14" ht="12">
      <c r="A75" s="208"/>
      <c r="B75" s="208"/>
      <c r="C75" s="208"/>
      <c r="D75" s="208"/>
      <c r="E75" s="208"/>
      <c r="F75" s="208"/>
      <c r="G75" s="208"/>
      <c r="H75" s="208"/>
      <c r="I75" s="208"/>
      <c r="J75" s="208"/>
      <c r="K75" s="208"/>
      <c r="L75" s="208"/>
      <c r="M75" s="208"/>
      <c r="N75" s="208"/>
    </row>
    <row r="76" spans="1:14" ht="12">
      <c r="A76" s="208"/>
      <c r="B76" s="208"/>
      <c r="C76" s="208"/>
      <c r="D76" s="208"/>
      <c r="E76" s="208"/>
      <c r="F76" s="208"/>
      <c r="G76" s="208"/>
      <c r="H76" s="208"/>
      <c r="I76" s="208"/>
      <c r="J76" s="208"/>
      <c r="K76" s="208"/>
      <c r="L76" s="208"/>
      <c r="M76" s="208"/>
      <c r="N76" s="208"/>
    </row>
    <row r="77" spans="1:14" ht="12">
      <c r="A77" s="208"/>
      <c r="B77" s="208"/>
      <c r="C77" s="208"/>
      <c r="D77" s="208"/>
      <c r="E77" s="208"/>
      <c r="F77" s="208"/>
      <c r="G77" s="208"/>
      <c r="H77" s="208"/>
      <c r="I77" s="208"/>
      <c r="J77" s="208"/>
      <c r="K77" s="208"/>
      <c r="L77" s="208"/>
      <c r="M77" s="208"/>
      <c r="N77" s="208"/>
    </row>
    <row r="78" spans="1:14" ht="12">
      <c r="A78" s="208"/>
      <c r="B78" s="208"/>
      <c r="C78" s="208"/>
      <c r="D78" s="208"/>
      <c r="E78" s="208"/>
      <c r="F78" s="208"/>
      <c r="G78" s="208"/>
      <c r="H78" s="208"/>
      <c r="I78" s="208"/>
      <c r="J78" s="208"/>
      <c r="K78" s="208"/>
      <c r="L78" s="208"/>
      <c r="M78" s="208"/>
      <c r="N78" s="208"/>
    </row>
    <row r="79" spans="1:14" ht="12">
      <c r="A79" s="208"/>
      <c r="B79" s="208"/>
      <c r="C79" s="208"/>
      <c r="D79" s="208"/>
      <c r="E79" s="208"/>
      <c r="F79" s="208"/>
      <c r="G79" s="208"/>
      <c r="H79" s="208"/>
      <c r="I79" s="208"/>
      <c r="J79" s="208"/>
      <c r="K79" s="208"/>
      <c r="L79" s="208"/>
      <c r="M79" s="208"/>
      <c r="N79" s="208"/>
    </row>
    <row r="80" spans="1:14" ht="12">
      <c r="A80" s="208"/>
      <c r="B80" s="208"/>
      <c r="C80" s="208"/>
      <c r="D80" s="208"/>
      <c r="E80" s="208"/>
      <c r="F80" s="208"/>
      <c r="G80" s="208"/>
      <c r="H80" s="208"/>
      <c r="I80" s="208"/>
      <c r="J80" s="208"/>
      <c r="K80" s="208"/>
      <c r="L80" s="208"/>
      <c r="M80" s="208"/>
      <c r="N80" s="208"/>
    </row>
    <row r="81" spans="1:14" ht="12">
      <c r="A81" s="208"/>
      <c r="B81" s="208"/>
      <c r="C81" s="208"/>
      <c r="D81" s="208"/>
      <c r="E81" s="208"/>
      <c r="F81" s="208"/>
      <c r="G81" s="208"/>
      <c r="H81" s="208"/>
      <c r="I81" s="208"/>
      <c r="J81" s="208"/>
      <c r="K81" s="208"/>
      <c r="L81" s="208"/>
      <c r="M81" s="208"/>
      <c r="N81" s="208"/>
    </row>
    <row r="82" spans="1:14" ht="12">
      <c r="A82" s="208"/>
      <c r="B82" s="208"/>
      <c r="C82" s="208"/>
      <c r="D82" s="208"/>
      <c r="E82" s="208"/>
      <c r="F82" s="208"/>
      <c r="G82" s="208"/>
      <c r="H82" s="208"/>
      <c r="I82" s="208"/>
      <c r="J82" s="208"/>
      <c r="K82" s="208"/>
      <c r="L82" s="208"/>
      <c r="M82" s="208"/>
      <c r="N82" s="208"/>
    </row>
    <row r="83" spans="1:14" ht="12">
      <c r="A83" s="208"/>
      <c r="B83" s="208"/>
      <c r="C83" s="208"/>
      <c r="D83" s="208"/>
      <c r="E83" s="208"/>
      <c r="F83" s="208"/>
      <c r="G83" s="208"/>
      <c r="H83" s="208"/>
      <c r="I83" s="208"/>
      <c r="J83" s="208"/>
      <c r="K83" s="208"/>
      <c r="L83" s="208"/>
      <c r="M83" s="208"/>
      <c r="N83" s="208"/>
    </row>
    <row r="84" spans="1:14" ht="12">
      <c r="A84" s="208"/>
      <c r="B84" s="208"/>
      <c r="C84" s="208"/>
      <c r="D84" s="208"/>
      <c r="E84" s="208"/>
      <c r="F84" s="208"/>
      <c r="G84" s="208"/>
      <c r="H84" s="208"/>
      <c r="I84" s="208"/>
      <c r="J84" s="208"/>
      <c r="K84" s="208"/>
      <c r="L84" s="208"/>
      <c r="M84" s="208"/>
      <c r="N84" s="208"/>
    </row>
    <row r="85" spans="1:14" ht="12">
      <c r="A85" s="208"/>
      <c r="B85" s="208"/>
      <c r="C85" s="208"/>
      <c r="D85" s="208"/>
      <c r="E85" s="208"/>
      <c r="F85" s="208"/>
      <c r="G85" s="208"/>
      <c r="H85" s="208"/>
      <c r="I85" s="208"/>
      <c r="J85" s="208"/>
      <c r="K85" s="208"/>
      <c r="L85" s="208"/>
      <c r="M85" s="208"/>
      <c r="N85" s="208"/>
    </row>
    <row r="86" spans="1:14" ht="12">
      <c r="A86" s="208"/>
      <c r="B86" s="208"/>
      <c r="C86" s="208"/>
      <c r="D86" s="208"/>
      <c r="E86" s="208"/>
      <c r="F86" s="208"/>
      <c r="G86" s="208"/>
      <c r="H86" s="208"/>
      <c r="I86" s="208"/>
      <c r="J86" s="208"/>
      <c r="K86" s="208"/>
      <c r="L86" s="208"/>
      <c r="M86" s="208"/>
      <c r="N86" s="208"/>
    </row>
    <row r="87" spans="1:14" ht="12">
      <c r="A87" s="208"/>
      <c r="B87" s="208"/>
      <c r="C87" s="208"/>
      <c r="D87" s="208"/>
      <c r="E87" s="208"/>
      <c r="F87" s="208"/>
      <c r="G87" s="208"/>
      <c r="H87" s="208"/>
      <c r="I87" s="208"/>
      <c r="J87" s="208"/>
      <c r="K87" s="208"/>
      <c r="L87" s="208"/>
      <c r="M87" s="208"/>
      <c r="N87" s="208"/>
    </row>
    <row r="88" spans="1:14" ht="12">
      <c r="A88" s="208"/>
      <c r="B88" s="208"/>
      <c r="C88" s="208"/>
      <c r="D88" s="208"/>
      <c r="E88" s="208"/>
      <c r="F88" s="208"/>
      <c r="G88" s="208"/>
      <c r="H88" s="208"/>
      <c r="I88" s="208"/>
      <c r="J88" s="208"/>
      <c r="K88" s="208"/>
      <c r="L88" s="208"/>
      <c r="M88" s="208"/>
      <c r="N88" s="208"/>
    </row>
    <row r="89" spans="1:14" ht="12">
      <c r="A89" s="208"/>
      <c r="B89" s="208"/>
      <c r="C89" s="208"/>
      <c r="D89" s="208"/>
      <c r="E89" s="208"/>
      <c r="F89" s="208"/>
      <c r="G89" s="208"/>
      <c r="H89" s="208"/>
      <c r="I89" s="208"/>
      <c r="J89" s="208"/>
      <c r="K89" s="208"/>
      <c r="L89" s="208"/>
      <c r="M89" s="208"/>
      <c r="N89" s="208"/>
    </row>
    <row r="90" spans="1:14" ht="12">
      <c r="A90" s="208"/>
      <c r="B90" s="208"/>
      <c r="C90" s="208"/>
      <c r="D90" s="208"/>
      <c r="E90" s="208"/>
      <c r="F90" s="208"/>
      <c r="G90" s="208"/>
      <c r="H90" s="208"/>
      <c r="I90" s="208"/>
      <c r="J90" s="208"/>
      <c r="K90" s="208"/>
      <c r="L90" s="208"/>
      <c r="M90" s="208"/>
      <c r="N90" s="208"/>
    </row>
    <row r="91" spans="1:14" ht="12">
      <c r="A91" s="208"/>
      <c r="B91" s="208"/>
      <c r="C91" s="208"/>
      <c r="D91" s="208"/>
      <c r="E91" s="208"/>
      <c r="F91" s="208"/>
      <c r="G91" s="208"/>
      <c r="H91" s="208"/>
      <c r="I91" s="208"/>
      <c r="J91" s="208"/>
      <c r="K91" s="208"/>
      <c r="L91" s="208"/>
      <c r="M91" s="208"/>
      <c r="N91" s="208"/>
    </row>
    <row r="92" spans="1:14" ht="12">
      <c r="A92" s="208"/>
      <c r="B92" s="208"/>
      <c r="C92" s="208"/>
      <c r="D92" s="208"/>
      <c r="E92" s="208"/>
      <c r="F92" s="208"/>
      <c r="G92" s="208"/>
      <c r="H92" s="208"/>
      <c r="I92" s="208"/>
      <c r="J92" s="208"/>
      <c r="K92" s="208"/>
      <c r="L92" s="208"/>
      <c r="M92" s="208"/>
      <c r="N92" s="208"/>
    </row>
    <row r="93" spans="1:14" ht="12">
      <c r="A93" s="208"/>
      <c r="B93" s="208"/>
      <c r="C93" s="208"/>
      <c r="D93" s="208"/>
      <c r="E93" s="208"/>
      <c r="F93" s="208"/>
      <c r="G93" s="208"/>
      <c r="H93" s="208"/>
      <c r="I93" s="208"/>
      <c r="J93" s="208"/>
      <c r="K93" s="208"/>
      <c r="L93" s="208"/>
      <c r="M93" s="208"/>
      <c r="N93" s="208"/>
    </row>
    <row r="94" spans="1:14" ht="12">
      <c r="A94" s="208"/>
      <c r="B94" s="208"/>
      <c r="C94" s="208"/>
      <c r="D94" s="208"/>
      <c r="E94" s="208"/>
      <c r="F94" s="208"/>
      <c r="G94" s="208"/>
      <c r="H94" s="208"/>
      <c r="I94" s="208"/>
      <c r="J94" s="208"/>
      <c r="K94" s="208"/>
      <c r="L94" s="208"/>
      <c r="M94" s="208"/>
      <c r="N94" s="208"/>
    </row>
    <row r="95" spans="1:14" ht="12">
      <c r="A95" s="208"/>
      <c r="B95" s="208"/>
      <c r="C95" s="208"/>
      <c r="D95" s="208"/>
      <c r="E95" s="208"/>
      <c r="F95" s="208"/>
      <c r="G95" s="208"/>
      <c r="H95" s="208"/>
      <c r="I95" s="208"/>
      <c r="J95" s="208"/>
      <c r="K95" s="208"/>
      <c r="L95" s="208"/>
      <c r="M95" s="208"/>
      <c r="N95" s="208"/>
    </row>
    <row r="96" spans="1:14" ht="12">
      <c r="A96" s="208"/>
      <c r="B96" s="208"/>
      <c r="C96" s="208"/>
      <c r="D96" s="208"/>
      <c r="E96" s="208"/>
      <c r="F96" s="208"/>
      <c r="G96" s="208"/>
      <c r="H96" s="208"/>
      <c r="I96" s="208"/>
      <c r="J96" s="208"/>
      <c r="K96" s="208"/>
      <c r="L96" s="208"/>
      <c r="M96" s="208"/>
      <c r="N96" s="208"/>
    </row>
    <row r="97" spans="1:14" ht="12">
      <c r="A97" s="208"/>
      <c r="B97" s="208"/>
      <c r="C97" s="208"/>
      <c r="D97" s="208"/>
      <c r="E97" s="208"/>
      <c r="F97" s="208"/>
      <c r="G97" s="208"/>
      <c r="H97" s="208"/>
      <c r="I97" s="208"/>
      <c r="J97" s="208"/>
      <c r="K97" s="208"/>
      <c r="L97" s="208"/>
      <c r="M97" s="208"/>
      <c r="N97" s="208"/>
    </row>
    <row r="98" spans="1:14" ht="12">
      <c r="A98" s="208"/>
      <c r="B98" s="208"/>
      <c r="C98" s="208"/>
      <c r="D98" s="208"/>
      <c r="E98" s="208"/>
      <c r="F98" s="208"/>
      <c r="G98" s="208"/>
      <c r="H98" s="208"/>
      <c r="I98" s="208"/>
      <c r="J98" s="208"/>
      <c r="K98" s="208"/>
      <c r="L98" s="208"/>
      <c r="M98" s="208"/>
      <c r="N98" s="208"/>
    </row>
    <row r="99" spans="1:14" ht="12">
      <c r="A99" s="208"/>
      <c r="B99" s="208"/>
      <c r="C99" s="208"/>
      <c r="D99" s="208"/>
      <c r="E99" s="208"/>
      <c r="F99" s="208"/>
      <c r="G99" s="208"/>
      <c r="H99" s="208"/>
      <c r="I99" s="208"/>
      <c r="J99" s="208"/>
      <c r="K99" s="208"/>
      <c r="L99" s="208"/>
      <c r="M99" s="208"/>
      <c r="N99" s="208"/>
    </row>
    <row r="100" spans="1:14" ht="12">
      <c r="A100" s="208"/>
      <c r="B100" s="208"/>
      <c r="C100" s="208"/>
      <c r="D100" s="208"/>
      <c r="E100" s="208"/>
      <c r="F100" s="208"/>
      <c r="G100" s="208"/>
      <c r="H100" s="208"/>
      <c r="I100" s="208"/>
      <c r="J100" s="208"/>
      <c r="K100" s="208"/>
      <c r="L100" s="208"/>
      <c r="M100" s="208"/>
      <c r="N100" s="208"/>
    </row>
    <row r="101" spans="1:14" ht="12">
      <c r="A101" s="208"/>
      <c r="B101" s="208"/>
      <c r="C101" s="208"/>
      <c r="D101" s="208"/>
      <c r="E101" s="208"/>
      <c r="F101" s="208"/>
      <c r="G101" s="208"/>
      <c r="H101" s="208"/>
      <c r="I101" s="208"/>
      <c r="J101" s="208"/>
      <c r="K101" s="208"/>
      <c r="L101" s="208"/>
      <c r="M101" s="208"/>
      <c r="N101" s="208"/>
    </row>
    <row r="102" spans="1:14" ht="12">
      <c r="A102" s="208"/>
      <c r="B102" s="208"/>
      <c r="C102" s="208"/>
      <c r="D102" s="208"/>
      <c r="E102" s="208"/>
      <c r="F102" s="208"/>
      <c r="G102" s="208"/>
      <c r="H102" s="208"/>
      <c r="I102" s="208"/>
      <c r="J102" s="208"/>
      <c r="K102" s="208"/>
      <c r="L102" s="208"/>
      <c r="M102" s="208"/>
      <c r="N102" s="208"/>
    </row>
    <row r="103" spans="1:14" ht="12">
      <c r="A103" s="208"/>
      <c r="B103" s="208"/>
      <c r="C103" s="208"/>
      <c r="D103" s="208"/>
      <c r="E103" s="208"/>
      <c r="F103" s="208"/>
      <c r="G103" s="208"/>
      <c r="H103" s="208"/>
      <c r="I103" s="208"/>
      <c r="J103" s="208"/>
      <c r="K103" s="208"/>
      <c r="L103" s="208"/>
      <c r="M103" s="208"/>
      <c r="N103" s="208"/>
    </row>
    <row r="104" spans="1:14" ht="12">
      <c r="A104" s="208"/>
      <c r="B104" s="208"/>
      <c r="C104" s="208"/>
      <c r="D104" s="208"/>
      <c r="E104" s="208"/>
      <c r="F104" s="208"/>
      <c r="G104" s="208"/>
      <c r="H104" s="208"/>
      <c r="I104" s="208"/>
      <c r="J104" s="208"/>
      <c r="K104" s="208"/>
      <c r="L104" s="208"/>
      <c r="M104" s="208"/>
      <c r="N104" s="208"/>
    </row>
    <row r="105" spans="1:14" ht="12">
      <c r="A105" s="208"/>
      <c r="B105" s="208"/>
      <c r="C105" s="208"/>
      <c r="D105" s="208"/>
      <c r="E105" s="208"/>
      <c r="F105" s="208"/>
      <c r="G105" s="208"/>
      <c r="H105" s="208"/>
      <c r="I105" s="208"/>
      <c r="J105" s="208"/>
      <c r="K105" s="208"/>
      <c r="L105" s="208"/>
      <c r="M105" s="208"/>
      <c r="N105" s="208"/>
    </row>
    <row r="106" spans="1:14" ht="12">
      <c r="A106" s="208"/>
      <c r="B106" s="208"/>
      <c r="C106" s="208"/>
      <c r="D106" s="208"/>
      <c r="E106" s="208"/>
      <c r="F106" s="208"/>
      <c r="G106" s="208"/>
      <c r="H106" s="208"/>
      <c r="I106" s="208"/>
      <c r="J106" s="208"/>
      <c r="K106" s="208"/>
      <c r="L106" s="208"/>
      <c r="M106" s="208"/>
      <c r="N106" s="208"/>
    </row>
    <row r="107" spans="1:14" ht="12">
      <c r="A107" s="208"/>
      <c r="B107" s="208"/>
      <c r="C107" s="208"/>
      <c r="D107" s="208"/>
      <c r="E107" s="208"/>
      <c r="F107" s="208"/>
      <c r="G107" s="208"/>
      <c r="H107" s="208"/>
      <c r="I107" s="208"/>
      <c r="J107" s="208"/>
      <c r="K107" s="208"/>
      <c r="L107" s="208"/>
      <c r="M107" s="208"/>
      <c r="N107" s="208"/>
    </row>
    <row r="108" spans="1:14" ht="12">
      <c r="A108" s="208"/>
      <c r="B108" s="208"/>
      <c r="C108" s="208"/>
      <c r="D108" s="208"/>
      <c r="E108" s="208"/>
      <c r="F108" s="208"/>
      <c r="G108" s="208"/>
      <c r="H108" s="208"/>
      <c r="I108" s="208"/>
      <c r="J108" s="208"/>
      <c r="K108" s="208"/>
      <c r="L108" s="208"/>
      <c r="M108" s="208"/>
      <c r="N108" s="208"/>
    </row>
    <row r="109" spans="1:14" ht="12">
      <c r="A109" s="208"/>
      <c r="B109" s="208"/>
      <c r="C109" s="208"/>
      <c r="D109" s="208"/>
      <c r="E109" s="208"/>
      <c r="F109" s="208"/>
      <c r="G109" s="208"/>
      <c r="H109" s="208"/>
      <c r="I109" s="208"/>
      <c r="J109" s="208"/>
      <c r="K109" s="208"/>
      <c r="L109" s="208"/>
      <c r="M109" s="208"/>
      <c r="N109" s="208"/>
    </row>
    <row r="110" spans="1:14" ht="12">
      <c r="A110" s="208"/>
      <c r="B110" s="208"/>
      <c r="C110" s="208"/>
      <c r="D110" s="208"/>
      <c r="E110" s="208"/>
      <c r="F110" s="208"/>
      <c r="G110" s="208"/>
      <c r="H110" s="208"/>
      <c r="I110" s="208"/>
      <c r="J110" s="208"/>
      <c r="K110" s="208"/>
      <c r="L110" s="208"/>
      <c r="M110" s="208"/>
      <c r="N110" s="208"/>
    </row>
    <row r="111" spans="1:14" ht="12">
      <c r="A111" s="208"/>
      <c r="B111" s="208"/>
      <c r="C111" s="208"/>
      <c r="D111" s="208"/>
      <c r="E111" s="208"/>
      <c r="F111" s="208"/>
      <c r="G111" s="208"/>
      <c r="H111" s="208"/>
      <c r="I111" s="208"/>
      <c r="J111" s="208"/>
      <c r="K111" s="208"/>
      <c r="L111" s="208"/>
      <c r="M111" s="208"/>
      <c r="N111" s="208"/>
    </row>
    <row r="112" spans="1:14" ht="12">
      <c r="A112" s="208"/>
      <c r="B112" s="208"/>
      <c r="C112" s="208"/>
      <c r="D112" s="208"/>
      <c r="E112" s="208"/>
      <c r="F112" s="208"/>
      <c r="G112" s="208"/>
      <c r="H112" s="208"/>
      <c r="I112" s="208"/>
      <c r="J112" s="208"/>
      <c r="K112" s="208"/>
      <c r="L112" s="208"/>
      <c r="M112" s="208"/>
      <c r="N112" s="208"/>
    </row>
    <row r="113" spans="1:14" ht="12">
      <c r="A113" s="208"/>
      <c r="B113" s="208"/>
      <c r="C113" s="208"/>
      <c r="D113" s="208"/>
      <c r="E113" s="208"/>
      <c r="F113" s="208"/>
      <c r="G113" s="208"/>
      <c r="H113" s="208"/>
      <c r="I113" s="208"/>
      <c r="J113" s="208"/>
      <c r="K113" s="208"/>
      <c r="L113" s="208"/>
      <c r="M113" s="208"/>
      <c r="N113" s="208"/>
    </row>
    <row r="114" spans="1:14" ht="12">
      <c r="A114" s="208"/>
      <c r="B114" s="208"/>
      <c r="C114" s="208"/>
      <c r="D114" s="208"/>
      <c r="E114" s="208"/>
      <c r="F114" s="208"/>
      <c r="G114" s="208"/>
      <c r="H114" s="208"/>
      <c r="I114" s="208"/>
      <c r="J114" s="208"/>
      <c r="K114" s="208"/>
      <c r="L114" s="208"/>
      <c r="M114" s="208"/>
      <c r="N114" s="208"/>
    </row>
    <row r="115" spans="1:14" ht="12">
      <c r="A115" s="208"/>
      <c r="B115" s="208"/>
      <c r="C115" s="208"/>
      <c r="D115" s="208"/>
      <c r="E115" s="208"/>
      <c r="F115" s="208"/>
      <c r="G115" s="208"/>
      <c r="H115" s="208"/>
      <c r="I115" s="208"/>
      <c r="J115" s="208"/>
      <c r="K115" s="208"/>
      <c r="L115" s="208"/>
      <c r="M115" s="208"/>
      <c r="N115" s="208"/>
    </row>
    <row r="116" spans="1:14" ht="12">
      <c r="A116" s="208"/>
      <c r="B116" s="208"/>
      <c r="C116" s="208"/>
      <c r="D116" s="208"/>
      <c r="E116" s="208"/>
      <c r="F116" s="208"/>
      <c r="G116" s="208"/>
      <c r="H116" s="208"/>
      <c r="I116" s="208"/>
      <c r="J116" s="208"/>
      <c r="K116" s="208"/>
      <c r="L116" s="208"/>
      <c r="M116" s="208"/>
      <c r="N116" s="208"/>
    </row>
    <row r="117" spans="1:14" ht="12">
      <c r="A117" s="208"/>
      <c r="B117" s="208"/>
      <c r="C117" s="208"/>
      <c r="D117" s="208"/>
      <c r="E117" s="208"/>
      <c r="F117" s="208"/>
      <c r="G117" s="208"/>
      <c r="H117" s="208"/>
      <c r="I117" s="208"/>
      <c r="J117" s="208"/>
      <c r="K117" s="208"/>
      <c r="L117" s="208"/>
      <c r="M117" s="208"/>
      <c r="N117" s="208"/>
    </row>
    <row r="118" spans="1:14" ht="12">
      <c r="A118" s="208"/>
      <c r="B118" s="208"/>
      <c r="C118" s="208"/>
      <c r="D118" s="208"/>
      <c r="E118" s="208"/>
      <c r="F118" s="208"/>
      <c r="G118" s="208"/>
      <c r="H118" s="208"/>
      <c r="I118" s="208"/>
      <c r="J118" s="208"/>
      <c r="K118" s="208"/>
      <c r="L118" s="208"/>
      <c r="M118" s="208"/>
      <c r="N118" s="208"/>
    </row>
    <row r="119" spans="1:14" ht="12">
      <c r="A119" s="208"/>
      <c r="B119" s="208"/>
      <c r="C119" s="208"/>
      <c r="D119" s="208"/>
      <c r="E119" s="208"/>
      <c r="F119" s="208"/>
      <c r="G119" s="208"/>
      <c r="H119" s="208"/>
      <c r="I119" s="208"/>
      <c r="J119" s="208"/>
      <c r="K119" s="208"/>
      <c r="L119" s="208"/>
      <c r="M119" s="208"/>
      <c r="N119" s="208"/>
    </row>
    <row r="120" spans="1:14" ht="12">
      <c r="A120" s="208"/>
      <c r="B120" s="208"/>
      <c r="C120" s="208"/>
      <c r="D120" s="208"/>
      <c r="E120" s="208"/>
      <c r="F120" s="208"/>
      <c r="G120" s="208"/>
      <c r="H120" s="208"/>
      <c r="I120" s="208"/>
      <c r="J120" s="208"/>
      <c r="K120" s="208"/>
      <c r="L120" s="208"/>
      <c r="M120" s="208"/>
      <c r="N120" s="208"/>
    </row>
    <row r="121" spans="1:14" ht="12">
      <c r="A121" s="208"/>
      <c r="B121" s="208"/>
      <c r="C121" s="208"/>
      <c r="D121" s="208"/>
      <c r="E121" s="208"/>
      <c r="F121" s="208"/>
      <c r="G121" s="208"/>
      <c r="H121" s="208"/>
      <c r="I121" s="208"/>
      <c r="J121" s="208"/>
      <c r="K121" s="208"/>
      <c r="L121" s="208"/>
      <c r="M121" s="208"/>
      <c r="N121" s="208"/>
    </row>
  </sheetData>
  <mergeCells count="3">
    <mergeCell ref="B3:B4"/>
    <mergeCell ref="D3:E3"/>
    <mergeCell ref="F3:M3"/>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1:BS73"/>
  <sheetViews>
    <sheetView workbookViewId="0" topLeftCell="A1">
      <selection activeCell="A1" sqref="A1"/>
    </sheetView>
  </sheetViews>
  <sheetFormatPr defaultColWidth="9.00390625" defaultRowHeight="13.5"/>
  <cols>
    <col min="1" max="1" width="2.625" style="209" customWidth="1"/>
    <col min="2" max="2" width="9.625" style="209" customWidth="1"/>
    <col min="3" max="3" width="9.625" style="211" customWidth="1"/>
    <col min="4" max="4" width="12.00390625" style="212" customWidth="1"/>
    <col min="5" max="5" width="9.625" style="209" customWidth="1"/>
    <col min="6" max="6" width="12.75390625" style="209" customWidth="1"/>
    <col min="7" max="7" width="9.625" style="209" customWidth="1"/>
    <col min="8" max="8" width="11.50390625" style="212" customWidth="1"/>
    <col min="9" max="9" width="9.625" style="209" customWidth="1"/>
    <col min="10" max="10" width="11.00390625" style="209" customWidth="1"/>
    <col min="11" max="15" width="9.625" style="209" customWidth="1"/>
    <col min="16" max="16" width="11.50390625" style="212" customWidth="1"/>
    <col min="17" max="17" width="9.625" style="209" customWidth="1"/>
    <col min="18" max="18" width="12.00390625" style="209" customWidth="1"/>
    <col min="19" max="19" width="10.00390625" style="209" customWidth="1"/>
    <col min="20" max="20" width="10.25390625" style="209" customWidth="1"/>
    <col min="21" max="24" width="9.625" style="209" customWidth="1"/>
    <col min="25" max="16384" width="9.00390625" style="209" customWidth="1"/>
  </cols>
  <sheetData>
    <row r="1" ht="14.25">
      <c r="B1" s="210" t="s">
        <v>837</v>
      </c>
    </row>
    <row r="2" spans="23:24" ht="12.75" thickBot="1">
      <c r="W2" s="211"/>
      <c r="X2" s="211" t="s">
        <v>813</v>
      </c>
    </row>
    <row r="3" spans="2:24" ht="14.25" customHeight="1" thickTop="1">
      <c r="B3" s="1271" t="s">
        <v>814</v>
      </c>
      <c r="C3" s="1273" t="s">
        <v>815</v>
      </c>
      <c r="D3" s="1274"/>
      <c r="E3" s="1258" t="s">
        <v>816</v>
      </c>
      <c r="F3" s="1259"/>
      <c r="G3" s="1260" t="s">
        <v>817</v>
      </c>
      <c r="H3" s="1261"/>
      <c r="I3" s="1261"/>
      <c r="J3" s="1261"/>
      <c r="K3" s="1261"/>
      <c r="L3" s="1261"/>
      <c r="M3" s="1261"/>
      <c r="N3" s="1262"/>
      <c r="O3" s="1257" t="s">
        <v>818</v>
      </c>
      <c r="P3" s="1249"/>
      <c r="Q3" s="1249"/>
      <c r="R3" s="1249"/>
      <c r="S3" s="1249"/>
      <c r="T3" s="1249"/>
      <c r="U3" s="1249"/>
      <c r="V3" s="1249"/>
      <c r="W3" s="1249"/>
      <c r="X3" s="1250"/>
    </row>
    <row r="4" spans="2:24" ht="12" customHeight="1">
      <c r="B4" s="1272"/>
      <c r="C4" s="1254" t="s">
        <v>819</v>
      </c>
      <c r="D4" s="1244" t="s">
        <v>820</v>
      </c>
      <c r="E4" s="1237" t="s">
        <v>821</v>
      </c>
      <c r="F4" s="1231" t="s">
        <v>822</v>
      </c>
      <c r="G4" s="1275" t="s">
        <v>823</v>
      </c>
      <c r="H4" s="1263"/>
      <c r="I4" s="1266" t="s">
        <v>824</v>
      </c>
      <c r="J4" s="1263"/>
      <c r="K4" s="1275" t="s">
        <v>825</v>
      </c>
      <c r="L4" s="1263"/>
      <c r="M4" s="1266" t="s">
        <v>826</v>
      </c>
      <c r="N4" s="1263"/>
      <c r="O4" s="1251" t="s">
        <v>827</v>
      </c>
      <c r="P4" s="1245"/>
      <c r="Q4" s="1248" t="s">
        <v>828</v>
      </c>
      <c r="R4" s="1239"/>
      <c r="S4" s="1239"/>
      <c r="T4" s="1240"/>
      <c r="U4" s="1275" t="s">
        <v>829</v>
      </c>
      <c r="V4" s="1263"/>
      <c r="W4" s="1232" t="s">
        <v>830</v>
      </c>
      <c r="X4" s="1233"/>
    </row>
    <row r="5" spans="2:24" ht="24" customHeight="1">
      <c r="B5" s="1252" t="s">
        <v>784</v>
      </c>
      <c r="C5" s="1255"/>
      <c r="D5" s="1235"/>
      <c r="E5" s="1238"/>
      <c r="F5" s="1238"/>
      <c r="G5" s="1264"/>
      <c r="H5" s="1265"/>
      <c r="I5" s="1267"/>
      <c r="J5" s="1265"/>
      <c r="K5" s="1264"/>
      <c r="L5" s="1265"/>
      <c r="M5" s="1267"/>
      <c r="N5" s="1265"/>
      <c r="O5" s="1246"/>
      <c r="P5" s="1247"/>
      <c r="Q5" s="1275" t="s">
        <v>785</v>
      </c>
      <c r="R5" s="1254" t="s">
        <v>831</v>
      </c>
      <c r="S5" s="1242" t="s">
        <v>832</v>
      </c>
      <c r="T5" s="1243"/>
      <c r="U5" s="1264"/>
      <c r="V5" s="1265"/>
      <c r="W5" s="1234"/>
      <c r="X5" s="1209"/>
    </row>
    <row r="6" spans="2:24" ht="14.25" customHeight="1">
      <c r="B6" s="1253"/>
      <c r="C6" s="1256"/>
      <c r="D6" s="1236"/>
      <c r="E6" s="1238"/>
      <c r="F6" s="1238"/>
      <c r="G6" s="214" t="s">
        <v>785</v>
      </c>
      <c r="H6" s="214" t="s">
        <v>831</v>
      </c>
      <c r="I6" s="214" t="s">
        <v>785</v>
      </c>
      <c r="J6" s="214" t="s">
        <v>831</v>
      </c>
      <c r="K6" s="214" t="s">
        <v>785</v>
      </c>
      <c r="L6" s="214" t="s">
        <v>831</v>
      </c>
      <c r="M6" s="214" t="s">
        <v>785</v>
      </c>
      <c r="N6" s="214" t="s">
        <v>831</v>
      </c>
      <c r="O6" s="214" t="s">
        <v>785</v>
      </c>
      <c r="P6" s="214" t="s">
        <v>831</v>
      </c>
      <c r="Q6" s="1264"/>
      <c r="R6" s="1241"/>
      <c r="S6" s="214" t="s">
        <v>785</v>
      </c>
      <c r="T6" s="214" t="s">
        <v>831</v>
      </c>
      <c r="U6" s="184" t="s">
        <v>785</v>
      </c>
      <c r="V6" s="184" t="s">
        <v>812</v>
      </c>
      <c r="W6" s="214" t="s">
        <v>785</v>
      </c>
      <c r="X6" s="214" t="s">
        <v>831</v>
      </c>
    </row>
    <row r="7" spans="2:31" ht="14.25" customHeight="1">
      <c r="B7" s="213" t="s">
        <v>833</v>
      </c>
      <c r="C7" s="216">
        <v>102355</v>
      </c>
      <c r="D7" s="217">
        <f>+F7+H7+P7</f>
        <v>13006747</v>
      </c>
      <c r="E7" s="218">
        <v>95399</v>
      </c>
      <c r="F7" s="218">
        <v>10254786</v>
      </c>
      <c r="G7" s="218">
        <v>38432</v>
      </c>
      <c r="H7" s="217">
        <f>+J7+L7+N7</f>
        <v>1355409</v>
      </c>
      <c r="I7" s="218">
        <v>29782</v>
      </c>
      <c r="J7" s="218">
        <v>991764</v>
      </c>
      <c r="K7" s="218">
        <v>9427</v>
      </c>
      <c r="L7" s="218">
        <v>318862</v>
      </c>
      <c r="M7" s="218">
        <v>1724</v>
      </c>
      <c r="N7" s="218">
        <v>44783</v>
      </c>
      <c r="O7" s="218">
        <v>90571</v>
      </c>
      <c r="P7" s="217">
        <v>1396552</v>
      </c>
      <c r="Q7" s="218">
        <v>89061</v>
      </c>
      <c r="R7" s="218">
        <v>1098006</v>
      </c>
      <c r="S7" s="219" t="s">
        <v>834</v>
      </c>
      <c r="T7" s="219" t="s">
        <v>834</v>
      </c>
      <c r="U7" s="218">
        <v>2766</v>
      </c>
      <c r="V7" s="218">
        <v>134266</v>
      </c>
      <c r="W7" s="218">
        <v>12543</v>
      </c>
      <c r="X7" s="220">
        <v>164280</v>
      </c>
      <c r="Y7" s="221"/>
      <c r="Z7" s="221"/>
      <c r="AA7" s="221"/>
      <c r="AB7" s="221"/>
      <c r="AC7" s="221"/>
      <c r="AD7" s="221"/>
      <c r="AE7" s="221"/>
    </row>
    <row r="8" spans="2:31" ht="14.25" customHeight="1">
      <c r="B8" s="222">
        <v>55</v>
      </c>
      <c r="C8" s="223">
        <v>100597</v>
      </c>
      <c r="D8" s="224">
        <f>+F8+H8+P8</f>
        <v>12984532</v>
      </c>
      <c r="E8" s="225">
        <v>93551</v>
      </c>
      <c r="F8" s="225">
        <v>10248372</v>
      </c>
      <c r="G8" s="225">
        <v>37414</v>
      </c>
      <c r="H8" s="224">
        <f>+J8+L8+N8</f>
        <v>1351038</v>
      </c>
      <c r="I8" s="225">
        <v>29661</v>
      </c>
      <c r="J8" s="225">
        <v>1008822</v>
      </c>
      <c r="K8" s="225">
        <v>8299</v>
      </c>
      <c r="L8" s="225">
        <v>298033</v>
      </c>
      <c r="M8" s="225">
        <v>1717</v>
      </c>
      <c r="N8" s="225">
        <v>44183</v>
      </c>
      <c r="O8" s="225">
        <v>89074</v>
      </c>
      <c r="P8" s="224">
        <v>1385122</v>
      </c>
      <c r="Q8" s="225">
        <v>87905</v>
      </c>
      <c r="R8" s="225">
        <v>1116713</v>
      </c>
      <c r="S8" s="225">
        <v>2079</v>
      </c>
      <c r="T8" s="225">
        <v>57583</v>
      </c>
      <c r="U8" s="225">
        <v>2326</v>
      </c>
      <c r="V8" s="225">
        <v>130515</v>
      </c>
      <c r="W8" s="225">
        <v>10099</v>
      </c>
      <c r="X8" s="226">
        <v>137894</v>
      </c>
      <c r="Y8" s="221"/>
      <c r="Z8" s="221"/>
      <c r="AA8" s="221"/>
      <c r="AB8" s="221"/>
      <c r="AC8" s="221"/>
      <c r="AD8" s="221"/>
      <c r="AE8" s="221"/>
    </row>
    <row r="9" spans="2:24" ht="12.75" customHeight="1">
      <c r="B9" s="227">
        <v>57</v>
      </c>
      <c r="C9" s="223">
        <v>96641</v>
      </c>
      <c r="D9" s="228">
        <v>12924756</v>
      </c>
      <c r="E9" s="225">
        <v>89622</v>
      </c>
      <c r="F9" s="225">
        <v>10237416</v>
      </c>
      <c r="G9" s="225">
        <v>34511</v>
      </c>
      <c r="H9" s="228">
        <v>1287227</v>
      </c>
      <c r="I9" s="225">
        <v>27721</v>
      </c>
      <c r="J9" s="225">
        <v>971263</v>
      </c>
      <c r="K9" s="225">
        <v>7050</v>
      </c>
      <c r="L9" s="225">
        <v>276926</v>
      </c>
      <c r="M9" s="225">
        <v>1472</v>
      </c>
      <c r="N9" s="225">
        <v>39038</v>
      </c>
      <c r="O9" s="225">
        <v>84636</v>
      </c>
      <c r="P9" s="228">
        <v>1400113</v>
      </c>
      <c r="Q9" s="225">
        <v>83285</v>
      </c>
      <c r="R9" s="225">
        <v>1098773</v>
      </c>
      <c r="S9" s="225">
        <v>2594</v>
      </c>
      <c r="T9" s="225">
        <v>77644</v>
      </c>
      <c r="U9" s="225">
        <v>1971</v>
      </c>
      <c r="V9" s="225">
        <v>128981</v>
      </c>
      <c r="W9" s="225">
        <v>12388</v>
      </c>
      <c r="X9" s="226">
        <v>172359</v>
      </c>
    </row>
    <row r="10" spans="2:24" s="229" customFormat="1" ht="15" customHeight="1">
      <c r="B10" s="227">
        <v>60</v>
      </c>
      <c r="C10" s="223">
        <v>92776</v>
      </c>
      <c r="D10" s="228">
        <v>12708485</v>
      </c>
      <c r="E10" s="225">
        <v>85391</v>
      </c>
      <c r="F10" s="225">
        <v>10173133</v>
      </c>
      <c r="G10" s="225">
        <v>32169</v>
      </c>
      <c r="H10" s="228">
        <v>1228136</v>
      </c>
      <c r="I10" s="225">
        <v>26931</v>
      </c>
      <c r="J10" s="225">
        <v>960044</v>
      </c>
      <c r="K10" s="225">
        <v>5204</v>
      </c>
      <c r="L10" s="225">
        <v>229763</v>
      </c>
      <c r="M10" s="225">
        <v>1248</v>
      </c>
      <c r="N10" s="225">
        <v>38329</v>
      </c>
      <c r="O10" s="225">
        <v>81729</v>
      </c>
      <c r="P10" s="228">
        <v>1307216</v>
      </c>
      <c r="Q10" s="225">
        <v>80858</v>
      </c>
      <c r="R10" s="225">
        <v>1077300</v>
      </c>
      <c r="S10" s="225">
        <v>2283</v>
      </c>
      <c r="T10" s="225">
        <v>84147</v>
      </c>
      <c r="U10" s="225">
        <v>1685</v>
      </c>
      <c r="V10" s="225">
        <v>117969</v>
      </c>
      <c r="W10" s="225">
        <v>7896</v>
      </c>
      <c r="X10" s="226">
        <v>111947</v>
      </c>
    </row>
    <row r="11" spans="2:24" s="229" customFormat="1" ht="8.25" customHeight="1">
      <c r="B11" s="215"/>
      <c r="C11" s="230"/>
      <c r="D11" s="224"/>
      <c r="E11" s="231"/>
      <c r="F11" s="231"/>
      <c r="G11" s="231"/>
      <c r="H11" s="224"/>
      <c r="I11" s="231"/>
      <c r="J11" s="231"/>
      <c r="K11" s="231"/>
      <c r="L11" s="231"/>
      <c r="M11" s="231"/>
      <c r="N11" s="231"/>
      <c r="O11" s="231"/>
      <c r="P11" s="224"/>
      <c r="Q11" s="231"/>
      <c r="R11" s="231"/>
      <c r="S11" s="231"/>
      <c r="T11" s="231"/>
      <c r="U11" s="231"/>
      <c r="V11" s="231"/>
      <c r="W11" s="231"/>
      <c r="X11" s="232"/>
    </row>
    <row r="12" spans="2:71" s="233" customFormat="1" ht="15" customHeight="1">
      <c r="B12" s="234" t="s">
        <v>835</v>
      </c>
      <c r="C12" s="235">
        <f aca="true" t="shared" si="0" ref="C12:X12">SUM(C22:C71)</f>
        <v>89548</v>
      </c>
      <c r="D12" s="236">
        <f t="shared" si="0"/>
        <v>12544870</v>
      </c>
      <c r="E12" s="236">
        <f t="shared" si="0"/>
        <v>82575</v>
      </c>
      <c r="F12" s="236">
        <f t="shared" si="0"/>
        <v>10151041</v>
      </c>
      <c r="G12" s="236">
        <f t="shared" si="0"/>
        <v>30430</v>
      </c>
      <c r="H12" s="236">
        <f t="shared" si="0"/>
        <v>1155290</v>
      </c>
      <c r="I12" s="236">
        <f t="shared" si="0"/>
        <v>26468</v>
      </c>
      <c r="J12" s="236">
        <f t="shared" si="0"/>
        <v>949859</v>
      </c>
      <c r="K12" s="236">
        <f t="shared" si="0"/>
        <v>3715</v>
      </c>
      <c r="L12" s="236">
        <f t="shared" si="0"/>
        <v>170026</v>
      </c>
      <c r="M12" s="236">
        <f t="shared" si="0"/>
        <v>1126</v>
      </c>
      <c r="N12" s="236">
        <f t="shared" si="0"/>
        <v>35405</v>
      </c>
      <c r="O12" s="236">
        <f t="shared" si="0"/>
        <v>75770</v>
      </c>
      <c r="P12" s="236">
        <f t="shared" si="0"/>
        <v>1238539</v>
      </c>
      <c r="Q12" s="236">
        <f t="shared" si="0"/>
        <v>74815</v>
      </c>
      <c r="R12" s="236">
        <f t="shared" si="0"/>
        <v>1009551</v>
      </c>
      <c r="S12" s="236">
        <f t="shared" si="0"/>
        <v>2112</v>
      </c>
      <c r="T12" s="236">
        <f t="shared" si="0"/>
        <v>83350</v>
      </c>
      <c r="U12" s="236">
        <f t="shared" si="0"/>
        <v>1392</v>
      </c>
      <c r="V12" s="236">
        <f t="shared" si="0"/>
        <v>108295</v>
      </c>
      <c r="W12" s="236">
        <f t="shared" si="0"/>
        <v>7626</v>
      </c>
      <c r="X12" s="237">
        <f t="shared" si="0"/>
        <v>120693</v>
      </c>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row>
    <row r="13" spans="2:71" s="239" customFormat="1" ht="8.25" customHeight="1">
      <c r="B13" s="240"/>
      <c r="C13" s="241"/>
      <c r="D13" s="242"/>
      <c r="E13" s="242"/>
      <c r="F13" s="242"/>
      <c r="G13" s="242"/>
      <c r="H13" s="236"/>
      <c r="I13" s="242"/>
      <c r="J13" s="242"/>
      <c r="K13" s="242"/>
      <c r="L13" s="242"/>
      <c r="M13" s="242"/>
      <c r="N13" s="242"/>
      <c r="O13" s="242"/>
      <c r="P13" s="242"/>
      <c r="Q13" s="242"/>
      <c r="R13" s="242"/>
      <c r="S13" s="242"/>
      <c r="T13" s="242"/>
      <c r="U13" s="242"/>
      <c r="V13" s="242"/>
      <c r="W13" s="242"/>
      <c r="X13" s="243"/>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row>
    <row r="14" spans="2:71" s="245" customFormat="1" ht="15" customHeight="1">
      <c r="B14" s="246" t="s">
        <v>749</v>
      </c>
      <c r="C14" s="235">
        <f>SUM(C22:C36)</f>
        <v>47412</v>
      </c>
      <c r="D14" s="236">
        <f>SUM(D22:D36)</f>
        <v>6214611</v>
      </c>
      <c r="E14" s="236">
        <f>SUM(E22:E36)</f>
        <v>42754</v>
      </c>
      <c r="F14" s="236">
        <f>SUM(F22:F36)</f>
        <v>4758615</v>
      </c>
      <c r="G14" s="236">
        <f>SUM(G22:G36)</f>
        <v>19190</v>
      </c>
      <c r="H14" s="236">
        <f>+J14+L14+N14</f>
        <v>740006</v>
      </c>
      <c r="I14" s="236">
        <f aca="true" t="shared" si="1" ref="I14:X14">SUM(I22:I36)</f>
        <v>16875</v>
      </c>
      <c r="J14" s="236">
        <f t="shared" si="1"/>
        <v>624590</v>
      </c>
      <c r="K14" s="236">
        <f t="shared" si="1"/>
        <v>2253</v>
      </c>
      <c r="L14" s="236">
        <f t="shared" si="1"/>
        <v>95571</v>
      </c>
      <c r="M14" s="236">
        <f t="shared" si="1"/>
        <v>634</v>
      </c>
      <c r="N14" s="236">
        <f t="shared" si="1"/>
        <v>19845</v>
      </c>
      <c r="O14" s="236">
        <f t="shared" si="1"/>
        <v>39848</v>
      </c>
      <c r="P14" s="236">
        <f t="shared" si="1"/>
        <v>715990</v>
      </c>
      <c r="Q14" s="236">
        <f t="shared" si="1"/>
        <v>39270</v>
      </c>
      <c r="R14" s="236">
        <f t="shared" si="1"/>
        <v>601767</v>
      </c>
      <c r="S14" s="236">
        <f t="shared" si="1"/>
        <v>900</v>
      </c>
      <c r="T14" s="236">
        <f t="shared" si="1"/>
        <v>36892</v>
      </c>
      <c r="U14" s="236">
        <f t="shared" si="1"/>
        <v>576</v>
      </c>
      <c r="V14" s="236">
        <f t="shared" si="1"/>
        <v>37205</v>
      </c>
      <c r="W14" s="236">
        <f t="shared" si="1"/>
        <v>4716</v>
      </c>
      <c r="X14" s="237">
        <f t="shared" si="1"/>
        <v>77018</v>
      </c>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row>
    <row r="15" spans="2:71" s="245" customFormat="1" ht="15" customHeight="1">
      <c r="B15" s="248" t="s">
        <v>808</v>
      </c>
      <c r="C15" s="235">
        <f>SUM(C38:C71)</f>
        <v>42136</v>
      </c>
      <c r="D15" s="236">
        <f>SUM(D38:D71)</f>
        <v>6330259</v>
      </c>
      <c r="E15" s="236">
        <f>SUM(E38:E71)</f>
        <v>39821</v>
      </c>
      <c r="F15" s="236">
        <f>SUM(F38:F71)</f>
        <v>5392426</v>
      </c>
      <c r="G15" s="236">
        <f>SUM(G38:G71)</f>
        <v>11240</v>
      </c>
      <c r="H15" s="236">
        <f>+J15+L15+N15</f>
        <v>415284</v>
      </c>
      <c r="I15" s="236">
        <f aca="true" t="shared" si="2" ref="I15:X15">SUM(I38:I71)</f>
        <v>9593</v>
      </c>
      <c r="J15" s="236">
        <f t="shared" si="2"/>
        <v>325269</v>
      </c>
      <c r="K15" s="236">
        <f t="shared" si="2"/>
        <v>1462</v>
      </c>
      <c r="L15" s="236">
        <f t="shared" si="2"/>
        <v>74455</v>
      </c>
      <c r="M15" s="236">
        <f t="shared" si="2"/>
        <v>492</v>
      </c>
      <c r="N15" s="236">
        <f t="shared" si="2"/>
        <v>15560</v>
      </c>
      <c r="O15" s="236">
        <f t="shared" si="2"/>
        <v>35922</v>
      </c>
      <c r="P15" s="236">
        <f t="shared" si="2"/>
        <v>522549</v>
      </c>
      <c r="Q15" s="236">
        <f t="shared" si="2"/>
        <v>35545</v>
      </c>
      <c r="R15" s="236">
        <f t="shared" si="2"/>
        <v>407784</v>
      </c>
      <c r="S15" s="236">
        <f t="shared" si="2"/>
        <v>1212</v>
      </c>
      <c r="T15" s="236">
        <f t="shared" si="2"/>
        <v>46458</v>
      </c>
      <c r="U15" s="236">
        <f t="shared" si="2"/>
        <v>816</v>
      </c>
      <c r="V15" s="236">
        <f t="shared" si="2"/>
        <v>71090</v>
      </c>
      <c r="W15" s="236">
        <f t="shared" si="2"/>
        <v>2910</v>
      </c>
      <c r="X15" s="237">
        <f t="shared" si="2"/>
        <v>43675</v>
      </c>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row>
    <row r="16" spans="2:71" s="239" customFormat="1" ht="8.25" customHeight="1">
      <c r="B16" s="240"/>
      <c r="C16" s="241"/>
      <c r="D16" s="242"/>
      <c r="E16" s="242"/>
      <c r="F16" s="242"/>
      <c r="G16" s="242"/>
      <c r="H16" s="236"/>
      <c r="I16" s="242"/>
      <c r="J16" s="242"/>
      <c r="K16" s="242"/>
      <c r="L16" s="242"/>
      <c r="M16" s="242"/>
      <c r="N16" s="242"/>
      <c r="O16" s="242"/>
      <c r="P16" s="242"/>
      <c r="Q16" s="242"/>
      <c r="R16" s="242"/>
      <c r="S16" s="242"/>
      <c r="T16" s="242"/>
      <c r="U16" s="242"/>
      <c r="V16" s="242"/>
      <c r="W16" s="242"/>
      <c r="X16" s="243"/>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row>
    <row r="17" spans="2:71" s="249" customFormat="1" ht="15" customHeight="1">
      <c r="B17" s="250" t="s">
        <v>678</v>
      </c>
      <c r="C17" s="235">
        <f>+C22+C28+C29+C30+C33+C34+C35+C38+C39+C40+C41+C42+C43+C44</f>
        <v>38338</v>
      </c>
      <c r="D17" s="236">
        <f>+D22+D28+D29+D30+D33+D34+D35+D38+D39+D40+D41+D42+D43+D44</f>
        <v>3892079</v>
      </c>
      <c r="E17" s="236">
        <f>+E22+E28+E29+E30+E33+E34+E35+E38+E39+E40+E41+E42+E43+E44</f>
        <v>34559</v>
      </c>
      <c r="F17" s="236">
        <f>+F22+F28+F29+F30+F33+F34+F35+F38+F39+F40+F41+F42+F43+F44</f>
        <v>2547395</v>
      </c>
      <c r="G17" s="236">
        <f>+G22+G28+G29+G30+G33+G34+G35+G38+G39+G40+G41+G42+G43+G44</f>
        <v>19723</v>
      </c>
      <c r="H17" s="236">
        <f>+J17+L17+N17</f>
        <v>787845</v>
      </c>
      <c r="I17" s="236">
        <f aca="true" t="shared" si="3" ref="I17:X17">+I22+I28+I29+I30+I33+I34+I35+I38+I39+I40+I41+I42+I43+I44</f>
        <v>17471</v>
      </c>
      <c r="J17" s="236">
        <f t="shared" si="3"/>
        <v>673707</v>
      </c>
      <c r="K17" s="236">
        <f t="shared" si="3"/>
        <v>2283</v>
      </c>
      <c r="L17" s="236">
        <f t="shared" si="3"/>
        <v>95558</v>
      </c>
      <c r="M17" s="236">
        <f t="shared" si="3"/>
        <v>643</v>
      </c>
      <c r="N17" s="236">
        <f t="shared" si="3"/>
        <v>18580</v>
      </c>
      <c r="O17" s="236">
        <f t="shared" si="3"/>
        <v>31870</v>
      </c>
      <c r="P17" s="236">
        <f t="shared" si="3"/>
        <v>556839</v>
      </c>
      <c r="Q17" s="236">
        <f t="shared" si="3"/>
        <v>31303</v>
      </c>
      <c r="R17" s="236">
        <f t="shared" si="3"/>
        <v>452950</v>
      </c>
      <c r="S17" s="236">
        <f t="shared" si="3"/>
        <v>839</v>
      </c>
      <c r="T17" s="236">
        <f t="shared" si="3"/>
        <v>38713</v>
      </c>
      <c r="U17" s="236">
        <f t="shared" si="3"/>
        <v>459</v>
      </c>
      <c r="V17" s="236">
        <f t="shared" si="3"/>
        <v>31240</v>
      </c>
      <c r="W17" s="236">
        <f t="shared" si="3"/>
        <v>4414</v>
      </c>
      <c r="X17" s="237">
        <f t="shared" si="3"/>
        <v>72649</v>
      </c>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row>
    <row r="18" spans="2:71" s="249" customFormat="1" ht="15" customHeight="1">
      <c r="B18" s="250" t="s">
        <v>680</v>
      </c>
      <c r="C18" s="235">
        <f>+C27+C46+C47+C48+C49+C50+C51+C52</f>
        <v>9995</v>
      </c>
      <c r="D18" s="236">
        <f>+D27+D46+D47+D48+D49+D50+D51+D52</f>
        <v>1722586</v>
      </c>
      <c r="E18" s="236">
        <f>+E27+E46+E47+E48+E49+E50+E51+E52</f>
        <v>9654</v>
      </c>
      <c r="F18" s="236">
        <f>+F27+F46+F47+F48+F49+F50+F51+F52</f>
        <v>1562881</v>
      </c>
      <c r="G18" s="236">
        <f>+G27+G46+G47+G48+G49+G50+G51+G52</f>
        <v>414</v>
      </c>
      <c r="H18" s="236">
        <f>+J18+L18+N18</f>
        <v>25405</v>
      </c>
      <c r="I18" s="236">
        <f aca="true" t="shared" si="4" ref="I18:X18">+I27+I46+I47+I48+I49+I50+I51+I52</f>
        <v>121</v>
      </c>
      <c r="J18" s="236">
        <f t="shared" si="4"/>
        <v>2830</v>
      </c>
      <c r="K18" s="236">
        <f t="shared" si="4"/>
        <v>254</v>
      </c>
      <c r="L18" s="236">
        <f t="shared" si="4"/>
        <v>20947</v>
      </c>
      <c r="M18" s="236">
        <f t="shared" si="4"/>
        <v>42</v>
      </c>
      <c r="N18" s="236">
        <f t="shared" si="4"/>
        <v>1628</v>
      </c>
      <c r="O18" s="236">
        <f t="shared" si="4"/>
        <v>8818</v>
      </c>
      <c r="P18" s="236">
        <f t="shared" si="4"/>
        <v>134300</v>
      </c>
      <c r="Q18" s="236">
        <f t="shared" si="4"/>
        <v>8744</v>
      </c>
      <c r="R18" s="236">
        <f t="shared" si="4"/>
        <v>106948</v>
      </c>
      <c r="S18" s="236">
        <f t="shared" si="4"/>
        <v>320</v>
      </c>
      <c r="T18" s="236">
        <f t="shared" si="4"/>
        <v>13670</v>
      </c>
      <c r="U18" s="236">
        <f t="shared" si="4"/>
        <v>268</v>
      </c>
      <c r="V18" s="236">
        <f t="shared" si="4"/>
        <v>20644</v>
      </c>
      <c r="W18" s="236">
        <f t="shared" si="4"/>
        <v>434</v>
      </c>
      <c r="X18" s="237">
        <f t="shared" si="4"/>
        <v>6708</v>
      </c>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row>
    <row r="19" spans="2:71" s="249" customFormat="1" ht="15" customHeight="1">
      <c r="B19" s="250" t="s">
        <v>682</v>
      </c>
      <c r="C19" s="235">
        <f>+C23+C32+C36+C54+C55+C56+C57+C58</f>
        <v>18930</v>
      </c>
      <c r="D19" s="236">
        <f>+D23+D32+D36+D54+D55+D56+D57+D58</f>
        <v>2659571</v>
      </c>
      <c r="E19" s="236">
        <f>+E23+E32+E36+E54+E55+E56+E57+E58</f>
        <v>17442</v>
      </c>
      <c r="F19" s="236">
        <f>+F23+F32+F36+F54+F55+F56+F57+F58</f>
        <v>2187923</v>
      </c>
      <c r="G19" s="236">
        <f>+G23+G32+G36+G54+G55+G56+G57+G58</f>
        <v>5143</v>
      </c>
      <c r="H19" s="236">
        <f>+J19+L19+N19</f>
        <v>208212</v>
      </c>
      <c r="I19" s="236">
        <f aca="true" t="shared" si="5" ref="I19:X19">+I23+I32+I36+I54+I55+I56+I57+I58</f>
        <v>3871</v>
      </c>
      <c r="J19" s="236">
        <f t="shared" si="5"/>
        <v>150498</v>
      </c>
      <c r="K19" s="236">
        <f t="shared" si="5"/>
        <v>1059</v>
      </c>
      <c r="L19" s="236">
        <f t="shared" si="5"/>
        <v>44121</v>
      </c>
      <c r="M19" s="236">
        <f t="shared" si="5"/>
        <v>339</v>
      </c>
      <c r="N19" s="236">
        <f t="shared" si="5"/>
        <v>13593</v>
      </c>
      <c r="O19" s="236">
        <f t="shared" si="5"/>
        <v>17062</v>
      </c>
      <c r="P19" s="236">
        <f t="shared" si="5"/>
        <v>263436</v>
      </c>
      <c r="Q19" s="236">
        <f t="shared" si="5"/>
        <v>16938</v>
      </c>
      <c r="R19" s="236">
        <f t="shared" si="5"/>
        <v>207342</v>
      </c>
      <c r="S19" s="236">
        <f t="shared" si="5"/>
        <v>812</v>
      </c>
      <c r="T19" s="236">
        <f t="shared" si="5"/>
        <v>27728</v>
      </c>
      <c r="U19" s="236">
        <f t="shared" si="5"/>
        <v>496</v>
      </c>
      <c r="V19" s="236">
        <f t="shared" si="5"/>
        <v>30973</v>
      </c>
      <c r="W19" s="236">
        <f t="shared" si="5"/>
        <v>1578</v>
      </c>
      <c r="X19" s="237">
        <f t="shared" si="5"/>
        <v>25121</v>
      </c>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row>
    <row r="20" spans="2:71" s="249" customFormat="1" ht="15" customHeight="1">
      <c r="B20" s="250" t="s">
        <v>684</v>
      </c>
      <c r="C20" s="235">
        <f>+C24+C25+C60+C61+C62+C63+C64+C65+C66+C67+C68+C69+C70+C71</f>
        <v>22285</v>
      </c>
      <c r="D20" s="236">
        <f>+D24+D25+D60+D61+D62+D63+D64+D65+D66+D67+D68+D69+D70+D71</f>
        <v>4270634</v>
      </c>
      <c r="E20" s="236">
        <f>+E24+E25+E60+E61+E62+E63+E64+E65+E66+E67+E68+E69+E70+E71</f>
        <v>20920</v>
      </c>
      <c r="F20" s="236">
        <f>+F24+F25+F60+F61+F62+F63+F64+F65+F66+F67+F68+F69+F70+F71</f>
        <v>3852842</v>
      </c>
      <c r="G20" s="236">
        <f>+G24+G25+G60+G61+G62+G63+G64+G65+G66+G67+G68+G69+G70+G71</f>
        <v>5150</v>
      </c>
      <c r="H20" s="236">
        <f>+J20+L20+N20</f>
        <v>133828</v>
      </c>
      <c r="I20" s="236">
        <f aca="true" t="shared" si="6" ref="I20:X20">+I24+I25+I60+I61+I62+I63+I64+I65+I66+I67+I68+I69+I70+I71</f>
        <v>5005</v>
      </c>
      <c r="J20" s="236">
        <f t="shared" si="6"/>
        <v>122824</v>
      </c>
      <c r="K20" s="236">
        <f t="shared" si="6"/>
        <v>119</v>
      </c>
      <c r="L20" s="236">
        <f t="shared" si="6"/>
        <v>9400</v>
      </c>
      <c r="M20" s="236">
        <f t="shared" si="6"/>
        <v>102</v>
      </c>
      <c r="N20" s="236">
        <f t="shared" si="6"/>
        <v>1604</v>
      </c>
      <c r="O20" s="236">
        <f t="shared" si="6"/>
        <v>18020</v>
      </c>
      <c r="P20" s="236">
        <f t="shared" si="6"/>
        <v>283964</v>
      </c>
      <c r="Q20" s="236">
        <f t="shared" si="6"/>
        <v>17830</v>
      </c>
      <c r="R20" s="236">
        <f t="shared" si="6"/>
        <v>242311</v>
      </c>
      <c r="S20" s="236">
        <f t="shared" si="6"/>
        <v>141</v>
      </c>
      <c r="T20" s="236">
        <f t="shared" si="6"/>
        <v>3239</v>
      </c>
      <c r="U20" s="236">
        <f t="shared" si="6"/>
        <v>169</v>
      </c>
      <c r="V20" s="236">
        <f t="shared" si="6"/>
        <v>25438</v>
      </c>
      <c r="W20" s="236">
        <f t="shared" si="6"/>
        <v>1200</v>
      </c>
      <c r="X20" s="237">
        <f t="shared" si="6"/>
        <v>16215</v>
      </c>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row>
    <row r="21" spans="2:71" ht="8.25" customHeight="1">
      <c r="B21" s="215"/>
      <c r="C21" s="230"/>
      <c r="D21" s="224"/>
      <c r="E21" s="231"/>
      <c r="F21" s="231"/>
      <c r="G21" s="231"/>
      <c r="H21" s="224"/>
      <c r="I21" s="231"/>
      <c r="J21" s="231"/>
      <c r="K21" s="224"/>
      <c r="L21" s="224"/>
      <c r="M21" s="224"/>
      <c r="N21" s="231"/>
      <c r="O21" s="231"/>
      <c r="P21" s="224"/>
      <c r="Q21" s="231"/>
      <c r="R21" s="231"/>
      <c r="S21" s="231"/>
      <c r="T21" s="231"/>
      <c r="U21" s="231"/>
      <c r="V21" s="231"/>
      <c r="W21" s="231"/>
      <c r="X21" s="23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row>
    <row r="22" spans="2:71" ht="12">
      <c r="B22" s="215" t="s">
        <v>686</v>
      </c>
      <c r="C22" s="223">
        <v>7749</v>
      </c>
      <c r="D22" s="224">
        <v>669105</v>
      </c>
      <c r="E22" s="225">
        <v>7054</v>
      </c>
      <c r="F22" s="225">
        <v>484531</v>
      </c>
      <c r="G22" s="225">
        <v>2986</v>
      </c>
      <c r="H22" s="224">
        <f>+J22+L22+N22</f>
        <v>84249</v>
      </c>
      <c r="I22" s="225">
        <v>2665</v>
      </c>
      <c r="J22" s="225">
        <v>74012</v>
      </c>
      <c r="K22" s="228">
        <v>278</v>
      </c>
      <c r="L22" s="228">
        <v>6868</v>
      </c>
      <c r="M22" s="228">
        <v>152</v>
      </c>
      <c r="N22" s="225">
        <v>3369</v>
      </c>
      <c r="O22" s="225">
        <v>6544</v>
      </c>
      <c r="P22" s="224">
        <v>100325</v>
      </c>
      <c r="Q22" s="225">
        <v>6382</v>
      </c>
      <c r="R22" s="225">
        <v>76726</v>
      </c>
      <c r="S22" s="225">
        <v>151</v>
      </c>
      <c r="T22" s="225">
        <v>6172</v>
      </c>
      <c r="U22" s="225">
        <v>91</v>
      </c>
      <c r="V22" s="225">
        <v>5502</v>
      </c>
      <c r="W22" s="225">
        <v>1255</v>
      </c>
      <c r="X22" s="226">
        <v>18097</v>
      </c>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row>
    <row r="23" spans="2:24" ht="12">
      <c r="B23" s="215" t="s">
        <v>688</v>
      </c>
      <c r="C23" s="223">
        <v>3454</v>
      </c>
      <c r="D23" s="224">
        <v>500809</v>
      </c>
      <c r="E23" s="225">
        <v>2942</v>
      </c>
      <c r="F23" s="225">
        <v>436145</v>
      </c>
      <c r="G23" s="225">
        <v>328</v>
      </c>
      <c r="H23" s="224">
        <f>+J23+L23+N23</f>
        <v>11696</v>
      </c>
      <c r="I23" s="225">
        <v>295</v>
      </c>
      <c r="J23" s="225">
        <v>10238</v>
      </c>
      <c r="K23" s="228">
        <v>15</v>
      </c>
      <c r="L23" s="228">
        <v>348</v>
      </c>
      <c r="M23" s="228">
        <v>22</v>
      </c>
      <c r="N23" s="225">
        <v>1110</v>
      </c>
      <c r="O23" s="225">
        <v>3201</v>
      </c>
      <c r="P23" s="224">
        <v>52968</v>
      </c>
      <c r="Q23" s="225">
        <v>3183</v>
      </c>
      <c r="R23" s="225">
        <v>44802</v>
      </c>
      <c r="S23" s="225">
        <v>77</v>
      </c>
      <c r="T23" s="225">
        <v>1614</v>
      </c>
      <c r="U23" s="225">
        <v>49</v>
      </c>
      <c r="V23" s="225">
        <v>1741</v>
      </c>
      <c r="W23" s="225">
        <v>362</v>
      </c>
      <c r="X23" s="226">
        <v>6425</v>
      </c>
    </row>
    <row r="24" spans="2:24" ht="12">
      <c r="B24" s="215" t="s">
        <v>689</v>
      </c>
      <c r="C24" s="223">
        <v>3237</v>
      </c>
      <c r="D24" s="224">
        <v>696615</v>
      </c>
      <c r="E24" s="225">
        <v>3081</v>
      </c>
      <c r="F24" s="225">
        <v>640790</v>
      </c>
      <c r="G24" s="225">
        <v>688</v>
      </c>
      <c r="H24" s="224">
        <f>+J24+L24+N24</f>
        <v>12121</v>
      </c>
      <c r="I24" s="225">
        <v>654</v>
      </c>
      <c r="J24" s="225">
        <v>11489</v>
      </c>
      <c r="K24" s="228">
        <v>2</v>
      </c>
      <c r="L24" s="228">
        <v>110</v>
      </c>
      <c r="M24" s="228">
        <v>58</v>
      </c>
      <c r="N24" s="225">
        <v>522</v>
      </c>
      <c r="O24" s="225">
        <v>2712</v>
      </c>
      <c r="P24" s="224">
        <v>43704</v>
      </c>
      <c r="Q24" s="225">
        <v>2678</v>
      </c>
      <c r="R24" s="225">
        <v>41590</v>
      </c>
      <c r="S24" s="225">
        <v>10</v>
      </c>
      <c r="T24" s="225">
        <v>115</v>
      </c>
      <c r="U24" s="225">
        <v>2</v>
      </c>
      <c r="V24" s="228">
        <v>15</v>
      </c>
      <c r="W24" s="225">
        <v>157</v>
      </c>
      <c r="X24" s="226">
        <v>2099</v>
      </c>
    </row>
    <row r="25" spans="2:24" ht="12">
      <c r="B25" s="215" t="s">
        <v>691</v>
      </c>
      <c r="C25" s="223">
        <v>4353</v>
      </c>
      <c r="D25" s="224">
        <v>864852</v>
      </c>
      <c r="E25" s="225">
        <v>3909</v>
      </c>
      <c r="F25" s="225">
        <v>746659</v>
      </c>
      <c r="G25" s="225">
        <v>762</v>
      </c>
      <c r="H25" s="224">
        <f>+J25+L25+N25</f>
        <v>28032</v>
      </c>
      <c r="I25" s="225">
        <v>758</v>
      </c>
      <c r="J25" s="225">
        <v>27682</v>
      </c>
      <c r="K25" s="228">
        <v>2</v>
      </c>
      <c r="L25" s="228">
        <v>28</v>
      </c>
      <c r="M25" s="228">
        <v>3</v>
      </c>
      <c r="N25" s="225">
        <v>322</v>
      </c>
      <c r="O25" s="225">
        <v>3563</v>
      </c>
      <c r="P25" s="224">
        <v>90161</v>
      </c>
      <c r="Q25" s="225">
        <v>3525</v>
      </c>
      <c r="R25" s="225">
        <v>83786</v>
      </c>
      <c r="S25" s="225">
        <v>17</v>
      </c>
      <c r="T25" s="225">
        <v>525</v>
      </c>
      <c r="U25" s="225">
        <v>18</v>
      </c>
      <c r="V25" s="225">
        <v>1667</v>
      </c>
      <c r="W25" s="225">
        <v>292</v>
      </c>
      <c r="X25" s="226">
        <v>4708</v>
      </c>
    </row>
    <row r="26" spans="2:24" ht="12">
      <c r="B26" s="215"/>
      <c r="C26" s="223"/>
      <c r="D26" s="228"/>
      <c r="E26" s="225"/>
      <c r="F26" s="225"/>
      <c r="G26" s="225"/>
      <c r="H26" s="228"/>
      <c r="I26" s="225"/>
      <c r="J26" s="225"/>
      <c r="K26" s="228"/>
      <c r="L26" s="228"/>
      <c r="M26" s="228"/>
      <c r="N26" s="225"/>
      <c r="O26" s="225"/>
      <c r="P26" s="228"/>
      <c r="Q26" s="225"/>
      <c r="R26" s="225"/>
      <c r="S26" s="225"/>
      <c r="T26" s="225"/>
      <c r="U26" s="225"/>
      <c r="V26" s="225"/>
      <c r="W26" s="225"/>
      <c r="X26" s="226"/>
    </row>
    <row r="27" spans="2:24" ht="12">
      <c r="B27" s="215" t="s">
        <v>694</v>
      </c>
      <c r="C27" s="223">
        <v>2466</v>
      </c>
      <c r="D27" s="224">
        <v>515719</v>
      </c>
      <c r="E27" s="225">
        <v>2414</v>
      </c>
      <c r="F27" s="225">
        <v>481005</v>
      </c>
      <c r="G27" s="225">
        <v>56</v>
      </c>
      <c r="H27" s="224">
        <f>+J27+L27+N27</f>
        <v>4634</v>
      </c>
      <c r="I27" s="225">
        <v>14</v>
      </c>
      <c r="J27" s="225">
        <v>812</v>
      </c>
      <c r="K27" s="228">
        <v>32</v>
      </c>
      <c r="L27" s="228">
        <v>3230</v>
      </c>
      <c r="M27" s="228">
        <v>11</v>
      </c>
      <c r="N27" s="225">
        <v>592</v>
      </c>
      <c r="O27" s="225">
        <v>2107</v>
      </c>
      <c r="P27" s="224">
        <v>30080</v>
      </c>
      <c r="Q27" s="225">
        <v>2095</v>
      </c>
      <c r="R27" s="225">
        <v>24828</v>
      </c>
      <c r="S27" s="225">
        <v>47</v>
      </c>
      <c r="T27" s="225">
        <v>1778</v>
      </c>
      <c r="U27" s="225">
        <v>60</v>
      </c>
      <c r="V27" s="225">
        <v>4282</v>
      </c>
      <c r="W27" s="225">
        <v>65</v>
      </c>
      <c r="X27" s="226">
        <v>970</v>
      </c>
    </row>
    <row r="28" spans="2:24" ht="12">
      <c r="B28" s="215" t="s">
        <v>695</v>
      </c>
      <c r="C28" s="223">
        <v>3346</v>
      </c>
      <c r="D28" s="224">
        <v>320375</v>
      </c>
      <c r="E28" s="225">
        <v>2967</v>
      </c>
      <c r="F28" s="225">
        <v>212694</v>
      </c>
      <c r="G28" s="225">
        <v>2669</v>
      </c>
      <c r="H28" s="224">
        <f>+J28+L28+N28</f>
        <v>84976</v>
      </c>
      <c r="I28" s="225">
        <v>2656</v>
      </c>
      <c r="J28" s="225">
        <v>83525</v>
      </c>
      <c r="K28" s="228">
        <v>5</v>
      </c>
      <c r="L28" s="228">
        <v>69</v>
      </c>
      <c r="M28" s="228">
        <v>70</v>
      </c>
      <c r="N28" s="225">
        <v>1382</v>
      </c>
      <c r="O28" s="225">
        <v>2418</v>
      </c>
      <c r="P28" s="224">
        <v>22705</v>
      </c>
      <c r="Q28" s="225">
        <v>2373</v>
      </c>
      <c r="R28" s="225">
        <v>19659</v>
      </c>
      <c r="S28" s="225">
        <v>42</v>
      </c>
      <c r="T28" s="225">
        <v>977</v>
      </c>
      <c r="U28" s="225">
        <v>14</v>
      </c>
      <c r="V28" s="225">
        <v>415</v>
      </c>
      <c r="W28" s="225">
        <v>170</v>
      </c>
      <c r="X28" s="226">
        <v>2631</v>
      </c>
    </row>
    <row r="29" spans="2:24" ht="12">
      <c r="B29" s="215" t="s">
        <v>697</v>
      </c>
      <c r="C29" s="223">
        <v>2762</v>
      </c>
      <c r="D29" s="224">
        <v>271880</v>
      </c>
      <c r="E29" s="225">
        <v>2555</v>
      </c>
      <c r="F29" s="225">
        <v>157592</v>
      </c>
      <c r="G29" s="225">
        <v>1500</v>
      </c>
      <c r="H29" s="224">
        <f>+J29+L29+N29</f>
        <v>61958</v>
      </c>
      <c r="I29" s="225">
        <v>1363</v>
      </c>
      <c r="J29" s="225">
        <v>53181</v>
      </c>
      <c r="K29" s="228">
        <v>119</v>
      </c>
      <c r="L29" s="228">
        <v>6337</v>
      </c>
      <c r="M29" s="228">
        <v>72</v>
      </c>
      <c r="N29" s="225">
        <v>2440</v>
      </c>
      <c r="O29" s="225">
        <v>2506</v>
      </c>
      <c r="P29" s="224">
        <v>52330</v>
      </c>
      <c r="Q29" s="225">
        <v>2443</v>
      </c>
      <c r="R29" s="225">
        <v>30028</v>
      </c>
      <c r="S29" s="225">
        <v>124</v>
      </c>
      <c r="T29" s="225">
        <v>3876</v>
      </c>
      <c r="U29" s="225">
        <v>154</v>
      </c>
      <c r="V29" s="225">
        <v>11680</v>
      </c>
      <c r="W29" s="225">
        <v>586</v>
      </c>
      <c r="X29" s="226">
        <v>10622</v>
      </c>
    </row>
    <row r="30" spans="2:24" ht="12">
      <c r="B30" s="215" t="s">
        <v>699</v>
      </c>
      <c r="C30" s="223">
        <v>4206</v>
      </c>
      <c r="D30" s="224">
        <v>450869</v>
      </c>
      <c r="E30" s="225">
        <v>4017</v>
      </c>
      <c r="F30" s="225">
        <v>305022</v>
      </c>
      <c r="G30" s="225">
        <v>2006</v>
      </c>
      <c r="H30" s="224">
        <f>+J30+L30+N30</f>
        <v>64079</v>
      </c>
      <c r="I30" s="225">
        <v>1285</v>
      </c>
      <c r="J30" s="225">
        <v>27651</v>
      </c>
      <c r="K30" s="228">
        <v>882</v>
      </c>
      <c r="L30" s="228">
        <v>35033</v>
      </c>
      <c r="M30" s="228">
        <v>45</v>
      </c>
      <c r="N30" s="225">
        <v>1395</v>
      </c>
      <c r="O30" s="225">
        <v>3839</v>
      </c>
      <c r="P30" s="224">
        <v>81768</v>
      </c>
      <c r="Q30" s="225">
        <v>3769</v>
      </c>
      <c r="R30" s="225">
        <v>67974</v>
      </c>
      <c r="S30" s="225">
        <v>112</v>
      </c>
      <c r="T30" s="225">
        <v>6188</v>
      </c>
      <c r="U30" s="225">
        <v>38</v>
      </c>
      <c r="V30" s="225">
        <v>1717</v>
      </c>
      <c r="W30" s="225">
        <v>709</v>
      </c>
      <c r="X30" s="226">
        <v>12077</v>
      </c>
    </row>
    <row r="31" spans="2:24" ht="12">
      <c r="B31" s="215"/>
      <c r="C31" s="223"/>
      <c r="D31" s="228"/>
      <c r="E31" s="225"/>
      <c r="F31" s="225"/>
      <c r="G31" s="225"/>
      <c r="H31" s="228"/>
      <c r="I31" s="225"/>
      <c r="J31" s="225"/>
      <c r="K31" s="228"/>
      <c r="L31" s="228"/>
      <c r="M31" s="228"/>
      <c r="N31" s="225"/>
      <c r="O31" s="225"/>
      <c r="P31" s="228"/>
      <c r="Q31" s="225"/>
      <c r="R31" s="225"/>
      <c r="S31" s="225"/>
      <c r="T31" s="225"/>
      <c r="U31" s="225"/>
      <c r="V31" s="225"/>
      <c r="W31" s="225"/>
      <c r="X31" s="226"/>
    </row>
    <row r="32" spans="2:24" ht="12">
      <c r="B32" s="215" t="s">
        <v>702</v>
      </c>
      <c r="C32" s="223">
        <v>2575</v>
      </c>
      <c r="D32" s="224">
        <v>338912</v>
      </c>
      <c r="E32" s="225">
        <v>2453</v>
      </c>
      <c r="F32" s="225">
        <v>298528</v>
      </c>
      <c r="G32" s="225">
        <v>501</v>
      </c>
      <c r="H32" s="224">
        <f>+J32+L32+N32</f>
        <v>17917</v>
      </c>
      <c r="I32" s="225">
        <v>227</v>
      </c>
      <c r="J32" s="225">
        <v>6273</v>
      </c>
      <c r="K32" s="228">
        <v>227</v>
      </c>
      <c r="L32" s="228">
        <v>9401</v>
      </c>
      <c r="M32" s="228">
        <v>58</v>
      </c>
      <c r="N32" s="225">
        <v>2243</v>
      </c>
      <c r="O32" s="225">
        <v>2200</v>
      </c>
      <c r="P32" s="224">
        <v>22467</v>
      </c>
      <c r="Q32" s="225">
        <v>2188</v>
      </c>
      <c r="R32" s="225">
        <v>18721</v>
      </c>
      <c r="S32" s="225">
        <v>34</v>
      </c>
      <c r="T32" s="225">
        <v>792</v>
      </c>
      <c r="U32" s="225">
        <v>29</v>
      </c>
      <c r="V32" s="225">
        <v>1761</v>
      </c>
      <c r="W32" s="225">
        <v>157</v>
      </c>
      <c r="X32" s="226">
        <v>1985</v>
      </c>
    </row>
    <row r="33" spans="2:24" ht="12">
      <c r="B33" s="215" t="s">
        <v>704</v>
      </c>
      <c r="C33" s="223">
        <v>3687</v>
      </c>
      <c r="D33" s="224">
        <v>388990</v>
      </c>
      <c r="E33" s="225">
        <v>2964</v>
      </c>
      <c r="F33" s="225">
        <v>207059</v>
      </c>
      <c r="G33" s="225">
        <v>2975</v>
      </c>
      <c r="H33" s="224">
        <f>+J33+L33+N33</f>
        <v>147759</v>
      </c>
      <c r="I33" s="225">
        <v>2921</v>
      </c>
      <c r="J33" s="225">
        <v>144662</v>
      </c>
      <c r="K33" s="228">
        <v>70</v>
      </c>
      <c r="L33" s="228">
        <v>2766</v>
      </c>
      <c r="M33" s="228">
        <v>18</v>
      </c>
      <c r="N33" s="225">
        <v>331</v>
      </c>
      <c r="O33" s="225">
        <v>2926</v>
      </c>
      <c r="P33" s="224">
        <v>34172</v>
      </c>
      <c r="Q33" s="225">
        <v>2883</v>
      </c>
      <c r="R33" s="225">
        <v>29440</v>
      </c>
      <c r="S33" s="225">
        <v>120</v>
      </c>
      <c r="T33" s="225">
        <v>6236</v>
      </c>
      <c r="U33" s="225">
        <v>16</v>
      </c>
      <c r="V33" s="225">
        <v>1341</v>
      </c>
      <c r="W33" s="225">
        <v>248</v>
      </c>
      <c r="X33" s="226">
        <v>3391</v>
      </c>
    </row>
    <row r="34" spans="2:24" ht="12">
      <c r="B34" s="215" t="s">
        <v>706</v>
      </c>
      <c r="C34" s="223">
        <v>3554</v>
      </c>
      <c r="D34" s="224">
        <v>350905</v>
      </c>
      <c r="E34" s="225">
        <v>2769</v>
      </c>
      <c r="F34" s="225">
        <v>165503</v>
      </c>
      <c r="G34" s="225">
        <v>2530</v>
      </c>
      <c r="H34" s="224">
        <f>+J34+L34+N34</f>
        <v>128379</v>
      </c>
      <c r="I34" s="225">
        <v>2496</v>
      </c>
      <c r="J34" s="225">
        <v>125855</v>
      </c>
      <c r="K34" s="228">
        <v>39</v>
      </c>
      <c r="L34" s="228">
        <v>880</v>
      </c>
      <c r="M34" s="228">
        <v>27</v>
      </c>
      <c r="N34" s="225">
        <v>1644</v>
      </c>
      <c r="O34" s="225">
        <v>2494</v>
      </c>
      <c r="P34" s="224">
        <v>57023</v>
      </c>
      <c r="Q34" s="225">
        <v>2452</v>
      </c>
      <c r="R34" s="225">
        <v>52090</v>
      </c>
      <c r="S34" s="225">
        <v>43</v>
      </c>
      <c r="T34" s="225">
        <v>2132</v>
      </c>
      <c r="U34" s="225">
        <v>19</v>
      </c>
      <c r="V34" s="225">
        <v>1063</v>
      </c>
      <c r="W34" s="225">
        <v>230</v>
      </c>
      <c r="X34" s="226">
        <v>3870</v>
      </c>
    </row>
    <row r="35" spans="2:24" ht="12">
      <c r="B35" s="215" t="s">
        <v>708</v>
      </c>
      <c r="C35" s="223">
        <v>3362</v>
      </c>
      <c r="D35" s="224">
        <v>518116</v>
      </c>
      <c r="E35" s="225">
        <v>3261</v>
      </c>
      <c r="F35" s="225">
        <v>398482</v>
      </c>
      <c r="G35" s="225">
        <v>596</v>
      </c>
      <c r="H35" s="224">
        <f>+J35+L35+N35</f>
        <v>30717</v>
      </c>
      <c r="I35" s="225">
        <v>16</v>
      </c>
      <c r="J35" s="225">
        <v>622</v>
      </c>
      <c r="K35" s="228">
        <v>541</v>
      </c>
      <c r="L35" s="228">
        <v>27722</v>
      </c>
      <c r="M35" s="228">
        <v>54</v>
      </c>
      <c r="N35" s="225">
        <v>2373</v>
      </c>
      <c r="O35" s="225">
        <v>3134</v>
      </c>
      <c r="P35" s="224">
        <v>88917</v>
      </c>
      <c r="Q35" s="225">
        <v>3110</v>
      </c>
      <c r="R35" s="225">
        <v>78980</v>
      </c>
      <c r="S35" s="225">
        <v>46</v>
      </c>
      <c r="T35" s="225">
        <v>3259</v>
      </c>
      <c r="U35" s="225">
        <v>30</v>
      </c>
      <c r="V35" s="225">
        <v>2858</v>
      </c>
      <c r="W35" s="225">
        <v>284</v>
      </c>
      <c r="X35" s="226">
        <v>7079</v>
      </c>
    </row>
    <row r="36" spans="2:24" ht="12">
      <c r="B36" s="215" t="s">
        <v>709</v>
      </c>
      <c r="C36" s="223">
        <v>2661</v>
      </c>
      <c r="D36" s="224">
        <v>327464</v>
      </c>
      <c r="E36" s="225">
        <v>2368</v>
      </c>
      <c r="F36" s="225">
        <v>224605</v>
      </c>
      <c r="G36" s="225">
        <v>1593</v>
      </c>
      <c r="H36" s="224">
        <f>+J36+L36+N36</f>
        <v>63489</v>
      </c>
      <c r="I36" s="225">
        <v>1525</v>
      </c>
      <c r="J36" s="225">
        <v>58588</v>
      </c>
      <c r="K36" s="228">
        <v>41</v>
      </c>
      <c r="L36" s="228">
        <v>2779</v>
      </c>
      <c r="M36" s="228">
        <v>44</v>
      </c>
      <c r="N36" s="225">
        <v>2122</v>
      </c>
      <c r="O36" s="225">
        <v>2204</v>
      </c>
      <c r="P36" s="224">
        <v>39370</v>
      </c>
      <c r="Q36" s="225">
        <v>2189</v>
      </c>
      <c r="R36" s="225">
        <v>33143</v>
      </c>
      <c r="S36" s="225">
        <v>77</v>
      </c>
      <c r="T36" s="225">
        <v>3228</v>
      </c>
      <c r="U36" s="225">
        <v>56</v>
      </c>
      <c r="V36" s="225">
        <v>3163</v>
      </c>
      <c r="W36" s="225">
        <v>201</v>
      </c>
      <c r="X36" s="226">
        <v>3064</v>
      </c>
    </row>
    <row r="37" spans="2:24" ht="12">
      <c r="B37" s="215"/>
      <c r="C37" s="223"/>
      <c r="D37" s="228"/>
      <c r="E37" s="225"/>
      <c r="F37" s="225"/>
      <c r="G37" s="225"/>
      <c r="H37" s="228"/>
      <c r="I37" s="225"/>
      <c r="J37" s="225"/>
      <c r="K37" s="228"/>
      <c r="L37" s="228"/>
      <c r="M37" s="228"/>
      <c r="N37" s="225"/>
      <c r="O37" s="225"/>
      <c r="P37" s="228"/>
      <c r="Q37" s="225"/>
      <c r="R37" s="225"/>
      <c r="S37" s="225"/>
      <c r="T37" s="225"/>
      <c r="U37" s="225"/>
      <c r="V37" s="225"/>
      <c r="W37" s="225"/>
      <c r="X37" s="226"/>
    </row>
    <row r="38" spans="2:24" ht="12">
      <c r="B38" s="215" t="s">
        <v>711</v>
      </c>
      <c r="C38" s="223">
        <v>1174</v>
      </c>
      <c r="D38" s="224">
        <v>95057</v>
      </c>
      <c r="E38" s="225">
        <v>1028</v>
      </c>
      <c r="F38" s="225">
        <v>59912</v>
      </c>
      <c r="G38" s="225">
        <v>658</v>
      </c>
      <c r="H38" s="224">
        <f aca="true" t="shared" si="7" ref="H38:H44">+J38+L38+N38</f>
        <v>21741</v>
      </c>
      <c r="I38" s="225">
        <v>522</v>
      </c>
      <c r="J38" s="225">
        <v>15512</v>
      </c>
      <c r="K38" s="228">
        <v>127</v>
      </c>
      <c r="L38" s="228">
        <v>5249</v>
      </c>
      <c r="M38" s="228">
        <v>36</v>
      </c>
      <c r="N38" s="225">
        <v>980</v>
      </c>
      <c r="O38" s="225">
        <v>869</v>
      </c>
      <c r="P38" s="224">
        <v>13404</v>
      </c>
      <c r="Q38" s="225">
        <v>834</v>
      </c>
      <c r="R38" s="225">
        <v>9012</v>
      </c>
      <c r="S38" s="225">
        <v>31</v>
      </c>
      <c r="T38" s="225">
        <v>1651</v>
      </c>
      <c r="U38" s="225">
        <v>12</v>
      </c>
      <c r="V38" s="225">
        <v>1270</v>
      </c>
      <c r="W38" s="225">
        <v>157</v>
      </c>
      <c r="X38" s="226">
        <v>3122</v>
      </c>
    </row>
    <row r="39" spans="2:24" ht="12">
      <c r="B39" s="215" t="s">
        <v>713</v>
      </c>
      <c r="C39" s="223">
        <v>1119</v>
      </c>
      <c r="D39" s="224">
        <v>99459</v>
      </c>
      <c r="E39" s="225">
        <v>1018</v>
      </c>
      <c r="F39" s="225">
        <v>69990</v>
      </c>
      <c r="G39" s="225">
        <v>745</v>
      </c>
      <c r="H39" s="224">
        <f t="shared" si="7"/>
        <v>21591</v>
      </c>
      <c r="I39" s="225">
        <v>731</v>
      </c>
      <c r="J39" s="225">
        <v>20650</v>
      </c>
      <c r="K39" s="228">
        <v>3</v>
      </c>
      <c r="L39" s="228">
        <v>125</v>
      </c>
      <c r="M39" s="228">
        <v>34</v>
      </c>
      <c r="N39" s="225">
        <v>816</v>
      </c>
      <c r="O39" s="225">
        <v>844</v>
      </c>
      <c r="P39" s="224">
        <v>7878</v>
      </c>
      <c r="Q39" s="225">
        <v>827</v>
      </c>
      <c r="R39" s="225">
        <v>6914</v>
      </c>
      <c r="S39" s="225">
        <v>13</v>
      </c>
      <c r="T39" s="225">
        <v>323</v>
      </c>
      <c r="U39" s="228">
        <v>7</v>
      </c>
      <c r="V39" s="225">
        <v>75</v>
      </c>
      <c r="W39" s="225">
        <v>77</v>
      </c>
      <c r="X39" s="226">
        <v>889</v>
      </c>
    </row>
    <row r="40" spans="2:24" ht="12">
      <c r="B40" s="215" t="s">
        <v>716</v>
      </c>
      <c r="C40" s="223">
        <v>2203</v>
      </c>
      <c r="D40" s="224">
        <v>202868</v>
      </c>
      <c r="E40" s="225">
        <v>2094</v>
      </c>
      <c r="F40" s="225">
        <v>162842</v>
      </c>
      <c r="G40" s="225">
        <v>1253</v>
      </c>
      <c r="H40" s="224">
        <f t="shared" si="7"/>
        <v>25766</v>
      </c>
      <c r="I40" s="225">
        <v>1236</v>
      </c>
      <c r="J40" s="225">
        <v>24811</v>
      </c>
      <c r="K40" s="228">
        <v>19</v>
      </c>
      <c r="L40" s="228">
        <v>477</v>
      </c>
      <c r="M40" s="228">
        <v>20</v>
      </c>
      <c r="N40" s="225">
        <v>478</v>
      </c>
      <c r="O40" s="225">
        <v>1627</v>
      </c>
      <c r="P40" s="224">
        <v>14260</v>
      </c>
      <c r="Q40" s="225">
        <v>1606</v>
      </c>
      <c r="R40" s="225">
        <v>11992</v>
      </c>
      <c r="S40" s="228">
        <v>12</v>
      </c>
      <c r="T40" s="225">
        <v>388</v>
      </c>
      <c r="U40" s="225">
        <v>14</v>
      </c>
      <c r="V40" s="225">
        <v>749</v>
      </c>
      <c r="W40" s="225">
        <v>152</v>
      </c>
      <c r="X40" s="226">
        <v>1519</v>
      </c>
    </row>
    <row r="41" spans="2:24" ht="12">
      <c r="B41" s="215" t="s">
        <v>718</v>
      </c>
      <c r="C41" s="223">
        <v>1102</v>
      </c>
      <c r="D41" s="224">
        <v>68345</v>
      </c>
      <c r="E41" s="225">
        <v>1068</v>
      </c>
      <c r="F41" s="225">
        <v>53071</v>
      </c>
      <c r="G41" s="225">
        <v>125</v>
      </c>
      <c r="H41" s="224">
        <f t="shared" si="7"/>
        <v>4634</v>
      </c>
      <c r="I41" s="225">
        <v>115</v>
      </c>
      <c r="J41" s="225">
        <v>4411</v>
      </c>
      <c r="K41" s="228">
        <v>0</v>
      </c>
      <c r="L41" s="228">
        <v>0</v>
      </c>
      <c r="M41" s="228">
        <v>14</v>
      </c>
      <c r="N41" s="225">
        <v>223</v>
      </c>
      <c r="O41" s="225">
        <v>1002</v>
      </c>
      <c r="P41" s="224">
        <v>10640</v>
      </c>
      <c r="Q41" s="225">
        <v>994</v>
      </c>
      <c r="R41" s="225">
        <v>9208</v>
      </c>
      <c r="S41" s="225">
        <v>12</v>
      </c>
      <c r="T41" s="225">
        <v>163</v>
      </c>
      <c r="U41" s="225">
        <v>8</v>
      </c>
      <c r="V41" s="225">
        <v>334</v>
      </c>
      <c r="W41" s="225">
        <v>85</v>
      </c>
      <c r="X41" s="226">
        <v>1098</v>
      </c>
    </row>
    <row r="42" spans="2:24" ht="12">
      <c r="B42" s="215" t="s">
        <v>719</v>
      </c>
      <c r="C42" s="223">
        <v>1585</v>
      </c>
      <c r="D42" s="224">
        <v>161140</v>
      </c>
      <c r="E42" s="225">
        <v>1406</v>
      </c>
      <c r="F42" s="225">
        <v>66045</v>
      </c>
      <c r="G42" s="225">
        <v>956</v>
      </c>
      <c r="H42" s="224">
        <f t="shared" si="7"/>
        <v>71447</v>
      </c>
      <c r="I42" s="225">
        <v>846</v>
      </c>
      <c r="J42" s="225">
        <v>65002</v>
      </c>
      <c r="K42" s="228">
        <v>113</v>
      </c>
      <c r="L42" s="228">
        <v>4396</v>
      </c>
      <c r="M42" s="228">
        <v>63</v>
      </c>
      <c r="N42" s="225">
        <v>2049</v>
      </c>
      <c r="O42" s="225">
        <v>1347</v>
      </c>
      <c r="P42" s="224">
        <v>23648</v>
      </c>
      <c r="Q42" s="225">
        <v>1323</v>
      </c>
      <c r="R42" s="225">
        <v>17303</v>
      </c>
      <c r="S42" s="225">
        <v>48</v>
      </c>
      <c r="T42" s="225">
        <v>2085</v>
      </c>
      <c r="U42" s="225">
        <v>30</v>
      </c>
      <c r="V42" s="225">
        <v>1896</v>
      </c>
      <c r="W42" s="225">
        <v>243</v>
      </c>
      <c r="X42" s="226">
        <v>4449</v>
      </c>
    </row>
    <row r="43" spans="2:24" ht="12">
      <c r="B43" s="215" t="s">
        <v>670</v>
      </c>
      <c r="C43" s="223">
        <v>1124</v>
      </c>
      <c r="D43" s="224">
        <v>105377</v>
      </c>
      <c r="E43" s="225">
        <v>1043</v>
      </c>
      <c r="F43" s="225">
        <v>57088</v>
      </c>
      <c r="G43" s="225">
        <v>610</v>
      </c>
      <c r="H43" s="224">
        <f t="shared" si="7"/>
        <v>34973</v>
      </c>
      <c r="I43" s="225">
        <v>589</v>
      </c>
      <c r="J43" s="225">
        <v>33053</v>
      </c>
      <c r="K43" s="228">
        <v>13</v>
      </c>
      <c r="L43" s="228">
        <v>1100</v>
      </c>
      <c r="M43" s="228">
        <v>27</v>
      </c>
      <c r="N43" s="228">
        <v>820</v>
      </c>
      <c r="O43" s="225">
        <v>1050</v>
      </c>
      <c r="P43" s="224">
        <v>13316</v>
      </c>
      <c r="Q43" s="225">
        <v>1049</v>
      </c>
      <c r="R43" s="225">
        <v>10742</v>
      </c>
      <c r="S43" s="225">
        <v>35</v>
      </c>
      <c r="T43" s="225">
        <v>1043</v>
      </c>
      <c r="U43" s="225">
        <v>14</v>
      </c>
      <c r="V43" s="225">
        <v>1500</v>
      </c>
      <c r="W43" s="225">
        <v>73</v>
      </c>
      <c r="X43" s="226">
        <v>1074</v>
      </c>
    </row>
    <row r="44" spans="2:24" ht="12">
      <c r="B44" s="215" t="s">
        <v>671</v>
      </c>
      <c r="C44" s="223">
        <v>1365</v>
      </c>
      <c r="D44" s="224">
        <v>189593</v>
      </c>
      <c r="E44" s="225">
        <v>1315</v>
      </c>
      <c r="F44" s="225">
        <v>147564</v>
      </c>
      <c r="G44" s="225">
        <v>114</v>
      </c>
      <c r="H44" s="224">
        <f t="shared" si="7"/>
        <v>5576</v>
      </c>
      <c r="I44" s="225">
        <v>30</v>
      </c>
      <c r="J44" s="225">
        <v>760</v>
      </c>
      <c r="K44" s="228">
        <v>74</v>
      </c>
      <c r="L44" s="228">
        <v>4536</v>
      </c>
      <c r="M44" s="228">
        <v>11</v>
      </c>
      <c r="N44" s="228">
        <v>280</v>
      </c>
      <c r="O44" s="225">
        <v>1270</v>
      </c>
      <c r="P44" s="224">
        <v>36453</v>
      </c>
      <c r="Q44" s="225">
        <v>1258</v>
      </c>
      <c r="R44" s="225">
        <v>32882</v>
      </c>
      <c r="S44" s="225">
        <v>50</v>
      </c>
      <c r="T44" s="225">
        <v>4220</v>
      </c>
      <c r="U44" s="225">
        <v>12</v>
      </c>
      <c r="V44" s="225">
        <v>840</v>
      </c>
      <c r="W44" s="225">
        <v>145</v>
      </c>
      <c r="X44" s="226">
        <v>2731</v>
      </c>
    </row>
    <row r="45" spans="2:24" ht="12">
      <c r="B45" s="215"/>
      <c r="C45" s="223"/>
      <c r="D45" s="228"/>
      <c r="E45" s="225"/>
      <c r="F45" s="225"/>
      <c r="G45" s="225"/>
      <c r="H45" s="228"/>
      <c r="I45" s="225"/>
      <c r="J45" s="225"/>
      <c r="K45" s="228"/>
      <c r="L45" s="228"/>
      <c r="M45" s="228"/>
      <c r="N45" s="228"/>
      <c r="O45" s="225"/>
      <c r="P45" s="228"/>
      <c r="Q45" s="225"/>
      <c r="R45" s="225"/>
      <c r="S45" s="225"/>
      <c r="T45" s="225"/>
      <c r="U45" s="225"/>
      <c r="V45" s="225"/>
      <c r="W45" s="225"/>
      <c r="X45" s="226"/>
    </row>
    <row r="46" spans="2:24" ht="12">
      <c r="B46" s="215" t="s">
        <v>673</v>
      </c>
      <c r="C46" s="223">
        <v>978</v>
      </c>
      <c r="D46" s="224">
        <v>168917</v>
      </c>
      <c r="E46" s="225">
        <v>947</v>
      </c>
      <c r="F46" s="225">
        <v>155022</v>
      </c>
      <c r="G46" s="225">
        <v>37</v>
      </c>
      <c r="H46" s="224">
        <f aca="true" t="shared" si="8" ref="H46:H52">+J46+L46+N46</f>
        <v>2203</v>
      </c>
      <c r="I46" s="225">
        <v>3</v>
      </c>
      <c r="J46" s="225">
        <v>50</v>
      </c>
      <c r="K46" s="228">
        <v>34</v>
      </c>
      <c r="L46" s="228">
        <v>2153</v>
      </c>
      <c r="M46" s="228">
        <v>0</v>
      </c>
      <c r="N46" s="228">
        <v>0</v>
      </c>
      <c r="O46" s="225">
        <v>911</v>
      </c>
      <c r="P46" s="224">
        <v>11692</v>
      </c>
      <c r="Q46" s="225">
        <v>898</v>
      </c>
      <c r="R46" s="225">
        <v>9910</v>
      </c>
      <c r="S46" s="225">
        <v>39</v>
      </c>
      <c r="T46" s="225">
        <v>1020</v>
      </c>
      <c r="U46" s="225">
        <v>22</v>
      </c>
      <c r="V46" s="225">
        <v>1000</v>
      </c>
      <c r="W46" s="225">
        <v>70</v>
      </c>
      <c r="X46" s="226">
        <v>782</v>
      </c>
    </row>
    <row r="47" spans="2:24" ht="12">
      <c r="B47" s="215" t="s">
        <v>675</v>
      </c>
      <c r="C47" s="223">
        <v>1487</v>
      </c>
      <c r="D47" s="224">
        <v>228365</v>
      </c>
      <c r="E47" s="225">
        <v>1469</v>
      </c>
      <c r="F47" s="225">
        <v>209869</v>
      </c>
      <c r="G47" s="225">
        <v>54</v>
      </c>
      <c r="H47" s="224">
        <f t="shared" si="8"/>
        <v>4936</v>
      </c>
      <c r="I47" s="225">
        <v>0</v>
      </c>
      <c r="J47" s="225">
        <v>0</v>
      </c>
      <c r="K47" s="228">
        <v>53</v>
      </c>
      <c r="L47" s="228">
        <v>4896</v>
      </c>
      <c r="M47" s="228">
        <v>1</v>
      </c>
      <c r="N47" s="228">
        <v>40</v>
      </c>
      <c r="O47" s="225">
        <v>1339</v>
      </c>
      <c r="P47" s="224">
        <v>13560</v>
      </c>
      <c r="Q47" s="225">
        <v>1330</v>
      </c>
      <c r="R47" s="225">
        <v>10006</v>
      </c>
      <c r="S47" s="225">
        <v>51</v>
      </c>
      <c r="T47" s="225">
        <v>1334</v>
      </c>
      <c r="U47" s="225">
        <v>72</v>
      </c>
      <c r="V47" s="225">
        <v>3467</v>
      </c>
      <c r="W47" s="225">
        <v>13</v>
      </c>
      <c r="X47" s="226">
        <v>87</v>
      </c>
    </row>
    <row r="48" spans="2:24" ht="12">
      <c r="B48" s="215" t="s">
        <v>676</v>
      </c>
      <c r="C48" s="223">
        <v>1015</v>
      </c>
      <c r="D48" s="224">
        <v>161198</v>
      </c>
      <c r="E48" s="225">
        <v>994</v>
      </c>
      <c r="F48" s="225">
        <v>148787</v>
      </c>
      <c r="G48" s="225">
        <v>51</v>
      </c>
      <c r="H48" s="224">
        <f t="shared" si="8"/>
        <v>1934</v>
      </c>
      <c r="I48" s="225">
        <v>7</v>
      </c>
      <c r="J48" s="225">
        <v>153</v>
      </c>
      <c r="K48" s="228">
        <v>18</v>
      </c>
      <c r="L48" s="228">
        <v>930</v>
      </c>
      <c r="M48" s="228">
        <v>26</v>
      </c>
      <c r="N48" s="228">
        <v>851</v>
      </c>
      <c r="O48" s="225">
        <v>821</v>
      </c>
      <c r="P48" s="224">
        <v>10477</v>
      </c>
      <c r="Q48" s="225">
        <v>819</v>
      </c>
      <c r="R48" s="225">
        <v>9413</v>
      </c>
      <c r="S48" s="225">
        <v>12</v>
      </c>
      <c r="T48" s="225">
        <v>810</v>
      </c>
      <c r="U48" s="225">
        <v>10</v>
      </c>
      <c r="V48" s="225">
        <v>530</v>
      </c>
      <c r="W48" s="225">
        <v>30</v>
      </c>
      <c r="X48" s="226">
        <v>534</v>
      </c>
    </row>
    <row r="49" spans="2:24" ht="12">
      <c r="B49" s="215" t="s">
        <v>677</v>
      </c>
      <c r="C49" s="223">
        <v>1325</v>
      </c>
      <c r="D49" s="224">
        <v>204654</v>
      </c>
      <c r="E49" s="225">
        <v>1216</v>
      </c>
      <c r="F49" s="225">
        <v>189360</v>
      </c>
      <c r="G49" s="225">
        <v>47</v>
      </c>
      <c r="H49" s="224">
        <f t="shared" si="8"/>
        <v>2538</v>
      </c>
      <c r="I49" s="225">
        <v>24</v>
      </c>
      <c r="J49" s="225">
        <v>512</v>
      </c>
      <c r="K49" s="228">
        <v>22</v>
      </c>
      <c r="L49" s="228">
        <v>2021</v>
      </c>
      <c r="M49" s="228">
        <v>1</v>
      </c>
      <c r="N49" s="228">
        <v>5</v>
      </c>
      <c r="O49" s="225">
        <v>1116</v>
      </c>
      <c r="P49" s="224">
        <v>12756</v>
      </c>
      <c r="Q49" s="225">
        <v>1102</v>
      </c>
      <c r="R49" s="225">
        <v>10491</v>
      </c>
      <c r="S49" s="225">
        <v>51</v>
      </c>
      <c r="T49" s="225">
        <v>1448</v>
      </c>
      <c r="U49" s="225">
        <v>20</v>
      </c>
      <c r="V49" s="225">
        <v>1302</v>
      </c>
      <c r="W49" s="225">
        <v>76</v>
      </c>
      <c r="X49" s="226">
        <v>963</v>
      </c>
    </row>
    <row r="50" spans="2:24" ht="12">
      <c r="B50" s="215" t="s">
        <v>679</v>
      </c>
      <c r="C50" s="223">
        <v>738</v>
      </c>
      <c r="D50" s="224">
        <v>111556</v>
      </c>
      <c r="E50" s="225">
        <v>700</v>
      </c>
      <c r="F50" s="225">
        <v>81314</v>
      </c>
      <c r="G50" s="225">
        <v>32</v>
      </c>
      <c r="H50" s="224">
        <f t="shared" si="8"/>
        <v>2427</v>
      </c>
      <c r="I50" s="225">
        <v>6</v>
      </c>
      <c r="J50" s="225">
        <v>247</v>
      </c>
      <c r="K50" s="228">
        <v>27</v>
      </c>
      <c r="L50" s="228">
        <v>2180</v>
      </c>
      <c r="M50" s="228">
        <v>0</v>
      </c>
      <c r="N50" s="228">
        <v>0</v>
      </c>
      <c r="O50" s="225">
        <v>705</v>
      </c>
      <c r="P50" s="224">
        <v>27815</v>
      </c>
      <c r="Q50" s="225">
        <v>696</v>
      </c>
      <c r="R50" s="225">
        <v>17026</v>
      </c>
      <c r="S50" s="225">
        <v>95</v>
      </c>
      <c r="T50" s="225">
        <v>6447</v>
      </c>
      <c r="U50" s="225">
        <v>66</v>
      </c>
      <c r="V50" s="225">
        <v>9404</v>
      </c>
      <c r="W50" s="225">
        <v>38</v>
      </c>
      <c r="X50" s="226">
        <v>1385</v>
      </c>
    </row>
    <row r="51" spans="2:24" ht="12">
      <c r="B51" s="215" t="s">
        <v>681</v>
      </c>
      <c r="C51" s="223">
        <v>947</v>
      </c>
      <c r="D51" s="224">
        <v>188528</v>
      </c>
      <c r="E51" s="225">
        <v>927</v>
      </c>
      <c r="F51" s="225">
        <v>170702</v>
      </c>
      <c r="G51" s="225">
        <v>100</v>
      </c>
      <c r="H51" s="224">
        <f t="shared" si="8"/>
        <v>4587</v>
      </c>
      <c r="I51" s="225">
        <v>53</v>
      </c>
      <c r="J51" s="225">
        <v>826</v>
      </c>
      <c r="K51" s="228">
        <v>45</v>
      </c>
      <c r="L51" s="228">
        <v>3681</v>
      </c>
      <c r="M51" s="228">
        <v>2</v>
      </c>
      <c r="N51" s="228">
        <v>80</v>
      </c>
      <c r="O51" s="225">
        <v>857</v>
      </c>
      <c r="P51" s="224">
        <v>13239</v>
      </c>
      <c r="Q51" s="225">
        <v>851</v>
      </c>
      <c r="R51" s="225">
        <v>12002</v>
      </c>
      <c r="S51" s="225">
        <v>10</v>
      </c>
      <c r="T51" s="225">
        <v>268</v>
      </c>
      <c r="U51" s="225">
        <v>4</v>
      </c>
      <c r="V51" s="228">
        <v>65</v>
      </c>
      <c r="W51" s="225">
        <v>64</v>
      </c>
      <c r="X51" s="226">
        <v>1172</v>
      </c>
    </row>
    <row r="52" spans="2:24" ht="12">
      <c r="B52" s="215" t="s">
        <v>683</v>
      </c>
      <c r="C52" s="223">
        <v>1039</v>
      </c>
      <c r="D52" s="224">
        <v>143649</v>
      </c>
      <c r="E52" s="225">
        <v>987</v>
      </c>
      <c r="F52" s="225">
        <v>126822</v>
      </c>
      <c r="G52" s="225">
        <v>37</v>
      </c>
      <c r="H52" s="224">
        <f t="shared" si="8"/>
        <v>2146</v>
      </c>
      <c r="I52" s="225">
        <v>14</v>
      </c>
      <c r="J52" s="225">
        <v>230</v>
      </c>
      <c r="K52" s="228">
        <v>23</v>
      </c>
      <c r="L52" s="228">
        <v>1856</v>
      </c>
      <c r="M52" s="228">
        <v>1</v>
      </c>
      <c r="N52" s="228">
        <v>60</v>
      </c>
      <c r="O52" s="225">
        <v>962</v>
      </c>
      <c r="P52" s="224">
        <v>14681</v>
      </c>
      <c r="Q52" s="225">
        <v>953</v>
      </c>
      <c r="R52" s="225">
        <v>13272</v>
      </c>
      <c r="S52" s="225">
        <v>15</v>
      </c>
      <c r="T52" s="225">
        <v>565</v>
      </c>
      <c r="U52" s="225">
        <v>14</v>
      </c>
      <c r="V52" s="225">
        <v>594</v>
      </c>
      <c r="W52" s="225">
        <v>78</v>
      </c>
      <c r="X52" s="226">
        <v>815</v>
      </c>
    </row>
    <row r="53" spans="2:24" ht="12">
      <c r="B53" s="215"/>
      <c r="C53" s="223"/>
      <c r="D53" s="228"/>
      <c r="E53" s="225"/>
      <c r="F53" s="225"/>
      <c r="G53" s="225"/>
      <c r="H53" s="228"/>
      <c r="I53" s="225"/>
      <c r="J53" s="225"/>
      <c r="K53" s="228"/>
      <c r="L53" s="228"/>
      <c r="M53" s="228"/>
      <c r="N53" s="228"/>
      <c r="O53" s="225"/>
      <c r="P53" s="228"/>
      <c r="Q53" s="225"/>
      <c r="R53" s="225"/>
      <c r="S53" s="225"/>
      <c r="T53" s="225"/>
      <c r="U53" s="225"/>
      <c r="V53" s="225"/>
      <c r="W53" s="225"/>
      <c r="X53" s="226"/>
    </row>
    <row r="54" spans="2:24" ht="12">
      <c r="B54" s="215" t="s">
        <v>685</v>
      </c>
      <c r="C54" s="223">
        <v>2774</v>
      </c>
      <c r="D54" s="224">
        <v>415405</v>
      </c>
      <c r="E54" s="225">
        <v>2543</v>
      </c>
      <c r="F54" s="225">
        <v>309768</v>
      </c>
      <c r="G54" s="225">
        <v>1409</v>
      </c>
      <c r="H54" s="224">
        <f>+J54+L54+N54</f>
        <v>61022</v>
      </c>
      <c r="I54" s="225">
        <v>1366</v>
      </c>
      <c r="J54" s="225">
        <v>59168</v>
      </c>
      <c r="K54" s="228">
        <v>6</v>
      </c>
      <c r="L54" s="228">
        <v>245</v>
      </c>
      <c r="M54" s="228">
        <v>43</v>
      </c>
      <c r="N54" s="228">
        <v>1609</v>
      </c>
      <c r="O54" s="225">
        <v>2498</v>
      </c>
      <c r="P54" s="224">
        <v>44615</v>
      </c>
      <c r="Q54" s="225">
        <v>2478</v>
      </c>
      <c r="R54" s="225">
        <v>36473</v>
      </c>
      <c r="S54" s="225">
        <v>258</v>
      </c>
      <c r="T54" s="225">
        <v>11849</v>
      </c>
      <c r="U54" s="225">
        <v>68</v>
      </c>
      <c r="V54" s="225">
        <v>4610</v>
      </c>
      <c r="W54" s="225">
        <v>231</v>
      </c>
      <c r="X54" s="226">
        <v>3532</v>
      </c>
    </row>
    <row r="55" spans="2:24" ht="12">
      <c r="B55" s="215" t="s">
        <v>809</v>
      </c>
      <c r="C55" s="223">
        <v>2605</v>
      </c>
      <c r="D55" s="224">
        <v>500072</v>
      </c>
      <c r="E55" s="225">
        <v>2551</v>
      </c>
      <c r="F55" s="225">
        <v>462903</v>
      </c>
      <c r="G55" s="225">
        <v>241</v>
      </c>
      <c r="H55" s="224">
        <f>+J55+L55+N55</f>
        <v>7500</v>
      </c>
      <c r="I55" s="225">
        <v>162</v>
      </c>
      <c r="J55" s="225">
        <v>4310</v>
      </c>
      <c r="K55" s="228">
        <v>40</v>
      </c>
      <c r="L55" s="228">
        <v>1850</v>
      </c>
      <c r="M55" s="228">
        <v>44</v>
      </c>
      <c r="N55" s="225">
        <v>1340</v>
      </c>
      <c r="O55" s="225">
        <v>2462</v>
      </c>
      <c r="P55" s="224">
        <v>29669</v>
      </c>
      <c r="Q55" s="225">
        <v>2449</v>
      </c>
      <c r="R55" s="225">
        <v>20740</v>
      </c>
      <c r="S55" s="225">
        <v>111</v>
      </c>
      <c r="T55" s="225">
        <v>2168</v>
      </c>
      <c r="U55" s="225">
        <v>107</v>
      </c>
      <c r="V55" s="225">
        <v>7622</v>
      </c>
      <c r="W55" s="225">
        <v>104</v>
      </c>
      <c r="X55" s="226">
        <v>1307</v>
      </c>
    </row>
    <row r="56" spans="2:24" ht="12">
      <c r="B56" s="215" t="s">
        <v>690</v>
      </c>
      <c r="C56" s="223">
        <v>1025</v>
      </c>
      <c r="D56" s="224">
        <v>122748</v>
      </c>
      <c r="E56" s="225">
        <v>948</v>
      </c>
      <c r="F56" s="225">
        <v>109471</v>
      </c>
      <c r="G56" s="225">
        <v>3</v>
      </c>
      <c r="H56" s="224">
        <f>+J56+L56+N56</f>
        <v>82</v>
      </c>
      <c r="I56" s="225">
        <v>3</v>
      </c>
      <c r="J56" s="225">
        <v>82</v>
      </c>
      <c r="K56" s="228">
        <v>0</v>
      </c>
      <c r="L56" s="228">
        <v>0</v>
      </c>
      <c r="M56" s="228">
        <v>0</v>
      </c>
      <c r="N56" s="228">
        <v>0</v>
      </c>
      <c r="O56" s="225">
        <v>981</v>
      </c>
      <c r="P56" s="224">
        <v>13195</v>
      </c>
      <c r="Q56" s="225">
        <v>975</v>
      </c>
      <c r="R56" s="225">
        <v>10207</v>
      </c>
      <c r="S56" s="225">
        <v>126</v>
      </c>
      <c r="T56" s="225">
        <v>1883</v>
      </c>
      <c r="U56" s="225">
        <v>71</v>
      </c>
      <c r="V56" s="225">
        <v>2416</v>
      </c>
      <c r="W56" s="225">
        <v>51</v>
      </c>
      <c r="X56" s="226">
        <v>572</v>
      </c>
    </row>
    <row r="57" spans="2:24" ht="12">
      <c r="B57" s="215" t="s">
        <v>692</v>
      </c>
      <c r="C57" s="223">
        <v>2436</v>
      </c>
      <c r="D57" s="224">
        <v>238498</v>
      </c>
      <c r="E57" s="225">
        <v>2258</v>
      </c>
      <c r="F57" s="225">
        <v>145769</v>
      </c>
      <c r="G57" s="225">
        <v>1052</v>
      </c>
      <c r="H57" s="224">
        <f>+J57+L57+N57</f>
        <v>46170</v>
      </c>
      <c r="I57" s="225">
        <v>289</v>
      </c>
      <c r="J57" s="225">
        <v>11759</v>
      </c>
      <c r="K57" s="228">
        <v>729</v>
      </c>
      <c r="L57" s="228">
        <v>29458</v>
      </c>
      <c r="M57" s="228">
        <v>117</v>
      </c>
      <c r="N57" s="225">
        <v>4953</v>
      </c>
      <c r="O57" s="225">
        <v>2258</v>
      </c>
      <c r="P57" s="224">
        <v>46559</v>
      </c>
      <c r="Q57" s="225">
        <v>2226</v>
      </c>
      <c r="R57" s="225">
        <v>31989</v>
      </c>
      <c r="S57" s="225">
        <v>86</v>
      </c>
      <c r="T57" s="225">
        <v>5505</v>
      </c>
      <c r="U57" s="225">
        <v>66</v>
      </c>
      <c r="V57" s="225">
        <v>6605</v>
      </c>
      <c r="W57" s="225">
        <v>443</v>
      </c>
      <c r="X57" s="226">
        <v>7965</v>
      </c>
    </row>
    <row r="58" spans="2:24" ht="12">
      <c r="B58" s="215" t="s">
        <v>693</v>
      </c>
      <c r="C58" s="223">
        <v>1400</v>
      </c>
      <c r="D58" s="224">
        <v>215663</v>
      </c>
      <c r="E58" s="225">
        <v>1379</v>
      </c>
      <c r="F58" s="225">
        <v>200734</v>
      </c>
      <c r="G58" s="225">
        <v>16</v>
      </c>
      <c r="H58" s="224">
        <f>+J58+L58+N58</f>
        <v>336</v>
      </c>
      <c r="I58" s="225">
        <v>4</v>
      </c>
      <c r="J58" s="225">
        <v>80</v>
      </c>
      <c r="K58" s="228">
        <v>1</v>
      </c>
      <c r="L58" s="228">
        <v>40</v>
      </c>
      <c r="M58" s="228">
        <v>11</v>
      </c>
      <c r="N58" s="225">
        <v>216</v>
      </c>
      <c r="O58" s="225">
        <v>1258</v>
      </c>
      <c r="P58" s="224">
        <v>14593</v>
      </c>
      <c r="Q58" s="225">
        <v>1250</v>
      </c>
      <c r="R58" s="225">
        <v>11267</v>
      </c>
      <c r="S58" s="225">
        <v>43</v>
      </c>
      <c r="T58" s="225">
        <v>689</v>
      </c>
      <c r="U58" s="225">
        <v>50</v>
      </c>
      <c r="V58" s="225">
        <v>3055</v>
      </c>
      <c r="W58" s="225">
        <v>29</v>
      </c>
      <c r="X58" s="226">
        <v>271</v>
      </c>
    </row>
    <row r="59" spans="2:24" ht="12">
      <c r="B59" s="215"/>
      <c r="C59" s="223"/>
      <c r="D59" s="228"/>
      <c r="E59" s="225"/>
      <c r="F59" s="225"/>
      <c r="G59" s="225"/>
      <c r="H59" s="228"/>
      <c r="I59" s="225"/>
      <c r="J59" s="225"/>
      <c r="K59" s="228"/>
      <c r="L59" s="228"/>
      <c r="M59" s="228"/>
      <c r="N59" s="225"/>
      <c r="O59" s="225"/>
      <c r="P59" s="228"/>
      <c r="Q59" s="225"/>
      <c r="R59" s="225"/>
      <c r="S59" s="225"/>
      <c r="T59" s="225"/>
      <c r="U59" s="225"/>
      <c r="V59" s="225"/>
      <c r="W59" s="225"/>
      <c r="X59" s="226"/>
    </row>
    <row r="60" spans="2:24" ht="12">
      <c r="B60" s="215" t="s">
        <v>696</v>
      </c>
      <c r="C60" s="223">
        <v>934</v>
      </c>
      <c r="D60" s="224">
        <v>172227</v>
      </c>
      <c r="E60" s="225">
        <v>924</v>
      </c>
      <c r="F60" s="225">
        <v>165362</v>
      </c>
      <c r="G60" s="225">
        <v>66</v>
      </c>
      <c r="H60" s="224">
        <f aca="true" t="shared" si="9" ref="H60:H71">+J60+L60+N60</f>
        <v>3110</v>
      </c>
      <c r="I60" s="225">
        <v>58</v>
      </c>
      <c r="J60" s="225">
        <v>2392</v>
      </c>
      <c r="K60" s="228">
        <v>11</v>
      </c>
      <c r="L60" s="228">
        <v>718</v>
      </c>
      <c r="M60" s="228">
        <v>0</v>
      </c>
      <c r="N60" s="228">
        <v>0</v>
      </c>
      <c r="O60" s="225">
        <v>633</v>
      </c>
      <c r="P60" s="224">
        <v>3755</v>
      </c>
      <c r="Q60" s="225">
        <v>625</v>
      </c>
      <c r="R60" s="225">
        <v>2524</v>
      </c>
      <c r="S60" s="225">
        <v>3</v>
      </c>
      <c r="T60" s="225">
        <v>5</v>
      </c>
      <c r="U60" s="225">
        <v>5</v>
      </c>
      <c r="V60" s="225">
        <v>936</v>
      </c>
      <c r="W60" s="225">
        <v>21</v>
      </c>
      <c r="X60" s="226">
        <v>295</v>
      </c>
    </row>
    <row r="61" spans="2:24" ht="12">
      <c r="B61" s="215" t="s">
        <v>698</v>
      </c>
      <c r="C61" s="223">
        <v>1926</v>
      </c>
      <c r="D61" s="224">
        <v>400183</v>
      </c>
      <c r="E61" s="225">
        <v>1916</v>
      </c>
      <c r="F61" s="225">
        <v>391807</v>
      </c>
      <c r="G61" s="225">
        <v>27</v>
      </c>
      <c r="H61" s="224">
        <f t="shared" si="9"/>
        <v>489</v>
      </c>
      <c r="I61" s="225">
        <v>27</v>
      </c>
      <c r="J61" s="225">
        <v>489</v>
      </c>
      <c r="K61" s="228">
        <v>0</v>
      </c>
      <c r="L61" s="228">
        <v>0</v>
      </c>
      <c r="M61" s="228">
        <v>0</v>
      </c>
      <c r="N61" s="228">
        <v>0</v>
      </c>
      <c r="O61" s="225">
        <v>1420</v>
      </c>
      <c r="P61" s="224">
        <v>7887</v>
      </c>
      <c r="Q61" s="225">
        <v>1408</v>
      </c>
      <c r="R61" s="225">
        <v>7644</v>
      </c>
      <c r="S61" s="225">
        <v>8</v>
      </c>
      <c r="T61" s="225">
        <v>87</v>
      </c>
      <c r="U61" s="225">
        <v>6</v>
      </c>
      <c r="V61" s="228">
        <v>56</v>
      </c>
      <c r="W61" s="225">
        <v>34</v>
      </c>
      <c r="X61" s="226">
        <v>187</v>
      </c>
    </row>
    <row r="62" spans="2:24" ht="12">
      <c r="B62" s="215" t="s">
        <v>700</v>
      </c>
      <c r="C62" s="223">
        <v>1540</v>
      </c>
      <c r="D62" s="224">
        <v>376920</v>
      </c>
      <c r="E62" s="225">
        <v>1506</v>
      </c>
      <c r="F62" s="225">
        <v>355507</v>
      </c>
      <c r="G62" s="225">
        <v>333</v>
      </c>
      <c r="H62" s="224">
        <f t="shared" si="9"/>
        <v>4928</v>
      </c>
      <c r="I62" s="225">
        <v>327</v>
      </c>
      <c r="J62" s="225">
        <v>4154</v>
      </c>
      <c r="K62" s="228">
        <v>5</v>
      </c>
      <c r="L62" s="228">
        <v>644</v>
      </c>
      <c r="M62" s="228">
        <v>2</v>
      </c>
      <c r="N62" s="228">
        <v>130</v>
      </c>
      <c r="O62" s="225">
        <v>1286</v>
      </c>
      <c r="P62" s="224">
        <v>16485</v>
      </c>
      <c r="Q62" s="225">
        <v>1278</v>
      </c>
      <c r="R62" s="225">
        <v>12351</v>
      </c>
      <c r="S62" s="225">
        <v>17</v>
      </c>
      <c r="T62" s="225">
        <v>464</v>
      </c>
      <c r="U62" s="225">
        <v>17</v>
      </c>
      <c r="V62" s="225">
        <v>3396</v>
      </c>
      <c r="W62" s="225">
        <v>50</v>
      </c>
      <c r="X62" s="226">
        <v>738</v>
      </c>
    </row>
    <row r="63" spans="2:24" ht="12">
      <c r="B63" s="215" t="s">
        <v>701</v>
      </c>
      <c r="C63" s="223">
        <v>1401</v>
      </c>
      <c r="D63" s="224">
        <v>330331</v>
      </c>
      <c r="E63" s="225">
        <v>1282</v>
      </c>
      <c r="F63" s="225">
        <v>290777</v>
      </c>
      <c r="G63" s="225">
        <v>807</v>
      </c>
      <c r="H63" s="224">
        <f t="shared" si="9"/>
        <v>20440</v>
      </c>
      <c r="I63" s="225">
        <v>802</v>
      </c>
      <c r="J63" s="225">
        <v>18664</v>
      </c>
      <c r="K63" s="228">
        <v>17</v>
      </c>
      <c r="L63" s="228">
        <v>1776</v>
      </c>
      <c r="M63" s="228">
        <v>0</v>
      </c>
      <c r="N63" s="228">
        <v>0</v>
      </c>
      <c r="O63" s="225">
        <v>1081</v>
      </c>
      <c r="P63" s="224">
        <v>19114</v>
      </c>
      <c r="Q63" s="225">
        <v>1059</v>
      </c>
      <c r="R63" s="225">
        <v>16625</v>
      </c>
      <c r="S63" s="225">
        <v>5</v>
      </c>
      <c r="T63" s="225">
        <v>151</v>
      </c>
      <c r="U63" s="225">
        <v>13</v>
      </c>
      <c r="V63" s="225">
        <v>1077</v>
      </c>
      <c r="W63" s="225">
        <v>120</v>
      </c>
      <c r="X63" s="226">
        <v>1412</v>
      </c>
    </row>
    <row r="64" spans="2:24" ht="12">
      <c r="B64" s="215" t="s">
        <v>703</v>
      </c>
      <c r="C64" s="223">
        <v>1117</v>
      </c>
      <c r="D64" s="224">
        <v>214445</v>
      </c>
      <c r="E64" s="225">
        <v>1030</v>
      </c>
      <c r="F64" s="225">
        <v>179887</v>
      </c>
      <c r="G64" s="225">
        <v>799</v>
      </c>
      <c r="H64" s="224">
        <f t="shared" si="9"/>
        <v>21687</v>
      </c>
      <c r="I64" s="225">
        <v>799</v>
      </c>
      <c r="J64" s="225">
        <v>21367</v>
      </c>
      <c r="K64" s="228">
        <v>1</v>
      </c>
      <c r="L64" s="228">
        <v>120</v>
      </c>
      <c r="M64" s="228">
        <v>1</v>
      </c>
      <c r="N64" s="228">
        <v>200</v>
      </c>
      <c r="O64" s="225">
        <v>712</v>
      </c>
      <c r="P64" s="224">
        <v>12871</v>
      </c>
      <c r="Q64" s="225">
        <v>712</v>
      </c>
      <c r="R64" s="225">
        <v>11446</v>
      </c>
      <c r="S64" s="225">
        <v>4</v>
      </c>
      <c r="T64" s="225">
        <v>87</v>
      </c>
      <c r="U64" s="225">
        <v>3</v>
      </c>
      <c r="V64" s="225">
        <v>1250</v>
      </c>
      <c r="W64" s="225">
        <v>9</v>
      </c>
      <c r="X64" s="226">
        <v>175</v>
      </c>
    </row>
    <row r="65" spans="2:24" ht="12">
      <c r="B65" s="215" t="s">
        <v>705</v>
      </c>
      <c r="C65" s="223">
        <v>896</v>
      </c>
      <c r="D65" s="224">
        <v>236987</v>
      </c>
      <c r="E65" s="225">
        <v>870</v>
      </c>
      <c r="F65" s="225">
        <v>228950</v>
      </c>
      <c r="G65" s="225">
        <v>212</v>
      </c>
      <c r="H65" s="224">
        <f t="shared" si="9"/>
        <v>2734</v>
      </c>
      <c r="I65" s="225">
        <v>208</v>
      </c>
      <c r="J65" s="225">
        <v>2629</v>
      </c>
      <c r="K65" s="228">
        <v>6</v>
      </c>
      <c r="L65" s="228">
        <v>105</v>
      </c>
      <c r="M65" s="228">
        <v>0</v>
      </c>
      <c r="N65" s="228">
        <v>0</v>
      </c>
      <c r="O65" s="225">
        <v>762</v>
      </c>
      <c r="P65" s="224">
        <v>5303</v>
      </c>
      <c r="Q65" s="225">
        <v>761</v>
      </c>
      <c r="R65" s="225">
        <v>4953</v>
      </c>
      <c r="S65" s="225">
        <v>2</v>
      </c>
      <c r="T65" s="228">
        <v>26</v>
      </c>
      <c r="U65" s="225">
        <v>3</v>
      </c>
      <c r="V65" s="228">
        <v>52</v>
      </c>
      <c r="W65" s="225">
        <v>36</v>
      </c>
      <c r="X65" s="226">
        <v>298</v>
      </c>
    </row>
    <row r="66" spans="2:24" ht="12">
      <c r="B66" s="215" t="s">
        <v>707</v>
      </c>
      <c r="C66" s="223">
        <v>874</v>
      </c>
      <c r="D66" s="224">
        <v>122313</v>
      </c>
      <c r="E66" s="225">
        <v>827</v>
      </c>
      <c r="F66" s="225">
        <v>104112</v>
      </c>
      <c r="G66" s="225">
        <v>416</v>
      </c>
      <c r="H66" s="224">
        <f t="shared" si="9"/>
        <v>11385</v>
      </c>
      <c r="I66" s="225">
        <v>399</v>
      </c>
      <c r="J66" s="225">
        <v>10317</v>
      </c>
      <c r="K66" s="228">
        <v>10</v>
      </c>
      <c r="L66" s="228">
        <v>785</v>
      </c>
      <c r="M66" s="228">
        <v>19</v>
      </c>
      <c r="N66" s="228">
        <v>283</v>
      </c>
      <c r="O66" s="225">
        <v>809</v>
      </c>
      <c r="P66" s="224">
        <v>6816</v>
      </c>
      <c r="Q66" s="225">
        <v>805</v>
      </c>
      <c r="R66" s="225">
        <v>5103</v>
      </c>
      <c r="S66" s="225">
        <v>6</v>
      </c>
      <c r="T66" s="225">
        <v>195</v>
      </c>
      <c r="U66" s="225">
        <v>18</v>
      </c>
      <c r="V66" s="225">
        <v>1487</v>
      </c>
      <c r="W66" s="225">
        <v>20</v>
      </c>
      <c r="X66" s="226">
        <v>226</v>
      </c>
    </row>
    <row r="67" spans="2:24" ht="12">
      <c r="B67" s="215" t="s">
        <v>710</v>
      </c>
      <c r="C67" s="223">
        <v>1046</v>
      </c>
      <c r="D67" s="224">
        <v>83792</v>
      </c>
      <c r="E67" s="225">
        <v>1024</v>
      </c>
      <c r="F67" s="225">
        <v>74203</v>
      </c>
      <c r="G67" s="225">
        <v>109</v>
      </c>
      <c r="H67" s="224">
        <f t="shared" si="9"/>
        <v>1836</v>
      </c>
      <c r="I67" s="225">
        <v>89</v>
      </c>
      <c r="J67" s="225">
        <v>1462</v>
      </c>
      <c r="K67" s="228">
        <v>9</v>
      </c>
      <c r="L67" s="228">
        <v>285</v>
      </c>
      <c r="M67" s="228">
        <v>12</v>
      </c>
      <c r="N67" s="228">
        <v>89</v>
      </c>
      <c r="O67" s="225">
        <v>881</v>
      </c>
      <c r="P67" s="224">
        <v>7753</v>
      </c>
      <c r="Q67" s="225">
        <v>873</v>
      </c>
      <c r="R67" s="225">
        <v>5440</v>
      </c>
      <c r="S67" s="225">
        <v>7</v>
      </c>
      <c r="T67" s="225">
        <v>44</v>
      </c>
      <c r="U67" s="225">
        <v>22</v>
      </c>
      <c r="V67" s="225">
        <v>1796</v>
      </c>
      <c r="W67" s="225">
        <v>49</v>
      </c>
      <c r="X67" s="226">
        <v>517</v>
      </c>
    </row>
    <row r="68" spans="2:24" ht="12">
      <c r="B68" s="215" t="s">
        <v>712</v>
      </c>
      <c r="C68" s="223">
        <v>2344</v>
      </c>
      <c r="D68" s="224">
        <v>372354</v>
      </c>
      <c r="E68" s="225">
        <v>2030</v>
      </c>
      <c r="F68" s="225">
        <v>313725</v>
      </c>
      <c r="G68" s="225">
        <v>401</v>
      </c>
      <c r="H68" s="224">
        <f t="shared" si="9"/>
        <v>14307</v>
      </c>
      <c r="I68" s="225">
        <v>365</v>
      </c>
      <c r="J68" s="225">
        <v>10206</v>
      </c>
      <c r="K68" s="228">
        <v>43</v>
      </c>
      <c r="L68" s="228">
        <v>4045</v>
      </c>
      <c r="M68" s="228">
        <v>6</v>
      </c>
      <c r="N68" s="228">
        <v>56</v>
      </c>
      <c r="O68" s="225">
        <v>2092</v>
      </c>
      <c r="P68" s="224">
        <v>44322</v>
      </c>
      <c r="Q68" s="225">
        <v>2069</v>
      </c>
      <c r="R68" s="225">
        <v>37103</v>
      </c>
      <c r="S68" s="225">
        <v>24</v>
      </c>
      <c r="T68" s="225">
        <v>737</v>
      </c>
      <c r="U68" s="225">
        <v>18</v>
      </c>
      <c r="V68" s="225">
        <v>3360</v>
      </c>
      <c r="W68" s="225">
        <v>266</v>
      </c>
      <c r="X68" s="226">
        <v>3859</v>
      </c>
    </row>
    <row r="69" spans="2:24" ht="12">
      <c r="B69" s="215" t="s">
        <v>714</v>
      </c>
      <c r="C69" s="223">
        <v>880</v>
      </c>
      <c r="D69" s="224">
        <v>139593</v>
      </c>
      <c r="E69" s="225">
        <v>856</v>
      </c>
      <c r="F69" s="225">
        <v>122841</v>
      </c>
      <c r="G69" s="225">
        <v>137</v>
      </c>
      <c r="H69" s="224">
        <f t="shared" si="9"/>
        <v>3140</v>
      </c>
      <c r="I69" s="225">
        <v>134</v>
      </c>
      <c r="J69" s="225">
        <v>3045</v>
      </c>
      <c r="K69" s="228">
        <v>3</v>
      </c>
      <c r="L69" s="228">
        <v>95</v>
      </c>
      <c r="M69" s="228">
        <v>0</v>
      </c>
      <c r="N69" s="228">
        <v>0</v>
      </c>
      <c r="O69" s="225">
        <v>728</v>
      </c>
      <c r="P69" s="224">
        <v>13612</v>
      </c>
      <c r="Q69" s="225">
        <v>720</v>
      </c>
      <c r="R69" s="225">
        <v>4568</v>
      </c>
      <c r="S69" s="225">
        <v>17</v>
      </c>
      <c r="T69" s="225">
        <v>523</v>
      </c>
      <c r="U69" s="225">
        <v>18</v>
      </c>
      <c r="V69" s="225">
        <v>8176</v>
      </c>
      <c r="W69" s="225">
        <v>49</v>
      </c>
      <c r="X69" s="226">
        <v>868</v>
      </c>
    </row>
    <row r="70" spans="2:24" ht="12">
      <c r="B70" s="215" t="s">
        <v>715</v>
      </c>
      <c r="C70" s="223">
        <v>720</v>
      </c>
      <c r="D70" s="224">
        <v>110946</v>
      </c>
      <c r="E70" s="225">
        <v>666</v>
      </c>
      <c r="F70" s="225">
        <v>101469</v>
      </c>
      <c r="G70" s="225">
        <v>245</v>
      </c>
      <c r="H70" s="224">
        <f t="shared" si="9"/>
        <v>5411</v>
      </c>
      <c r="I70" s="225">
        <v>244</v>
      </c>
      <c r="J70" s="225">
        <v>5194</v>
      </c>
      <c r="K70" s="228">
        <v>1</v>
      </c>
      <c r="L70" s="228">
        <v>215</v>
      </c>
      <c r="M70" s="228">
        <v>1</v>
      </c>
      <c r="N70" s="228">
        <v>2</v>
      </c>
      <c r="O70" s="225">
        <v>552</v>
      </c>
      <c r="P70" s="224">
        <v>4066</v>
      </c>
      <c r="Q70" s="225">
        <v>544</v>
      </c>
      <c r="R70" s="225">
        <v>2845</v>
      </c>
      <c r="S70" s="225">
        <v>8</v>
      </c>
      <c r="T70" s="225">
        <v>70</v>
      </c>
      <c r="U70" s="225">
        <v>6</v>
      </c>
      <c r="V70" s="225">
        <v>950</v>
      </c>
      <c r="W70" s="225">
        <v>43</v>
      </c>
      <c r="X70" s="226">
        <v>271</v>
      </c>
    </row>
    <row r="71" spans="2:24" ht="12">
      <c r="B71" s="253" t="s">
        <v>717</v>
      </c>
      <c r="C71" s="255">
        <v>1017</v>
      </c>
      <c r="D71" s="256">
        <v>149076</v>
      </c>
      <c r="E71" s="257">
        <v>999</v>
      </c>
      <c r="F71" s="257">
        <v>136753</v>
      </c>
      <c r="G71" s="257">
        <v>148</v>
      </c>
      <c r="H71" s="256">
        <f t="shared" si="9"/>
        <v>4208</v>
      </c>
      <c r="I71" s="257">
        <v>141</v>
      </c>
      <c r="J71" s="257">
        <v>3734</v>
      </c>
      <c r="K71" s="258">
        <v>9</v>
      </c>
      <c r="L71" s="258">
        <v>474</v>
      </c>
      <c r="M71" s="258">
        <v>0</v>
      </c>
      <c r="N71" s="258">
        <v>0</v>
      </c>
      <c r="O71" s="257">
        <v>789</v>
      </c>
      <c r="P71" s="256">
        <v>8115</v>
      </c>
      <c r="Q71" s="257">
        <v>773</v>
      </c>
      <c r="R71" s="257">
        <v>6333</v>
      </c>
      <c r="S71" s="257">
        <v>13</v>
      </c>
      <c r="T71" s="257">
        <v>210</v>
      </c>
      <c r="U71" s="257">
        <v>20</v>
      </c>
      <c r="V71" s="257">
        <v>1220</v>
      </c>
      <c r="W71" s="257">
        <v>54</v>
      </c>
      <c r="X71" s="259">
        <v>562</v>
      </c>
    </row>
    <row r="72" spans="2:3" ht="12">
      <c r="B72" s="209" t="s">
        <v>836</v>
      </c>
      <c r="C72" s="209"/>
    </row>
    <row r="73" ht="12">
      <c r="C73" s="209"/>
    </row>
  </sheetData>
  <mergeCells count="21">
    <mergeCell ref="D4:D6"/>
    <mergeCell ref="E4:E6"/>
    <mergeCell ref="F4:F6"/>
    <mergeCell ref="W4:X5"/>
    <mergeCell ref="U4:V5"/>
    <mergeCell ref="O3:X3"/>
    <mergeCell ref="Q5:Q6"/>
    <mergeCell ref="O4:P5"/>
    <mergeCell ref="Q4:T4"/>
    <mergeCell ref="R5:R6"/>
    <mergeCell ref="S5:T5"/>
    <mergeCell ref="B3:B4"/>
    <mergeCell ref="C3:D3"/>
    <mergeCell ref="G4:H5"/>
    <mergeCell ref="I4:J5"/>
    <mergeCell ref="E3:F3"/>
    <mergeCell ref="G3:N3"/>
    <mergeCell ref="B5:B6"/>
    <mergeCell ref="K4:L5"/>
    <mergeCell ref="M4:N5"/>
    <mergeCell ref="C4:C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Q124"/>
  <sheetViews>
    <sheetView workbookViewId="0" topLeftCell="A1">
      <selection activeCell="A1" sqref="A1"/>
    </sheetView>
  </sheetViews>
  <sheetFormatPr defaultColWidth="9.00390625" defaultRowHeight="15" customHeight="1"/>
  <cols>
    <col min="1" max="6" width="10.625" style="260" customWidth="1"/>
    <col min="7" max="9" width="10.625" style="261" customWidth="1"/>
    <col min="10" max="11" width="9.625" style="260" customWidth="1"/>
    <col min="12" max="17" width="8.125" style="260" customWidth="1"/>
    <col min="18" max="16384" width="9.00390625" style="260" customWidth="1"/>
  </cols>
  <sheetData>
    <row r="1" ht="9" customHeight="1"/>
    <row r="2" ht="13.5" customHeight="1">
      <c r="A2" s="262" t="s">
        <v>853</v>
      </c>
    </row>
    <row r="3" ht="13.5" customHeight="1">
      <c r="A3" s="263"/>
    </row>
    <row r="4" spans="2:12" ht="13.5" customHeight="1" thickBot="1">
      <c r="B4" s="264"/>
      <c r="C4" s="264"/>
      <c r="D4" s="264"/>
      <c r="G4" s="265"/>
      <c r="H4" s="265"/>
      <c r="I4" s="266" t="s">
        <v>841</v>
      </c>
      <c r="L4" s="264"/>
    </row>
    <row r="5" spans="1:17" ht="13.5" customHeight="1" thickTop="1">
      <c r="A5" s="267" t="s">
        <v>783</v>
      </c>
      <c r="B5" s="268" t="s">
        <v>842</v>
      </c>
      <c r="C5" s="268"/>
      <c r="D5" s="268" t="s">
        <v>838</v>
      </c>
      <c r="E5" s="268"/>
      <c r="F5" s="269"/>
      <c r="G5" s="270" t="s">
        <v>839</v>
      </c>
      <c r="H5" s="271"/>
      <c r="I5" s="271"/>
      <c r="J5" s="264"/>
      <c r="K5" s="272"/>
      <c r="L5" s="272"/>
      <c r="M5" s="272"/>
      <c r="N5" s="272"/>
      <c r="O5" s="264"/>
      <c r="P5" s="264"/>
      <c r="Q5" s="264"/>
    </row>
    <row r="6" spans="1:17" ht="25.5" customHeight="1">
      <c r="A6" s="273" t="s">
        <v>784</v>
      </c>
      <c r="B6" s="273" t="s">
        <v>840</v>
      </c>
      <c r="C6" s="274" t="s">
        <v>843</v>
      </c>
      <c r="D6" s="273" t="s">
        <v>840</v>
      </c>
      <c r="E6" s="275" t="s">
        <v>844</v>
      </c>
      <c r="F6" s="274" t="s">
        <v>843</v>
      </c>
      <c r="G6" s="276" t="s">
        <v>840</v>
      </c>
      <c r="H6" s="277" t="s">
        <v>844</v>
      </c>
      <c r="I6" s="274" t="s">
        <v>843</v>
      </c>
      <c r="J6" s="278"/>
      <c r="K6" s="278"/>
      <c r="L6" s="264"/>
      <c r="M6" s="279"/>
      <c r="N6" s="264"/>
      <c r="O6" s="279"/>
      <c r="P6" s="264"/>
      <c r="Q6" s="279"/>
    </row>
    <row r="7" spans="1:17" ht="13.5" customHeight="1">
      <c r="A7" s="280" t="s">
        <v>845</v>
      </c>
      <c r="B7" s="86">
        <v>89700</v>
      </c>
      <c r="C7" s="281">
        <v>522100</v>
      </c>
      <c r="D7" s="281">
        <v>89700</v>
      </c>
      <c r="E7" s="281">
        <v>582</v>
      </c>
      <c r="F7" s="281">
        <v>522100</v>
      </c>
      <c r="G7" s="281">
        <v>12</v>
      </c>
      <c r="H7" s="281">
        <v>187</v>
      </c>
      <c r="I7" s="282">
        <v>22</v>
      </c>
      <c r="J7" s="278"/>
      <c r="K7" s="278"/>
      <c r="L7" s="264"/>
      <c r="M7" s="279"/>
      <c r="N7" s="264"/>
      <c r="O7" s="279"/>
      <c r="P7" s="264"/>
      <c r="Q7" s="279"/>
    </row>
    <row r="8" spans="1:17" ht="13.5" customHeight="1">
      <c r="A8" s="283" t="s">
        <v>846</v>
      </c>
      <c r="B8" s="86">
        <v>91800</v>
      </c>
      <c r="C8" s="284">
        <v>558100</v>
      </c>
      <c r="D8" s="284">
        <v>91800</v>
      </c>
      <c r="E8" s="284">
        <v>608</v>
      </c>
      <c r="F8" s="284">
        <v>558100</v>
      </c>
      <c r="G8" s="284">
        <v>11</v>
      </c>
      <c r="H8" s="284">
        <v>82</v>
      </c>
      <c r="I8" s="285">
        <v>9</v>
      </c>
      <c r="J8" s="278"/>
      <c r="K8" s="278"/>
      <c r="L8" s="264"/>
      <c r="M8" s="279"/>
      <c r="N8" s="264"/>
      <c r="O8" s="279"/>
      <c r="P8" s="264"/>
      <c r="Q8" s="279"/>
    </row>
    <row r="9" spans="1:17" ht="13.5" customHeight="1">
      <c r="A9" s="283" t="s">
        <v>847</v>
      </c>
      <c r="B9" s="86">
        <v>92300</v>
      </c>
      <c r="C9" s="284">
        <v>565800</v>
      </c>
      <c r="D9" s="284">
        <v>92300</v>
      </c>
      <c r="E9" s="284">
        <v>613</v>
      </c>
      <c r="F9" s="284">
        <v>565800</v>
      </c>
      <c r="G9" s="284">
        <v>8</v>
      </c>
      <c r="H9" s="284">
        <v>50</v>
      </c>
      <c r="I9" s="285">
        <v>4</v>
      </c>
      <c r="J9" s="278"/>
      <c r="K9" s="278"/>
      <c r="L9" s="264"/>
      <c r="M9" s="279"/>
      <c r="N9" s="264"/>
      <c r="O9" s="279"/>
      <c r="P9" s="264"/>
      <c r="Q9" s="279"/>
    </row>
    <row r="10" spans="1:17" ht="13.5" customHeight="1">
      <c r="A10" s="283" t="s">
        <v>848</v>
      </c>
      <c r="B10" s="86">
        <v>91200</v>
      </c>
      <c r="C10" s="284">
        <v>550800</v>
      </c>
      <c r="D10" s="284">
        <v>91200</v>
      </c>
      <c r="E10" s="284">
        <v>604</v>
      </c>
      <c r="F10" s="284">
        <v>550800</v>
      </c>
      <c r="G10" s="284">
        <v>5</v>
      </c>
      <c r="H10" s="284">
        <v>184</v>
      </c>
      <c r="I10" s="285">
        <v>9</v>
      </c>
      <c r="J10" s="278"/>
      <c r="K10" s="278"/>
      <c r="L10" s="264"/>
      <c r="M10" s="279"/>
      <c r="N10" s="264"/>
      <c r="O10" s="279"/>
      <c r="P10" s="264"/>
      <c r="Q10" s="279"/>
    </row>
    <row r="11" spans="1:17" ht="13.5" customHeight="1">
      <c r="A11" s="286"/>
      <c r="B11" s="86"/>
      <c r="C11" s="284"/>
      <c r="D11" s="284"/>
      <c r="E11" s="284"/>
      <c r="F11" s="284"/>
      <c r="G11" s="284"/>
      <c r="H11" s="284"/>
      <c r="I11" s="285"/>
      <c r="J11" s="278"/>
      <c r="K11" s="278"/>
      <c r="L11" s="264"/>
      <c r="M11" s="279"/>
      <c r="N11" s="264"/>
      <c r="O11" s="279"/>
      <c r="P11" s="264"/>
      <c r="Q11" s="279"/>
    </row>
    <row r="12" spans="1:17" s="293" customFormat="1" ht="13.5" customHeight="1">
      <c r="A12" s="283" t="s">
        <v>849</v>
      </c>
      <c r="B12" s="287">
        <v>85700</v>
      </c>
      <c r="C12" s="288">
        <v>514200</v>
      </c>
      <c r="D12" s="288">
        <v>85700</v>
      </c>
      <c r="E12" s="288">
        <v>600</v>
      </c>
      <c r="F12" s="288">
        <v>514200</v>
      </c>
      <c r="G12" s="288">
        <v>6</v>
      </c>
      <c r="H12" s="288">
        <v>190</v>
      </c>
      <c r="I12" s="289">
        <v>11</v>
      </c>
      <c r="J12" s="290"/>
      <c r="K12" s="290"/>
      <c r="L12" s="291"/>
      <c r="M12" s="292"/>
      <c r="N12" s="291"/>
      <c r="O12" s="292"/>
      <c r="P12" s="291"/>
      <c r="Q12" s="292"/>
    </row>
    <row r="13" spans="1:17" s="293" customFormat="1" ht="13.5" customHeight="1">
      <c r="A13" s="294"/>
      <c r="B13" s="287"/>
      <c r="C13" s="288"/>
      <c r="D13" s="288"/>
      <c r="E13" s="288"/>
      <c r="F13" s="288"/>
      <c r="G13" s="288"/>
      <c r="H13" s="288"/>
      <c r="I13" s="289"/>
      <c r="J13" s="290"/>
      <c r="K13" s="290"/>
      <c r="L13" s="291"/>
      <c r="M13" s="292"/>
      <c r="N13" s="291"/>
      <c r="O13" s="292"/>
      <c r="P13" s="291"/>
      <c r="Q13" s="292"/>
    </row>
    <row r="14" spans="1:17" s="293" customFormat="1" ht="13.5" customHeight="1">
      <c r="A14" s="294" t="s">
        <v>678</v>
      </c>
      <c r="B14" s="295">
        <v>21700</v>
      </c>
      <c r="C14" s="296">
        <v>131100</v>
      </c>
      <c r="D14" s="296">
        <v>21700</v>
      </c>
      <c r="E14" s="296">
        <v>604</v>
      </c>
      <c r="F14" s="296">
        <v>131100</v>
      </c>
      <c r="G14" s="296">
        <v>3</v>
      </c>
      <c r="H14" s="296">
        <v>210</v>
      </c>
      <c r="I14" s="297">
        <v>6</v>
      </c>
      <c r="J14" s="298"/>
      <c r="K14" s="298"/>
      <c r="L14" s="299"/>
      <c r="M14" s="299"/>
      <c r="N14" s="298"/>
      <c r="O14" s="298"/>
      <c r="P14" s="298"/>
      <c r="Q14" s="298"/>
    </row>
    <row r="15" spans="1:17" s="293" customFormat="1" ht="13.5" customHeight="1">
      <c r="A15" s="294" t="s">
        <v>680</v>
      </c>
      <c r="B15" s="295">
        <v>13200</v>
      </c>
      <c r="C15" s="296">
        <f>+C24+C43+C44+C45+C46+C47+C48+C49</f>
        <v>79000</v>
      </c>
      <c r="D15" s="296">
        <v>13200</v>
      </c>
      <c r="E15" s="296">
        <v>598</v>
      </c>
      <c r="F15" s="296">
        <v>79000</v>
      </c>
      <c r="G15" s="296">
        <v>1</v>
      </c>
      <c r="H15" s="296">
        <v>230</v>
      </c>
      <c r="I15" s="297">
        <v>2</v>
      </c>
      <c r="J15" s="298"/>
      <c r="K15" s="298"/>
      <c r="L15" s="299"/>
      <c r="M15" s="299"/>
      <c r="N15" s="298"/>
      <c r="O15" s="298"/>
      <c r="P15" s="298"/>
      <c r="Q15" s="298"/>
    </row>
    <row r="16" spans="1:17" s="293" customFormat="1" ht="13.5" customHeight="1">
      <c r="A16" s="294" t="s">
        <v>682</v>
      </c>
      <c r="B16" s="295">
        <v>18600</v>
      </c>
      <c r="C16" s="296">
        <v>111200</v>
      </c>
      <c r="D16" s="296">
        <v>18600</v>
      </c>
      <c r="E16" s="296">
        <v>598</v>
      </c>
      <c r="F16" s="296">
        <v>111200</v>
      </c>
      <c r="G16" s="296">
        <v>2</v>
      </c>
      <c r="H16" s="296">
        <v>158</v>
      </c>
      <c r="I16" s="297">
        <v>3</v>
      </c>
      <c r="J16" s="298"/>
      <c r="K16" s="298"/>
      <c r="L16" s="299"/>
      <c r="M16" s="299"/>
      <c r="N16" s="298"/>
      <c r="O16" s="298"/>
      <c r="P16" s="298"/>
      <c r="Q16" s="298"/>
    </row>
    <row r="17" spans="1:17" s="293" customFormat="1" ht="13.5" customHeight="1">
      <c r="A17" s="294" t="s">
        <v>684</v>
      </c>
      <c r="B17" s="295">
        <v>32200</v>
      </c>
      <c r="C17" s="296">
        <v>192900</v>
      </c>
      <c r="D17" s="296">
        <v>32200</v>
      </c>
      <c r="E17" s="296">
        <v>599</v>
      </c>
      <c r="F17" s="296">
        <v>192900</v>
      </c>
      <c r="G17" s="296">
        <v>0</v>
      </c>
      <c r="H17" s="296">
        <f>+H21+H22+H57+H58+H59+H60+H61+H62+H63+H64+H65+H66+H67+H68</f>
        <v>0</v>
      </c>
      <c r="I17" s="297">
        <f>+I21+I22+I57+I58+I59+I60+I61+I62+I63+I64+I65+I66+I67+I68</f>
        <v>0</v>
      </c>
      <c r="J17" s="298"/>
      <c r="K17" s="298"/>
      <c r="L17" s="299"/>
      <c r="M17" s="299"/>
      <c r="N17" s="298"/>
      <c r="O17" s="298"/>
      <c r="P17" s="298"/>
      <c r="Q17" s="298"/>
    </row>
    <row r="18" spans="1:17" ht="9" customHeight="1">
      <c r="A18" s="300"/>
      <c r="B18" s="86"/>
      <c r="C18" s="284"/>
      <c r="D18" s="284"/>
      <c r="E18" s="284"/>
      <c r="F18" s="284"/>
      <c r="G18" s="301"/>
      <c r="H18" s="301"/>
      <c r="I18" s="91"/>
      <c r="J18" s="302"/>
      <c r="K18" s="302"/>
      <c r="L18" s="303"/>
      <c r="M18" s="303"/>
      <c r="N18" s="302"/>
      <c r="O18" s="302"/>
      <c r="P18" s="302"/>
      <c r="Q18" s="302"/>
    </row>
    <row r="19" spans="1:17" ht="13.5" customHeight="1">
      <c r="A19" s="300" t="s">
        <v>686</v>
      </c>
      <c r="B19" s="304">
        <v>3870</v>
      </c>
      <c r="C19" s="305">
        <v>23500</v>
      </c>
      <c r="D19" s="305">
        <v>3870</v>
      </c>
      <c r="E19" s="305">
        <v>608</v>
      </c>
      <c r="F19" s="305">
        <v>23500</v>
      </c>
      <c r="G19" s="306">
        <v>0</v>
      </c>
      <c r="H19" s="306">
        <v>0</v>
      </c>
      <c r="I19" s="307">
        <v>0</v>
      </c>
      <c r="J19" s="302"/>
      <c r="K19" s="302"/>
      <c r="L19" s="303"/>
      <c r="M19" s="303"/>
      <c r="N19" s="302"/>
      <c r="O19" s="302"/>
      <c r="P19" s="302"/>
      <c r="Q19" s="302"/>
    </row>
    <row r="20" spans="1:17" ht="13.5" customHeight="1">
      <c r="A20" s="300" t="s">
        <v>688</v>
      </c>
      <c r="B20" s="304">
        <v>3590</v>
      </c>
      <c r="C20" s="305">
        <v>20900</v>
      </c>
      <c r="D20" s="305">
        <v>3590</v>
      </c>
      <c r="E20" s="305">
        <v>583</v>
      </c>
      <c r="F20" s="305">
        <v>20900</v>
      </c>
      <c r="G20" s="306">
        <v>2</v>
      </c>
      <c r="H20" s="306">
        <v>158</v>
      </c>
      <c r="I20" s="308">
        <v>3</v>
      </c>
      <c r="J20" s="302"/>
      <c r="K20" s="302"/>
      <c r="L20" s="303"/>
      <c r="M20" s="264"/>
      <c r="N20" s="302"/>
      <c r="O20" s="302"/>
      <c r="P20" s="302"/>
      <c r="Q20" s="302"/>
    </row>
    <row r="21" spans="1:17" ht="13.5" customHeight="1">
      <c r="A21" s="300" t="s">
        <v>689</v>
      </c>
      <c r="B21" s="304">
        <v>5300</v>
      </c>
      <c r="C21" s="305">
        <v>32200</v>
      </c>
      <c r="D21" s="305">
        <v>5300</v>
      </c>
      <c r="E21" s="305">
        <v>607</v>
      </c>
      <c r="F21" s="305">
        <v>32200</v>
      </c>
      <c r="G21" s="306">
        <v>0</v>
      </c>
      <c r="H21" s="306">
        <v>0</v>
      </c>
      <c r="I21" s="307">
        <v>0</v>
      </c>
      <c r="J21" s="302"/>
      <c r="K21" s="302"/>
      <c r="L21" s="303"/>
      <c r="M21" s="264"/>
      <c r="N21" s="302"/>
      <c r="O21" s="302"/>
      <c r="P21" s="302"/>
      <c r="Q21" s="302"/>
    </row>
    <row r="22" spans="1:17" ht="13.5" customHeight="1">
      <c r="A22" s="300" t="s">
        <v>691</v>
      </c>
      <c r="B22" s="304">
        <v>5890</v>
      </c>
      <c r="C22" s="305">
        <v>37200</v>
      </c>
      <c r="D22" s="305">
        <v>5890</v>
      </c>
      <c r="E22" s="305">
        <v>631</v>
      </c>
      <c r="F22" s="305">
        <v>37200</v>
      </c>
      <c r="G22" s="306">
        <v>0</v>
      </c>
      <c r="H22" s="306">
        <v>0</v>
      </c>
      <c r="I22" s="307">
        <v>0</v>
      </c>
      <c r="J22" s="302"/>
      <c r="K22" s="302"/>
      <c r="L22" s="303"/>
      <c r="M22" s="264"/>
      <c r="N22" s="302"/>
      <c r="O22" s="302"/>
      <c r="P22" s="302"/>
      <c r="Q22" s="302"/>
    </row>
    <row r="23" spans="1:17" ht="13.5" customHeight="1">
      <c r="A23" s="300"/>
      <c r="B23" s="304"/>
      <c r="C23" s="305"/>
      <c r="D23" s="305"/>
      <c r="E23" s="305"/>
      <c r="F23" s="305"/>
      <c r="G23" s="306"/>
      <c r="H23" s="306"/>
      <c r="I23" s="307"/>
      <c r="J23" s="302"/>
      <c r="K23" s="302"/>
      <c r="L23" s="303"/>
      <c r="M23" s="264"/>
      <c r="N23" s="302"/>
      <c r="O23" s="302"/>
      <c r="P23" s="302"/>
      <c r="Q23" s="302"/>
    </row>
    <row r="24" spans="1:17" ht="13.5" customHeight="1">
      <c r="A24" s="300" t="s">
        <v>694</v>
      </c>
      <c r="B24" s="304">
        <v>3890</v>
      </c>
      <c r="C24" s="305">
        <v>24200</v>
      </c>
      <c r="D24" s="305">
        <v>3890</v>
      </c>
      <c r="E24" s="305">
        <v>622</v>
      </c>
      <c r="F24" s="305">
        <v>24200</v>
      </c>
      <c r="G24" s="306">
        <v>1</v>
      </c>
      <c r="H24" s="306">
        <v>240</v>
      </c>
      <c r="I24" s="307">
        <v>2</v>
      </c>
      <c r="J24" s="302"/>
      <c r="K24" s="302"/>
      <c r="L24" s="303"/>
      <c r="M24" s="264"/>
      <c r="N24" s="302"/>
      <c r="O24" s="302"/>
      <c r="P24" s="302"/>
      <c r="Q24" s="302"/>
    </row>
    <row r="25" spans="1:17" ht="13.5" customHeight="1">
      <c r="A25" s="300" t="s">
        <v>695</v>
      </c>
      <c r="B25" s="304">
        <v>1800</v>
      </c>
      <c r="C25" s="305">
        <v>10700</v>
      </c>
      <c r="D25" s="305">
        <v>1800</v>
      </c>
      <c r="E25" s="305">
        <v>597</v>
      </c>
      <c r="F25" s="305">
        <v>10700</v>
      </c>
      <c r="G25" s="306">
        <v>0</v>
      </c>
      <c r="H25" s="306">
        <v>0</v>
      </c>
      <c r="I25" s="307">
        <v>0</v>
      </c>
      <c r="J25" s="302"/>
      <c r="K25" s="302"/>
      <c r="L25" s="303"/>
      <c r="M25" s="264"/>
      <c r="N25" s="302"/>
      <c r="O25" s="302"/>
      <c r="P25" s="302"/>
      <c r="Q25" s="302"/>
    </row>
    <row r="26" spans="1:17" ht="13.5" customHeight="1">
      <c r="A26" s="300" t="s">
        <v>697</v>
      </c>
      <c r="B26" s="304">
        <v>1260</v>
      </c>
      <c r="C26" s="305">
        <v>7410</v>
      </c>
      <c r="D26" s="305">
        <v>1260</v>
      </c>
      <c r="E26" s="305">
        <v>588</v>
      </c>
      <c r="F26" s="305">
        <v>7410</v>
      </c>
      <c r="G26" s="306">
        <v>0</v>
      </c>
      <c r="H26" s="306">
        <v>0</v>
      </c>
      <c r="I26" s="307">
        <v>0</v>
      </c>
      <c r="J26" s="302"/>
      <c r="K26" s="302"/>
      <c r="L26" s="303"/>
      <c r="M26" s="264"/>
      <c r="N26" s="302"/>
      <c r="O26" s="302"/>
      <c r="P26" s="302"/>
      <c r="Q26" s="302"/>
    </row>
    <row r="27" spans="1:17" ht="13.5" customHeight="1">
      <c r="A27" s="300" t="s">
        <v>699</v>
      </c>
      <c r="B27" s="304">
        <v>2610</v>
      </c>
      <c r="C27" s="305">
        <v>16200</v>
      </c>
      <c r="D27" s="305">
        <v>2610</v>
      </c>
      <c r="E27" s="305">
        <v>619</v>
      </c>
      <c r="F27" s="305">
        <v>16200</v>
      </c>
      <c r="G27" s="309">
        <v>0</v>
      </c>
      <c r="H27" s="306">
        <v>210</v>
      </c>
      <c r="I27" s="308">
        <v>0</v>
      </c>
      <c r="J27" s="302"/>
      <c r="K27" s="302"/>
      <c r="L27" s="303"/>
      <c r="M27" s="264"/>
      <c r="N27" s="302"/>
      <c r="O27" s="302"/>
      <c r="P27" s="302"/>
      <c r="Q27" s="302"/>
    </row>
    <row r="28" spans="1:17" ht="13.5" customHeight="1">
      <c r="A28" s="300"/>
      <c r="B28" s="304"/>
      <c r="C28" s="305"/>
      <c r="D28" s="305"/>
      <c r="E28" s="305"/>
      <c r="F28" s="305"/>
      <c r="G28" s="306"/>
      <c r="H28" s="306"/>
      <c r="I28" s="307"/>
      <c r="J28" s="302"/>
      <c r="K28" s="302"/>
      <c r="L28" s="303"/>
      <c r="M28" s="264"/>
      <c r="N28" s="302"/>
      <c r="O28" s="302"/>
      <c r="P28" s="302"/>
      <c r="Q28" s="302"/>
    </row>
    <row r="29" spans="1:17" ht="13.5" customHeight="1">
      <c r="A29" s="300" t="s">
        <v>702</v>
      </c>
      <c r="B29" s="304">
        <v>2590</v>
      </c>
      <c r="C29" s="305">
        <v>15700</v>
      </c>
      <c r="D29" s="305">
        <v>2590</v>
      </c>
      <c r="E29" s="305">
        <v>605</v>
      </c>
      <c r="F29" s="305">
        <v>15700</v>
      </c>
      <c r="G29" s="306">
        <v>0</v>
      </c>
      <c r="H29" s="306">
        <v>0</v>
      </c>
      <c r="I29" s="307">
        <v>0</v>
      </c>
      <c r="J29" s="302"/>
      <c r="K29" s="302"/>
      <c r="L29" s="303"/>
      <c r="M29" s="264"/>
      <c r="N29" s="302"/>
      <c r="O29" s="302"/>
      <c r="P29" s="302"/>
      <c r="Q29" s="302"/>
    </row>
    <row r="30" spans="1:17" ht="13.5" customHeight="1">
      <c r="A30" s="300" t="s">
        <v>704</v>
      </c>
      <c r="B30" s="304">
        <v>1740</v>
      </c>
      <c r="C30" s="305">
        <v>10800</v>
      </c>
      <c r="D30" s="305">
        <v>1740</v>
      </c>
      <c r="E30" s="305">
        <v>619</v>
      </c>
      <c r="F30" s="305">
        <v>10800</v>
      </c>
      <c r="G30" s="306">
        <v>0</v>
      </c>
      <c r="H30" s="306">
        <v>0</v>
      </c>
      <c r="I30" s="307">
        <v>0</v>
      </c>
      <c r="J30" s="302"/>
      <c r="K30" s="302"/>
      <c r="L30" s="303"/>
      <c r="M30" s="264"/>
      <c r="N30" s="302"/>
      <c r="O30" s="302"/>
      <c r="P30" s="302"/>
      <c r="Q30" s="302"/>
    </row>
    <row r="31" spans="1:17" ht="13.5" customHeight="1">
      <c r="A31" s="300" t="s">
        <v>706</v>
      </c>
      <c r="B31" s="304">
        <v>1550</v>
      </c>
      <c r="C31" s="305">
        <v>9460</v>
      </c>
      <c r="D31" s="305">
        <v>1550</v>
      </c>
      <c r="E31" s="305">
        <v>610</v>
      </c>
      <c r="F31" s="305">
        <v>9460</v>
      </c>
      <c r="G31" s="306">
        <v>0</v>
      </c>
      <c r="H31" s="306">
        <v>0</v>
      </c>
      <c r="I31" s="307">
        <v>0</v>
      </c>
      <c r="J31" s="302"/>
      <c r="K31" s="302"/>
      <c r="L31" s="303"/>
      <c r="M31" s="264"/>
      <c r="N31" s="302"/>
      <c r="O31" s="302"/>
      <c r="P31" s="302"/>
      <c r="Q31" s="302"/>
    </row>
    <row r="32" spans="1:17" ht="13.5" customHeight="1">
      <c r="A32" s="300" t="s">
        <v>708</v>
      </c>
      <c r="B32" s="304">
        <v>3470</v>
      </c>
      <c r="C32" s="305">
        <v>21500</v>
      </c>
      <c r="D32" s="305">
        <v>3470</v>
      </c>
      <c r="E32" s="305">
        <v>620</v>
      </c>
      <c r="F32" s="305">
        <v>21500</v>
      </c>
      <c r="G32" s="306">
        <v>2</v>
      </c>
      <c r="H32" s="306">
        <v>210</v>
      </c>
      <c r="I32" s="307">
        <v>4</v>
      </c>
      <c r="J32" s="302"/>
      <c r="K32" s="302"/>
      <c r="L32" s="303"/>
      <c r="M32" s="264"/>
      <c r="N32" s="302"/>
      <c r="O32" s="302"/>
      <c r="P32" s="302"/>
      <c r="Q32" s="302"/>
    </row>
    <row r="33" spans="1:17" ht="13.5" customHeight="1">
      <c r="A33" s="300" t="s">
        <v>709</v>
      </c>
      <c r="B33" s="304">
        <v>1920</v>
      </c>
      <c r="C33" s="305">
        <v>11900</v>
      </c>
      <c r="D33" s="305">
        <v>1920</v>
      </c>
      <c r="E33" s="305">
        <v>618</v>
      </c>
      <c r="F33" s="305">
        <v>11900</v>
      </c>
      <c r="G33" s="310">
        <v>0</v>
      </c>
      <c r="H33" s="306">
        <v>158</v>
      </c>
      <c r="I33" s="311">
        <v>0</v>
      </c>
      <c r="J33" s="302"/>
      <c r="K33" s="302"/>
      <c r="L33" s="303"/>
      <c r="M33" s="264"/>
      <c r="N33" s="302"/>
      <c r="O33" s="302"/>
      <c r="P33" s="302"/>
      <c r="Q33" s="302"/>
    </row>
    <row r="34" spans="1:17" ht="13.5" customHeight="1">
      <c r="A34" s="300"/>
      <c r="B34" s="304"/>
      <c r="C34" s="305"/>
      <c r="D34" s="305"/>
      <c r="E34" s="305"/>
      <c r="F34" s="305"/>
      <c r="G34" s="306"/>
      <c r="H34" s="306"/>
      <c r="I34" s="307"/>
      <c r="J34" s="302"/>
      <c r="K34" s="302"/>
      <c r="L34" s="303"/>
      <c r="M34" s="264"/>
      <c r="N34" s="302"/>
      <c r="O34" s="302"/>
      <c r="P34" s="302"/>
      <c r="Q34" s="302"/>
    </row>
    <row r="35" spans="1:17" ht="13.5" customHeight="1">
      <c r="A35" s="300" t="s">
        <v>711</v>
      </c>
      <c r="B35" s="304">
        <v>565</v>
      </c>
      <c r="C35" s="305">
        <v>3210</v>
      </c>
      <c r="D35" s="305">
        <v>565</v>
      </c>
      <c r="E35" s="305">
        <v>569</v>
      </c>
      <c r="F35" s="305">
        <v>3210</v>
      </c>
      <c r="G35" s="306">
        <v>0</v>
      </c>
      <c r="H35" s="306">
        <v>0</v>
      </c>
      <c r="I35" s="307">
        <v>0</v>
      </c>
      <c r="J35" s="302"/>
      <c r="K35" s="302"/>
      <c r="L35" s="303"/>
      <c r="M35" s="264"/>
      <c r="N35" s="302"/>
      <c r="O35" s="302"/>
      <c r="P35" s="302"/>
      <c r="Q35" s="302"/>
    </row>
    <row r="36" spans="1:17" ht="13.5" customHeight="1">
      <c r="A36" s="300" t="s">
        <v>713</v>
      </c>
      <c r="B36" s="304">
        <v>622</v>
      </c>
      <c r="C36" s="305">
        <v>3820</v>
      </c>
      <c r="D36" s="305">
        <v>622</v>
      </c>
      <c r="E36" s="305">
        <v>614</v>
      </c>
      <c r="F36" s="305">
        <v>3820</v>
      </c>
      <c r="G36" s="306">
        <v>0</v>
      </c>
      <c r="H36" s="306">
        <v>0</v>
      </c>
      <c r="I36" s="307">
        <v>0</v>
      </c>
      <c r="J36" s="302"/>
      <c r="K36" s="302"/>
      <c r="L36" s="303"/>
      <c r="M36" s="264"/>
      <c r="N36" s="302"/>
      <c r="O36" s="302"/>
      <c r="P36" s="302"/>
      <c r="Q36" s="302"/>
    </row>
    <row r="37" spans="1:17" ht="13.5" customHeight="1">
      <c r="A37" s="300" t="s">
        <v>716</v>
      </c>
      <c r="B37" s="304">
        <v>1380</v>
      </c>
      <c r="C37" s="305">
        <v>8510</v>
      </c>
      <c r="D37" s="305">
        <v>1380</v>
      </c>
      <c r="E37" s="305">
        <v>617</v>
      </c>
      <c r="F37" s="305">
        <v>8510</v>
      </c>
      <c r="G37" s="306">
        <v>0</v>
      </c>
      <c r="H37" s="306">
        <v>0</v>
      </c>
      <c r="I37" s="307">
        <v>0</v>
      </c>
      <c r="J37" s="302"/>
      <c r="K37" s="302"/>
      <c r="L37" s="303"/>
      <c r="M37" s="264"/>
      <c r="N37" s="302"/>
      <c r="O37" s="302"/>
      <c r="P37" s="302"/>
      <c r="Q37" s="302"/>
    </row>
    <row r="38" spans="1:17" ht="13.5" customHeight="1">
      <c r="A38" s="300" t="s">
        <v>718</v>
      </c>
      <c r="B38" s="304">
        <v>425</v>
      </c>
      <c r="C38" s="305">
        <v>2210</v>
      </c>
      <c r="D38" s="305">
        <v>425</v>
      </c>
      <c r="E38" s="305">
        <v>521</v>
      </c>
      <c r="F38" s="305">
        <v>2210</v>
      </c>
      <c r="G38" s="306">
        <v>0</v>
      </c>
      <c r="H38" s="306">
        <v>0</v>
      </c>
      <c r="I38" s="307">
        <v>0</v>
      </c>
      <c r="J38" s="302"/>
      <c r="K38" s="302"/>
      <c r="L38" s="303"/>
      <c r="M38" s="264"/>
      <c r="N38" s="302"/>
      <c r="O38" s="302"/>
      <c r="P38" s="302"/>
      <c r="Q38" s="302"/>
    </row>
    <row r="39" spans="1:17" ht="13.5" customHeight="1">
      <c r="A39" s="300" t="s">
        <v>719</v>
      </c>
      <c r="B39" s="304">
        <v>616</v>
      </c>
      <c r="C39" s="305">
        <v>3480</v>
      </c>
      <c r="D39" s="305">
        <v>616</v>
      </c>
      <c r="E39" s="305">
        <v>565</v>
      </c>
      <c r="F39" s="305">
        <v>3480</v>
      </c>
      <c r="G39" s="306">
        <v>0</v>
      </c>
      <c r="H39" s="306">
        <v>0</v>
      </c>
      <c r="I39" s="307">
        <v>0</v>
      </c>
      <c r="J39" s="302"/>
      <c r="K39" s="302"/>
      <c r="L39" s="303"/>
      <c r="M39" s="264"/>
      <c r="N39" s="302"/>
      <c r="O39" s="302"/>
      <c r="P39" s="302"/>
      <c r="Q39" s="302"/>
    </row>
    <row r="40" spans="1:17" ht="13.5" customHeight="1">
      <c r="A40" s="300" t="s">
        <v>670</v>
      </c>
      <c r="B40" s="304">
        <v>538</v>
      </c>
      <c r="C40" s="305">
        <v>2990</v>
      </c>
      <c r="D40" s="305">
        <v>538</v>
      </c>
      <c r="E40" s="305">
        <v>555</v>
      </c>
      <c r="F40" s="305">
        <v>2990</v>
      </c>
      <c r="G40" s="306">
        <v>0</v>
      </c>
      <c r="H40" s="306">
        <v>0</v>
      </c>
      <c r="I40" s="307">
        <v>0</v>
      </c>
      <c r="J40" s="302"/>
      <c r="K40" s="302"/>
      <c r="L40" s="303"/>
      <c r="M40" s="264"/>
      <c r="N40" s="302"/>
      <c r="O40" s="302"/>
      <c r="P40" s="302"/>
      <c r="Q40" s="302"/>
    </row>
    <row r="41" spans="1:17" ht="13.5" customHeight="1">
      <c r="A41" s="300" t="s">
        <v>671</v>
      </c>
      <c r="B41" s="304">
        <v>1220</v>
      </c>
      <c r="C41" s="305">
        <v>7310</v>
      </c>
      <c r="D41" s="305">
        <v>1220</v>
      </c>
      <c r="E41" s="305">
        <v>599</v>
      </c>
      <c r="F41" s="305">
        <v>7310</v>
      </c>
      <c r="G41" s="309">
        <v>1</v>
      </c>
      <c r="H41" s="306">
        <v>209</v>
      </c>
      <c r="I41" s="308">
        <v>2</v>
      </c>
      <c r="J41" s="302"/>
      <c r="K41" s="302"/>
      <c r="L41" s="303"/>
      <c r="M41" s="264"/>
      <c r="N41" s="302"/>
      <c r="O41" s="302"/>
      <c r="P41" s="302"/>
      <c r="Q41" s="302"/>
    </row>
    <row r="42" spans="1:17" ht="13.5" customHeight="1">
      <c r="A42" s="300"/>
      <c r="B42" s="304"/>
      <c r="C42" s="305"/>
      <c r="D42" s="305"/>
      <c r="E42" s="305"/>
      <c r="F42" s="305"/>
      <c r="G42" s="306"/>
      <c r="H42" s="306"/>
      <c r="I42" s="307"/>
      <c r="J42" s="302"/>
      <c r="K42" s="302"/>
      <c r="L42" s="303"/>
      <c r="M42" s="264"/>
      <c r="N42" s="302"/>
      <c r="O42" s="302"/>
      <c r="P42" s="302"/>
      <c r="Q42" s="302"/>
    </row>
    <row r="43" spans="1:17" ht="13.5" customHeight="1">
      <c r="A43" s="300" t="s">
        <v>673</v>
      </c>
      <c r="B43" s="304">
        <v>1300</v>
      </c>
      <c r="C43" s="305">
        <v>7720</v>
      </c>
      <c r="D43" s="305">
        <v>1300</v>
      </c>
      <c r="E43" s="305">
        <v>594</v>
      </c>
      <c r="F43" s="305">
        <v>7720</v>
      </c>
      <c r="G43" s="306">
        <v>0</v>
      </c>
      <c r="H43" s="306">
        <v>0</v>
      </c>
      <c r="I43" s="307">
        <v>0</v>
      </c>
      <c r="J43" s="302"/>
      <c r="K43" s="302"/>
      <c r="L43" s="303"/>
      <c r="M43" s="264"/>
      <c r="N43" s="302"/>
      <c r="O43" s="302"/>
      <c r="P43" s="302"/>
      <c r="Q43" s="302"/>
    </row>
    <row r="44" spans="1:17" ht="13.5" customHeight="1">
      <c r="A44" s="300" t="s">
        <v>675</v>
      </c>
      <c r="B44" s="304">
        <v>1730</v>
      </c>
      <c r="C44" s="305">
        <v>9880</v>
      </c>
      <c r="D44" s="305">
        <v>1730</v>
      </c>
      <c r="E44" s="305">
        <v>571</v>
      </c>
      <c r="F44" s="305">
        <v>9880</v>
      </c>
      <c r="G44" s="306">
        <v>0</v>
      </c>
      <c r="H44" s="306">
        <v>0</v>
      </c>
      <c r="I44" s="307">
        <v>0</v>
      </c>
      <c r="J44" s="302"/>
      <c r="K44" s="302"/>
      <c r="L44" s="303"/>
      <c r="M44" s="264"/>
      <c r="N44" s="302"/>
      <c r="O44" s="302"/>
      <c r="P44" s="302"/>
      <c r="Q44" s="302"/>
    </row>
    <row r="45" spans="1:17" ht="13.5" customHeight="1">
      <c r="A45" s="300" t="s">
        <v>676</v>
      </c>
      <c r="B45" s="304">
        <v>1290</v>
      </c>
      <c r="C45" s="305">
        <v>7820</v>
      </c>
      <c r="D45" s="305">
        <v>1290</v>
      </c>
      <c r="E45" s="305">
        <v>606</v>
      </c>
      <c r="F45" s="305">
        <v>7820</v>
      </c>
      <c r="G45" s="309">
        <v>0</v>
      </c>
      <c r="H45" s="306">
        <v>220</v>
      </c>
      <c r="I45" s="308">
        <v>0</v>
      </c>
      <c r="J45" s="302"/>
      <c r="K45" s="302"/>
      <c r="L45" s="303"/>
      <c r="M45" s="264"/>
      <c r="N45" s="302"/>
      <c r="O45" s="302"/>
      <c r="P45" s="302"/>
      <c r="Q45" s="302"/>
    </row>
    <row r="46" spans="1:17" ht="13.5" customHeight="1">
      <c r="A46" s="300" t="s">
        <v>677</v>
      </c>
      <c r="B46" s="304">
        <v>1580</v>
      </c>
      <c r="C46" s="305">
        <v>9400</v>
      </c>
      <c r="D46" s="305">
        <v>1580</v>
      </c>
      <c r="E46" s="305">
        <v>595</v>
      </c>
      <c r="F46" s="305">
        <v>9400</v>
      </c>
      <c r="G46" s="306">
        <v>0</v>
      </c>
      <c r="H46" s="306">
        <v>0</v>
      </c>
      <c r="I46" s="307">
        <v>0</v>
      </c>
      <c r="J46" s="302"/>
      <c r="K46" s="302"/>
      <c r="L46" s="303"/>
      <c r="M46" s="264"/>
      <c r="N46" s="302"/>
      <c r="O46" s="302"/>
      <c r="P46" s="302"/>
      <c r="Q46" s="302"/>
    </row>
    <row r="47" spans="1:17" ht="13.5" customHeight="1">
      <c r="A47" s="300" t="s">
        <v>679</v>
      </c>
      <c r="B47" s="304">
        <v>741</v>
      </c>
      <c r="C47" s="305">
        <v>4380</v>
      </c>
      <c r="D47" s="305">
        <v>741</v>
      </c>
      <c r="E47" s="305">
        <v>591</v>
      </c>
      <c r="F47" s="305">
        <v>4380</v>
      </c>
      <c r="G47" s="306">
        <v>0</v>
      </c>
      <c r="H47" s="306">
        <v>0</v>
      </c>
      <c r="I47" s="307">
        <v>0</v>
      </c>
      <c r="J47" s="302"/>
      <c r="K47" s="302"/>
      <c r="L47" s="303"/>
      <c r="M47" s="264"/>
      <c r="N47" s="302"/>
      <c r="O47" s="302"/>
      <c r="P47" s="302"/>
      <c r="Q47" s="302"/>
    </row>
    <row r="48" spans="1:17" ht="13.5" customHeight="1">
      <c r="A48" s="300" t="s">
        <v>681</v>
      </c>
      <c r="B48" s="304">
        <v>1520</v>
      </c>
      <c r="C48" s="305">
        <v>9010</v>
      </c>
      <c r="D48" s="305">
        <v>1520</v>
      </c>
      <c r="E48" s="305">
        <v>593</v>
      </c>
      <c r="F48" s="305">
        <v>9010</v>
      </c>
      <c r="G48" s="306">
        <v>0</v>
      </c>
      <c r="H48" s="306">
        <v>0</v>
      </c>
      <c r="I48" s="307">
        <v>0</v>
      </c>
      <c r="J48" s="302"/>
      <c r="K48" s="302"/>
      <c r="L48" s="303"/>
      <c r="M48" s="264"/>
      <c r="N48" s="302"/>
      <c r="O48" s="302"/>
      <c r="P48" s="302"/>
      <c r="Q48" s="302"/>
    </row>
    <row r="49" spans="1:17" ht="13.5" customHeight="1">
      <c r="A49" s="300" t="s">
        <v>683</v>
      </c>
      <c r="B49" s="304">
        <v>1150</v>
      </c>
      <c r="C49" s="305">
        <v>6590</v>
      </c>
      <c r="D49" s="305">
        <v>1150</v>
      </c>
      <c r="E49" s="305">
        <v>573</v>
      </c>
      <c r="F49" s="305">
        <v>6590</v>
      </c>
      <c r="G49" s="306">
        <v>0</v>
      </c>
      <c r="H49" s="306">
        <v>0</v>
      </c>
      <c r="I49" s="307">
        <v>0</v>
      </c>
      <c r="J49" s="302"/>
      <c r="K49" s="302"/>
      <c r="L49" s="303"/>
      <c r="M49" s="264"/>
      <c r="N49" s="302"/>
      <c r="O49" s="302"/>
      <c r="P49" s="302"/>
      <c r="Q49" s="302"/>
    </row>
    <row r="50" spans="1:17" ht="13.5" customHeight="1">
      <c r="A50" s="300"/>
      <c r="B50" s="304"/>
      <c r="C50" s="312"/>
      <c r="D50" s="305"/>
      <c r="E50" s="305"/>
      <c r="F50" s="305"/>
      <c r="G50" s="306"/>
      <c r="H50" s="306"/>
      <c r="I50" s="308"/>
      <c r="J50" s="302"/>
      <c r="K50" s="302"/>
      <c r="L50" s="303"/>
      <c r="M50" s="264"/>
      <c r="N50" s="302"/>
      <c r="O50" s="302"/>
      <c r="P50" s="302"/>
      <c r="Q50" s="302"/>
    </row>
    <row r="51" spans="1:17" ht="13.5" customHeight="1">
      <c r="A51" s="300" t="s">
        <v>685</v>
      </c>
      <c r="B51" s="304">
        <v>2700</v>
      </c>
      <c r="C51" s="305">
        <v>16600</v>
      </c>
      <c r="D51" s="305">
        <v>2700</v>
      </c>
      <c r="E51" s="305">
        <v>615</v>
      </c>
      <c r="F51" s="305">
        <v>16600</v>
      </c>
      <c r="G51" s="309">
        <v>0</v>
      </c>
      <c r="H51" s="306">
        <v>149</v>
      </c>
      <c r="I51" s="311">
        <v>0</v>
      </c>
      <c r="J51" s="302"/>
      <c r="K51" s="302"/>
      <c r="L51" s="303"/>
      <c r="M51" s="264"/>
      <c r="N51" s="302"/>
      <c r="O51" s="302"/>
      <c r="P51" s="302"/>
      <c r="Q51" s="302"/>
    </row>
    <row r="52" spans="1:17" ht="13.5" customHeight="1">
      <c r="A52" s="300" t="s">
        <v>687</v>
      </c>
      <c r="B52" s="304">
        <v>3860</v>
      </c>
      <c r="C52" s="305">
        <v>24200</v>
      </c>
      <c r="D52" s="305">
        <v>3860</v>
      </c>
      <c r="E52" s="305">
        <v>628</v>
      </c>
      <c r="F52" s="305">
        <v>24200</v>
      </c>
      <c r="G52" s="306">
        <v>0</v>
      </c>
      <c r="H52" s="306">
        <v>0</v>
      </c>
      <c r="I52" s="307">
        <v>0</v>
      </c>
      <c r="J52" s="302"/>
      <c r="K52" s="302"/>
      <c r="L52" s="303"/>
      <c r="M52" s="264"/>
      <c r="N52" s="302"/>
      <c r="O52" s="302"/>
      <c r="P52" s="302"/>
      <c r="Q52" s="302"/>
    </row>
    <row r="53" spans="1:17" ht="13.5" customHeight="1">
      <c r="A53" s="300" t="s">
        <v>690</v>
      </c>
      <c r="B53" s="304">
        <v>876</v>
      </c>
      <c r="C53" s="305">
        <v>4270</v>
      </c>
      <c r="D53" s="305">
        <v>876</v>
      </c>
      <c r="E53" s="305">
        <v>488</v>
      </c>
      <c r="F53" s="305">
        <v>4270</v>
      </c>
      <c r="G53" s="306">
        <v>0</v>
      </c>
      <c r="H53" s="306">
        <v>0</v>
      </c>
      <c r="I53" s="307">
        <v>0</v>
      </c>
      <c r="J53" s="302"/>
      <c r="K53" s="302"/>
      <c r="L53" s="303"/>
      <c r="M53" s="264"/>
      <c r="N53" s="302"/>
      <c r="O53" s="302"/>
      <c r="P53" s="302"/>
      <c r="Q53" s="302"/>
    </row>
    <row r="54" spans="1:17" ht="13.5" customHeight="1">
      <c r="A54" s="300" t="s">
        <v>692</v>
      </c>
      <c r="B54" s="304">
        <v>1230</v>
      </c>
      <c r="C54" s="305">
        <v>6890</v>
      </c>
      <c r="D54" s="305">
        <v>1230</v>
      </c>
      <c r="E54" s="305">
        <v>560</v>
      </c>
      <c r="F54" s="305">
        <v>6890</v>
      </c>
      <c r="G54" s="306">
        <v>0</v>
      </c>
      <c r="H54" s="306">
        <v>0</v>
      </c>
      <c r="I54" s="307">
        <v>0</v>
      </c>
      <c r="J54" s="302"/>
      <c r="K54" s="302"/>
      <c r="L54" s="303"/>
      <c r="M54" s="264"/>
      <c r="N54" s="302"/>
      <c r="O54" s="302"/>
      <c r="P54" s="302"/>
      <c r="Q54" s="302"/>
    </row>
    <row r="55" spans="1:17" ht="13.5" customHeight="1">
      <c r="A55" s="300" t="s">
        <v>693</v>
      </c>
      <c r="B55" s="304">
        <v>1850</v>
      </c>
      <c r="C55" s="305">
        <v>10700</v>
      </c>
      <c r="D55" s="305">
        <v>1850</v>
      </c>
      <c r="E55" s="305">
        <v>579</v>
      </c>
      <c r="F55" s="305">
        <v>10700</v>
      </c>
      <c r="G55" s="306">
        <v>0</v>
      </c>
      <c r="H55" s="306">
        <v>0</v>
      </c>
      <c r="I55" s="307">
        <v>0</v>
      </c>
      <c r="J55" s="302"/>
      <c r="K55" s="302"/>
      <c r="L55" s="303"/>
      <c r="M55" s="264"/>
      <c r="N55" s="302"/>
      <c r="O55" s="302"/>
      <c r="P55" s="302"/>
      <c r="Q55" s="302"/>
    </row>
    <row r="56" spans="1:17" ht="13.5" customHeight="1">
      <c r="A56" s="300"/>
      <c r="B56" s="304"/>
      <c r="C56" s="305"/>
      <c r="D56" s="305"/>
      <c r="E56" s="305"/>
      <c r="F56" s="305"/>
      <c r="G56" s="306"/>
      <c r="H56" s="306"/>
      <c r="I56" s="307"/>
      <c r="J56" s="302"/>
      <c r="K56" s="302"/>
      <c r="L56" s="303"/>
      <c r="M56" s="264"/>
      <c r="N56" s="302"/>
      <c r="O56" s="302"/>
      <c r="P56" s="302"/>
      <c r="Q56" s="302"/>
    </row>
    <row r="57" spans="1:17" ht="13.5" customHeight="1">
      <c r="A57" s="300" t="s">
        <v>696</v>
      </c>
      <c r="B57" s="304">
        <v>1400</v>
      </c>
      <c r="C57" s="305">
        <v>8250</v>
      </c>
      <c r="D57" s="305">
        <v>1400</v>
      </c>
      <c r="E57" s="305">
        <v>589</v>
      </c>
      <c r="F57" s="305">
        <v>8250</v>
      </c>
      <c r="G57" s="306">
        <v>0</v>
      </c>
      <c r="H57" s="306">
        <v>0</v>
      </c>
      <c r="I57" s="307">
        <v>0</v>
      </c>
      <c r="J57" s="302"/>
      <c r="K57" s="302"/>
      <c r="L57" s="303"/>
      <c r="M57" s="264"/>
      <c r="N57" s="302"/>
      <c r="O57" s="302"/>
      <c r="P57" s="302"/>
      <c r="Q57" s="302"/>
    </row>
    <row r="58" spans="1:17" ht="13.5" customHeight="1">
      <c r="A58" s="300" t="s">
        <v>698</v>
      </c>
      <c r="B58" s="304">
        <v>3180</v>
      </c>
      <c r="C58" s="305">
        <v>19800</v>
      </c>
      <c r="D58" s="305">
        <v>3180</v>
      </c>
      <c r="E58" s="305">
        <v>622</v>
      </c>
      <c r="F58" s="306">
        <v>19800</v>
      </c>
      <c r="G58" s="306">
        <v>0</v>
      </c>
      <c r="H58" s="306">
        <v>0</v>
      </c>
      <c r="I58" s="307">
        <v>0</v>
      </c>
      <c r="J58" s="302"/>
      <c r="K58" s="302"/>
      <c r="L58" s="303"/>
      <c r="M58" s="264"/>
      <c r="N58" s="302"/>
      <c r="O58" s="302"/>
      <c r="P58" s="302"/>
      <c r="Q58" s="302"/>
    </row>
    <row r="59" spans="1:17" ht="13.5" customHeight="1">
      <c r="A59" s="300" t="s">
        <v>700</v>
      </c>
      <c r="B59" s="304">
        <v>3100</v>
      </c>
      <c r="C59" s="305">
        <v>18900</v>
      </c>
      <c r="D59" s="305">
        <v>3100</v>
      </c>
      <c r="E59" s="305">
        <v>609</v>
      </c>
      <c r="F59" s="305">
        <v>18900</v>
      </c>
      <c r="G59" s="306">
        <v>0</v>
      </c>
      <c r="H59" s="306">
        <v>0</v>
      </c>
      <c r="I59" s="307">
        <v>0</v>
      </c>
      <c r="J59" s="302"/>
      <c r="K59" s="302"/>
      <c r="L59" s="303"/>
      <c r="M59" s="264"/>
      <c r="N59" s="302"/>
      <c r="O59" s="302"/>
      <c r="P59" s="302"/>
      <c r="Q59" s="302"/>
    </row>
    <row r="60" spans="1:17" ht="13.5" customHeight="1">
      <c r="A60" s="300" t="s">
        <v>701</v>
      </c>
      <c r="B60" s="304">
        <v>2450</v>
      </c>
      <c r="C60" s="305">
        <v>13300</v>
      </c>
      <c r="D60" s="305">
        <v>2450</v>
      </c>
      <c r="E60" s="305">
        <v>542</v>
      </c>
      <c r="F60" s="305">
        <v>13300</v>
      </c>
      <c r="G60" s="306">
        <v>0</v>
      </c>
      <c r="H60" s="306">
        <v>0</v>
      </c>
      <c r="I60" s="307">
        <v>0</v>
      </c>
      <c r="J60" s="302"/>
      <c r="K60" s="302"/>
      <c r="L60" s="303"/>
      <c r="M60" s="264"/>
      <c r="N60" s="302"/>
      <c r="O60" s="302"/>
      <c r="P60" s="302"/>
      <c r="Q60" s="302"/>
    </row>
    <row r="61" spans="1:17" ht="13.5" customHeight="1">
      <c r="A61" s="300" t="s">
        <v>703</v>
      </c>
      <c r="B61" s="304">
        <v>1630</v>
      </c>
      <c r="C61" s="305">
        <v>9270</v>
      </c>
      <c r="D61" s="305">
        <v>1630</v>
      </c>
      <c r="E61" s="305">
        <v>569</v>
      </c>
      <c r="F61" s="305">
        <v>9270</v>
      </c>
      <c r="G61" s="306">
        <v>0</v>
      </c>
      <c r="H61" s="306">
        <v>0</v>
      </c>
      <c r="I61" s="307">
        <v>0</v>
      </c>
      <c r="J61" s="302"/>
      <c r="K61" s="302"/>
      <c r="L61" s="303"/>
      <c r="M61" s="264"/>
      <c r="N61" s="302"/>
      <c r="O61" s="302"/>
      <c r="P61" s="302"/>
      <c r="Q61" s="302"/>
    </row>
    <row r="62" spans="1:17" ht="13.5" customHeight="1">
      <c r="A62" s="300" t="s">
        <v>705</v>
      </c>
      <c r="B62" s="304">
        <v>2000</v>
      </c>
      <c r="C62" s="305">
        <v>12000</v>
      </c>
      <c r="D62" s="305">
        <v>2000</v>
      </c>
      <c r="E62" s="305">
        <v>598</v>
      </c>
      <c r="F62" s="305">
        <v>12000</v>
      </c>
      <c r="G62" s="306">
        <v>0</v>
      </c>
      <c r="H62" s="306">
        <v>0</v>
      </c>
      <c r="I62" s="307">
        <v>0</v>
      </c>
      <c r="J62" s="302"/>
      <c r="K62" s="302"/>
      <c r="L62" s="303"/>
      <c r="M62" s="264"/>
      <c r="N62" s="302"/>
      <c r="O62" s="302"/>
      <c r="P62" s="302"/>
      <c r="Q62" s="302"/>
    </row>
    <row r="63" spans="1:17" ht="13.5" customHeight="1">
      <c r="A63" s="300" t="s">
        <v>707</v>
      </c>
      <c r="B63" s="304">
        <v>830</v>
      </c>
      <c r="C63" s="305">
        <v>4460</v>
      </c>
      <c r="D63" s="305">
        <v>830</v>
      </c>
      <c r="E63" s="305">
        <v>537</v>
      </c>
      <c r="F63" s="305">
        <v>4460</v>
      </c>
      <c r="G63" s="306">
        <v>0</v>
      </c>
      <c r="H63" s="306">
        <v>0</v>
      </c>
      <c r="I63" s="307">
        <v>0</v>
      </c>
      <c r="J63" s="302"/>
      <c r="K63" s="302"/>
      <c r="L63" s="303"/>
      <c r="M63" s="264"/>
      <c r="N63" s="302"/>
      <c r="O63" s="302"/>
      <c r="P63" s="302"/>
      <c r="Q63" s="302"/>
    </row>
    <row r="64" spans="1:17" ht="13.5" customHeight="1">
      <c r="A64" s="300" t="s">
        <v>710</v>
      </c>
      <c r="B64" s="304">
        <v>625</v>
      </c>
      <c r="C64" s="305">
        <v>2770</v>
      </c>
      <c r="D64" s="305">
        <v>625</v>
      </c>
      <c r="E64" s="305">
        <v>443</v>
      </c>
      <c r="F64" s="305">
        <v>2770</v>
      </c>
      <c r="G64" s="306">
        <v>0</v>
      </c>
      <c r="H64" s="306">
        <v>0</v>
      </c>
      <c r="I64" s="307">
        <v>0</v>
      </c>
      <c r="J64" s="302"/>
      <c r="K64" s="302"/>
      <c r="L64" s="303"/>
      <c r="M64" s="264"/>
      <c r="N64" s="302"/>
      <c r="O64" s="302"/>
      <c r="P64" s="302"/>
      <c r="Q64" s="302"/>
    </row>
    <row r="65" spans="1:17" ht="13.5" customHeight="1">
      <c r="A65" s="300" t="s">
        <v>712</v>
      </c>
      <c r="B65" s="304">
        <v>2640</v>
      </c>
      <c r="C65" s="305">
        <v>16300</v>
      </c>
      <c r="D65" s="305">
        <v>2640</v>
      </c>
      <c r="E65" s="305">
        <v>617</v>
      </c>
      <c r="F65" s="305">
        <v>16300</v>
      </c>
      <c r="G65" s="306">
        <v>0</v>
      </c>
      <c r="H65" s="306">
        <v>0</v>
      </c>
      <c r="I65" s="307">
        <v>0</v>
      </c>
      <c r="J65" s="302"/>
      <c r="K65" s="302"/>
      <c r="L65" s="303"/>
      <c r="M65" s="264"/>
      <c r="N65" s="302"/>
      <c r="O65" s="302"/>
      <c r="P65" s="302"/>
      <c r="Q65" s="302"/>
    </row>
    <row r="66" spans="1:17" ht="13.5" customHeight="1">
      <c r="A66" s="300" t="s">
        <v>714</v>
      </c>
      <c r="B66" s="304">
        <v>1080</v>
      </c>
      <c r="C66" s="305">
        <v>6390</v>
      </c>
      <c r="D66" s="305">
        <v>1080</v>
      </c>
      <c r="E66" s="305">
        <v>592</v>
      </c>
      <c r="F66" s="305">
        <v>6390</v>
      </c>
      <c r="G66" s="306">
        <v>0</v>
      </c>
      <c r="H66" s="306">
        <v>0</v>
      </c>
      <c r="I66" s="307">
        <v>0</v>
      </c>
      <c r="J66" s="302"/>
      <c r="K66" s="302"/>
      <c r="L66" s="303"/>
      <c r="M66" s="264"/>
      <c r="N66" s="302"/>
      <c r="O66" s="302"/>
      <c r="P66" s="302"/>
      <c r="Q66" s="302"/>
    </row>
    <row r="67" spans="1:17" ht="13.5" customHeight="1">
      <c r="A67" s="300" t="s">
        <v>715</v>
      </c>
      <c r="B67" s="304">
        <v>850</v>
      </c>
      <c r="C67" s="305">
        <v>4830</v>
      </c>
      <c r="D67" s="305">
        <v>850</v>
      </c>
      <c r="E67" s="305">
        <v>568</v>
      </c>
      <c r="F67" s="305">
        <v>4830</v>
      </c>
      <c r="G67" s="306">
        <v>0</v>
      </c>
      <c r="H67" s="306">
        <v>0</v>
      </c>
      <c r="I67" s="307">
        <v>0</v>
      </c>
      <c r="J67" s="302"/>
      <c r="K67" s="302"/>
      <c r="L67" s="303"/>
      <c r="M67" s="264"/>
      <c r="N67" s="302"/>
      <c r="O67" s="302"/>
      <c r="P67" s="302"/>
      <c r="Q67" s="302"/>
    </row>
    <row r="68" spans="1:17" ht="13.5" customHeight="1">
      <c r="A68" s="273" t="s">
        <v>717</v>
      </c>
      <c r="B68" s="313">
        <v>1270</v>
      </c>
      <c r="C68" s="314">
        <v>7140</v>
      </c>
      <c r="D68" s="314">
        <v>1270</v>
      </c>
      <c r="E68" s="314">
        <v>562</v>
      </c>
      <c r="F68" s="314">
        <v>7140</v>
      </c>
      <c r="G68" s="315">
        <v>0</v>
      </c>
      <c r="H68" s="315">
        <v>0</v>
      </c>
      <c r="I68" s="316">
        <v>0</v>
      </c>
      <c r="J68" s="302"/>
      <c r="K68" s="302"/>
      <c r="L68" s="303"/>
      <c r="M68" s="264"/>
      <c r="N68" s="302"/>
      <c r="O68" s="302"/>
      <c r="P68" s="302"/>
      <c r="Q68" s="302"/>
    </row>
    <row r="69" spans="1:12" ht="13.5" customHeight="1">
      <c r="A69" s="260" t="s">
        <v>850</v>
      </c>
      <c r="B69" s="264"/>
      <c r="C69" s="264"/>
      <c r="D69" s="264"/>
      <c r="E69" s="264"/>
      <c r="F69" s="264"/>
      <c r="G69" s="265"/>
      <c r="H69" s="265"/>
      <c r="I69" s="265"/>
      <c r="J69" s="264"/>
      <c r="K69" s="264"/>
      <c r="L69" s="264"/>
    </row>
    <row r="70" spans="1:12" ht="13.5" customHeight="1">
      <c r="A70" s="260" t="s">
        <v>851</v>
      </c>
      <c r="B70" s="264"/>
      <c r="C70" s="264"/>
      <c r="D70" s="264"/>
      <c r="E70" s="264"/>
      <c r="F70" s="264"/>
      <c r="G70" s="265"/>
      <c r="H70" s="265"/>
      <c r="I70" s="265"/>
      <c r="J70" s="264"/>
      <c r="K70" s="264"/>
      <c r="L70" s="264"/>
    </row>
    <row r="71" spans="1:12" ht="13.5" customHeight="1">
      <c r="A71" s="264" t="s">
        <v>852</v>
      </c>
      <c r="B71" s="264"/>
      <c r="C71" s="264"/>
      <c r="D71" s="264"/>
      <c r="E71" s="264"/>
      <c r="F71" s="264"/>
      <c r="G71" s="265"/>
      <c r="H71" s="265"/>
      <c r="I71" s="265"/>
      <c r="J71" s="264"/>
      <c r="K71" s="264"/>
      <c r="L71" s="264"/>
    </row>
    <row r="72" spans="2:12" ht="13.5" customHeight="1">
      <c r="B72" s="264"/>
      <c r="C72" s="264"/>
      <c r="D72" s="264"/>
      <c r="E72" s="264"/>
      <c r="F72" s="264"/>
      <c r="G72" s="265"/>
      <c r="H72" s="265"/>
      <c r="I72" s="265"/>
      <c r="J72" s="264"/>
      <c r="K72" s="264"/>
      <c r="L72" s="264"/>
    </row>
    <row r="73" spans="2:12" ht="15" customHeight="1">
      <c r="B73" s="264"/>
      <c r="C73" s="264"/>
      <c r="D73" s="264"/>
      <c r="E73" s="264"/>
      <c r="F73" s="264"/>
      <c r="G73" s="265"/>
      <c r="H73" s="265"/>
      <c r="I73" s="265"/>
      <c r="J73" s="264"/>
      <c r="K73" s="264"/>
      <c r="L73" s="264"/>
    </row>
    <row r="74" spans="1:12" ht="15" customHeight="1">
      <c r="A74" s="264"/>
      <c r="B74" s="264"/>
      <c r="C74" s="264"/>
      <c r="D74" s="264"/>
      <c r="E74" s="264"/>
      <c r="F74" s="264"/>
      <c r="G74" s="265"/>
      <c r="H74" s="265"/>
      <c r="I74" s="265"/>
      <c r="L74" s="264"/>
    </row>
    <row r="75" spans="1:12" ht="15" customHeight="1">
      <c r="A75" s="264"/>
      <c r="B75" s="264"/>
      <c r="C75" s="264"/>
      <c r="D75" s="264"/>
      <c r="E75" s="264"/>
      <c r="F75" s="264"/>
      <c r="G75" s="265"/>
      <c r="H75" s="265"/>
      <c r="I75" s="265"/>
      <c r="L75" s="264"/>
    </row>
    <row r="76" spans="1:12" ht="15" customHeight="1">
      <c r="A76" s="264"/>
      <c r="B76" s="264"/>
      <c r="C76" s="264"/>
      <c r="D76" s="264"/>
      <c r="E76" s="264"/>
      <c r="F76" s="264"/>
      <c r="G76" s="265"/>
      <c r="H76" s="265"/>
      <c r="I76" s="265"/>
      <c r="L76" s="264"/>
    </row>
    <row r="77" spans="1:12" ht="15" customHeight="1">
      <c r="A77" s="264"/>
      <c r="B77" s="264"/>
      <c r="C77" s="264"/>
      <c r="D77" s="264"/>
      <c r="E77" s="264"/>
      <c r="F77" s="264"/>
      <c r="G77" s="265"/>
      <c r="H77" s="265"/>
      <c r="I77" s="265"/>
      <c r="L77" s="264"/>
    </row>
    <row r="78" spans="1:12" ht="15" customHeight="1">
      <c r="A78" s="264"/>
      <c r="B78" s="264"/>
      <c r="C78" s="264"/>
      <c r="D78" s="264"/>
      <c r="E78" s="264"/>
      <c r="F78" s="264"/>
      <c r="G78" s="265"/>
      <c r="H78" s="265"/>
      <c r="I78" s="265"/>
      <c r="L78" s="264"/>
    </row>
    <row r="79" spans="1:12" ht="15" customHeight="1">
      <c r="A79" s="264"/>
      <c r="B79" s="264"/>
      <c r="C79" s="264"/>
      <c r="D79" s="264"/>
      <c r="E79" s="264"/>
      <c r="F79" s="264"/>
      <c r="G79" s="265"/>
      <c r="H79" s="265"/>
      <c r="I79" s="265"/>
      <c r="L79" s="264"/>
    </row>
    <row r="80" spans="1:12" ht="15" customHeight="1">
      <c r="A80" s="264"/>
      <c r="B80" s="264"/>
      <c r="C80" s="264"/>
      <c r="D80" s="264"/>
      <c r="E80" s="264"/>
      <c r="F80" s="264"/>
      <c r="G80" s="265"/>
      <c r="H80" s="265"/>
      <c r="I80" s="265"/>
      <c r="L80" s="264"/>
    </row>
    <row r="81" spans="1:12" ht="15" customHeight="1">
      <c r="A81" s="264"/>
      <c r="B81" s="264"/>
      <c r="C81" s="264"/>
      <c r="D81" s="264"/>
      <c r="E81" s="264"/>
      <c r="F81" s="264"/>
      <c r="G81" s="265"/>
      <c r="H81" s="265"/>
      <c r="I81" s="265"/>
      <c r="L81" s="264"/>
    </row>
    <row r="82" spans="1:12" ht="15" customHeight="1">
      <c r="A82" s="264"/>
      <c r="B82" s="264"/>
      <c r="C82" s="264"/>
      <c r="D82" s="264"/>
      <c r="E82" s="264"/>
      <c r="F82" s="264"/>
      <c r="G82" s="265"/>
      <c r="H82" s="265"/>
      <c r="I82" s="265"/>
      <c r="L82" s="264"/>
    </row>
    <row r="83" spans="1:12" ht="15" customHeight="1">
      <c r="A83" s="264"/>
      <c r="B83" s="264"/>
      <c r="C83" s="264"/>
      <c r="D83" s="264"/>
      <c r="E83" s="264"/>
      <c r="F83" s="264"/>
      <c r="G83" s="265"/>
      <c r="H83" s="265"/>
      <c r="I83" s="265"/>
      <c r="L83" s="264"/>
    </row>
    <row r="84" spans="1:12" ht="15" customHeight="1">
      <c r="A84" s="264"/>
      <c r="B84" s="264"/>
      <c r="C84" s="264"/>
      <c r="D84" s="264"/>
      <c r="E84" s="264"/>
      <c r="F84" s="264"/>
      <c r="G84" s="265"/>
      <c r="H84" s="265"/>
      <c r="I84" s="265"/>
      <c r="L84" s="264"/>
    </row>
    <row r="85" spans="1:12" ht="15" customHeight="1">
      <c r="A85" s="264"/>
      <c r="B85" s="264"/>
      <c r="C85" s="264"/>
      <c r="D85" s="264"/>
      <c r="E85" s="264"/>
      <c r="F85" s="264"/>
      <c r="G85" s="265"/>
      <c r="H85" s="265"/>
      <c r="I85" s="265"/>
      <c r="L85" s="264"/>
    </row>
    <row r="86" spans="1:9" ht="15" customHeight="1">
      <c r="A86" s="264"/>
      <c r="B86" s="264"/>
      <c r="C86" s="264"/>
      <c r="D86" s="264"/>
      <c r="E86" s="264"/>
      <c r="F86" s="264"/>
      <c r="G86" s="265"/>
      <c r="H86" s="265"/>
      <c r="I86" s="265"/>
    </row>
    <row r="87" spans="1:9" ht="15" customHeight="1">
      <c r="A87" s="264"/>
      <c r="B87" s="264"/>
      <c r="C87" s="264"/>
      <c r="D87" s="264"/>
      <c r="E87" s="264"/>
      <c r="F87" s="264"/>
      <c r="G87" s="265"/>
      <c r="H87" s="265"/>
      <c r="I87" s="265"/>
    </row>
    <row r="88" spans="1:9" ht="15" customHeight="1">
      <c r="A88" s="264"/>
      <c r="B88" s="264"/>
      <c r="C88" s="264"/>
      <c r="D88" s="264"/>
      <c r="E88" s="264"/>
      <c r="F88" s="264"/>
      <c r="G88" s="265"/>
      <c r="H88" s="265"/>
      <c r="I88" s="265"/>
    </row>
    <row r="89" spans="1:9" ht="15" customHeight="1">
      <c r="A89" s="264"/>
      <c r="B89" s="264"/>
      <c r="C89" s="264"/>
      <c r="D89" s="264"/>
      <c r="E89" s="264"/>
      <c r="F89" s="264"/>
      <c r="G89" s="265"/>
      <c r="H89" s="265"/>
      <c r="I89" s="265"/>
    </row>
    <row r="90" spans="1:9" ht="15" customHeight="1">
      <c r="A90" s="264"/>
      <c r="B90" s="264"/>
      <c r="C90" s="264"/>
      <c r="D90" s="264"/>
      <c r="E90" s="264"/>
      <c r="F90" s="264"/>
      <c r="G90" s="265"/>
      <c r="H90" s="265"/>
      <c r="I90" s="265"/>
    </row>
    <row r="91" spans="1:9" ht="15" customHeight="1">
      <c r="A91" s="264"/>
      <c r="B91" s="264"/>
      <c r="C91" s="264"/>
      <c r="D91" s="264"/>
      <c r="E91" s="264"/>
      <c r="F91" s="264"/>
      <c r="G91" s="265"/>
      <c r="H91" s="265"/>
      <c r="I91" s="265"/>
    </row>
    <row r="92" spans="1:9" ht="15" customHeight="1">
      <c r="A92" s="264"/>
      <c r="B92" s="264"/>
      <c r="C92" s="264"/>
      <c r="D92" s="264"/>
      <c r="E92" s="264"/>
      <c r="F92" s="264"/>
      <c r="G92" s="265"/>
      <c r="H92" s="265"/>
      <c r="I92" s="265"/>
    </row>
    <row r="93" spans="1:9" ht="15" customHeight="1">
      <c r="A93" s="264"/>
      <c r="B93" s="264"/>
      <c r="C93" s="264"/>
      <c r="D93" s="264"/>
      <c r="E93" s="264"/>
      <c r="F93" s="264"/>
      <c r="G93" s="265"/>
      <c r="H93" s="265"/>
      <c r="I93" s="265"/>
    </row>
    <row r="94" spans="1:9" ht="15" customHeight="1">
      <c r="A94" s="264"/>
      <c r="B94" s="264"/>
      <c r="C94" s="264"/>
      <c r="D94" s="264"/>
      <c r="E94" s="264"/>
      <c r="F94" s="264"/>
      <c r="G94" s="265"/>
      <c r="H94" s="265"/>
      <c r="I94" s="265"/>
    </row>
    <row r="95" spans="1:9" ht="15" customHeight="1">
      <c r="A95" s="264"/>
      <c r="B95" s="264"/>
      <c r="C95" s="264"/>
      <c r="D95" s="264"/>
      <c r="E95" s="264"/>
      <c r="F95" s="264"/>
      <c r="G95" s="265"/>
      <c r="H95" s="265"/>
      <c r="I95" s="265"/>
    </row>
    <row r="96" spans="1:9" ht="15" customHeight="1">
      <c r="A96" s="264"/>
      <c r="B96" s="264"/>
      <c r="C96" s="264"/>
      <c r="D96" s="264"/>
      <c r="E96" s="264"/>
      <c r="F96" s="264"/>
      <c r="G96" s="265"/>
      <c r="H96" s="265"/>
      <c r="I96" s="265"/>
    </row>
    <row r="97" spans="1:9" ht="15" customHeight="1">
      <c r="A97" s="264"/>
      <c r="B97" s="264"/>
      <c r="C97" s="264"/>
      <c r="D97" s="264"/>
      <c r="E97" s="264"/>
      <c r="F97" s="264"/>
      <c r="G97" s="265"/>
      <c r="H97" s="265"/>
      <c r="I97" s="265"/>
    </row>
    <row r="98" spans="1:9" ht="15" customHeight="1">
      <c r="A98" s="264"/>
      <c r="B98" s="264"/>
      <c r="C98" s="264"/>
      <c r="D98" s="264"/>
      <c r="E98" s="264"/>
      <c r="F98" s="264"/>
      <c r="G98" s="265"/>
      <c r="H98" s="265"/>
      <c r="I98" s="265"/>
    </row>
    <row r="99" spans="1:9" ht="15" customHeight="1">
      <c r="A99" s="264"/>
      <c r="B99" s="264"/>
      <c r="C99" s="264"/>
      <c r="D99" s="264"/>
      <c r="E99" s="264"/>
      <c r="F99" s="264"/>
      <c r="G99" s="265"/>
      <c r="H99" s="265"/>
      <c r="I99" s="265"/>
    </row>
    <row r="100" spans="1:9" ht="15" customHeight="1">
      <c r="A100" s="264"/>
      <c r="B100" s="264"/>
      <c r="C100" s="264"/>
      <c r="D100" s="264"/>
      <c r="E100" s="264"/>
      <c r="F100" s="264"/>
      <c r="G100" s="265"/>
      <c r="H100" s="265"/>
      <c r="I100" s="265"/>
    </row>
    <row r="101" spans="1:9" ht="15" customHeight="1">
      <c r="A101" s="264"/>
      <c r="B101" s="264"/>
      <c r="C101" s="264"/>
      <c r="D101" s="264"/>
      <c r="E101" s="264"/>
      <c r="F101" s="264"/>
      <c r="G101" s="265"/>
      <c r="H101" s="265"/>
      <c r="I101" s="265"/>
    </row>
    <row r="102" spans="1:9" ht="15" customHeight="1">
      <c r="A102" s="264"/>
      <c r="B102" s="264"/>
      <c r="C102" s="264"/>
      <c r="D102" s="264"/>
      <c r="E102" s="264"/>
      <c r="F102" s="264"/>
      <c r="G102" s="265"/>
      <c r="H102" s="265"/>
      <c r="I102" s="265"/>
    </row>
    <row r="103" spans="1:9" ht="15" customHeight="1">
      <c r="A103" s="264"/>
      <c r="B103" s="264"/>
      <c r="C103" s="264"/>
      <c r="D103" s="264"/>
      <c r="E103" s="264"/>
      <c r="F103" s="264"/>
      <c r="G103" s="265"/>
      <c r="H103" s="265"/>
      <c r="I103" s="265"/>
    </row>
    <row r="104" spans="1:9" ht="15" customHeight="1">
      <c r="A104" s="264"/>
      <c r="B104" s="264"/>
      <c r="C104" s="264"/>
      <c r="D104" s="264"/>
      <c r="E104" s="264"/>
      <c r="F104" s="264"/>
      <c r="G104" s="265"/>
      <c r="H104" s="265"/>
      <c r="I104" s="265"/>
    </row>
    <row r="105" spans="1:9" ht="15" customHeight="1">
      <c r="A105" s="264"/>
      <c r="B105" s="264"/>
      <c r="C105" s="264"/>
      <c r="D105" s="264"/>
      <c r="E105" s="264"/>
      <c r="F105" s="264"/>
      <c r="G105" s="265"/>
      <c r="H105" s="265"/>
      <c r="I105" s="265"/>
    </row>
    <row r="106" spans="1:9" ht="15" customHeight="1">
      <c r="A106" s="264"/>
      <c r="B106" s="264"/>
      <c r="C106" s="264"/>
      <c r="D106" s="264"/>
      <c r="E106" s="264"/>
      <c r="F106" s="264"/>
      <c r="G106" s="265"/>
      <c r="H106" s="265"/>
      <c r="I106" s="265"/>
    </row>
    <row r="107" spans="1:9" ht="15" customHeight="1">
      <c r="A107" s="264"/>
      <c r="B107" s="264"/>
      <c r="C107" s="264"/>
      <c r="D107" s="264"/>
      <c r="E107" s="264"/>
      <c r="F107" s="264"/>
      <c r="G107" s="265"/>
      <c r="H107" s="265"/>
      <c r="I107" s="265"/>
    </row>
    <row r="108" spans="1:9" ht="15" customHeight="1">
      <c r="A108" s="264"/>
      <c r="B108" s="264"/>
      <c r="C108" s="264"/>
      <c r="D108" s="264"/>
      <c r="E108" s="264"/>
      <c r="F108" s="264"/>
      <c r="G108" s="265"/>
      <c r="H108" s="265"/>
      <c r="I108" s="265"/>
    </row>
    <row r="109" spans="1:9" ht="15" customHeight="1">
      <c r="A109" s="264"/>
      <c r="B109" s="264"/>
      <c r="C109" s="264"/>
      <c r="D109" s="264"/>
      <c r="E109" s="264"/>
      <c r="F109" s="264"/>
      <c r="G109" s="265"/>
      <c r="H109" s="265"/>
      <c r="I109" s="265"/>
    </row>
    <row r="110" spans="1:9" ht="15" customHeight="1">
      <c r="A110" s="264"/>
      <c r="B110" s="264"/>
      <c r="C110" s="264"/>
      <c r="D110" s="264"/>
      <c r="E110" s="264"/>
      <c r="F110" s="264"/>
      <c r="G110" s="265"/>
      <c r="H110" s="265"/>
      <c r="I110" s="265"/>
    </row>
    <row r="111" spans="1:9" ht="15" customHeight="1">
      <c r="A111" s="264"/>
      <c r="B111" s="264"/>
      <c r="C111" s="264"/>
      <c r="D111" s="264"/>
      <c r="E111" s="264"/>
      <c r="F111" s="264"/>
      <c r="G111" s="265"/>
      <c r="H111" s="265"/>
      <c r="I111" s="265"/>
    </row>
    <row r="112" spans="1:9" ht="15" customHeight="1">
      <c r="A112" s="264"/>
      <c r="B112" s="264"/>
      <c r="C112" s="264"/>
      <c r="D112" s="264"/>
      <c r="E112" s="264"/>
      <c r="F112" s="264"/>
      <c r="G112" s="265"/>
      <c r="H112" s="265"/>
      <c r="I112" s="265"/>
    </row>
    <row r="113" spans="1:9" ht="15" customHeight="1">
      <c r="A113" s="264"/>
      <c r="B113" s="264"/>
      <c r="C113" s="264"/>
      <c r="D113" s="264"/>
      <c r="E113" s="264"/>
      <c r="F113" s="264"/>
      <c r="G113" s="265"/>
      <c r="H113" s="265"/>
      <c r="I113" s="265"/>
    </row>
    <row r="114" spans="1:9" ht="15" customHeight="1">
      <c r="A114" s="264"/>
      <c r="B114" s="264"/>
      <c r="C114" s="264"/>
      <c r="D114" s="264"/>
      <c r="E114" s="264"/>
      <c r="F114" s="264"/>
      <c r="G114" s="265"/>
      <c r="H114" s="265"/>
      <c r="I114" s="265"/>
    </row>
    <row r="115" spans="1:9" ht="15" customHeight="1">
      <c r="A115" s="264"/>
      <c r="B115" s="264"/>
      <c r="C115" s="264"/>
      <c r="D115" s="264"/>
      <c r="E115" s="264"/>
      <c r="F115" s="264"/>
      <c r="G115" s="265"/>
      <c r="H115" s="265"/>
      <c r="I115" s="265"/>
    </row>
    <row r="116" spans="1:9" ht="15" customHeight="1">
      <c r="A116" s="264"/>
      <c r="B116" s="264"/>
      <c r="C116" s="264"/>
      <c r="D116" s="264"/>
      <c r="E116" s="264"/>
      <c r="F116" s="264"/>
      <c r="G116" s="265"/>
      <c r="H116" s="265"/>
      <c r="I116" s="265"/>
    </row>
    <row r="117" spans="1:9" ht="15" customHeight="1">
      <c r="A117" s="264"/>
      <c r="B117" s="264"/>
      <c r="C117" s="264"/>
      <c r="D117" s="264"/>
      <c r="E117" s="264"/>
      <c r="F117" s="264"/>
      <c r="G117" s="265"/>
      <c r="H117" s="265"/>
      <c r="I117" s="265"/>
    </row>
    <row r="118" spans="1:9" ht="15" customHeight="1">
      <c r="A118" s="264"/>
      <c r="B118" s="264"/>
      <c r="C118" s="264"/>
      <c r="D118" s="264"/>
      <c r="E118" s="264"/>
      <c r="F118" s="264"/>
      <c r="G118" s="265"/>
      <c r="H118" s="265"/>
      <c r="I118" s="265"/>
    </row>
    <row r="119" spans="1:9" ht="15" customHeight="1">
      <c r="A119" s="264"/>
      <c r="B119" s="264"/>
      <c r="C119" s="264"/>
      <c r="D119" s="264"/>
      <c r="E119" s="264"/>
      <c r="F119" s="264"/>
      <c r="G119" s="265"/>
      <c r="H119" s="265"/>
      <c r="I119" s="265"/>
    </row>
    <row r="120" spans="1:9" ht="15" customHeight="1">
      <c r="A120" s="264"/>
      <c r="B120" s="264"/>
      <c r="C120" s="264"/>
      <c r="D120" s="264"/>
      <c r="E120" s="264"/>
      <c r="F120" s="264"/>
      <c r="G120" s="265"/>
      <c r="H120" s="265"/>
      <c r="I120" s="265"/>
    </row>
    <row r="121" spans="1:9" ht="15" customHeight="1">
      <c r="A121" s="264"/>
      <c r="B121" s="264"/>
      <c r="C121" s="264"/>
      <c r="D121" s="264"/>
      <c r="E121" s="264"/>
      <c r="F121" s="264"/>
      <c r="G121" s="265"/>
      <c r="H121" s="265"/>
      <c r="I121" s="265"/>
    </row>
    <row r="122" spans="1:9" ht="15" customHeight="1">
      <c r="A122" s="264"/>
      <c r="B122" s="264"/>
      <c r="C122" s="264"/>
      <c r="D122" s="264"/>
      <c r="E122" s="264"/>
      <c r="F122" s="264"/>
      <c r="G122" s="265"/>
      <c r="H122" s="265"/>
      <c r="I122" s="265"/>
    </row>
    <row r="123" spans="1:9" ht="15" customHeight="1">
      <c r="A123" s="264"/>
      <c r="B123" s="264"/>
      <c r="C123" s="264"/>
      <c r="D123" s="264"/>
      <c r="E123" s="264"/>
      <c r="F123" s="264"/>
      <c r="G123" s="265"/>
      <c r="H123" s="265"/>
      <c r="I123" s="265"/>
    </row>
    <row r="124" spans="1:9" ht="15" customHeight="1">
      <c r="A124" s="264"/>
      <c r="B124" s="264"/>
      <c r="C124" s="264"/>
      <c r="D124" s="264"/>
      <c r="E124" s="264"/>
      <c r="F124" s="264"/>
      <c r="G124" s="265"/>
      <c r="H124" s="265"/>
      <c r="I124" s="265"/>
    </row>
  </sheetData>
  <printOptions/>
  <pageMargins left="0.75" right="0.75" top="1" bottom="1" header="0.512" footer="0.512"/>
  <pageSetup orientation="portrait" paperSize="8" r:id="rId1"/>
</worksheet>
</file>

<file path=xl/worksheets/sheet9.xml><?xml version="1.0" encoding="utf-8"?>
<worksheet xmlns="http://schemas.openxmlformats.org/spreadsheetml/2006/main" xmlns:r="http://schemas.openxmlformats.org/officeDocument/2006/relationships">
  <dimension ref="B1:N118"/>
  <sheetViews>
    <sheetView workbookViewId="0" topLeftCell="A1">
      <selection activeCell="A1" sqref="A1"/>
    </sheetView>
  </sheetViews>
  <sheetFormatPr defaultColWidth="9.00390625" defaultRowHeight="13.5"/>
  <cols>
    <col min="1" max="1" width="2.625" style="317" customWidth="1"/>
    <col min="2" max="2" width="11.125" style="317" customWidth="1"/>
    <col min="3" max="4" width="8.125" style="317" customWidth="1"/>
    <col min="5" max="5" width="9.125" style="317" customWidth="1"/>
    <col min="6" max="6" width="9.375" style="317" customWidth="1"/>
    <col min="7" max="9" width="10.625" style="317" customWidth="1"/>
    <col min="10" max="11" width="8.625" style="317" customWidth="1"/>
    <col min="12" max="14" width="12.125" style="317" customWidth="1"/>
    <col min="15" max="16384" width="9.00390625" style="317" customWidth="1"/>
  </cols>
  <sheetData>
    <row r="1" ht="14.25">
      <c r="B1" s="318" t="s">
        <v>870</v>
      </c>
    </row>
    <row r="2" ht="12.75" thickBot="1">
      <c r="N2" s="319" t="s">
        <v>854</v>
      </c>
    </row>
    <row r="3" spans="2:14" ht="13.5" customHeight="1" thickTop="1">
      <c r="B3" s="320"/>
      <c r="C3" s="1210" t="s">
        <v>855</v>
      </c>
      <c r="D3" s="1210" t="s">
        <v>856</v>
      </c>
      <c r="E3" s="1210" t="s">
        <v>857</v>
      </c>
      <c r="F3" s="1155" t="s">
        <v>858</v>
      </c>
      <c r="G3" s="1074"/>
      <c r="H3" s="1046"/>
      <c r="I3" s="892" t="s">
        <v>859</v>
      </c>
      <c r="J3" s="593"/>
      <c r="K3" s="593"/>
      <c r="L3" s="593"/>
      <c r="M3" s="593"/>
      <c r="N3" s="349"/>
    </row>
    <row r="4" spans="2:14" ht="13.5" customHeight="1">
      <c r="B4" s="321" t="s">
        <v>721</v>
      </c>
      <c r="C4" s="1184"/>
      <c r="D4" s="1184"/>
      <c r="E4" s="1184"/>
      <c r="F4" s="254" t="s">
        <v>860</v>
      </c>
      <c r="G4" s="1326" t="s">
        <v>861</v>
      </c>
      <c r="H4" s="1326" t="s">
        <v>862</v>
      </c>
      <c r="I4" s="1326" t="s">
        <v>863</v>
      </c>
      <c r="J4" s="1326" t="s">
        <v>864</v>
      </c>
      <c r="K4" s="1326" t="s">
        <v>865</v>
      </c>
      <c r="L4" s="1329" t="s">
        <v>866</v>
      </c>
      <c r="M4" s="1326" t="s">
        <v>867</v>
      </c>
      <c r="N4" s="1326" t="s">
        <v>868</v>
      </c>
    </row>
    <row r="5" spans="2:14" ht="12">
      <c r="B5" s="322"/>
      <c r="C5" s="1184"/>
      <c r="D5" s="1184"/>
      <c r="E5" s="1184"/>
      <c r="F5" s="1184"/>
      <c r="G5" s="1327"/>
      <c r="H5" s="1327"/>
      <c r="I5" s="1327"/>
      <c r="J5" s="1327"/>
      <c r="K5" s="1327"/>
      <c r="L5" s="1330"/>
      <c r="M5" s="1327"/>
      <c r="N5" s="1327"/>
    </row>
    <row r="6" spans="2:14" ht="12">
      <c r="B6" s="323"/>
      <c r="C6" s="1185"/>
      <c r="D6" s="1185"/>
      <c r="E6" s="1185"/>
      <c r="F6" s="1185"/>
      <c r="G6" s="1328"/>
      <c r="H6" s="1328"/>
      <c r="I6" s="1328"/>
      <c r="J6" s="1328"/>
      <c r="K6" s="1328"/>
      <c r="L6" s="1331"/>
      <c r="M6" s="1328"/>
      <c r="N6" s="1328"/>
    </row>
    <row r="7" spans="2:14" s="325" customFormat="1" ht="11.25">
      <c r="B7" s="326" t="s">
        <v>748</v>
      </c>
      <c r="C7" s="327">
        <f aca="true" t="shared" si="0" ref="C7:N7">SUM(C17:C66)</f>
        <v>49012</v>
      </c>
      <c r="D7" s="328">
        <f t="shared" si="0"/>
        <v>341</v>
      </c>
      <c r="E7" s="328">
        <f t="shared" si="0"/>
        <v>2297</v>
      </c>
      <c r="F7" s="328">
        <f t="shared" si="0"/>
        <v>49889</v>
      </c>
      <c r="G7" s="328">
        <f t="shared" si="0"/>
        <v>35450</v>
      </c>
      <c r="H7" s="328">
        <f t="shared" si="0"/>
        <v>32816</v>
      </c>
      <c r="I7" s="328">
        <f t="shared" si="0"/>
        <v>116733</v>
      </c>
      <c r="J7" s="328">
        <f t="shared" si="0"/>
        <v>1826</v>
      </c>
      <c r="K7" s="328">
        <f t="shared" si="0"/>
        <v>4483</v>
      </c>
      <c r="L7" s="328">
        <f t="shared" si="0"/>
        <v>119390</v>
      </c>
      <c r="M7" s="328">
        <f t="shared" si="0"/>
        <v>53611</v>
      </c>
      <c r="N7" s="329">
        <f t="shared" si="0"/>
        <v>63340</v>
      </c>
    </row>
    <row r="8" spans="2:14" s="325" customFormat="1" ht="11.25">
      <c r="B8" s="326"/>
      <c r="C8" s="330"/>
      <c r="D8" s="331"/>
      <c r="E8" s="331"/>
      <c r="F8" s="331"/>
      <c r="G8" s="332"/>
      <c r="H8" s="332"/>
      <c r="I8" s="332"/>
      <c r="J8" s="332"/>
      <c r="K8" s="332"/>
      <c r="L8" s="332"/>
      <c r="M8" s="332"/>
      <c r="N8" s="333"/>
    </row>
    <row r="9" spans="2:14" s="325" customFormat="1" ht="11.25">
      <c r="B9" s="326" t="s">
        <v>749</v>
      </c>
      <c r="C9" s="330">
        <v>22787</v>
      </c>
      <c r="D9" s="332">
        <v>90</v>
      </c>
      <c r="E9" s="332">
        <v>882</v>
      </c>
      <c r="F9" s="332">
        <v>23201</v>
      </c>
      <c r="G9" s="332">
        <v>14645</v>
      </c>
      <c r="H9" s="332">
        <v>16092</v>
      </c>
      <c r="I9" s="332">
        <v>48229</v>
      </c>
      <c r="J9" s="332">
        <v>597</v>
      </c>
      <c r="K9" s="332">
        <v>2584</v>
      </c>
      <c r="L9" s="332">
        <v>50216</v>
      </c>
      <c r="M9" s="332">
        <v>18747</v>
      </c>
      <c r="N9" s="333">
        <v>30167</v>
      </c>
    </row>
    <row r="10" spans="2:14" s="325" customFormat="1" ht="11.25" customHeight="1">
      <c r="B10" s="326" t="s">
        <v>808</v>
      </c>
      <c r="C10" s="330">
        <v>26225</v>
      </c>
      <c r="D10" s="332">
        <v>251</v>
      </c>
      <c r="E10" s="332">
        <v>1415</v>
      </c>
      <c r="F10" s="332">
        <v>26688</v>
      </c>
      <c r="G10" s="332">
        <v>20805</v>
      </c>
      <c r="H10" s="332">
        <v>16724</v>
      </c>
      <c r="I10" s="332">
        <v>68504</v>
      </c>
      <c r="J10" s="332">
        <v>1229</v>
      </c>
      <c r="K10" s="332">
        <v>1899</v>
      </c>
      <c r="L10" s="332">
        <v>69174</v>
      </c>
      <c r="M10" s="332">
        <v>34864</v>
      </c>
      <c r="N10" s="333">
        <v>33173</v>
      </c>
    </row>
    <row r="11" spans="2:14" s="325" customFormat="1" ht="11.25">
      <c r="B11" s="326"/>
      <c r="C11" s="334"/>
      <c r="D11" s="331"/>
      <c r="E11" s="331"/>
      <c r="F11" s="331"/>
      <c r="G11" s="332"/>
      <c r="H11" s="332"/>
      <c r="I11" s="332"/>
      <c r="J11" s="332"/>
      <c r="K11" s="332"/>
      <c r="L11" s="332"/>
      <c r="M11" s="332"/>
      <c r="N11" s="333"/>
    </row>
    <row r="12" spans="2:14" s="325" customFormat="1" ht="11.25">
      <c r="B12" s="326" t="s">
        <v>751</v>
      </c>
      <c r="C12" s="330">
        <f aca="true" t="shared" si="1" ref="C12:N12">C17+C23+C24+C25+C28+C29+C30+C33+C34+C35+C36+C37+C38+C39</f>
        <v>18574</v>
      </c>
      <c r="D12" s="332">
        <f t="shared" si="1"/>
        <v>27</v>
      </c>
      <c r="E12" s="332">
        <f t="shared" si="1"/>
        <v>642</v>
      </c>
      <c r="F12" s="335">
        <f t="shared" si="1"/>
        <v>18847</v>
      </c>
      <c r="G12" s="335">
        <f t="shared" si="1"/>
        <v>12408</v>
      </c>
      <c r="H12" s="332">
        <f t="shared" si="1"/>
        <v>14358</v>
      </c>
      <c r="I12" s="332">
        <f t="shared" si="1"/>
        <v>34770</v>
      </c>
      <c r="J12" s="332">
        <f t="shared" si="1"/>
        <v>102</v>
      </c>
      <c r="K12" s="332">
        <f t="shared" si="1"/>
        <v>2253</v>
      </c>
      <c r="L12" s="332">
        <f t="shared" si="1"/>
        <v>36921</v>
      </c>
      <c r="M12" s="332">
        <f t="shared" si="1"/>
        <v>13589</v>
      </c>
      <c r="N12" s="333">
        <f t="shared" si="1"/>
        <v>22618</v>
      </c>
    </row>
    <row r="13" spans="2:14" s="325" customFormat="1" ht="11.25">
      <c r="B13" s="326" t="s">
        <v>752</v>
      </c>
      <c r="C13" s="330">
        <f aca="true" t="shared" si="2" ref="C13:N13">C22+C41+C42+C43+C44+C45+C46+C47</f>
        <v>7083</v>
      </c>
      <c r="D13" s="332">
        <f t="shared" si="2"/>
        <v>9</v>
      </c>
      <c r="E13" s="332">
        <f t="shared" si="2"/>
        <v>104</v>
      </c>
      <c r="F13" s="332">
        <f t="shared" si="2"/>
        <v>7114</v>
      </c>
      <c r="G13" s="332">
        <f t="shared" si="2"/>
        <v>5772</v>
      </c>
      <c r="H13" s="332">
        <f t="shared" si="2"/>
        <v>4023</v>
      </c>
      <c r="I13" s="332">
        <f t="shared" si="2"/>
        <v>15945</v>
      </c>
      <c r="J13" s="332">
        <f t="shared" si="2"/>
        <v>31</v>
      </c>
      <c r="K13" s="332">
        <f t="shared" si="2"/>
        <v>142</v>
      </c>
      <c r="L13" s="332">
        <f t="shared" si="2"/>
        <v>16056</v>
      </c>
      <c r="M13" s="332">
        <f t="shared" si="2"/>
        <v>9996</v>
      </c>
      <c r="N13" s="333">
        <f t="shared" si="2"/>
        <v>5811</v>
      </c>
    </row>
    <row r="14" spans="2:14" s="325" customFormat="1" ht="11.25">
      <c r="B14" s="326" t="s">
        <v>869</v>
      </c>
      <c r="C14" s="330">
        <f aca="true" t="shared" si="3" ref="C14:N14">C18+C27+C31+C49+C50+C51+C52+C53</f>
        <v>9539</v>
      </c>
      <c r="D14" s="332">
        <f t="shared" si="3"/>
        <v>218</v>
      </c>
      <c r="E14" s="332">
        <f t="shared" si="3"/>
        <v>1130</v>
      </c>
      <c r="F14" s="332">
        <f t="shared" si="3"/>
        <v>10006</v>
      </c>
      <c r="G14" s="332">
        <f t="shared" si="3"/>
        <v>6337</v>
      </c>
      <c r="H14" s="332">
        <f t="shared" si="3"/>
        <v>7202</v>
      </c>
      <c r="I14" s="332">
        <f t="shared" si="3"/>
        <v>33273</v>
      </c>
      <c r="J14" s="332">
        <f t="shared" si="3"/>
        <v>1519</v>
      </c>
      <c r="K14" s="332">
        <f t="shared" si="3"/>
        <v>1857</v>
      </c>
      <c r="L14" s="332">
        <f t="shared" si="3"/>
        <v>33611</v>
      </c>
      <c r="M14" s="332">
        <f t="shared" si="3"/>
        <v>10916</v>
      </c>
      <c r="N14" s="333">
        <f t="shared" si="3"/>
        <v>22104</v>
      </c>
    </row>
    <row r="15" spans="2:14" s="325" customFormat="1" ht="11.25">
      <c r="B15" s="326" t="s">
        <v>754</v>
      </c>
      <c r="C15" s="330">
        <f aca="true" t="shared" si="4" ref="C15:N15">C19+C20+C55+C56+C57+C58+C59+C60+C61+C62+C63+C64+C65+C66</f>
        <v>13816</v>
      </c>
      <c r="D15" s="332">
        <f t="shared" si="4"/>
        <v>87</v>
      </c>
      <c r="E15" s="332">
        <f t="shared" si="4"/>
        <v>421</v>
      </c>
      <c r="F15" s="332">
        <f t="shared" si="4"/>
        <v>13922</v>
      </c>
      <c r="G15" s="332">
        <f t="shared" si="4"/>
        <v>10933</v>
      </c>
      <c r="H15" s="332">
        <f t="shared" si="4"/>
        <v>7233</v>
      </c>
      <c r="I15" s="332">
        <f t="shared" si="4"/>
        <v>32745</v>
      </c>
      <c r="J15" s="332">
        <f t="shared" si="4"/>
        <v>174</v>
      </c>
      <c r="K15" s="332">
        <f t="shared" si="4"/>
        <v>231</v>
      </c>
      <c r="L15" s="332">
        <f t="shared" si="4"/>
        <v>32802</v>
      </c>
      <c r="M15" s="332">
        <f t="shared" si="4"/>
        <v>19110</v>
      </c>
      <c r="N15" s="333">
        <f t="shared" si="4"/>
        <v>12807</v>
      </c>
    </row>
    <row r="16" spans="2:14" ht="12.75" customHeight="1">
      <c r="B16" s="336"/>
      <c r="C16" s="337"/>
      <c r="D16" s="338"/>
      <c r="E16" s="338"/>
      <c r="F16" s="338"/>
      <c r="G16" s="339"/>
      <c r="H16" s="339"/>
      <c r="I16" s="339"/>
      <c r="J16" s="339"/>
      <c r="K16" s="339"/>
      <c r="L16" s="339"/>
      <c r="M16" s="339"/>
      <c r="N16" s="340"/>
    </row>
    <row r="17" spans="2:14" ht="12">
      <c r="B17" s="70" t="s">
        <v>686</v>
      </c>
      <c r="C17" s="341">
        <v>3600</v>
      </c>
      <c r="D17" s="342">
        <v>4</v>
      </c>
      <c r="E17" s="342">
        <v>11</v>
      </c>
      <c r="F17" s="342">
        <v>3602</v>
      </c>
      <c r="G17" s="342">
        <v>2006</v>
      </c>
      <c r="H17" s="342">
        <v>2671</v>
      </c>
      <c r="I17" s="342">
        <v>5289</v>
      </c>
      <c r="J17" s="342">
        <v>2</v>
      </c>
      <c r="K17" s="342">
        <v>15</v>
      </c>
      <c r="L17" s="342">
        <v>5302</v>
      </c>
      <c r="M17" s="342">
        <v>1506</v>
      </c>
      <c r="N17" s="90">
        <v>3556</v>
      </c>
    </row>
    <row r="18" spans="2:14" ht="12">
      <c r="B18" s="70" t="s">
        <v>688</v>
      </c>
      <c r="C18" s="341">
        <v>2083</v>
      </c>
      <c r="D18" s="342">
        <v>54</v>
      </c>
      <c r="E18" s="342">
        <v>14</v>
      </c>
      <c r="F18" s="342">
        <v>2088</v>
      </c>
      <c r="G18" s="342">
        <v>1262</v>
      </c>
      <c r="H18" s="342">
        <v>1470</v>
      </c>
      <c r="I18" s="342">
        <v>11236</v>
      </c>
      <c r="J18" s="342">
        <v>296</v>
      </c>
      <c r="K18" s="342">
        <v>34</v>
      </c>
      <c r="L18" s="342">
        <v>10974</v>
      </c>
      <c r="M18" s="342">
        <v>2853</v>
      </c>
      <c r="N18" s="90">
        <v>7932</v>
      </c>
    </row>
    <row r="19" spans="2:14" ht="12">
      <c r="B19" s="70" t="s">
        <v>689</v>
      </c>
      <c r="C19" s="341">
        <v>2356</v>
      </c>
      <c r="D19" s="342">
        <v>11</v>
      </c>
      <c r="E19" s="342">
        <v>6</v>
      </c>
      <c r="F19" s="342">
        <v>2356</v>
      </c>
      <c r="G19" s="342">
        <v>1553</v>
      </c>
      <c r="H19" s="342">
        <v>1292</v>
      </c>
      <c r="I19" s="342">
        <v>4982</v>
      </c>
      <c r="J19" s="342">
        <v>41</v>
      </c>
      <c r="K19" s="342">
        <v>55</v>
      </c>
      <c r="L19" s="342">
        <v>4996</v>
      </c>
      <c r="M19" s="342">
        <v>3219</v>
      </c>
      <c r="N19" s="90">
        <v>1557</v>
      </c>
    </row>
    <row r="20" spans="2:14" ht="12">
      <c r="B20" s="70" t="s">
        <v>691</v>
      </c>
      <c r="C20" s="341">
        <v>1648</v>
      </c>
      <c r="D20" s="342">
        <v>2</v>
      </c>
      <c r="E20" s="342">
        <v>3</v>
      </c>
      <c r="F20" s="342">
        <v>1648</v>
      </c>
      <c r="G20" s="342">
        <v>1313</v>
      </c>
      <c r="H20" s="342">
        <v>306</v>
      </c>
      <c r="I20" s="342">
        <v>1824</v>
      </c>
      <c r="J20" s="342">
        <v>2</v>
      </c>
      <c r="K20" s="342">
        <v>2</v>
      </c>
      <c r="L20" s="342">
        <v>1824</v>
      </c>
      <c r="M20" s="342">
        <v>1453</v>
      </c>
      <c r="N20" s="90">
        <v>265</v>
      </c>
    </row>
    <row r="21" spans="2:14" ht="8.25" customHeight="1">
      <c r="B21" s="70"/>
      <c r="C21" s="341"/>
      <c r="D21" s="342"/>
      <c r="E21" s="342"/>
      <c r="F21" s="342"/>
      <c r="G21" s="342"/>
      <c r="H21" s="342"/>
      <c r="I21" s="342"/>
      <c r="J21" s="342"/>
      <c r="K21" s="342"/>
      <c r="L21" s="342"/>
      <c r="M21" s="342"/>
      <c r="N21" s="90"/>
    </row>
    <row r="22" spans="2:14" ht="12">
      <c r="B22" s="70" t="s">
        <v>694</v>
      </c>
      <c r="C22" s="341">
        <v>1401</v>
      </c>
      <c r="D22" s="342">
        <v>1</v>
      </c>
      <c r="E22" s="342">
        <v>1</v>
      </c>
      <c r="F22" s="342">
        <v>1401</v>
      </c>
      <c r="G22" s="342">
        <v>895</v>
      </c>
      <c r="H22" s="342">
        <v>908</v>
      </c>
      <c r="I22" s="342">
        <v>3018</v>
      </c>
      <c r="J22" s="342">
        <v>0</v>
      </c>
      <c r="K22" s="342">
        <v>0</v>
      </c>
      <c r="L22" s="342">
        <v>3018</v>
      </c>
      <c r="M22" s="342">
        <v>1565</v>
      </c>
      <c r="N22" s="90">
        <v>1395</v>
      </c>
    </row>
    <row r="23" spans="2:14" ht="12">
      <c r="B23" s="70" t="s">
        <v>695</v>
      </c>
      <c r="C23" s="341">
        <v>1014</v>
      </c>
      <c r="D23" s="342">
        <v>2</v>
      </c>
      <c r="E23" s="342">
        <v>121</v>
      </c>
      <c r="F23" s="342">
        <v>1064</v>
      </c>
      <c r="G23" s="342">
        <v>608</v>
      </c>
      <c r="H23" s="342">
        <v>740</v>
      </c>
      <c r="I23" s="342">
        <v>1151</v>
      </c>
      <c r="J23" s="342">
        <v>1</v>
      </c>
      <c r="K23" s="342">
        <v>160</v>
      </c>
      <c r="L23" s="342">
        <v>1310</v>
      </c>
      <c r="M23" s="342">
        <v>552</v>
      </c>
      <c r="N23" s="90">
        <v>696</v>
      </c>
    </row>
    <row r="24" spans="2:14" ht="12">
      <c r="B24" s="70" t="s">
        <v>697</v>
      </c>
      <c r="C24" s="341">
        <v>1712</v>
      </c>
      <c r="D24" s="342">
        <v>1</v>
      </c>
      <c r="E24" s="342">
        <v>11</v>
      </c>
      <c r="F24" s="342">
        <v>1712</v>
      </c>
      <c r="G24" s="342">
        <v>1085</v>
      </c>
      <c r="H24" s="342">
        <v>1446</v>
      </c>
      <c r="I24" s="342">
        <v>3514</v>
      </c>
      <c r="J24" s="342">
        <v>0</v>
      </c>
      <c r="K24" s="342">
        <v>63</v>
      </c>
      <c r="L24" s="342">
        <v>3577</v>
      </c>
      <c r="M24" s="342">
        <v>1249</v>
      </c>
      <c r="N24" s="90">
        <v>2290</v>
      </c>
    </row>
    <row r="25" spans="2:14" ht="12">
      <c r="B25" s="70" t="s">
        <v>699</v>
      </c>
      <c r="C25" s="341">
        <v>2281</v>
      </c>
      <c r="D25" s="342">
        <v>2</v>
      </c>
      <c r="E25" s="342">
        <v>28</v>
      </c>
      <c r="F25" s="342">
        <v>2296</v>
      </c>
      <c r="G25" s="342">
        <v>1503</v>
      </c>
      <c r="H25" s="342">
        <v>1729</v>
      </c>
      <c r="I25" s="342">
        <v>3443</v>
      </c>
      <c r="J25" s="342">
        <v>6</v>
      </c>
      <c r="K25" s="342">
        <v>8</v>
      </c>
      <c r="L25" s="342">
        <v>3445</v>
      </c>
      <c r="M25" s="342">
        <v>1194</v>
      </c>
      <c r="N25" s="90">
        <v>2196</v>
      </c>
    </row>
    <row r="26" spans="2:14" ht="8.25" customHeight="1">
      <c r="B26" s="70"/>
      <c r="C26" s="341"/>
      <c r="D26" s="342"/>
      <c r="E26" s="342"/>
      <c r="F26" s="342"/>
      <c r="G26" s="342"/>
      <c r="H26" s="342"/>
      <c r="I26" s="342"/>
      <c r="J26" s="342"/>
      <c r="K26" s="342"/>
      <c r="L26" s="342"/>
      <c r="M26" s="342"/>
      <c r="N26" s="90"/>
    </row>
    <row r="27" spans="2:14" ht="12">
      <c r="B27" s="70" t="s">
        <v>702</v>
      </c>
      <c r="C27" s="341">
        <v>1360</v>
      </c>
      <c r="D27" s="342">
        <v>4</v>
      </c>
      <c r="E27" s="342">
        <v>127</v>
      </c>
      <c r="F27" s="342">
        <v>1461</v>
      </c>
      <c r="G27" s="342">
        <v>729</v>
      </c>
      <c r="H27" s="342">
        <v>1165</v>
      </c>
      <c r="I27" s="342">
        <v>2713</v>
      </c>
      <c r="J27" s="342">
        <v>224</v>
      </c>
      <c r="K27" s="342">
        <v>114</v>
      </c>
      <c r="L27" s="342">
        <v>2603</v>
      </c>
      <c r="M27" s="342">
        <v>587</v>
      </c>
      <c r="N27" s="90">
        <v>1945</v>
      </c>
    </row>
    <row r="28" spans="2:14" ht="12">
      <c r="B28" s="70" t="s">
        <v>704</v>
      </c>
      <c r="C28" s="341">
        <v>1138</v>
      </c>
      <c r="D28" s="342">
        <v>3</v>
      </c>
      <c r="E28" s="342">
        <v>147</v>
      </c>
      <c r="F28" s="342">
        <v>1181</v>
      </c>
      <c r="G28" s="342">
        <v>697</v>
      </c>
      <c r="H28" s="342">
        <v>956</v>
      </c>
      <c r="I28" s="342">
        <v>1811</v>
      </c>
      <c r="J28" s="342">
        <v>14</v>
      </c>
      <c r="K28" s="342">
        <v>141</v>
      </c>
      <c r="L28" s="342">
        <v>1938</v>
      </c>
      <c r="M28" s="342">
        <v>503</v>
      </c>
      <c r="N28" s="90">
        <v>1373</v>
      </c>
    </row>
    <row r="29" spans="2:14" ht="12">
      <c r="B29" s="70" t="s">
        <v>706</v>
      </c>
      <c r="C29" s="341">
        <v>773</v>
      </c>
      <c r="D29" s="342">
        <v>1</v>
      </c>
      <c r="E29" s="342">
        <v>223</v>
      </c>
      <c r="F29" s="342">
        <v>920</v>
      </c>
      <c r="G29" s="342">
        <v>681</v>
      </c>
      <c r="H29" s="342">
        <v>803</v>
      </c>
      <c r="I29" s="342">
        <v>1483</v>
      </c>
      <c r="J29" s="342">
        <v>3</v>
      </c>
      <c r="K29" s="342">
        <v>1626</v>
      </c>
      <c r="L29" s="342">
        <v>3106</v>
      </c>
      <c r="M29" s="342">
        <v>627</v>
      </c>
      <c r="N29" s="90">
        <v>2451</v>
      </c>
    </row>
    <row r="30" spans="2:14" ht="12">
      <c r="B30" s="70" t="s">
        <v>708</v>
      </c>
      <c r="C30" s="341">
        <v>2316</v>
      </c>
      <c r="D30" s="342">
        <v>2</v>
      </c>
      <c r="E30" s="342">
        <v>11</v>
      </c>
      <c r="F30" s="342">
        <v>2319</v>
      </c>
      <c r="G30" s="342">
        <v>1530</v>
      </c>
      <c r="H30" s="342">
        <v>1836</v>
      </c>
      <c r="I30" s="342">
        <v>4313</v>
      </c>
      <c r="J30" s="342">
        <v>5</v>
      </c>
      <c r="K30" s="342">
        <v>53</v>
      </c>
      <c r="L30" s="342">
        <v>4361</v>
      </c>
      <c r="M30" s="342">
        <v>1644</v>
      </c>
      <c r="N30" s="90">
        <v>2655</v>
      </c>
    </row>
    <row r="31" spans="2:14" ht="12">
      <c r="B31" s="70" t="s">
        <v>709</v>
      </c>
      <c r="C31" s="341">
        <v>1105</v>
      </c>
      <c r="D31" s="342">
        <v>3</v>
      </c>
      <c r="E31" s="342">
        <v>179</v>
      </c>
      <c r="F31" s="342">
        <v>1153</v>
      </c>
      <c r="G31" s="342">
        <v>783</v>
      </c>
      <c r="H31" s="342">
        <v>770</v>
      </c>
      <c r="I31" s="342">
        <v>3452</v>
      </c>
      <c r="J31" s="342">
        <v>3</v>
      </c>
      <c r="K31" s="342">
        <v>313</v>
      </c>
      <c r="L31" s="342">
        <v>3762</v>
      </c>
      <c r="M31" s="342">
        <v>1795</v>
      </c>
      <c r="N31" s="90">
        <v>1856</v>
      </c>
    </row>
    <row r="32" spans="2:14" ht="7.5" customHeight="1">
      <c r="B32" s="70"/>
      <c r="C32" s="341"/>
      <c r="D32" s="342"/>
      <c r="E32" s="342"/>
      <c r="F32" s="342"/>
      <c r="G32" s="342"/>
      <c r="H32" s="342"/>
      <c r="I32" s="342"/>
      <c r="J32" s="342"/>
      <c r="K32" s="342"/>
      <c r="L32" s="342"/>
      <c r="M32" s="342"/>
      <c r="N32" s="90"/>
    </row>
    <row r="33" spans="2:14" ht="12">
      <c r="B33" s="70" t="s">
        <v>711</v>
      </c>
      <c r="C33" s="341">
        <v>841</v>
      </c>
      <c r="D33" s="342">
        <v>3</v>
      </c>
      <c r="E33" s="342">
        <v>0</v>
      </c>
      <c r="F33" s="342">
        <v>841</v>
      </c>
      <c r="G33" s="342">
        <v>565</v>
      </c>
      <c r="H33" s="342">
        <v>663</v>
      </c>
      <c r="I33" s="342">
        <v>1457</v>
      </c>
      <c r="J33" s="342">
        <v>18</v>
      </c>
      <c r="K33" s="342">
        <v>0</v>
      </c>
      <c r="L33" s="342">
        <v>1439</v>
      </c>
      <c r="M33" s="342">
        <v>583</v>
      </c>
      <c r="N33" s="90">
        <v>840</v>
      </c>
    </row>
    <row r="34" spans="2:14" ht="12">
      <c r="B34" s="70" t="s">
        <v>713</v>
      </c>
      <c r="C34" s="341">
        <v>581</v>
      </c>
      <c r="D34" s="342">
        <v>0</v>
      </c>
      <c r="E34" s="342">
        <v>0</v>
      </c>
      <c r="F34" s="342">
        <v>581</v>
      </c>
      <c r="G34" s="342">
        <v>368</v>
      </c>
      <c r="H34" s="342">
        <v>479</v>
      </c>
      <c r="I34" s="342">
        <v>741</v>
      </c>
      <c r="J34" s="342">
        <v>0</v>
      </c>
      <c r="K34" s="342">
        <v>0</v>
      </c>
      <c r="L34" s="342">
        <v>741</v>
      </c>
      <c r="M34" s="342">
        <v>206</v>
      </c>
      <c r="N34" s="90">
        <v>518</v>
      </c>
    </row>
    <row r="35" spans="2:14" ht="12">
      <c r="B35" s="70" t="s">
        <v>716</v>
      </c>
      <c r="C35" s="341">
        <v>543</v>
      </c>
      <c r="D35" s="342">
        <v>1</v>
      </c>
      <c r="E35" s="342">
        <v>1</v>
      </c>
      <c r="F35" s="342">
        <v>543</v>
      </c>
      <c r="G35" s="342">
        <v>416</v>
      </c>
      <c r="H35" s="342">
        <v>449</v>
      </c>
      <c r="I35" s="342">
        <v>977</v>
      </c>
      <c r="J35" s="342">
        <v>0</v>
      </c>
      <c r="K35" s="342">
        <v>3</v>
      </c>
      <c r="L35" s="342">
        <v>980</v>
      </c>
      <c r="M35" s="342">
        <v>429</v>
      </c>
      <c r="N35" s="90">
        <v>540</v>
      </c>
    </row>
    <row r="36" spans="2:14" ht="12">
      <c r="B36" s="70" t="s">
        <v>718</v>
      </c>
      <c r="C36" s="341">
        <v>1169</v>
      </c>
      <c r="D36" s="342">
        <v>2</v>
      </c>
      <c r="E36" s="342">
        <v>78</v>
      </c>
      <c r="F36" s="342">
        <v>1179</v>
      </c>
      <c r="G36" s="342">
        <v>1002</v>
      </c>
      <c r="H36" s="342">
        <v>613</v>
      </c>
      <c r="I36" s="342">
        <v>3108</v>
      </c>
      <c r="J36" s="342">
        <v>25</v>
      </c>
      <c r="K36" s="342">
        <v>147</v>
      </c>
      <c r="L36" s="342">
        <v>3230</v>
      </c>
      <c r="M36" s="342">
        <v>2052</v>
      </c>
      <c r="N36" s="90">
        <v>1121</v>
      </c>
    </row>
    <row r="37" spans="2:14" ht="12">
      <c r="B37" s="70" t="s">
        <v>719</v>
      </c>
      <c r="C37" s="341">
        <v>1073</v>
      </c>
      <c r="D37" s="342">
        <v>0</v>
      </c>
      <c r="E37" s="342">
        <v>3</v>
      </c>
      <c r="F37" s="342">
        <v>1075</v>
      </c>
      <c r="G37" s="342">
        <v>826</v>
      </c>
      <c r="H37" s="342">
        <v>831</v>
      </c>
      <c r="I37" s="342">
        <v>2709</v>
      </c>
      <c r="J37" s="342">
        <v>0</v>
      </c>
      <c r="K37" s="342">
        <v>12</v>
      </c>
      <c r="L37" s="342">
        <v>2721</v>
      </c>
      <c r="M37" s="342">
        <v>877</v>
      </c>
      <c r="N37" s="90">
        <v>1811</v>
      </c>
    </row>
    <row r="38" spans="2:14" ht="12">
      <c r="B38" s="70" t="s">
        <v>670</v>
      </c>
      <c r="C38" s="341">
        <v>945</v>
      </c>
      <c r="D38" s="342">
        <v>0</v>
      </c>
      <c r="E38" s="342">
        <v>3</v>
      </c>
      <c r="F38" s="342">
        <v>945</v>
      </c>
      <c r="G38" s="342">
        <v>689</v>
      </c>
      <c r="H38" s="342">
        <v>750</v>
      </c>
      <c r="I38" s="342">
        <v>3286</v>
      </c>
      <c r="J38" s="342">
        <v>0</v>
      </c>
      <c r="K38" s="342">
        <v>1</v>
      </c>
      <c r="L38" s="342">
        <v>3287</v>
      </c>
      <c r="M38" s="342">
        <v>1615</v>
      </c>
      <c r="N38" s="90">
        <v>1650</v>
      </c>
    </row>
    <row r="39" spans="2:14" ht="12">
      <c r="B39" s="70" t="s">
        <v>671</v>
      </c>
      <c r="C39" s="341">
        <v>588</v>
      </c>
      <c r="D39" s="342">
        <v>6</v>
      </c>
      <c r="E39" s="342">
        <v>5</v>
      </c>
      <c r="F39" s="342">
        <v>589</v>
      </c>
      <c r="G39" s="342">
        <v>432</v>
      </c>
      <c r="H39" s="342">
        <v>392</v>
      </c>
      <c r="I39" s="342">
        <v>1488</v>
      </c>
      <c r="J39" s="342">
        <v>28</v>
      </c>
      <c r="K39" s="342">
        <v>24</v>
      </c>
      <c r="L39" s="342">
        <v>1484</v>
      </c>
      <c r="M39" s="342">
        <v>552</v>
      </c>
      <c r="N39" s="90">
        <v>921</v>
      </c>
    </row>
    <row r="40" spans="2:14" ht="8.25" customHeight="1">
      <c r="B40" s="70"/>
      <c r="C40" s="343"/>
      <c r="D40" s="342"/>
      <c r="E40" s="342"/>
      <c r="F40" s="342"/>
      <c r="G40" s="342"/>
      <c r="H40" s="342"/>
      <c r="I40" s="342"/>
      <c r="J40" s="342"/>
      <c r="K40" s="342"/>
      <c r="L40" s="342"/>
      <c r="M40" s="342"/>
      <c r="N40" s="90"/>
    </row>
    <row r="41" spans="2:14" ht="12">
      <c r="B41" s="70" t="s">
        <v>673</v>
      </c>
      <c r="C41" s="341">
        <v>761</v>
      </c>
      <c r="D41" s="342">
        <v>0</v>
      </c>
      <c r="E41" s="342">
        <v>2</v>
      </c>
      <c r="F41" s="342">
        <v>761</v>
      </c>
      <c r="G41" s="342">
        <v>639</v>
      </c>
      <c r="H41" s="342">
        <v>554</v>
      </c>
      <c r="I41" s="342">
        <v>2635</v>
      </c>
      <c r="J41" s="342">
        <v>0</v>
      </c>
      <c r="K41" s="342">
        <v>1</v>
      </c>
      <c r="L41" s="342">
        <v>2636</v>
      </c>
      <c r="M41" s="342">
        <v>1452</v>
      </c>
      <c r="N41" s="90">
        <v>1136</v>
      </c>
    </row>
    <row r="42" spans="2:14" ht="12">
      <c r="B42" s="70" t="s">
        <v>675</v>
      </c>
      <c r="C42" s="341">
        <v>1409</v>
      </c>
      <c r="D42" s="342">
        <v>0</v>
      </c>
      <c r="E42" s="342">
        <v>6</v>
      </c>
      <c r="F42" s="342">
        <v>1409</v>
      </c>
      <c r="G42" s="342">
        <v>1234</v>
      </c>
      <c r="H42" s="342">
        <v>674</v>
      </c>
      <c r="I42" s="342">
        <v>2792</v>
      </c>
      <c r="J42" s="342">
        <v>0</v>
      </c>
      <c r="K42" s="342">
        <v>21</v>
      </c>
      <c r="L42" s="342">
        <v>2813</v>
      </c>
      <c r="M42" s="342">
        <v>2165</v>
      </c>
      <c r="N42" s="90">
        <v>602</v>
      </c>
    </row>
    <row r="43" spans="2:14" ht="12">
      <c r="B43" s="70" t="s">
        <v>676</v>
      </c>
      <c r="C43" s="341">
        <v>847</v>
      </c>
      <c r="D43" s="342">
        <v>0</v>
      </c>
      <c r="E43" s="342">
        <v>3</v>
      </c>
      <c r="F43" s="342">
        <v>847</v>
      </c>
      <c r="G43" s="342">
        <v>671</v>
      </c>
      <c r="H43" s="342">
        <v>549</v>
      </c>
      <c r="I43" s="342">
        <v>1243</v>
      </c>
      <c r="J43" s="342">
        <v>0</v>
      </c>
      <c r="K43" s="342">
        <v>1</v>
      </c>
      <c r="L43" s="342">
        <v>1244</v>
      </c>
      <c r="M43" s="342">
        <v>565</v>
      </c>
      <c r="N43" s="90">
        <v>657</v>
      </c>
    </row>
    <row r="44" spans="2:14" ht="12">
      <c r="B44" s="70" t="s">
        <v>677</v>
      </c>
      <c r="C44" s="341">
        <v>823</v>
      </c>
      <c r="D44" s="342">
        <v>0</v>
      </c>
      <c r="E44" s="342">
        <v>89</v>
      </c>
      <c r="F44" s="342">
        <v>854</v>
      </c>
      <c r="G44" s="342">
        <v>754</v>
      </c>
      <c r="H44" s="342">
        <v>309</v>
      </c>
      <c r="I44" s="342">
        <v>3018</v>
      </c>
      <c r="J44" s="342">
        <v>0</v>
      </c>
      <c r="K44" s="342">
        <v>116</v>
      </c>
      <c r="L44" s="342">
        <v>3134</v>
      </c>
      <c r="M44" s="342">
        <v>2289</v>
      </c>
      <c r="N44" s="90">
        <v>812</v>
      </c>
    </row>
    <row r="45" spans="2:14" ht="12">
      <c r="B45" s="70" t="s">
        <v>679</v>
      </c>
      <c r="C45" s="341">
        <v>526</v>
      </c>
      <c r="D45" s="342">
        <v>5</v>
      </c>
      <c r="E45" s="342">
        <v>0</v>
      </c>
      <c r="F45" s="342">
        <v>526</v>
      </c>
      <c r="G45" s="342">
        <v>439</v>
      </c>
      <c r="H45" s="342">
        <v>310</v>
      </c>
      <c r="I45" s="342">
        <v>777</v>
      </c>
      <c r="J45" s="342">
        <v>21</v>
      </c>
      <c r="K45" s="342">
        <v>0</v>
      </c>
      <c r="L45" s="342">
        <v>756</v>
      </c>
      <c r="M45" s="342">
        <v>398</v>
      </c>
      <c r="N45" s="90">
        <v>346</v>
      </c>
    </row>
    <row r="46" spans="2:14" ht="12">
      <c r="B46" s="70" t="s">
        <v>681</v>
      </c>
      <c r="C46" s="341">
        <v>567</v>
      </c>
      <c r="D46" s="342">
        <v>1</v>
      </c>
      <c r="E46" s="342">
        <v>1</v>
      </c>
      <c r="F46" s="342">
        <v>567</v>
      </c>
      <c r="G46" s="342">
        <v>479</v>
      </c>
      <c r="H46" s="342">
        <v>360</v>
      </c>
      <c r="I46" s="342">
        <v>1208</v>
      </c>
      <c r="J46" s="342">
        <v>1</v>
      </c>
      <c r="K46" s="342">
        <v>0</v>
      </c>
      <c r="L46" s="342">
        <v>1207</v>
      </c>
      <c r="M46" s="342">
        <v>772</v>
      </c>
      <c r="N46" s="90">
        <v>427</v>
      </c>
    </row>
    <row r="47" spans="2:14" ht="12">
      <c r="B47" s="70" t="s">
        <v>683</v>
      </c>
      <c r="C47" s="341">
        <v>749</v>
      </c>
      <c r="D47" s="342">
        <v>2</v>
      </c>
      <c r="E47" s="342">
        <v>2</v>
      </c>
      <c r="F47" s="342">
        <v>749</v>
      </c>
      <c r="G47" s="342">
        <v>661</v>
      </c>
      <c r="H47" s="342">
        <v>359</v>
      </c>
      <c r="I47" s="342">
        <v>1254</v>
      </c>
      <c r="J47" s="342">
        <v>9</v>
      </c>
      <c r="K47" s="342">
        <v>3</v>
      </c>
      <c r="L47" s="342">
        <v>1248</v>
      </c>
      <c r="M47" s="342">
        <v>790</v>
      </c>
      <c r="N47" s="90">
        <v>436</v>
      </c>
    </row>
    <row r="48" spans="2:14" ht="8.25" customHeight="1">
      <c r="B48" s="70"/>
      <c r="C48" s="341"/>
      <c r="D48" s="342"/>
      <c r="E48" s="342"/>
      <c r="F48" s="342"/>
      <c r="G48" s="342"/>
      <c r="H48" s="342"/>
      <c r="I48" s="342"/>
      <c r="J48" s="342"/>
      <c r="K48" s="342"/>
      <c r="L48" s="342"/>
      <c r="M48" s="342"/>
      <c r="N48" s="90"/>
    </row>
    <row r="49" spans="2:14" ht="12">
      <c r="B49" s="70" t="s">
        <v>685</v>
      </c>
      <c r="C49" s="341">
        <v>690</v>
      </c>
      <c r="D49" s="342">
        <v>8</v>
      </c>
      <c r="E49" s="342">
        <v>135</v>
      </c>
      <c r="F49" s="342">
        <v>775</v>
      </c>
      <c r="G49" s="342">
        <v>505</v>
      </c>
      <c r="H49" s="342">
        <v>514</v>
      </c>
      <c r="I49" s="342">
        <v>2325</v>
      </c>
      <c r="J49" s="342">
        <v>584</v>
      </c>
      <c r="K49" s="342">
        <v>103</v>
      </c>
      <c r="L49" s="342">
        <v>1844</v>
      </c>
      <c r="M49" s="342">
        <v>943</v>
      </c>
      <c r="N49" s="90">
        <v>870</v>
      </c>
    </row>
    <row r="50" spans="2:14" ht="12">
      <c r="B50" s="70" t="s">
        <v>809</v>
      </c>
      <c r="C50" s="341">
        <v>695</v>
      </c>
      <c r="D50" s="342">
        <v>17</v>
      </c>
      <c r="E50" s="342">
        <v>2</v>
      </c>
      <c r="F50" s="342">
        <v>695</v>
      </c>
      <c r="G50" s="342">
        <v>382</v>
      </c>
      <c r="H50" s="342">
        <v>517</v>
      </c>
      <c r="I50" s="342">
        <v>3474</v>
      </c>
      <c r="J50" s="342">
        <v>75</v>
      </c>
      <c r="K50" s="342">
        <v>0</v>
      </c>
      <c r="L50" s="342">
        <v>3399</v>
      </c>
      <c r="M50" s="342">
        <v>859</v>
      </c>
      <c r="N50" s="90">
        <v>2518</v>
      </c>
    </row>
    <row r="51" spans="2:14" ht="12">
      <c r="B51" s="70" t="s">
        <v>690</v>
      </c>
      <c r="C51" s="341">
        <v>1148</v>
      </c>
      <c r="D51" s="342">
        <v>23</v>
      </c>
      <c r="E51" s="342">
        <v>313</v>
      </c>
      <c r="F51" s="342">
        <v>1227</v>
      </c>
      <c r="G51" s="342">
        <v>1042</v>
      </c>
      <c r="H51" s="342">
        <v>718</v>
      </c>
      <c r="I51" s="342">
        <v>3081</v>
      </c>
      <c r="J51" s="342">
        <v>87</v>
      </c>
      <c r="K51" s="342">
        <v>222</v>
      </c>
      <c r="L51" s="342">
        <v>3216</v>
      </c>
      <c r="M51" s="342">
        <v>1305</v>
      </c>
      <c r="N51" s="90">
        <v>1817</v>
      </c>
    </row>
    <row r="52" spans="2:14" ht="12">
      <c r="B52" s="70" t="s">
        <v>692</v>
      </c>
      <c r="C52" s="341">
        <v>1190</v>
      </c>
      <c r="D52" s="342">
        <v>2</v>
      </c>
      <c r="E52" s="342">
        <v>135</v>
      </c>
      <c r="F52" s="342">
        <v>1272</v>
      </c>
      <c r="G52" s="342">
        <v>1006</v>
      </c>
      <c r="H52" s="342">
        <v>894</v>
      </c>
      <c r="I52" s="342">
        <v>3393</v>
      </c>
      <c r="J52" s="342">
        <v>10</v>
      </c>
      <c r="K52" s="342">
        <v>49</v>
      </c>
      <c r="L52" s="342">
        <v>3432</v>
      </c>
      <c r="M52" s="342">
        <v>1773</v>
      </c>
      <c r="N52" s="90">
        <v>1633</v>
      </c>
    </row>
    <row r="53" spans="2:14" ht="12">
      <c r="B53" s="70" t="s">
        <v>693</v>
      </c>
      <c r="C53" s="341">
        <v>1268</v>
      </c>
      <c r="D53" s="342">
        <v>107</v>
      </c>
      <c r="E53" s="342">
        <v>225</v>
      </c>
      <c r="F53" s="342">
        <v>1335</v>
      </c>
      <c r="G53" s="342">
        <v>628</v>
      </c>
      <c r="H53" s="342">
        <v>1154</v>
      </c>
      <c r="I53" s="342">
        <v>3599</v>
      </c>
      <c r="J53" s="342">
        <v>240</v>
      </c>
      <c r="K53" s="342">
        <v>1022</v>
      </c>
      <c r="L53" s="342">
        <v>4381</v>
      </c>
      <c r="M53" s="342">
        <v>801</v>
      </c>
      <c r="N53" s="90">
        <v>3533</v>
      </c>
    </row>
    <row r="54" spans="2:14" ht="8.25" customHeight="1">
      <c r="B54" s="70"/>
      <c r="C54" s="341"/>
      <c r="D54" s="342"/>
      <c r="E54" s="342"/>
      <c r="F54" s="342"/>
      <c r="G54" s="342"/>
      <c r="H54" s="342"/>
      <c r="I54" s="342"/>
      <c r="J54" s="342"/>
      <c r="K54" s="342"/>
      <c r="L54" s="342"/>
      <c r="M54" s="342"/>
      <c r="N54" s="90"/>
    </row>
    <row r="55" spans="2:14" ht="12">
      <c r="B55" s="70" t="s">
        <v>696</v>
      </c>
      <c r="C55" s="341">
        <v>962</v>
      </c>
      <c r="D55" s="342">
        <v>0</v>
      </c>
      <c r="E55" s="342">
        <v>325</v>
      </c>
      <c r="F55" s="342">
        <v>1062</v>
      </c>
      <c r="G55" s="342">
        <v>907</v>
      </c>
      <c r="H55" s="342">
        <v>504</v>
      </c>
      <c r="I55" s="342">
        <v>1425</v>
      </c>
      <c r="J55" s="342">
        <v>0</v>
      </c>
      <c r="K55" s="342">
        <v>122</v>
      </c>
      <c r="L55" s="342">
        <v>1547</v>
      </c>
      <c r="M55" s="342">
        <v>1147</v>
      </c>
      <c r="N55" s="90">
        <v>351</v>
      </c>
    </row>
    <row r="56" spans="2:14" ht="12">
      <c r="B56" s="70" t="s">
        <v>698</v>
      </c>
      <c r="C56" s="341">
        <v>204</v>
      </c>
      <c r="D56" s="342">
        <v>0</v>
      </c>
      <c r="E56" s="342">
        <v>0</v>
      </c>
      <c r="F56" s="342">
        <v>204</v>
      </c>
      <c r="G56" s="342">
        <v>146</v>
      </c>
      <c r="H56" s="342">
        <v>73</v>
      </c>
      <c r="I56" s="342">
        <v>160</v>
      </c>
      <c r="J56" s="342">
        <v>0</v>
      </c>
      <c r="K56" s="342">
        <v>0</v>
      </c>
      <c r="L56" s="342">
        <v>160</v>
      </c>
      <c r="M56" s="342">
        <v>113</v>
      </c>
      <c r="N56" s="90">
        <v>39</v>
      </c>
    </row>
    <row r="57" spans="2:14" ht="12">
      <c r="B57" s="70" t="s">
        <v>700</v>
      </c>
      <c r="C57" s="341">
        <v>435</v>
      </c>
      <c r="D57" s="342">
        <v>0</v>
      </c>
      <c r="E57" s="342">
        <v>0</v>
      </c>
      <c r="F57" s="342">
        <v>435</v>
      </c>
      <c r="G57" s="342">
        <v>288</v>
      </c>
      <c r="H57" s="342">
        <v>293</v>
      </c>
      <c r="I57" s="342">
        <v>452</v>
      </c>
      <c r="J57" s="342">
        <v>0</v>
      </c>
      <c r="K57" s="342">
        <v>0</v>
      </c>
      <c r="L57" s="342">
        <v>452</v>
      </c>
      <c r="M57" s="342">
        <v>252</v>
      </c>
      <c r="N57" s="90">
        <v>192</v>
      </c>
    </row>
    <row r="58" spans="2:14" ht="12">
      <c r="B58" s="70" t="s">
        <v>701</v>
      </c>
      <c r="C58" s="341">
        <v>581</v>
      </c>
      <c r="D58" s="342">
        <v>1</v>
      </c>
      <c r="E58" s="342">
        <v>3</v>
      </c>
      <c r="F58" s="342">
        <v>581</v>
      </c>
      <c r="G58" s="342">
        <v>431</v>
      </c>
      <c r="H58" s="342">
        <v>276</v>
      </c>
      <c r="I58" s="342">
        <v>684</v>
      </c>
      <c r="J58" s="342">
        <v>0</v>
      </c>
      <c r="K58" s="342">
        <v>1</v>
      </c>
      <c r="L58" s="342">
        <v>685</v>
      </c>
      <c r="M58" s="342">
        <v>506</v>
      </c>
      <c r="N58" s="90">
        <v>157</v>
      </c>
    </row>
    <row r="59" spans="2:14" ht="12">
      <c r="B59" s="70" t="s">
        <v>703</v>
      </c>
      <c r="C59" s="341">
        <v>772</v>
      </c>
      <c r="D59" s="342">
        <v>0</v>
      </c>
      <c r="E59" s="342">
        <v>0</v>
      </c>
      <c r="F59" s="342">
        <v>772</v>
      </c>
      <c r="G59" s="342">
        <v>603</v>
      </c>
      <c r="H59" s="342">
        <v>575</v>
      </c>
      <c r="I59" s="342">
        <v>997</v>
      </c>
      <c r="J59" s="342">
        <v>0</v>
      </c>
      <c r="K59" s="342">
        <v>0</v>
      </c>
      <c r="L59" s="342">
        <v>997</v>
      </c>
      <c r="M59" s="342">
        <v>490</v>
      </c>
      <c r="N59" s="90">
        <v>497</v>
      </c>
    </row>
    <row r="60" spans="2:14" ht="12">
      <c r="B60" s="70" t="s">
        <v>705</v>
      </c>
      <c r="C60" s="341">
        <v>85</v>
      </c>
      <c r="D60" s="342">
        <v>0</v>
      </c>
      <c r="E60" s="342">
        <v>0</v>
      </c>
      <c r="F60" s="342">
        <v>85</v>
      </c>
      <c r="G60" s="342">
        <v>43</v>
      </c>
      <c r="H60" s="342">
        <v>41</v>
      </c>
      <c r="I60" s="342">
        <v>47</v>
      </c>
      <c r="J60" s="342">
        <v>0</v>
      </c>
      <c r="K60" s="342">
        <v>0</v>
      </c>
      <c r="L60" s="342">
        <v>47</v>
      </c>
      <c r="M60" s="342">
        <v>30</v>
      </c>
      <c r="N60" s="90">
        <v>12</v>
      </c>
    </row>
    <row r="61" spans="2:14" ht="12">
      <c r="B61" s="70" t="s">
        <v>707</v>
      </c>
      <c r="C61" s="341">
        <v>1102</v>
      </c>
      <c r="D61" s="342">
        <v>1</v>
      </c>
      <c r="E61" s="342">
        <v>21</v>
      </c>
      <c r="F61" s="342">
        <v>1102</v>
      </c>
      <c r="G61" s="342">
        <v>941</v>
      </c>
      <c r="H61" s="342">
        <v>1009</v>
      </c>
      <c r="I61" s="342">
        <v>6295</v>
      </c>
      <c r="J61" s="342">
        <v>1</v>
      </c>
      <c r="K61" s="342">
        <v>20</v>
      </c>
      <c r="L61" s="342">
        <v>6314</v>
      </c>
      <c r="M61" s="342">
        <v>1615</v>
      </c>
      <c r="N61" s="90">
        <v>4635</v>
      </c>
    </row>
    <row r="62" spans="2:14" ht="12">
      <c r="B62" s="70" t="s">
        <v>710</v>
      </c>
      <c r="C62" s="341">
        <v>1432</v>
      </c>
      <c r="D62" s="342">
        <v>19</v>
      </c>
      <c r="E62" s="342">
        <v>19</v>
      </c>
      <c r="F62" s="342">
        <v>1435</v>
      </c>
      <c r="G62" s="342">
        <v>1179</v>
      </c>
      <c r="H62" s="342">
        <v>1086</v>
      </c>
      <c r="I62" s="342">
        <v>8175</v>
      </c>
      <c r="J62" s="342">
        <v>99</v>
      </c>
      <c r="K62" s="342">
        <v>12</v>
      </c>
      <c r="L62" s="342">
        <v>8088</v>
      </c>
      <c r="M62" s="342">
        <v>4248</v>
      </c>
      <c r="N62" s="90">
        <v>3668</v>
      </c>
    </row>
    <row r="63" spans="2:14" ht="12">
      <c r="B63" s="70" t="s">
        <v>712</v>
      </c>
      <c r="C63" s="341">
        <v>1775</v>
      </c>
      <c r="D63" s="342">
        <v>2</v>
      </c>
      <c r="E63" s="342">
        <v>11</v>
      </c>
      <c r="F63" s="342">
        <v>1775</v>
      </c>
      <c r="G63" s="342">
        <v>1459</v>
      </c>
      <c r="H63" s="342">
        <v>659</v>
      </c>
      <c r="I63" s="342">
        <v>2493</v>
      </c>
      <c r="J63" s="342">
        <v>1</v>
      </c>
      <c r="K63" s="342">
        <v>3</v>
      </c>
      <c r="L63" s="342">
        <v>2495</v>
      </c>
      <c r="M63" s="342">
        <v>1965</v>
      </c>
      <c r="N63" s="90">
        <v>446</v>
      </c>
    </row>
    <row r="64" spans="2:14" ht="12">
      <c r="B64" s="70" t="s">
        <v>714</v>
      </c>
      <c r="C64" s="341">
        <v>1026</v>
      </c>
      <c r="D64" s="342">
        <v>0</v>
      </c>
      <c r="E64" s="342">
        <v>2</v>
      </c>
      <c r="F64" s="342">
        <v>1026</v>
      </c>
      <c r="G64" s="342">
        <v>828</v>
      </c>
      <c r="H64" s="342">
        <v>367</v>
      </c>
      <c r="I64" s="342">
        <v>2114</v>
      </c>
      <c r="J64" s="342">
        <v>0</v>
      </c>
      <c r="K64" s="342">
        <v>7</v>
      </c>
      <c r="L64" s="342">
        <v>2121</v>
      </c>
      <c r="M64" s="342">
        <v>1732</v>
      </c>
      <c r="N64" s="90">
        <v>317</v>
      </c>
    </row>
    <row r="65" spans="2:14" ht="12">
      <c r="B65" s="70" t="s">
        <v>715</v>
      </c>
      <c r="C65" s="341">
        <v>549</v>
      </c>
      <c r="D65" s="342">
        <v>17</v>
      </c>
      <c r="E65" s="342">
        <v>6</v>
      </c>
      <c r="F65" s="342">
        <v>549</v>
      </c>
      <c r="G65" s="342">
        <v>455</v>
      </c>
      <c r="H65" s="342">
        <v>312</v>
      </c>
      <c r="I65" s="342">
        <v>919</v>
      </c>
      <c r="J65" s="342">
        <v>5</v>
      </c>
      <c r="K65" s="342">
        <v>2</v>
      </c>
      <c r="L65" s="342">
        <v>916</v>
      </c>
      <c r="M65" s="342">
        <v>631</v>
      </c>
      <c r="N65" s="90">
        <v>263</v>
      </c>
    </row>
    <row r="66" spans="2:14" ht="12">
      <c r="B66" s="324" t="s">
        <v>717</v>
      </c>
      <c r="C66" s="344">
        <v>889</v>
      </c>
      <c r="D66" s="345">
        <v>34</v>
      </c>
      <c r="E66" s="345">
        <v>25</v>
      </c>
      <c r="F66" s="345">
        <v>892</v>
      </c>
      <c r="G66" s="345">
        <v>787</v>
      </c>
      <c r="H66" s="345">
        <v>440</v>
      </c>
      <c r="I66" s="345">
        <v>2178</v>
      </c>
      <c r="J66" s="345">
        <v>25</v>
      </c>
      <c r="K66" s="345">
        <v>7</v>
      </c>
      <c r="L66" s="345">
        <v>2160</v>
      </c>
      <c r="M66" s="345">
        <v>1709</v>
      </c>
      <c r="N66" s="95">
        <v>408</v>
      </c>
    </row>
    <row r="67" spans="2:14" ht="12">
      <c r="B67" s="346"/>
      <c r="C67" s="346"/>
      <c r="D67" s="346"/>
      <c r="E67" s="346"/>
      <c r="F67" s="346"/>
      <c r="G67" s="346"/>
      <c r="H67" s="346"/>
      <c r="I67" s="346"/>
      <c r="J67" s="346"/>
      <c r="K67" s="346"/>
      <c r="L67" s="346"/>
      <c r="M67" s="346"/>
      <c r="N67" s="346"/>
    </row>
    <row r="68" spans="2:14" ht="12">
      <c r="B68" s="346"/>
      <c r="C68" s="346"/>
      <c r="D68" s="346"/>
      <c r="E68" s="346"/>
      <c r="F68" s="346"/>
      <c r="G68" s="346"/>
      <c r="H68" s="346"/>
      <c r="I68" s="346"/>
      <c r="J68" s="346"/>
      <c r="K68" s="346"/>
      <c r="L68" s="346"/>
      <c r="M68" s="346"/>
      <c r="N68" s="346"/>
    </row>
    <row r="69" spans="2:14" ht="12">
      <c r="B69" s="346"/>
      <c r="C69" s="346"/>
      <c r="D69" s="346"/>
      <c r="E69" s="346"/>
      <c r="F69" s="346"/>
      <c r="G69" s="346"/>
      <c r="H69" s="346"/>
      <c r="I69" s="346"/>
      <c r="J69" s="346"/>
      <c r="K69" s="346"/>
      <c r="L69" s="346"/>
      <c r="M69" s="346"/>
      <c r="N69" s="346"/>
    </row>
    <row r="70" spans="2:14" ht="12">
      <c r="B70" s="346"/>
      <c r="C70" s="346"/>
      <c r="D70" s="346"/>
      <c r="E70" s="346"/>
      <c r="F70" s="346"/>
      <c r="G70" s="346"/>
      <c r="H70" s="346"/>
      <c r="I70" s="346"/>
      <c r="J70" s="346"/>
      <c r="K70" s="346"/>
      <c r="L70" s="346"/>
      <c r="M70" s="346"/>
      <c r="N70" s="346"/>
    </row>
    <row r="71" spans="2:14" ht="12">
      <c r="B71" s="346"/>
      <c r="C71" s="346"/>
      <c r="D71" s="346"/>
      <c r="E71" s="346"/>
      <c r="F71" s="346"/>
      <c r="G71" s="346"/>
      <c r="H71" s="346"/>
      <c r="I71" s="346"/>
      <c r="J71" s="346"/>
      <c r="K71" s="346"/>
      <c r="L71" s="346"/>
      <c r="M71" s="346"/>
      <c r="N71" s="346"/>
    </row>
    <row r="72" spans="2:14" ht="12">
      <c r="B72" s="346"/>
      <c r="C72" s="346"/>
      <c r="D72" s="346"/>
      <c r="E72" s="346"/>
      <c r="F72" s="346"/>
      <c r="G72" s="346"/>
      <c r="H72" s="346"/>
      <c r="I72" s="346"/>
      <c r="J72" s="346"/>
      <c r="K72" s="346"/>
      <c r="L72" s="346"/>
      <c r="M72" s="346"/>
      <c r="N72" s="346"/>
    </row>
    <row r="73" spans="2:14" ht="12">
      <c r="B73" s="346"/>
      <c r="C73" s="346"/>
      <c r="D73" s="346"/>
      <c r="E73" s="346"/>
      <c r="F73" s="346"/>
      <c r="G73" s="346"/>
      <c r="H73" s="346"/>
      <c r="I73" s="346"/>
      <c r="J73" s="346"/>
      <c r="K73" s="346"/>
      <c r="L73" s="346"/>
      <c r="M73" s="346"/>
      <c r="N73" s="346"/>
    </row>
    <row r="74" spans="2:14" ht="12">
      <c r="B74" s="346"/>
      <c r="C74" s="346"/>
      <c r="D74" s="346"/>
      <c r="E74" s="346"/>
      <c r="F74" s="346"/>
      <c r="G74" s="346"/>
      <c r="H74" s="346"/>
      <c r="I74" s="346"/>
      <c r="J74" s="346"/>
      <c r="K74" s="346"/>
      <c r="L74" s="346"/>
      <c r="M74" s="346"/>
      <c r="N74" s="346"/>
    </row>
    <row r="75" spans="2:14" ht="12">
      <c r="B75" s="346"/>
      <c r="C75" s="346"/>
      <c r="D75" s="346"/>
      <c r="E75" s="346"/>
      <c r="F75" s="346"/>
      <c r="G75" s="346"/>
      <c r="H75" s="346"/>
      <c r="I75" s="346"/>
      <c r="J75" s="346"/>
      <c r="K75" s="346"/>
      <c r="L75" s="346"/>
      <c r="M75" s="346"/>
      <c r="N75" s="346"/>
    </row>
    <row r="76" spans="2:14" ht="12">
      <c r="B76" s="346"/>
      <c r="C76" s="346"/>
      <c r="D76" s="346"/>
      <c r="E76" s="346"/>
      <c r="F76" s="346"/>
      <c r="G76" s="346"/>
      <c r="H76" s="346"/>
      <c r="I76" s="346"/>
      <c r="J76" s="346"/>
      <c r="K76" s="346"/>
      <c r="L76" s="346"/>
      <c r="M76" s="346"/>
      <c r="N76" s="346"/>
    </row>
    <row r="77" spans="2:14" ht="12">
      <c r="B77" s="346"/>
      <c r="C77" s="346"/>
      <c r="D77" s="346"/>
      <c r="E77" s="346"/>
      <c r="F77" s="346"/>
      <c r="G77" s="346"/>
      <c r="H77" s="346"/>
      <c r="I77" s="346"/>
      <c r="J77" s="346"/>
      <c r="K77" s="346"/>
      <c r="L77" s="346"/>
      <c r="M77" s="346"/>
      <c r="N77" s="346"/>
    </row>
    <row r="78" spans="2:14" ht="12">
      <c r="B78" s="346"/>
      <c r="C78" s="346"/>
      <c r="D78" s="346"/>
      <c r="E78" s="346"/>
      <c r="F78" s="346"/>
      <c r="G78" s="346"/>
      <c r="H78" s="346"/>
      <c r="I78" s="346"/>
      <c r="J78" s="346"/>
      <c r="K78" s="346"/>
      <c r="L78" s="346"/>
      <c r="M78" s="346"/>
      <c r="N78" s="346"/>
    </row>
    <row r="79" spans="2:14" ht="12">
      <c r="B79" s="346"/>
      <c r="C79" s="346"/>
      <c r="D79" s="346"/>
      <c r="E79" s="346"/>
      <c r="F79" s="346"/>
      <c r="G79" s="346"/>
      <c r="H79" s="346"/>
      <c r="I79" s="346"/>
      <c r="J79" s="346"/>
      <c r="K79" s="346"/>
      <c r="L79" s="346"/>
      <c r="M79" s="346"/>
      <c r="N79" s="346"/>
    </row>
    <row r="80" spans="2:14" ht="12">
      <c r="B80" s="346"/>
      <c r="C80" s="346"/>
      <c r="D80" s="346"/>
      <c r="E80" s="346"/>
      <c r="F80" s="346"/>
      <c r="G80" s="346"/>
      <c r="H80" s="346"/>
      <c r="I80" s="346"/>
      <c r="J80" s="346"/>
      <c r="K80" s="346"/>
      <c r="L80" s="346"/>
      <c r="M80" s="346"/>
      <c r="N80" s="346"/>
    </row>
    <row r="81" spans="2:14" ht="12">
      <c r="B81" s="346"/>
      <c r="C81" s="346"/>
      <c r="D81" s="346"/>
      <c r="E81" s="346"/>
      <c r="F81" s="346"/>
      <c r="G81" s="346"/>
      <c r="H81" s="346"/>
      <c r="I81" s="346"/>
      <c r="J81" s="346"/>
      <c r="K81" s="346"/>
      <c r="L81" s="346"/>
      <c r="M81" s="346"/>
      <c r="N81" s="346"/>
    </row>
    <row r="82" spans="2:14" ht="12">
      <c r="B82" s="346"/>
      <c r="C82" s="346"/>
      <c r="D82" s="346"/>
      <c r="E82" s="346"/>
      <c r="F82" s="346"/>
      <c r="G82" s="346"/>
      <c r="H82" s="346"/>
      <c r="I82" s="346"/>
      <c r="J82" s="346"/>
      <c r="K82" s="346"/>
      <c r="L82" s="346"/>
      <c r="M82" s="346"/>
      <c r="N82" s="346"/>
    </row>
    <row r="83" spans="2:14" ht="12">
      <c r="B83" s="346"/>
      <c r="C83" s="346"/>
      <c r="D83" s="346"/>
      <c r="E83" s="346"/>
      <c r="F83" s="346"/>
      <c r="G83" s="346"/>
      <c r="H83" s="346"/>
      <c r="I83" s="346"/>
      <c r="J83" s="346"/>
      <c r="K83" s="346"/>
      <c r="L83" s="346"/>
      <c r="M83" s="346"/>
      <c r="N83" s="346"/>
    </row>
    <row r="84" spans="2:14" ht="12">
      <c r="B84" s="346"/>
      <c r="C84" s="346"/>
      <c r="D84" s="346"/>
      <c r="E84" s="346"/>
      <c r="F84" s="346"/>
      <c r="G84" s="346"/>
      <c r="H84" s="346"/>
      <c r="I84" s="346"/>
      <c r="J84" s="346"/>
      <c r="K84" s="346"/>
      <c r="L84" s="346"/>
      <c r="M84" s="346"/>
      <c r="N84" s="346"/>
    </row>
    <row r="85" spans="2:14" ht="12">
      <c r="B85" s="346"/>
      <c r="C85" s="346"/>
      <c r="D85" s="346"/>
      <c r="E85" s="346"/>
      <c r="F85" s="346"/>
      <c r="G85" s="346"/>
      <c r="H85" s="346"/>
      <c r="I85" s="346"/>
      <c r="J85" s="346"/>
      <c r="K85" s="346"/>
      <c r="L85" s="346"/>
      <c r="M85" s="346"/>
      <c r="N85" s="346"/>
    </row>
    <row r="86" spans="2:14" ht="12">
      <c r="B86" s="346"/>
      <c r="C86" s="346"/>
      <c r="D86" s="346"/>
      <c r="E86" s="346"/>
      <c r="F86" s="346"/>
      <c r="G86" s="346"/>
      <c r="H86" s="346"/>
      <c r="I86" s="346"/>
      <c r="J86" s="346"/>
      <c r="K86" s="346"/>
      <c r="L86" s="346"/>
      <c r="M86" s="346"/>
      <c r="N86" s="346"/>
    </row>
    <row r="87" spans="2:14" ht="12">
      <c r="B87" s="346"/>
      <c r="C87" s="346"/>
      <c r="D87" s="346"/>
      <c r="E87" s="346"/>
      <c r="F87" s="346"/>
      <c r="G87" s="346"/>
      <c r="H87" s="346"/>
      <c r="I87" s="346"/>
      <c r="J87" s="346"/>
      <c r="K87" s="346"/>
      <c r="L87" s="346"/>
      <c r="M87" s="346"/>
      <c r="N87" s="346"/>
    </row>
    <row r="88" spans="2:14" ht="12">
      <c r="B88" s="346"/>
      <c r="C88" s="346"/>
      <c r="D88" s="346"/>
      <c r="E88" s="346"/>
      <c r="F88" s="346"/>
      <c r="G88" s="346"/>
      <c r="H88" s="346"/>
      <c r="I88" s="346"/>
      <c r="J88" s="346"/>
      <c r="K88" s="346"/>
      <c r="L88" s="346"/>
      <c r="M88" s="346"/>
      <c r="N88" s="346"/>
    </row>
    <row r="89" spans="2:14" ht="12">
      <c r="B89" s="346"/>
      <c r="C89" s="346"/>
      <c r="D89" s="346"/>
      <c r="E89" s="346"/>
      <c r="F89" s="346"/>
      <c r="G89" s="346"/>
      <c r="H89" s="346"/>
      <c r="I89" s="346"/>
      <c r="J89" s="346"/>
      <c r="K89" s="346"/>
      <c r="L89" s="346"/>
      <c r="M89" s="346"/>
      <c r="N89" s="346"/>
    </row>
    <row r="90" spans="2:14" ht="12">
      <c r="B90" s="346"/>
      <c r="C90" s="346"/>
      <c r="D90" s="346"/>
      <c r="E90" s="346"/>
      <c r="F90" s="346"/>
      <c r="G90" s="346"/>
      <c r="H90" s="346"/>
      <c r="I90" s="346"/>
      <c r="J90" s="346"/>
      <c r="K90" s="346"/>
      <c r="L90" s="346"/>
      <c r="M90" s="346"/>
      <c r="N90" s="346"/>
    </row>
    <row r="91" spans="2:14" ht="12">
      <c r="B91" s="346"/>
      <c r="C91" s="346"/>
      <c r="D91" s="346"/>
      <c r="E91" s="346"/>
      <c r="F91" s="346"/>
      <c r="G91" s="346"/>
      <c r="H91" s="346"/>
      <c r="I91" s="346"/>
      <c r="J91" s="346"/>
      <c r="K91" s="346"/>
      <c r="L91" s="346"/>
      <c r="M91" s="346"/>
      <c r="N91" s="346"/>
    </row>
    <row r="92" spans="2:14" ht="12">
      <c r="B92" s="346"/>
      <c r="C92" s="346"/>
      <c r="D92" s="346"/>
      <c r="E92" s="346"/>
      <c r="F92" s="346"/>
      <c r="G92" s="346"/>
      <c r="H92" s="346"/>
      <c r="I92" s="346"/>
      <c r="J92" s="346"/>
      <c r="K92" s="346"/>
      <c r="L92" s="346"/>
      <c r="M92" s="346"/>
      <c r="N92" s="346"/>
    </row>
    <row r="93" spans="2:14" ht="12">
      <c r="B93" s="346"/>
      <c r="C93" s="346"/>
      <c r="D93" s="346"/>
      <c r="E93" s="346"/>
      <c r="F93" s="346"/>
      <c r="G93" s="346"/>
      <c r="H93" s="346"/>
      <c r="I93" s="346"/>
      <c r="J93" s="346"/>
      <c r="K93" s="346"/>
      <c r="L93" s="346"/>
      <c r="M93" s="346"/>
      <c r="N93" s="346"/>
    </row>
    <row r="94" spans="2:14" ht="12">
      <c r="B94" s="346"/>
      <c r="C94" s="346"/>
      <c r="D94" s="346"/>
      <c r="E94" s="346"/>
      <c r="F94" s="346"/>
      <c r="G94" s="346"/>
      <c r="H94" s="346"/>
      <c r="I94" s="346"/>
      <c r="J94" s="346"/>
      <c r="K94" s="346"/>
      <c r="L94" s="346"/>
      <c r="M94" s="346"/>
      <c r="N94" s="346"/>
    </row>
    <row r="95" spans="2:14" ht="12">
      <c r="B95" s="346"/>
      <c r="C95" s="346"/>
      <c r="D95" s="346"/>
      <c r="E95" s="346"/>
      <c r="F95" s="346"/>
      <c r="G95" s="346"/>
      <c r="H95" s="346"/>
      <c r="I95" s="346"/>
      <c r="J95" s="346"/>
      <c r="K95" s="346"/>
      <c r="L95" s="346"/>
      <c r="M95" s="346"/>
      <c r="N95" s="346"/>
    </row>
    <row r="96" spans="2:14" ht="12">
      <c r="B96" s="346"/>
      <c r="C96" s="346"/>
      <c r="D96" s="346"/>
      <c r="E96" s="346"/>
      <c r="F96" s="346"/>
      <c r="G96" s="346"/>
      <c r="H96" s="346"/>
      <c r="I96" s="346"/>
      <c r="J96" s="346"/>
      <c r="K96" s="346"/>
      <c r="L96" s="346"/>
      <c r="M96" s="346"/>
      <c r="N96" s="346"/>
    </row>
    <row r="97" spans="2:14" ht="12">
      <c r="B97" s="346"/>
      <c r="C97" s="346"/>
      <c r="D97" s="346"/>
      <c r="E97" s="346"/>
      <c r="F97" s="346"/>
      <c r="G97" s="346"/>
      <c r="H97" s="346"/>
      <c r="I97" s="346"/>
      <c r="J97" s="346"/>
      <c r="K97" s="346"/>
      <c r="L97" s="346"/>
      <c r="M97" s="346"/>
      <c r="N97" s="346"/>
    </row>
    <row r="98" spans="2:14" ht="12">
      <c r="B98" s="346"/>
      <c r="C98" s="346"/>
      <c r="D98" s="346"/>
      <c r="E98" s="346"/>
      <c r="F98" s="346"/>
      <c r="G98" s="346"/>
      <c r="H98" s="346"/>
      <c r="I98" s="346"/>
      <c r="J98" s="346"/>
      <c r="K98" s="346"/>
      <c r="L98" s="346"/>
      <c r="M98" s="346"/>
      <c r="N98" s="346"/>
    </row>
    <row r="99" spans="2:14" ht="12">
      <c r="B99" s="346"/>
      <c r="C99" s="346"/>
      <c r="D99" s="346"/>
      <c r="E99" s="346"/>
      <c r="F99" s="346"/>
      <c r="G99" s="346"/>
      <c r="H99" s="346"/>
      <c r="I99" s="346"/>
      <c r="J99" s="346"/>
      <c r="K99" s="346"/>
      <c r="L99" s="346"/>
      <c r="M99" s="346"/>
      <c r="N99" s="346"/>
    </row>
    <row r="100" spans="2:14" ht="12">
      <c r="B100" s="346"/>
      <c r="C100" s="346"/>
      <c r="D100" s="346"/>
      <c r="E100" s="346"/>
      <c r="F100" s="346"/>
      <c r="G100" s="346"/>
      <c r="H100" s="346"/>
      <c r="I100" s="346"/>
      <c r="J100" s="346"/>
      <c r="K100" s="346"/>
      <c r="L100" s="346"/>
      <c r="M100" s="346"/>
      <c r="N100" s="346"/>
    </row>
    <row r="101" spans="2:14" ht="12">
      <c r="B101" s="346"/>
      <c r="C101" s="346"/>
      <c r="D101" s="346"/>
      <c r="E101" s="346"/>
      <c r="F101" s="346"/>
      <c r="G101" s="346"/>
      <c r="H101" s="346"/>
      <c r="I101" s="346"/>
      <c r="J101" s="346"/>
      <c r="K101" s="346"/>
      <c r="L101" s="346"/>
      <c r="M101" s="346"/>
      <c r="N101" s="346"/>
    </row>
    <row r="102" spans="2:14" ht="12">
      <c r="B102" s="346"/>
      <c r="C102" s="346"/>
      <c r="D102" s="346"/>
      <c r="E102" s="346"/>
      <c r="F102" s="346"/>
      <c r="G102" s="346"/>
      <c r="H102" s="346"/>
      <c r="I102" s="346"/>
      <c r="J102" s="346"/>
      <c r="K102" s="346"/>
      <c r="L102" s="346"/>
      <c r="M102" s="346"/>
      <c r="N102" s="346"/>
    </row>
    <row r="103" spans="2:14" ht="12">
      <c r="B103" s="346"/>
      <c r="C103" s="346"/>
      <c r="D103" s="346"/>
      <c r="E103" s="346"/>
      <c r="F103" s="346"/>
      <c r="G103" s="346"/>
      <c r="H103" s="346"/>
      <c r="I103" s="346"/>
      <c r="J103" s="346"/>
      <c r="K103" s="346"/>
      <c r="L103" s="346"/>
      <c r="M103" s="346"/>
      <c r="N103" s="346"/>
    </row>
    <row r="104" spans="2:14" ht="12">
      <c r="B104" s="346"/>
      <c r="C104" s="346"/>
      <c r="D104" s="346"/>
      <c r="E104" s="346"/>
      <c r="F104" s="346"/>
      <c r="G104" s="346"/>
      <c r="H104" s="346"/>
      <c r="I104" s="346"/>
      <c r="J104" s="346"/>
      <c r="K104" s="346"/>
      <c r="L104" s="346"/>
      <c r="M104" s="346"/>
      <c r="N104" s="346"/>
    </row>
    <row r="105" spans="2:14" ht="12">
      <c r="B105" s="346"/>
      <c r="C105" s="346"/>
      <c r="D105" s="346"/>
      <c r="E105" s="346"/>
      <c r="F105" s="346"/>
      <c r="G105" s="346"/>
      <c r="H105" s="346"/>
      <c r="I105" s="346"/>
      <c r="J105" s="346"/>
      <c r="K105" s="346"/>
      <c r="L105" s="346"/>
      <c r="M105" s="346"/>
      <c r="N105" s="346"/>
    </row>
    <row r="106" spans="2:14" ht="12">
      <c r="B106" s="346"/>
      <c r="C106" s="346"/>
      <c r="D106" s="346"/>
      <c r="E106" s="346"/>
      <c r="F106" s="346"/>
      <c r="G106" s="346"/>
      <c r="H106" s="346"/>
      <c r="I106" s="346"/>
      <c r="J106" s="346"/>
      <c r="K106" s="346"/>
      <c r="L106" s="346"/>
      <c r="M106" s="346"/>
      <c r="N106" s="346"/>
    </row>
    <row r="107" spans="2:14" ht="12">
      <c r="B107" s="346"/>
      <c r="C107" s="346"/>
      <c r="D107" s="346"/>
      <c r="E107" s="346"/>
      <c r="F107" s="346"/>
      <c r="G107" s="346"/>
      <c r="H107" s="346"/>
      <c r="I107" s="346"/>
      <c r="J107" s="346"/>
      <c r="K107" s="346"/>
      <c r="L107" s="346"/>
      <c r="M107" s="346"/>
      <c r="N107" s="346"/>
    </row>
    <row r="108" spans="2:14" ht="12">
      <c r="B108" s="346"/>
      <c r="C108" s="346"/>
      <c r="D108" s="346"/>
      <c r="E108" s="346"/>
      <c r="F108" s="346"/>
      <c r="G108" s="346"/>
      <c r="H108" s="346"/>
      <c r="I108" s="346"/>
      <c r="J108" s="346"/>
      <c r="K108" s="346"/>
      <c r="L108" s="346"/>
      <c r="M108" s="346"/>
      <c r="N108" s="346"/>
    </row>
    <row r="109" spans="2:14" ht="12">
      <c r="B109" s="346"/>
      <c r="C109" s="346"/>
      <c r="D109" s="346"/>
      <c r="E109" s="346"/>
      <c r="F109" s="346"/>
      <c r="G109" s="346"/>
      <c r="H109" s="346"/>
      <c r="I109" s="346"/>
      <c r="J109" s="346"/>
      <c r="K109" s="346"/>
      <c r="L109" s="346"/>
      <c r="M109" s="346"/>
      <c r="N109" s="346"/>
    </row>
    <row r="110" spans="2:14" ht="12">
      <c r="B110" s="346"/>
      <c r="C110" s="346"/>
      <c r="D110" s="346"/>
      <c r="E110" s="346"/>
      <c r="F110" s="346"/>
      <c r="G110" s="346"/>
      <c r="H110" s="346"/>
      <c r="I110" s="346"/>
      <c r="J110" s="346"/>
      <c r="K110" s="346"/>
      <c r="L110" s="346"/>
      <c r="M110" s="346"/>
      <c r="N110" s="346"/>
    </row>
    <row r="111" spans="2:14" ht="12">
      <c r="B111" s="346"/>
      <c r="C111" s="346"/>
      <c r="D111" s="346"/>
      <c r="E111" s="346"/>
      <c r="F111" s="346"/>
      <c r="G111" s="346"/>
      <c r="H111" s="346"/>
      <c r="I111" s="346"/>
      <c r="J111" s="346"/>
      <c r="K111" s="346"/>
      <c r="L111" s="346"/>
      <c r="M111" s="346"/>
      <c r="N111" s="346"/>
    </row>
    <row r="112" spans="2:14" ht="12">
      <c r="B112" s="346"/>
      <c r="C112" s="346"/>
      <c r="D112" s="346"/>
      <c r="E112" s="346"/>
      <c r="F112" s="346"/>
      <c r="G112" s="346"/>
      <c r="H112" s="346"/>
      <c r="I112" s="346"/>
      <c r="J112" s="346"/>
      <c r="K112" s="346"/>
      <c r="L112" s="346"/>
      <c r="M112" s="346"/>
      <c r="N112" s="346"/>
    </row>
    <row r="113" spans="2:14" ht="12">
      <c r="B113" s="346"/>
      <c r="C113" s="346"/>
      <c r="D113" s="346"/>
      <c r="E113" s="346"/>
      <c r="F113" s="346"/>
      <c r="G113" s="346"/>
      <c r="H113" s="346"/>
      <c r="I113" s="346"/>
      <c r="J113" s="346"/>
      <c r="K113" s="346"/>
      <c r="L113" s="346"/>
      <c r="M113" s="346"/>
      <c r="N113" s="346"/>
    </row>
    <row r="114" spans="2:14" ht="12">
      <c r="B114" s="346"/>
      <c r="C114" s="346"/>
      <c r="D114" s="346"/>
      <c r="E114" s="346"/>
      <c r="F114" s="346"/>
      <c r="G114" s="346"/>
      <c r="H114" s="346"/>
      <c r="I114" s="346"/>
      <c r="J114" s="346"/>
      <c r="K114" s="346"/>
      <c r="L114" s="346"/>
      <c r="M114" s="346"/>
      <c r="N114" s="346"/>
    </row>
    <row r="115" spans="2:14" ht="12">
      <c r="B115" s="346"/>
      <c r="C115" s="346"/>
      <c r="D115" s="346"/>
      <c r="E115" s="346"/>
      <c r="F115" s="346"/>
      <c r="G115" s="346"/>
      <c r="H115" s="346"/>
      <c r="I115" s="346"/>
      <c r="J115" s="346"/>
      <c r="K115" s="346"/>
      <c r="L115" s="346"/>
      <c r="M115" s="346"/>
      <c r="N115" s="346"/>
    </row>
    <row r="116" spans="2:14" ht="12">
      <c r="B116" s="346"/>
      <c r="C116" s="346"/>
      <c r="D116" s="346"/>
      <c r="E116" s="346"/>
      <c r="F116" s="346"/>
      <c r="G116" s="346"/>
      <c r="H116" s="346"/>
      <c r="I116" s="346"/>
      <c r="J116" s="346"/>
      <c r="K116" s="346"/>
      <c r="L116" s="346"/>
      <c r="M116" s="346"/>
      <c r="N116" s="346"/>
    </row>
    <row r="117" spans="2:14" ht="12">
      <c r="B117" s="346"/>
      <c r="C117" s="346"/>
      <c r="D117" s="346"/>
      <c r="E117" s="346"/>
      <c r="F117" s="346"/>
      <c r="G117" s="346"/>
      <c r="H117" s="346"/>
      <c r="I117" s="346"/>
      <c r="J117" s="346"/>
      <c r="K117" s="346"/>
      <c r="L117" s="346"/>
      <c r="M117" s="346"/>
      <c r="N117" s="346"/>
    </row>
    <row r="118" spans="2:14" ht="12">
      <c r="B118" s="346"/>
      <c r="C118" s="346"/>
      <c r="D118" s="346"/>
      <c r="E118" s="346"/>
      <c r="F118" s="346"/>
      <c r="G118" s="346"/>
      <c r="H118" s="346"/>
      <c r="I118" s="346"/>
      <c r="J118" s="346"/>
      <c r="K118" s="346"/>
      <c r="L118" s="346"/>
      <c r="M118" s="346"/>
      <c r="N118" s="346"/>
    </row>
  </sheetData>
  <mergeCells count="14">
    <mergeCell ref="I3:N3"/>
    <mergeCell ref="F4:F6"/>
    <mergeCell ref="G4:G6"/>
    <mergeCell ref="H4:H6"/>
    <mergeCell ref="I4:I6"/>
    <mergeCell ref="J4:J6"/>
    <mergeCell ref="K4:K6"/>
    <mergeCell ref="L4:L6"/>
    <mergeCell ref="M4:M6"/>
    <mergeCell ref="N4:N6"/>
    <mergeCell ref="C3:C6"/>
    <mergeCell ref="D3:D6"/>
    <mergeCell ref="E3:E6"/>
    <mergeCell ref="F3:H3"/>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昭和62年　山形県統計年鑑</dc:title>
  <dc:subject/>
  <dc:creator>山形県</dc:creator>
  <cp:keywords/>
  <dc:description/>
  <cp:lastModifiedBy>工藤　裕子</cp:lastModifiedBy>
  <cp:lastPrinted>2005-05-24T06:19:40Z</cp:lastPrinted>
  <dcterms:created xsi:type="dcterms:W3CDTF">2005-04-02T01:55:19Z</dcterms:created>
  <dcterms:modified xsi:type="dcterms:W3CDTF">2008-10-29T05:20:20Z</dcterms:modified>
  <cp:category/>
  <cp:version/>
  <cp:contentType/>
  <cp:contentStatus/>
</cp:coreProperties>
</file>