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65" tabRatio="939" activeTab="0"/>
  </bookViews>
  <sheets>
    <sheet name="目次" sheetId="1" r:id="rId1"/>
    <sheet name="10-1" sheetId="2" r:id="rId2"/>
    <sheet name="10-2(1)" sheetId="3" r:id="rId3"/>
    <sheet name="10-2(2)" sheetId="4" r:id="rId4"/>
    <sheet name="10-2(3)" sheetId="5" r:id="rId5"/>
    <sheet name="10-3(1)" sheetId="6" r:id="rId6"/>
    <sheet name="10-3(2)" sheetId="7" r:id="rId7"/>
    <sheet name="10-4(1)" sheetId="8" r:id="rId8"/>
    <sheet name="10-4(2)" sheetId="9" r:id="rId9"/>
    <sheet name="10-5" sheetId="10" r:id="rId10"/>
    <sheet name="10-6" sheetId="11" r:id="rId11"/>
    <sheet name="10-7" sheetId="12" r:id="rId12"/>
    <sheet name="10-8" sheetId="13" r:id="rId13"/>
    <sheet name="10-9" sheetId="14" r:id="rId14"/>
    <sheet name="10-10" sheetId="15" r:id="rId15"/>
    <sheet name="10-11(1)" sheetId="16" r:id="rId16"/>
    <sheet name="10-11(2)" sheetId="17" r:id="rId17"/>
    <sheet name="10-11(3)" sheetId="18" r:id="rId18"/>
    <sheet name="10-12(1)" sheetId="19" r:id="rId19"/>
    <sheet name="10-12(2)" sheetId="20" r:id="rId20"/>
    <sheet name="10-13" sheetId="21" r:id="rId21"/>
    <sheet name="10-14" sheetId="22" r:id="rId22"/>
    <sheet name="10-15" sheetId="23" r:id="rId23"/>
    <sheet name="10-16" sheetId="24" r:id="rId24"/>
    <sheet name="10-17" sheetId="25" r:id="rId25"/>
    <sheet name="10-18" sheetId="26" r:id="rId26"/>
    <sheet name="10-19" sheetId="27" r:id="rId27"/>
  </sheets>
  <definedNames/>
  <calcPr fullCalcOnLoad="1"/>
</workbook>
</file>

<file path=xl/sharedStrings.xml><?xml version="1.0" encoding="utf-8"?>
<sst xmlns="http://schemas.openxmlformats.org/spreadsheetml/2006/main" count="1722" uniqueCount="972">
  <si>
    <t>第１０章　運輸及び通信</t>
  </si>
  <si>
    <t>１０－１．港湾</t>
  </si>
  <si>
    <t>１０－５．空港の概要</t>
  </si>
  <si>
    <t>１０－１１．自動車運送事業状況</t>
  </si>
  <si>
    <t>平成14年３月31日現在  単位：水深＝ｍ、面積＝㎡</t>
  </si>
  <si>
    <t>港　 名</t>
  </si>
  <si>
    <t>所属地名</t>
  </si>
  <si>
    <t>港口方向</t>
  </si>
  <si>
    <t>泊　　　地　　　水　　　深</t>
  </si>
  <si>
    <t>泊　　　地　　　面　　　積</t>
  </si>
  <si>
    <t>大   型   船</t>
  </si>
  <si>
    <t>小   型   船</t>
  </si>
  <si>
    <t>酒田港</t>
  </si>
  <si>
    <t>酒田市</t>
  </si>
  <si>
    <t>南西</t>
  </si>
  <si>
    <t>－４．５～－１３．０</t>
  </si>
  <si>
    <t>－２．０～－４．０</t>
  </si>
  <si>
    <t>鼠ヶ関港</t>
  </si>
  <si>
    <t>温海町</t>
  </si>
  <si>
    <t>北西</t>
  </si>
  <si>
    <t>－４．５～－  ５．０</t>
  </si>
  <si>
    <t>加茂港</t>
  </si>
  <si>
    <t>鶴岡市</t>
  </si>
  <si>
    <t>－４．５～－  ４．５</t>
  </si>
  <si>
    <t>資料：県交通基盤課</t>
  </si>
  <si>
    <t>１０－２．酒田港主要施設</t>
  </si>
  <si>
    <t>（１）外かく施設</t>
  </si>
  <si>
    <t>平成14年３月31日現在  単位：ｍ</t>
  </si>
  <si>
    <t>区　　　　　　　　　　分</t>
  </si>
  <si>
    <t>延　　　　長</t>
  </si>
  <si>
    <t>防   波   堤</t>
  </si>
  <si>
    <t>防   砂   堤</t>
  </si>
  <si>
    <t>北防波堤（本港）</t>
  </si>
  <si>
    <t>防砂堤（本港）</t>
  </si>
  <si>
    <t>第２北防波堤（北港）</t>
  </si>
  <si>
    <t>第１船だまり防砂堤</t>
  </si>
  <si>
    <t>南防波堤（本港）</t>
  </si>
  <si>
    <t>防砂堤（北港）</t>
  </si>
  <si>
    <t>袖岡船だまり防波堤</t>
  </si>
  <si>
    <t>護岸（総延長）</t>
  </si>
  <si>
    <t>酒田 P B S防波堤</t>
  </si>
  <si>
    <t>取付護岸（総延長）</t>
  </si>
  <si>
    <t>第１船だまり防波堤</t>
  </si>
  <si>
    <t>北防波堤（北港）</t>
  </si>
  <si>
    <t>海         岸</t>
  </si>
  <si>
    <t>波除堤（北港）</t>
  </si>
  <si>
    <t>突堤</t>
  </si>
  <si>
    <t>10基        546</t>
  </si>
  <si>
    <t>古湊木材泊地防波堤</t>
  </si>
  <si>
    <t>護岸</t>
  </si>
  <si>
    <t>宮海船だまり防波堤</t>
  </si>
  <si>
    <t>離岸堤</t>
  </si>
  <si>
    <t>8基       1,360</t>
  </si>
  <si>
    <t>大浜船だまり防波堤</t>
  </si>
  <si>
    <t xml:space="preserve">そ   の   他 </t>
  </si>
  <si>
    <t>波除堤（漁港区）</t>
  </si>
  <si>
    <t>導流堤</t>
  </si>
  <si>
    <t>資料：県交通基盤課    （２）、（３）についても同じ。</t>
  </si>
  <si>
    <t>１０－２．酒田港主要施設</t>
  </si>
  <si>
    <t>（２）係留施設</t>
  </si>
  <si>
    <t>平成14年３月31日現在  単位：延長、水深＝ｍ</t>
  </si>
  <si>
    <t>名　　　　　　　　　　称</t>
  </si>
  <si>
    <t>管　理　者</t>
  </si>
  <si>
    <t>延　　長</t>
  </si>
  <si>
    <t>水　　深</t>
  </si>
  <si>
    <t>係     船     数</t>
  </si>
  <si>
    <t>トン数（Ｄ／Ｗ）</t>
  </si>
  <si>
    <t>バース数</t>
  </si>
  <si>
    <t>本   港   地   区</t>
  </si>
  <si>
    <t>大浜ふ頭第１岸壁</t>
  </si>
  <si>
    <t>山形県</t>
  </si>
  <si>
    <t>大浜ふ頭第２岸壁</t>
  </si>
  <si>
    <t>〃</t>
  </si>
  <si>
    <t>西ふ頭岸壁</t>
  </si>
  <si>
    <t>西ふ頭（-5．5ｍ）岸壁</t>
  </si>
  <si>
    <t>東ふ頭新町岸壁</t>
  </si>
  <si>
    <t>東ふ頭船場町岸壁</t>
  </si>
  <si>
    <t>東ふ頭船場町第２岸壁</t>
  </si>
  <si>
    <t>水産第１岸壁</t>
  </si>
  <si>
    <t>水産第２岸壁</t>
  </si>
  <si>
    <t>袖岡ふ頭岸壁</t>
  </si>
  <si>
    <t>石油桟橋</t>
  </si>
  <si>
    <t>日本石油･共同石油等</t>
  </si>
  <si>
    <t>物揚場</t>
  </si>
  <si>
    <t>北   港   地   区</t>
  </si>
  <si>
    <t>以上</t>
  </si>
  <si>
    <t>古湊ふ頭第１号岸壁</t>
  </si>
  <si>
    <t>古湊ふ頭第２号岸壁</t>
  </si>
  <si>
    <t>古湊ふ頭第３号岸壁</t>
  </si>
  <si>
    <t>古湊係船杭</t>
  </si>
  <si>
    <t>5基</t>
  </si>
  <si>
    <t>酒田共同火力専用岸壁</t>
  </si>
  <si>
    <t>酒田共同火力(株)</t>
  </si>
  <si>
    <t>共同火力揚油ドルフィン</t>
  </si>
  <si>
    <t>宮海第２号岸壁</t>
  </si>
  <si>
    <t>宮海第３号岸壁</t>
  </si>
  <si>
    <t>〃</t>
  </si>
  <si>
    <t>宮海第４号岸壁</t>
  </si>
  <si>
    <t>宮海第５号岸壁</t>
  </si>
  <si>
    <t>外   港   地   区</t>
  </si>
  <si>
    <t>高砂第２号岸壁</t>
  </si>
  <si>
    <t>１０－２．酒田港主要施設</t>
  </si>
  <si>
    <t>（３）臨港鉄道</t>
  </si>
  <si>
    <t>平成1４年３月31日現在</t>
  </si>
  <si>
    <t>名　　称</t>
  </si>
  <si>
    <t>分岐
地点</t>
  </si>
  <si>
    <t>臨港
駅名</t>
  </si>
  <si>
    <t>直接関係
あるふ頭</t>
  </si>
  <si>
    <t>同時積降
可能車数</t>
  </si>
  <si>
    <t>１日最大発
車可能車数</t>
  </si>
  <si>
    <t>１ヵ月当たり
配車可能数</t>
  </si>
  <si>
    <t>（単一又は複線キロ）</t>
  </si>
  <si>
    <t>陸扱</t>
  </si>
  <si>
    <t>水扱</t>
  </si>
  <si>
    <t>酒田～酒田港</t>
  </si>
  <si>
    <t>酒田駅</t>
  </si>
  <si>
    <t>酒田</t>
  </si>
  <si>
    <t>東ふ頭</t>
  </si>
  <si>
    <t>分岐点より酒田港駅まで</t>
  </si>
  <si>
    <t>酒田港駅より東ふ頭まで300ｍ</t>
  </si>
  <si>
    <t>間側線</t>
  </si>
  <si>
    <t>港駅</t>
  </si>
  <si>
    <t>西ふ頭</t>
  </si>
  <si>
    <t>単線2,700ｍ</t>
  </si>
  <si>
    <t>酒田港駅より西ふ頭まで1,300ｍ</t>
  </si>
  <si>
    <t>－</t>
  </si>
  <si>
    <t>大浜ふ頭</t>
  </si>
  <si>
    <t>酒田港駅より山形県酒田港</t>
  </si>
  <si>
    <t>酒田港公共臨港線起点より</t>
  </si>
  <si>
    <t>公共臨港線</t>
  </si>
  <si>
    <t>公共臨港線分岐点まで単線310ｍ</t>
  </si>
  <si>
    <t>終点まで2,174ｍ</t>
  </si>
  <si>
    <t>１０－３． 入港船舶実績</t>
  </si>
  <si>
    <t>（１）酒田港</t>
  </si>
  <si>
    <t>単位：ｔ</t>
  </si>
  <si>
    <t>年別</t>
  </si>
  <si>
    <t>総数</t>
  </si>
  <si>
    <t>外航汽船</t>
  </si>
  <si>
    <t>内航汽船</t>
  </si>
  <si>
    <t>船舶種類別</t>
  </si>
  <si>
    <t>隻数</t>
  </si>
  <si>
    <t>総トン数</t>
  </si>
  <si>
    <t>平成13年</t>
  </si>
  <si>
    <t>商船</t>
  </si>
  <si>
    <t>漁船</t>
  </si>
  <si>
    <t>避難船</t>
  </si>
  <si>
    <t>-</t>
  </si>
  <si>
    <t>その他</t>
  </si>
  <si>
    <t>-</t>
  </si>
  <si>
    <t>（２）鼠ヶ関港及び加茂港</t>
  </si>
  <si>
    <t>区分</t>
  </si>
  <si>
    <t>平      成      11      年</t>
  </si>
  <si>
    <t>平      成      12      年</t>
  </si>
  <si>
    <t>平      成      13      年</t>
  </si>
  <si>
    <t>総数</t>
  </si>
  <si>
    <t>総隻数</t>
  </si>
  <si>
    <t>総トン数</t>
  </si>
  <si>
    <t>１０－４． 品種別輸移出入量(平成11～13年)</t>
  </si>
  <si>
    <t>（１）酒田港</t>
  </si>
  <si>
    <t>輸      移      出</t>
  </si>
  <si>
    <t>輸       移       入</t>
  </si>
  <si>
    <t>平成11年</t>
  </si>
  <si>
    <t>平成12年</t>
  </si>
  <si>
    <t>平成13年</t>
  </si>
  <si>
    <t>平成11年</t>
  </si>
  <si>
    <t>平成12年</t>
  </si>
  <si>
    <t>農水産品</t>
  </si>
  <si>
    <t>林産品</t>
  </si>
  <si>
    <t>鉱産品</t>
  </si>
  <si>
    <t>金属工業品</t>
  </si>
  <si>
    <t>化学工業品</t>
  </si>
  <si>
    <t>軽工業品</t>
  </si>
  <si>
    <t>雑工業品</t>
  </si>
  <si>
    <t>特殊品</t>
  </si>
  <si>
    <t>１０－４．品種別輸移出入量</t>
  </si>
  <si>
    <t>年      別                     港      別</t>
  </si>
  <si>
    <t>金属      工業品</t>
  </si>
  <si>
    <t>化学         工業品</t>
  </si>
  <si>
    <t>輸</t>
  </si>
  <si>
    <t>－</t>
  </si>
  <si>
    <t>移</t>
  </si>
  <si>
    <t>出</t>
  </si>
  <si>
    <t>入</t>
  </si>
  <si>
    <t>平成14年３月31日現在</t>
  </si>
  <si>
    <t>山　形　空　港</t>
  </si>
  <si>
    <t>庄　内　空　港</t>
  </si>
  <si>
    <t>種類</t>
  </si>
  <si>
    <t>陸上飛行場　第２種　（Ｂ）</t>
  </si>
  <si>
    <t>陸上飛行場　第３種</t>
  </si>
  <si>
    <t>設置者</t>
  </si>
  <si>
    <t>国土交通大臣</t>
  </si>
  <si>
    <t>管理者</t>
  </si>
  <si>
    <t>位置</t>
  </si>
  <si>
    <t>山形県東根市</t>
  </si>
  <si>
    <t>山形県酒田市・鶴岡市</t>
  </si>
  <si>
    <t>総面積</t>
  </si>
  <si>
    <t>９１．５ｈａ（９１４，９４３㎡）</t>
  </si>
  <si>
    <t>１０７．５ｈａ（１，０７４，８０６㎡）</t>
  </si>
  <si>
    <t>着陸帯</t>
  </si>
  <si>
    <t>長さ２，１２０ｍ×幅３００ｍ　　C級</t>
  </si>
  <si>
    <t>滑走路</t>
  </si>
  <si>
    <t>長さ２，０００ｍ×幅４５ｍ （Ｎ６°５１′５２″E真方位）</t>
  </si>
  <si>
    <t>長さ２，０００ｍ×幅４５ｍ （Ｎ７９°２６′５５″E真方位）</t>
  </si>
  <si>
    <t>舗装設計強度ＬＡ－１２(換算単車輪荷重　３０．０ｔ）</t>
  </si>
  <si>
    <t>舗装設計強度ＬＡ－２(換算単車輪荷重　２８．０ｔ）</t>
  </si>
  <si>
    <t>誘導路</t>
  </si>
  <si>
    <t>長さ２３０ｍ×幅３０ｍ</t>
  </si>
  <si>
    <t>長さ１５０ｍ×幅３０ｍ</t>
  </si>
  <si>
    <t>エプロン</t>
  </si>
  <si>
    <t>２６，７７０㎡（１０バース、中型 Ｊ－２、小型 Ｊ－１、ＹＳ級－１、</t>
  </si>
  <si>
    <t>３３，７５０㎡（４バース：中型 Ｊ－３、小型 Ｊ－１）</t>
  </si>
  <si>
    <t>小型機－６）</t>
  </si>
  <si>
    <t>空港保安</t>
  </si>
  <si>
    <t>精密進入（ＣＡＴ１）用灯火一式、エプロン照明灯等</t>
  </si>
  <si>
    <t>無線施設</t>
  </si>
  <si>
    <t>ＩＬＳ（計器着陸装置）、ＮＤＢ、ＶＯＲ／ＤＭＥ、蔵王山田ＶＯＲ</t>
  </si>
  <si>
    <t>ＩＬＳ（計器着陸装置）、ＶＯＲ／ＤＭＥ</t>
  </si>
  <si>
    <t>就航路線等</t>
  </si>
  <si>
    <t>東京（１往復）、大阪（２往復）、札幌（１往復）、名古屋（１往復）、</t>
  </si>
  <si>
    <t>東京（３往復）、大阪（5月～11月１往復）、札幌（5月～10月１往復）</t>
  </si>
  <si>
    <t>函館(６月～１０月１往復）</t>
  </si>
  <si>
    <t>ターミナル施設</t>
  </si>
  <si>
    <t>ターミナルビル  延床面積 ５，３１１㎡</t>
  </si>
  <si>
    <t>ターミナルビル  延床面積 ５，３４６㎡</t>
  </si>
  <si>
    <t>航空局庁舎　　 延床面積 １，４４２㎡</t>
  </si>
  <si>
    <t>航空局庁舎　　 延床面積 １，３４２㎡</t>
  </si>
  <si>
    <t>貨物ビル　　　　 床 面 積      ６２５㎡</t>
  </si>
  <si>
    <t>貨物ビル　　　    床 面 積　   ４６７㎡</t>
  </si>
  <si>
    <t>給油施設</t>
  </si>
  <si>
    <t xml:space="preserve">   給油タンク　２００ｋｌ　１基</t>
  </si>
  <si>
    <t xml:space="preserve">   給油タンク　１１０ｋｌ　２基</t>
  </si>
  <si>
    <t xml:space="preserve">   小型機燃料給油施設</t>
  </si>
  <si>
    <t>１０－６． 山形空港利用状況　（平成8～13年）</t>
  </si>
  <si>
    <t>（１）総数</t>
  </si>
  <si>
    <t>単位：便数＝便、率＝％、客数＝人、貨物・郵便＝ｋｇ</t>
  </si>
  <si>
    <t>年別</t>
  </si>
  <si>
    <t>旅　　　客　　　輸　　　送</t>
  </si>
  <si>
    <t>貨          物</t>
  </si>
  <si>
    <t>郵          便</t>
  </si>
  <si>
    <t>運航便数</t>
  </si>
  <si>
    <t>欠航便数</t>
  </si>
  <si>
    <t>就航率</t>
  </si>
  <si>
    <t>乗客数</t>
  </si>
  <si>
    <t>降客数</t>
  </si>
  <si>
    <t>利用率</t>
  </si>
  <si>
    <t>積</t>
  </si>
  <si>
    <t>降</t>
  </si>
  <si>
    <t>平成８年</t>
  </si>
  <si>
    <t>平成９年</t>
  </si>
  <si>
    <t>平成10年</t>
  </si>
  <si>
    <t>資料：県交通基盤課　（２）～（７）についても同じ</t>
  </si>
  <si>
    <t>（２）東京便</t>
  </si>
  <si>
    <t>旅　　客　　輸　　送</t>
  </si>
  <si>
    <t>注：平成９年12月より１往復減便（２往復／日）。</t>
  </si>
  <si>
    <t xml:space="preserve">    平成11年６月より１往復減便（１往復／日）。</t>
  </si>
  <si>
    <t>（３）大阪便</t>
  </si>
  <si>
    <t>旅                 客                 輸                 送</t>
  </si>
  <si>
    <t>注：平成12年4月から3往復／日のうち2往復が関西空港乗入れ。平成13年12月から2往復／日となり、うち1往復が関西空港乗入れ。</t>
  </si>
  <si>
    <t>数値は伊丹空港と関西空港の合計。</t>
  </si>
  <si>
    <t>（４）札幌便</t>
  </si>
  <si>
    <t>注：平成７年６月から２往復／日の運航（それまでは１往復／日）。平成９年11月から１往復／日の運航。</t>
  </si>
  <si>
    <t>（５）名古屋便</t>
  </si>
  <si>
    <t>単位：便数＝便、率＝％、客数＝人、貨物・郵便＝kg</t>
  </si>
  <si>
    <t>注：平成７年７月から１往復／日の運航（それまでは４往復／週）。平成13年4月からは小型機による運航。</t>
  </si>
  <si>
    <t>（６）福岡便</t>
  </si>
  <si>
    <t>旅              客              輸              送</t>
  </si>
  <si>
    <t>-</t>
  </si>
  <si>
    <t>注：平成８年６月から３往復／週の定期就航。平成10年４月以降運休中。</t>
  </si>
  <si>
    <t>（７）函館便</t>
  </si>
  <si>
    <t>旅               客               輸               送</t>
  </si>
  <si>
    <t>平成11年</t>
  </si>
  <si>
    <t>-</t>
  </si>
  <si>
    <t>平成12年</t>
  </si>
  <si>
    <t>平成13年</t>
  </si>
  <si>
    <t>注：平成10年６月～10月まで４往復／週の季節就航。平成11年から13年は６月～10月まで１往復／日の季節就航。</t>
  </si>
  <si>
    <t>１０－７． 庄内空港利用状況　（平成8～13年）</t>
  </si>
  <si>
    <t>（１）総数</t>
  </si>
  <si>
    <t>資料：県交通基盤課  （2）～（5）についても同じ</t>
  </si>
  <si>
    <t>注：平成９年７月より１往復増（３往復／日）。</t>
  </si>
  <si>
    <t xml:space="preserve">       単位：便数＝便、率＝％、客数＝人、貨物・郵便＝ｋｇ</t>
  </si>
  <si>
    <t>注：平成10年以降12月から翌年4月まで季節運休。</t>
  </si>
  <si>
    <t>旅               客               輸               送</t>
  </si>
  <si>
    <t>平成８年</t>
  </si>
  <si>
    <t>注：平成８年２月から１往復／日の通年運航。平成10年以降12月から(平成13年は11月から）翌年４月まで季節運休。</t>
  </si>
  <si>
    <t>（５）函館便</t>
  </si>
  <si>
    <t>平成10年</t>
  </si>
  <si>
    <t>注：平成９年５月～１０月までの奇数日１往復／日の季節就航。</t>
  </si>
  <si>
    <t>　　平成１０年６月～１０月までの３往復／週の季節就航。平成11年度から運航休止。</t>
  </si>
  <si>
    <t>１０－８．高速道路の交通量（平成12、13年）</t>
  </si>
  <si>
    <t>単位：台</t>
  </si>
  <si>
    <t>西川本線</t>
  </si>
  <si>
    <t>西川インター</t>
  </si>
  <si>
    <t>寒河江インター</t>
  </si>
  <si>
    <t>山形北インター</t>
  </si>
  <si>
    <t>山形蔵王インター</t>
  </si>
  <si>
    <t>月別</t>
  </si>
  <si>
    <t>入口</t>
  </si>
  <si>
    <t>出口</t>
  </si>
  <si>
    <t>交通量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</si>
  <si>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</si>
  <si>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</si>
  <si>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</si>
  <si>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</si>
  <si>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</si>
  <si>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</si>
  <si>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</si>
  <si>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</si>
  <si>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</si>
  <si>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</si>
  <si>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</si>
  <si>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</si>
  <si>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関沢インター</t>
  </si>
  <si>
    <t>米沢北インター</t>
  </si>
  <si>
    <t>湯殿山インター</t>
  </si>
  <si>
    <t>鶴岡インター</t>
  </si>
  <si>
    <t>酒田インター</t>
  </si>
  <si>
    <t>上り線</t>
  </si>
  <si>
    <t>下り線</t>
  </si>
  <si>
    <t>資料：日本道路公団東北支社山形管理事務所、同鶴岡工事事務所</t>
  </si>
  <si>
    <t>１０－９．有料道路の交通量（平成12、13年）</t>
  </si>
  <si>
    <t>単位：台数＝台、金額＝千円</t>
  </si>
  <si>
    <t>年   別</t>
  </si>
  <si>
    <t>羽黒山自動車道</t>
  </si>
  <si>
    <t>湯殿山自動車道</t>
  </si>
  <si>
    <t>西吾妻スカイバレー（山形県側）</t>
  </si>
  <si>
    <t>西蔵王高原ライン</t>
  </si>
  <si>
    <t>月   別</t>
  </si>
  <si>
    <t>台数</t>
  </si>
  <si>
    <t>金額</t>
  </si>
  <si>
    <t>平成12年</t>
  </si>
  <si>
    <t>平成13年</t>
  </si>
  <si>
    <t>10月</t>
  </si>
  <si>
    <t>注：台数、金額には回数券分を含む。</t>
  </si>
  <si>
    <t>資料 ： 山形県道路公社&lt;西吾妻スカイバレー、西蔵王高原ライン&gt;</t>
  </si>
  <si>
    <t>　　　　 庄内交通株式会社&lt;羽黒山自動車道、湯殿山自動車道&gt;</t>
  </si>
  <si>
    <t>１０－１０．主な国道の交通量(平成11年度)</t>
  </si>
  <si>
    <t>平日</t>
  </si>
  <si>
    <t>昼夜率</t>
  </si>
  <si>
    <t>休日</t>
  </si>
  <si>
    <t>１２時間</t>
  </si>
  <si>
    <t>国道名</t>
  </si>
  <si>
    <t>２４時間</t>
  </si>
  <si>
    <t>２４ｈ/</t>
  </si>
  <si>
    <t>休日/</t>
  </si>
  <si>
    <t>観測地点地名</t>
  </si>
  <si>
    <t>１２ｈ</t>
  </si>
  <si>
    <t>台</t>
  </si>
  <si>
    <t>山形自動車道</t>
  </si>
  <si>
    <t>庄内あさひＩＣ～鶴岡ＩＣ</t>
  </si>
  <si>
    <t>鶴岡ＩＣ～庄内空港ＩＣ</t>
  </si>
  <si>
    <t>庄内空港ＩＣ～酒田ＩＣ</t>
  </si>
  <si>
    <t>関沢ＩＣ～山形蔵王ＩＣ</t>
  </si>
  <si>
    <t>山形蔵王ＩＣ～山形北ＩＣ</t>
  </si>
  <si>
    <t>山形北ＩＣ～寒河江ＩＣ</t>
  </si>
  <si>
    <t>寒河江ＩＣ～西川ＩＣ</t>
  </si>
  <si>
    <t>山形県境～関沢ＩＣ</t>
  </si>
  <si>
    <t>一般国道７号</t>
  </si>
  <si>
    <t>温海町大字鼠ヶ関</t>
  </si>
  <si>
    <t>鶴岡市大字由良</t>
  </si>
  <si>
    <t>三川町大字押切新田字三本木</t>
  </si>
  <si>
    <t>三川町大字押切新田字前川原</t>
  </si>
  <si>
    <t>酒田市大字宮海</t>
  </si>
  <si>
    <t>１３号</t>
  </si>
  <si>
    <t>米沢市板谷字岩影</t>
  </si>
  <si>
    <t>高畠町字福沢</t>
  </si>
  <si>
    <t>南陽市新関</t>
  </si>
  <si>
    <t>上山市仙石</t>
  </si>
  <si>
    <t>山形市松山一丁目</t>
  </si>
  <si>
    <t>山形市山家二丁目</t>
  </si>
  <si>
    <t>山形市浜田</t>
  </si>
  <si>
    <t>尾花沢市大字横内</t>
  </si>
  <si>
    <t>新庄市大字鳥越字玉の木</t>
  </si>
  <si>
    <t>４７号</t>
  </si>
  <si>
    <t>新庄市大字松本字松本</t>
  </si>
  <si>
    <t>立川町大字清川</t>
  </si>
  <si>
    <t>酒田市大字落野目</t>
  </si>
  <si>
    <t>４８号</t>
  </si>
  <si>
    <t>東根市関山</t>
  </si>
  <si>
    <t>天童市大字川原子字横内</t>
  </si>
  <si>
    <t>１１２号</t>
  </si>
  <si>
    <t>山形市鉄砲町一丁目</t>
  </si>
  <si>
    <t>山形市内表</t>
  </si>
  <si>
    <t>中山町大字長崎字新町</t>
  </si>
  <si>
    <t>寒河江市大字高屋</t>
  </si>
  <si>
    <t>寒河江市大字寒河江字横内</t>
  </si>
  <si>
    <t>寒河江市大字西根</t>
  </si>
  <si>
    <t>寒河江市大字八鍬字東</t>
  </si>
  <si>
    <t>寒河江市大字白岩字梺</t>
  </si>
  <si>
    <t>西川町大字海味</t>
  </si>
  <si>
    <t>西川町大字月山沢</t>
  </si>
  <si>
    <t>朝日村大字田麦俣</t>
  </si>
  <si>
    <t>鶴岡市大字外内島</t>
  </si>
  <si>
    <t>鶴岡市大字道形町</t>
  </si>
  <si>
    <t>酒田市堤町三丁目</t>
  </si>
  <si>
    <t>１１３号</t>
  </si>
  <si>
    <t>小国町横根</t>
  </si>
  <si>
    <t>飯豊町大字手ノ子向原</t>
  </si>
  <si>
    <t>川西町大字西大塚</t>
  </si>
  <si>
    <t>南陽市二色根若葉町</t>
  </si>
  <si>
    <t>高畠町大字深沼</t>
  </si>
  <si>
    <t>高畠町大字二井宿</t>
  </si>
  <si>
    <t>１２１号</t>
  </si>
  <si>
    <t>米沢市徳町</t>
  </si>
  <si>
    <t>福島県耶麻郡熱塩加納村大字熱塩</t>
  </si>
  <si>
    <t>２８６号</t>
  </si>
  <si>
    <t>山形市鉄砲町二丁目</t>
  </si>
  <si>
    <t>２８７号</t>
  </si>
  <si>
    <t>米沢市中央六丁目</t>
  </si>
  <si>
    <t>米沢市広幡字下小管</t>
  </si>
  <si>
    <t>川西町大字上小松</t>
  </si>
  <si>
    <t>長井市歌丸</t>
  </si>
  <si>
    <t>白鷹町大字畔藤</t>
  </si>
  <si>
    <t>河北町大字西里字白山堂</t>
  </si>
  <si>
    <t>３４４号</t>
  </si>
  <si>
    <t>酒田市大字安田字大平</t>
  </si>
  <si>
    <t>３４５号</t>
  </si>
  <si>
    <t>藤島町大字藤島字笹花</t>
  </si>
  <si>
    <t>３４７号</t>
  </si>
  <si>
    <t>村山市大字長善寺字楯道</t>
  </si>
  <si>
    <t>尾花沢市大字尾花沢字下河原</t>
  </si>
  <si>
    <t>３４８号</t>
  </si>
  <si>
    <t>山形市大字前明石</t>
  </si>
  <si>
    <t>山形市南館三丁目</t>
  </si>
  <si>
    <t>３９９号</t>
  </si>
  <si>
    <t>高畠町大字小郡山</t>
  </si>
  <si>
    <t>４５８号</t>
  </si>
  <si>
    <t>新庄市十日町字下西山</t>
  </si>
  <si>
    <t>寒河江市大字平塩字沖ノ目</t>
  </si>
  <si>
    <t>山形市大字村木沢</t>
  </si>
  <si>
    <t xml:space="preserve">上山市軽井沢一丁目 </t>
  </si>
  <si>
    <t>注：観測日   平日   平成11年10月７日（木）午前７時～午後７時（12時間）、10月７日午前７時～10月８日午前７時（24時間）</t>
  </si>
  <si>
    <t xml:space="preserve">                 休日   平成11年10月３日（日）午前７時～午後７時（12時間）、10月３日午前７時～10月４日午前７時（24時間） </t>
  </si>
  <si>
    <t>資料：県道路整備課「自動車交通量調書」</t>
  </si>
  <si>
    <t>（１）事業者数</t>
  </si>
  <si>
    <t>各年度3月31日現在</t>
  </si>
  <si>
    <t>区　分
年度別</t>
  </si>
  <si>
    <t>一般</t>
  </si>
  <si>
    <t>一般乗用</t>
  </si>
  <si>
    <t>一般貨物</t>
  </si>
  <si>
    <t>特定貨物</t>
  </si>
  <si>
    <t>貨物運送</t>
  </si>
  <si>
    <t>軽貨物</t>
  </si>
  <si>
    <t>乗合</t>
  </si>
  <si>
    <t>貸切</t>
  </si>
  <si>
    <t>法人</t>
  </si>
  <si>
    <t>個人</t>
  </si>
  <si>
    <t>(条件付)</t>
  </si>
  <si>
    <t>(特別積合せ事業)</t>
  </si>
  <si>
    <t>(急便輸送)</t>
  </si>
  <si>
    <t>（霊柩輸送）</t>
  </si>
  <si>
    <t>取　　扱</t>
  </si>
  <si>
    <t>平成９年度</t>
  </si>
  <si>
    <t>平成10年度</t>
  </si>
  <si>
    <t>平成11年度</t>
  </si>
  <si>
    <t>平成12年度</t>
  </si>
  <si>
    <t>平成13年度</t>
  </si>
  <si>
    <t>注：山形県外に本社のある事業者を含む。</t>
  </si>
  <si>
    <t>資料：国土交通省東北運輸局山形運輸支局</t>
  </si>
  <si>
    <t>１０－１１． 自動車運送事業状況</t>
  </si>
  <si>
    <t>（２）旅客輸送</t>
  </si>
  <si>
    <t>年度別・車両別</t>
  </si>
  <si>
    <t>実在車（台）</t>
  </si>
  <si>
    <t>輸送人員（千人）</t>
  </si>
  <si>
    <t>走行キロ（千ｋｍ）</t>
  </si>
  <si>
    <t>輸送収入（千円）</t>
  </si>
  <si>
    <t>一般乗合</t>
  </si>
  <si>
    <t>平成13年度</t>
  </si>
  <si>
    <t>一般貸切</t>
  </si>
  <si>
    <t>（３）自家用自動車有償貸渡事業者数(レンタカー)</t>
  </si>
  <si>
    <t>各年度３月31日現在</t>
  </si>
  <si>
    <t>平成13年度</t>
  </si>
  <si>
    <t>レンタカー</t>
  </si>
  <si>
    <t>１０－１２．車種別保有自動車数</t>
  </si>
  <si>
    <t>(1)年度別保有自動車数</t>
  </si>
  <si>
    <t>各年度３月末</t>
  </si>
  <si>
    <t>貨          物          用</t>
  </si>
  <si>
    <t>乗合用</t>
  </si>
  <si>
    <t>乗     用</t>
  </si>
  <si>
    <t>年   度   別</t>
  </si>
  <si>
    <t>総　　数</t>
  </si>
  <si>
    <t>普通車</t>
  </si>
  <si>
    <t>小型車</t>
  </si>
  <si>
    <t>被けん引車</t>
  </si>
  <si>
    <t>軽自動車</t>
  </si>
  <si>
    <t>普通・</t>
  </si>
  <si>
    <t>小型</t>
  </si>
  <si>
    <t>平 成 9 年 度</t>
  </si>
  <si>
    <t>平 成 10 年 度</t>
  </si>
  <si>
    <t>平 成 11 年 度</t>
  </si>
  <si>
    <t>平 成 12 年 度</t>
  </si>
  <si>
    <t>平 成 13 年 度</t>
  </si>
  <si>
    <t xml:space="preserve"> 乗用(つづき）</t>
  </si>
  <si>
    <t>特 種 (殊） 用 途 用</t>
  </si>
  <si>
    <t>二　　　輪　　　用</t>
  </si>
  <si>
    <t>小 型 車</t>
  </si>
  <si>
    <t>軽自動車</t>
  </si>
  <si>
    <t>総     数</t>
  </si>
  <si>
    <t>特種車</t>
  </si>
  <si>
    <t>大型特殊車</t>
  </si>
  <si>
    <t>軽特種車</t>
  </si>
  <si>
    <t>小型二輪車</t>
  </si>
  <si>
    <t>軽二輪車</t>
  </si>
  <si>
    <t>年   度   別</t>
  </si>
  <si>
    <t>平 成 11 年 度</t>
  </si>
  <si>
    <t>平 成 12 年 度</t>
  </si>
  <si>
    <t>平 成 13 年 度</t>
  </si>
  <si>
    <t>資料：国土交通省東北運輸局山形運輸支局「業務概況」</t>
  </si>
  <si>
    <t xml:space="preserve">１０－１２．車種別保有自動車数（続き）  </t>
  </si>
  <si>
    <t>(2)車種別・市町村別自動車保有台数</t>
  </si>
  <si>
    <t>平成13年度末現在</t>
  </si>
  <si>
    <t>地  域  別
市 町 村 別</t>
  </si>
  <si>
    <t>貨    物    用</t>
  </si>
  <si>
    <t xml:space="preserve">乗 合 </t>
  </si>
  <si>
    <t>乗    用</t>
  </si>
  <si>
    <t>特    種    (殊)    用    途    用</t>
  </si>
  <si>
    <t>二        輪        車</t>
  </si>
  <si>
    <t>自　動　車</t>
  </si>
  <si>
    <t>１ 世 帯</t>
  </si>
  <si>
    <t>普  通  車</t>
  </si>
  <si>
    <t>小  型  車</t>
  </si>
  <si>
    <t>普 通 車</t>
  </si>
  <si>
    <t>総　数</t>
  </si>
  <si>
    <t>特  種
用途車</t>
  </si>
  <si>
    <t>大　型</t>
  </si>
  <si>
    <t>小　型</t>
  </si>
  <si>
    <t>1台当たり</t>
  </si>
  <si>
    <t>当 た り</t>
  </si>
  <si>
    <t>小 型 車</t>
  </si>
  <si>
    <t>特殊車</t>
  </si>
  <si>
    <t>二輪車</t>
  </si>
  <si>
    <t>人　　　口</t>
  </si>
  <si>
    <t>自動車数</t>
  </si>
  <si>
    <t>人口</t>
  </si>
  <si>
    <t>世帯数</t>
  </si>
  <si>
    <t>市部</t>
  </si>
  <si>
    <t>町村部</t>
  </si>
  <si>
    <t>郡部</t>
  </si>
  <si>
    <t>村山地域</t>
  </si>
  <si>
    <t>村山地区</t>
  </si>
  <si>
    <t>最上地域</t>
  </si>
  <si>
    <t>最上地区</t>
  </si>
  <si>
    <t>置賜地域</t>
  </si>
  <si>
    <t>置賜地区</t>
  </si>
  <si>
    <t>庄内地域</t>
  </si>
  <si>
    <t>庄内地区</t>
  </si>
  <si>
    <t>山形市</t>
  </si>
  <si>
    <t>山 形 市</t>
  </si>
  <si>
    <t>米沢市</t>
  </si>
  <si>
    <t>米 沢 市</t>
  </si>
  <si>
    <t>鶴 岡 市</t>
  </si>
  <si>
    <t>酒 田 市</t>
  </si>
  <si>
    <t>新庄市</t>
  </si>
  <si>
    <t>新 庄 市</t>
  </si>
  <si>
    <t>寒河江市</t>
  </si>
  <si>
    <t>上山市</t>
  </si>
  <si>
    <t>上 山 市</t>
  </si>
  <si>
    <t>村山市</t>
  </si>
  <si>
    <t>村 山 市</t>
  </si>
  <si>
    <t>長井市</t>
  </si>
  <si>
    <t>長 井 市</t>
  </si>
  <si>
    <t>天童市</t>
  </si>
  <si>
    <t>天 童 市</t>
  </si>
  <si>
    <t>東根市</t>
  </si>
  <si>
    <t>東 根 市</t>
  </si>
  <si>
    <t>尾花沢市</t>
  </si>
  <si>
    <t>南陽市</t>
  </si>
  <si>
    <t>南 陽 市</t>
  </si>
  <si>
    <t>山辺町</t>
  </si>
  <si>
    <t>山 辺 町</t>
  </si>
  <si>
    <t>中山町</t>
  </si>
  <si>
    <t>中 山 町</t>
  </si>
  <si>
    <t>河北町</t>
  </si>
  <si>
    <t>河 北 町</t>
  </si>
  <si>
    <t>西川町</t>
  </si>
  <si>
    <t>西 川 町</t>
  </si>
  <si>
    <t>朝日町</t>
  </si>
  <si>
    <t>朝 日 町</t>
  </si>
  <si>
    <t>大江町</t>
  </si>
  <si>
    <t>大 江 町</t>
  </si>
  <si>
    <t>大石田町</t>
  </si>
  <si>
    <t>金山町</t>
  </si>
  <si>
    <t>金 山 町</t>
  </si>
  <si>
    <t>最上町</t>
  </si>
  <si>
    <t>最 上 町</t>
  </si>
  <si>
    <t>舟形町</t>
  </si>
  <si>
    <t>舟 形 町</t>
  </si>
  <si>
    <t>真室川町</t>
  </si>
  <si>
    <t>大蔵村</t>
  </si>
  <si>
    <t>大 蔵 村</t>
  </si>
  <si>
    <t>鮭川村</t>
  </si>
  <si>
    <t>鮭 川 村</t>
  </si>
  <si>
    <t>戸沢村</t>
  </si>
  <si>
    <t>戸 沢 村</t>
  </si>
  <si>
    <t>高畠町</t>
  </si>
  <si>
    <t>高 畠 町</t>
  </si>
  <si>
    <t>川西町</t>
  </si>
  <si>
    <t>川 西 町</t>
  </si>
  <si>
    <t>小国町</t>
  </si>
  <si>
    <t>小 国 町</t>
  </si>
  <si>
    <t>白鷹町</t>
  </si>
  <si>
    <t>白 鷹 町</t>
  </si>
  <si>
    <t>飯豊町</t>
  </si>
  <si>
    <t>飯 豊 町</t>
  </si>
  <si>
    <t>立川町</t>
  </si>
  <si>
    <t>立 川 町</t>
  </si>
  <si>
    <t>余目町</t>
  </si>
  <si>
    <t>余 目 町</t>
  </si>
  <si>
    <t>藤島町</t>
  </si>
  <si>
    <t>藤 島 町</t>
  </si>
  <si>
    <t>羽黒町</t>
  </si>
  <si>
    <t>羽 黒 町</t>
  </si>
  <si>
    <t>櫛引町</t>
  </si>
  <si>
    <t>櫛 引 町　</t>
  </si>
  <si>
    <t>三川町</t>
  </si>
  <si>
    <t>三 川 町</t>
  </si>
  <si>
    <t>朝日村</t>
  </si>
  <si>
    <t>朝 日 村</t>
  </si>
  <si>
    <t>温 海 町</t>
  </si>
  <si>
    <t>遊佐町</t>
  </si>
  <si>
    <t>遊 佐 町</t>
  </si>
  <si>
    <t>八幡町</t>
  </si>
  <si>
    <t>八 幡 町</t>
  </si>
  <si>
    <t>松山町</t>
  </si>
  <si>
    <t>松 山 町</t>
  </si>
  <si>
    <t>平田町</t>
  </si>
  <si>
    <t>平 田 町</t>
  </si>
  <si>
    <t>所属市町村不明</t>
  </si>
  <si>
    <t>注：１）総数、市部・町村部の計、地域計には所属市町村不明車を含む。</t>
  </si>
  <si>
    <t>　　２）「自動車1台当たり人口」、「1世帯当たり自動車数」の算出に要した人口と世帯数は、｢住民基本台帳に基づく人口・世帯数表」による。</t>
  </si>
  <si>
    <t>資料：国土交通省東北運輸局山形運輸支局「業務概況」</t>
  </si>
  <si>
    <t>１０－１３． 貨物発都道府県別流動量（平成12、13年)</t>
  </si>
  <si>
    <t>各年10月分 単位：ｔ</t>
  </si>
  <si>
    <t>都道府県別</t>
  </si>
  <si>
    <t>発送量
 （山形→各地 ）</t>
  </si>
  <si>
    <t>到着量
（各地→山形 ）</t>
  </si>
  <si>
    <t>平成12年</t>
  </si>
  <si>
    <t>平成13年</t>
  </si>
  <si>
    <t>総      数</t>
  </si>
  <si>
    <t>愛知</t>
  </si>
  <si>
    <t>三重</t>
  </si>
  <si>
    <t>滋賀</t>
  </si>
  <si>
    <t>-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</si>
  <si>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</si>
  <si>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</si>
  <si>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</si>
  <si>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</si>
  <si>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</si>
  <si>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</si>
  <si>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</si>
  <si>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</si>
  <si>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福島</t>
  </si>
  <si>
    <t>和歌山</t>
  </si>
  <si>
    <t>秋田</t>
  </si>
  <si>
    <t>鳥取</t>
  </si>
  <si>
    <t>山形</t>
  </si>
  <si>
    <t>島根</t>
  </si>
  <si>
    <t>新潟</t>
  </si>
  <si>
    <t>岡山</t>
  </si>
  <si>
    <t>長野</t>
  </si>
  <si>
    <t>広島</t>
  </si>
  <si>
    <t>茨城</t>
  </si>
  <si>
    <t>山口</t>
  </si>
  <si>
    <t>栃木</t>
  </si>
  <si>
    <t>徳島</t>
  </si>
  <si>
    <t>群馬</t>
  </si>
  <si>
    <t>香川</t>
  </si>
  <si>
    <t>埼玉</t>
  </si>
  <si>
    <t>愛媛</t>
  </si>
  <si>
    <t>千葉</t>
  </si>
  <si>
    <t>高知</t>
  </si>
  <si>
    <t>東京</t>
  </si>
  <si>
    <t>福岡</t>
  </si>
  <si>
    <t>神奈川</t>
  </si>
  <si>
    <t>佐賀</t>
  </si>
  <si>
    <t>山梨</t>
  </si>
  <si>
    <t>長崎</t>
  </si>
  <si>
    <t>富山</t>
  </si>
  <si>
    <t>熊本</t>
  </si>
  <si>
    <t>石川</t>
  </si>
  <si>
    <t>大分</t>
  </si>
  <si>
    <t>福井</t>
  </si>
  <si>
    <t>宮崎</t>
  </si>
  <si>
    <t>岐阜</t>
  </si>
  <si>
    <t>鹿児島</t>
  </si>
  <si>
    <t>静岡</t>
  </si>
  <si>
    <t>沖縄</t>
  </si>
  <si>
    <t>…</t>
  </si>
  <si>
    <t>資料：国土交通省総合政策局情報管理部「特別積合せトラック調査報告書」</t>
  </si>
  <si>
    <t>１０－１４．宅配便以外貨物品目別輸送トン数(平成12、13年）</t>
  </si>
  <si>
    <t>山形県発</t>
  </si>
  <si>
    <t>各年10月分　単位：ｔ</t>
  </si>
  <si>
    <t>品          目</t>
  </si>
  <si>
    <t>平成12年</t>
  </si>
  <si>
    <t>平成13年</t>
  </si>
  <si>
    <t>工業用非金属鉱物</t>
  </si>
  <si>
    <t>その他の化学工業品</t>
  </si>
  <si>
    <t>鉄鋼</t>
  </si>
  <si>
    <t>紙･パルプ</t>
  </si>
  <si>
    <t>穀物</t>
  </si>
  <si>
    <t>非鉄金属</t>
  </si>
  <si>
    <t>繊維工業品</t>
  </si>
  <si>
    <t>野菜・果物</t>
  </si>
  <si>
    <t>金属製品</t>
  </si>
  <si>
    <t>食料工業品</t>
  </si>
  <si>
    <t>その他の農産物</t>
  </si>
  <si>
    <t>機械</t>
  </si>
  <si>
    <t>日用品</t>
  </si>
  <si>
    <t>畜産品</t>
  </si>
  <si>
    <t>セメント</t>
  </si>
  <si>
    <t>-</t>
  </si>
  <si>
    <t>その他の製造工業品</t>
  </si>
  <si>
    <t>水産品</t>
  </si>
  <si>
    <t>その他の窯業品</t>
  </si>
  <si>
    <t>金属くず</t>
  </si>
  <si>
    <t>木材</t>
  </si>
  <si>
    <t>揮発油</t>
  </si>
  <si>
    <t>その他のくずもの</t>
  </si>
  <si>
    <t>薪炭</t>
  </si>
  <si>
    <t>その他の石油製品</t>
  </si>
  <si>
    <t>動植物性飼・肥料</t>
  </si>
  <si>
    <t>石炭</t>
  </si>
  <si>
    <t>石炭製品</t>
  </si>
  <si>
    <t>廃棄物</t>
  </si>
  <si>
    <t>金属鉱</t>
  </si>
  <si>
    <t>化学薬品</t>
  </si>
  <si>
    <t>輸送用容器</t>
  </si>
  <si>
    <t>砂利･砂・石材</t>
  </si>
  <si>
    <t>化学肥料</t>
  </si>
  <si>
    <t>取り合せ品</t>
  </si>
  <si>
    <t>分類不能</t>
  </si>
  <si>
    <t>資料：国土交通省総合政策局情報管理部「特別積合せトラック調査報告書」</t>
  </si>
  <si>
    <t>１０－１５．鉄道駅別年間乗車人員(平成12、13年度)</t>
  </si>
  <si>
    <t>奥羽本線</t>
  </si>
  <si>
    <t>陸羽西線</t>
  </si>
  <si>
    <t>左沢線</t>
  </si>
  <si>
    <t>単位：百人</t>
  </si>
  <si>
    <t>平成12年度</t>
  </si>
  <si>
    <t>平成13年度</t>
  </si>
  <si>
    <t>板谷</t>
  </si>
  <si>
    <t>（新庄）</t>
  </si>
  <si>
    <t>(8,661)</t>
  </si>
  <si>
    <t>(8,559)</t>
  </si>
  <si>
    <t>（北山形）</t>
  </si>
  <si>
    <t>(6,012)</t>
  </si>
  <si>
    <t>(5,920)</t>
  </si>
  <si>
    <t>峠</t>
  </si>
  <si>
    <t>升形</t>
  </si>
  <si>
    <t>東金井</t>
  </si>
  <si>
    <t>大沢</t>
  </si>
  <si>
    <t>羽前前波</t>
  </si>
  <si>
    <t>羽前山辺</t>
  </si>
  <si>
    <t>関根</t>
  </si>
  <si>
    <t>津谷</t>
  </si>
  <si>
    <t>羽前金沢</t>
  </si>
  <si>
    <t>米沢</t>
  </si>
  <si>
    <t>古口</t>
  </si>
  <si>
    <t>羽前長崎</t>
  </si>
  <si>
    <t>置賜</t>
  </si>
  <si>
    <t>高屋</t>
  </si>
  <si>
    <t>南寒河江</t>
  </si>
  <si>
    <t>高畠</t>
  </si>
  <si>
    <t>清川</t>
  </si>
  <si>
    <t>寒河江</t>
  </si>
  <si>
    <t>赤湯</t>
  </si>
  <si>
    <t>狩川</t>
  </si>
  <si>
    <t>西寒河江</t>
  </si>
  <si>
    <t>中川</t>
  </si>
  <si>
    <t>南野</t>
  </si>
  <si>
    <t>羽前高松</t>
  </si>
  <si>
    <t>羽前中山</t>
  </si>
  <si>
    <t>（余目）</t>
  </si>
  <si>
    <t>(2,825)</t>
  </si>
  <si>
    <t>(2,803)</t>
  </si>
  <si>
    <t>柴橋</t>
  </si>
  <si>
    <t>かみのやま温泉</t>
  </si>
  <si>
    <t>合計</t>
  </si>
  <si>
    <t>左沢</t>
  </si>
  <si>
    <t>茂吉記念館前</t>
  </si>
  <si>
    <t>蔵王</t>
  </si>
  <si>
    <t>陸羽東線</t>
  </si>
  <si>
    <t>北山形</t>
  </si>
  <si>
    <t>堺田</t>
  </si>
  <si>
    <t>米坂線</t>
  </si>
  <si>
    <t>羽前千歳</t>
  </si>
  <si>
    <t>赤倉温泉</t>
  </si>
  <si>
    <t>平成12年度</t>
  </si>
  <si>
    <t>平成13年度</t>
  </si>
  <si>
    <t>南出羽</t>
  </si>
  <si>
    <t>立小路</t>
  </si>
  <si>
    <t>（米沢）</t>
  </si>
  <si>
    <t>(9,833)</t>
  </si>
  <si>
    <t>(9,764)</t>
  </si>
  <si>
    <t>漆山</t>
  </si>
  <si>
    <t>最上</t>
  </si>
  <si>
    <t>南米沢</t>
  </si>
  <si>
    <t>高擶</t>
  </si>
  <si>
    <t>大堀</t>
  </si>
  <si>
    <t>西米沢</t>
  </si>
  <si>
    <t>天童</t>
  </si>
  <si>
    <t>鵜杉</t>
  </si>
  <si>
    <t>成島</t>
  </si>
  <si>
    <t>乱川</t>
  </si>
  <si>
    <t>瀬見温泉</t>
  </si>
  <si>
    <t>中郡</t>
  </si>
  <si>
    <t>神町</t>
  </si>
  <si>
    <t>東長沢</t>
  </si>
  <si>
    <t>羽前小松</t>
  </si>
  <si>
    <t>さくらんぼ東根</t>
  </si>
  <si>
    <t>長沢</t>
  </si>
  <si>
    <t>犬川</t>
  </si>
  <si>
    <t>東根</t>
  </si>
  <si>
    <t>南新庄</t>
  </si>
  <si>
    <t>今泉</t>
  </si>
  <si>
    <t>村山</t>
  </si>
  <si>
    <t>(8,661)</t>
  </si>
  <si>
    <t>(8,559)</t>
  </si>
  <si>
    <t>萩生</t>
  </si>
  <si>
    <t>袖崎</t>
  </si>
  <si>
    <t>羽前椿</t>
  </si>
  <si>
    <t>大石田</t>
  </si>
  <si>
    <t>手ノ子</t>
  </si>
  <si>
    <t>北大石田</t>
  </si>
  <si>
    <t>羽越本線</t>
  </si>
  <si>
    <t>羽前沼沢</t>
  </si>
  <si>
    <t>芦沢</t>
  </si>
  <si>
    <t>平成12年度</t>
  </si>
  <si>
    <t>平成13年度</t>
  </si>
  <si>
    <t>伊佐領</t>
  </si>
  <si>
    <t>舟形</t>
  </si>
  <si>
    <t>鼠ヶ関</t>
  </si>
  <si>
    <t>羽前松岡</t>
  </si>
  <si>
    <t>新庄</t>
  </si>
  <si>
    <t>小岩川</t>
  </si>
  <si>
    <t>小国</t>
  </si>
  <si>
    <t>泉田</t>
  </si>
  <si>
    <t>あつみ温泉</t>
  </si>
  <si>
    <t>羽前豊里</t>
  </si>
  <si>
    <t>五十川</t>
  </si>
  <si>
    <t>真室川</t>
  </si>
  <si>
    <t>小波渡</t>
  </si>
  <si>
    <t>フラワー長井線</t>
  </si>
  <si>
    <t>釜淵</t>
  </si>
  <si>
    <t>三瀬</t>
  </si>
  <si>
    <t>大滝</t>
  </si>
  <si>
    <t>羽前水沢</t>
  </si>
  <si>
    <t>及位</t>
  </si>
  <si>
    <t>羽前大山</t>
  </si>
  <si>
    <t>南陽市役所</t>
  </si>
  <si>
    <t>鶴岡</t>
  </si>
  <si>
    <t>宮内</t>
  </si>
  <si>
    <t>藤島</t>
  </si>
  <si>
    <t>おりはた</t>
  </si>
  <si>
    <t>西袋</t>
  </si>
  <si>
    <t>梨郷</t>
  </si>
  <si>
    <t>仙山線</t>
  </si>
  <si>
    <t>余目</t>
  </si>
  <si>
    <t>西大塚</t>
  </si>
  <si>
    <t>平成12年度</t>
  </si>
  <si>
    <t>平成13年度</t>
  </si>
  <si>
    <t>北余目</t>
  </si>
  <si>
    <t>面白山高原</t>
  </si>
  <si>
    <t>砂越</t>
  </si>
  <si>
    <t>時庭</t>
  </si>
  <si>
    <t>山寺</t>
  </si>
  <si>
    <t>東酒田</t>
  </si>
  <si>
    <t>南長井</t>
  </si>
  <si>
    <t>高瀬</t>
  </si>
  <si>
    <t>長井</t>
  </si>
  <si>
    <t>楯山</t>
  </si>
  <si>
    <t>本楯</t>
  </si>
  <si>
    <t>羽前成田</t>
  </si>
  <si>
    <t>（羽前千歳）</t>
  </si>
  <si>
    <t>(854)</t>
  </si>
  <si>
    <t>(825)</t>
  </si>
  <si>
    <t>南鳥海</t>
  </si>
  <si>
    <t>白兎</t>
  </si>
  <si>
    <t>遊佐</t>
  </si>
  <si>
    <t>蚕桑</t>
  </si>
  <si>
    <t>吹浦</t>
  </si>
  <si>
    <t>鮎貝</t>
  </si>
  <si>
    <t>女鹿</t>
  </si>
  <si>
    <t>荒砥</t>
  </si>
  <si>
    <t xml:space="preserve">注：百人未満四捨五入のため各欄の合計と一致しない場合がある。 </t>
  </si>
  <si>
    <t>資料：東日本旅客鉄道株式会社山形支店、山形鉄道株式会社</t>
  </si>
  <si>
    <t>１０－１６．郵便施設及び郵便物取扱数（平成9～13年度)</t>
  </si>
  <si>
    <t>郵便局数（各年度末現在）</t>
  </si>
  <si>
    <t>郵便物取扱数（単位：千通、千個）</t>
  </si>
  <si>
    <t>年度別</t>
  </si>
  <si>
    <t>総　数</t>
  </si>
  <si>
    <t>普通局</t>
  </si>
  <si>
    <t>特　　定　　局</t>
  </si>
  <si>
    <t>簡易局</t>
  </si>
  <si>
    <t>内国引受通常郵便物数</t>
  </si>
  <si>
    <t>内国引受小包郵便物数</t>
  </si>
  <si>
    <t>集配</t>
  </si>
  <si>
    <t>無集配</t>
  </si>
  <si>
    <t>普通</t>
  </si>
  <si>
    <t>特殊</t>
  </si>
  <si>
    <t>平成13年度</t>
  </si>
  <si>
    <t>注：郵便物は有料のみである。（年賀、選挙郵便物を含む）</t>
  </si>
  <si>
    <t>資料：東北郵政局</t>
  </si>
  <si>
    <t>１０－１７． 電話施設数状況  (平成13年度)</t>
  </si>
  <si>
    <t>平成14年3月31日現在</t>
  </si>
  <si>
    <t>年　　度</t>
  </si>
  <si>
    <t>一般加入電話</t>
  </si>
  <si>
    <t>ビル電話</t>
  </si>
  <si>
    <t>公衆電話</t>
  </si>
  <si>
    <t>総　　　数</t>
  </si>
  <si>
    <t>うちデジタル
公衆電話</t>
  </si>
  <si>
    <t>支店・営業所</t>
  </si>
  <si>
    <t>住宅用</t>
  </si>
  <si>
    <t>事務用</t>
  </si>
  <si>
    <t>平成13年度</t>
  </si>
  <si>
    <t>山形支店</t>
  </si>
  <si>
    <t>庄内営業所</t>
  </si>
  <si>
    <t>注：加入電話施設数にＩＳＤＮ施設数は含まれていない。</t>
  </si>
  <si>
    <t>資料：東日本電信電話株式会社山形支店</t>
  </si>
  <si>
    <t xml:space="preserve">１０－１８． 市町村別電話施設数状況  (平成13年度)   </t>
  </si>
  <si>
    <t>平成14年3月31日現在　　単位：普及率＝％</t>
  </si>
  <si>
    <t>市町村別</t>
  </si>
  <si>
    <t>加入電話総数</t>
  </si>
  <si>
    <t>100人当たり
普及率</t>
  </si>
  <si>
    <t>注：１）100人当たり普及率は、県統計企画課算出の山形県推計人口（平成14年4月1日現在）を使用。</t>
  </si>
  <si>
    <t>　　２）加入電話総数にＩＳＤＮ施設数は含まれていない。</t>
  </si>
  <si>
    <t>資料：東日本電信電話株式会社山形支店</t>
  </si>
  <si>
    <t>１０－１９  携帯電話・ＰＨＳサービス加入者数(平成９～１３年度）</t>
  </si>
  <si>
    <t>各年度3月末</t>
  </si>
  <si>
    <t>区分</t>
  </si>
  <si>
    <t>平成9年度</t>
  </si>
  <si>
    <t>平成10年度</t>
  </si>
  <si>
    <t>平成11年度</t>
  </si>
  <si>
    <t>平成12年度</t>
  </si>
  <si>
    <t>平成13年度</t>
  </si>
  <si>
    <t>携帯電話</t>
  </si>
  <si>
    <t>ＰＨＳ</t>
  </si>
  <si>
    <t>計</t>
  </si>
  <si>
    <t>資料：総務省東北総合通信局</t>
  </si>
  <si>
    <t>注：数値はＮＴＴドコモと新規電気通信事業者の合算値</t>
  </si>
  <si>
    <t>１０－１．港湾</t>
  </si>
  <si>
    <t>（１）外かく施設</t>
  </si>
  <si>
    <t>（２）係留施設</t>
  </si>
  <si>
    <t>（３）臨港鉄道</t>
  </si>
  <si>
    <t>１０－３． 入港船舶実績</t>
  </si>
  <si>
    <t>（２）鼠ヶ関港及び加茂港</t>
  </si>
  <si>
    <t>（１）酒田港</t>
  </si>
  <si>
    <t>１０－５．空港の概要</t>
  </si>
  <si>
    <t>（１）総数</t>
  </si>
  <si>
    <t>（２）東京便</t>
  </si>
  <si>
    <t>（３）大阪便</t>
  </si>
  <si>
    <t>（４）札幌便</t>
  </si>
  <si>
    <t>（５）名古屋便</t>
  </si>
  <si>
    <t>（６）福岡便</t>
  </si>
  <si>
    <t>（２）東京便</t>
  </si>
  <si>
    <t>（３）大阪便</t>
  </si>
  <si>
    <t>（４）札幌便</t>
  </si>
  <si>
    <t>（５）函館便</t>
  </si>
  <si>
    <t>１０－８．高速道路の交通量（平成12、13年）</t>
  </si>
  <si>
    <t>１０－９．有料道路の交通量（平成12、13年）</t>
  </si>
  <si>
    <t>１０－１１．自動車運送事業状況</t>
  </si>
  <si>
    <t>（１）事業者数</t>
  </si>
  <si>
    <t>（２）旅客輸送</t>
  </si>
  <si>
    <t>（３）自家用自動車有償貸渡事業者数(レンタカー)</t>
  </si>
  <si>
    <t>１０－１２．車種別保有自動車数</t>
  </si>
  <si>
    <t>(1)年度別保有自動車数</t>
  </si>
  <si>
    <t>(2)車種別・市町村別自動車保有台数</t>
  </si>
  <si>
    <t>１０－１３． 貨物発都道府県別流動量（平成12、13年)</t>
  </si>
  <si>
    <t>１０－１５．鉄道駅別年間乗車人員(平成12、13年度)</t>
  </si>
  <si>
    <t>１０－１６．郵便施設及び郵便物取扱数（平成9～13年度)</t>
  </si>
  <si>
    <t>１０－１７． 電話施設数状況  (平成13年度)</t>
  </si>
  <si>
    <t xml:space="preserve">１０－１８． 市町村別電話施設数状況  (平成13年度)   </t>
  </si>
  <si>
    <t>幹線から臨港駅又は
主要地点までの線路長</t>
  </si>
  <si>
    <t>臨港駅又は主要地点
からふ頭までの線路長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</si>
</sst>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_ ;[Red]\-#,##0\ "/>
    <numFmt numFmtId="179" formatCode="_ * #,##0.0_ ;_ * \-#,##0.0_ ;_ * &quot;-&quot;?_ ;_ @_ "/>
    <numFmt numFmtId="180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 quotePrefix="1">
      <alignment horizontal="center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 quotePrefix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8" fontId="3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3" fillId="0" borderId="0" xfId="16" applyFont="1" applyFill="1" applyAlignment="1">
      <alignment horizontal="right"/>
    </xf>
    <xf numFmtId="38" fontId="3" fillId="0" borderId="10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38" fontId="3" fillId="0" borderId="8" xfId="16" applyFont="1" applyFill="1" applyBorder="1" applyAlignment="1">
      <alignment/>
    </xf>
    <xf numFmtId="38" fontId="3" fillId="0" borderId="12" xfId="16" applyFont="1" applyFill="1" applyBorder="1" applyAlignment="1">
      <alignment horizontal="distributed" vertical="center"/>
    </xf>
    <xf numFmtId="38" fontId="3" fillId="0" borderId="7" xfId="16" applyFont="1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distributed" vertical="center"/>
    </xf>
    <xf numFmtId="38" fontId="3" fillId="0" borderId="8" xfId="16" applyFont="1" applyFill="1" applyBorder="1" applyAlignment="1">
      <alignment horizontal="right"/>
    </xf>
    <xf numFmtId="38" fontId="3" fillId="0" borderId="14" xfId="16" applyFont="1" applyFill="1" applyBorder="1" applyAlignment="1">
      <alignment horizontal="distributed" vertical="center"/>
    </xf>
    <xf numFmtId="38" fontId="3" fillId="0" borderId="15" xfId="16" applyFont="1" applyFill="1" applyBorder="1" applyAlignment="1">
      <alignment horizontal="distributed" vertical="center"/>
    </xf>
    <xf numFmtId="38" fontId="3" fillId="0" borderId="16" xfId="16" applyFont="1" applyFill="1" applyBorder="1" applyAlignment="1">
      <alignment/>
    </xf>
    <xf numFmtId="38" fontId="3" fillId="0" borderId="17" xfId="16" applyFont="1" applyFill="1" applyBorder="1" applyAlignment="1">
      <alignment horizontal="distributed" vertical="center"/>
    </xf>
    <xf numFmtId="38" fontId="3" fillId="0" borderId="4" xfId="16" applyFont="1" applyFill="1" applyBorder="1" applyAlignment="1">
      <alignment horizontal="distributed" vertical="center"/>
    </xf>
    <xf numFmtId="38" fontId="3" fillId="0" borderId="5" xfId="16" applyFont="1" applyFill="1" applyBorder="1" applyAlignment="1">
      <alignment/>
    </xf>
    <xf numFmtId="38" fontId="2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2" fillId="0" borderId="0" xfId="16" applyFont="1" applyFill="1" applyAlignment="1">
      <alignment horizontal="right"/>
    </xf>
    <xf numFmtId="38" fontId="2" fillId="0" borderId="18" xfId="16" applyFont="1" applyFill="1" applyBorder="1" applyAlignment="1">
      <alignment horizontal="centerContinuous" vertical="center"/>
    </xf>
    <xf numFmtId="38" fontId="2" fillId="0" borderId="19" xfId="16" applyFont="1" applyFill="1" applyBorder="1" applyAlignment="1">
      <alignment horizontal="centerContinuous" vertical="center"/>
    </xf>
    <xf numFmtId="38" fontId="2" fillId="0" borderId="4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38" fontId="7" fillId="0" borderId="20" xfId="16" applyFont="1" applyFill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38" fontId="2" fillId="0" borderId="7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12" xfId="16" applyFont="1" applyFill="1" applyBorder="1" applyAlignment="1">
      <alignment horizontal="distributed" vertical="center"/>
    </xf>
    <xf numFmtId="38" fontId="2" fillId="0" borderId="8" xfId="16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horizontal="distributed" vertical="center"/>
    </xf>
    <xf numFmtId="176" fontId="2" fillId="0" borderId="7" xfId="16" applyNumberFormat="1" applyFont="1" applyFill="1" applyBorder="1" applyAlignment="1">
      <alignment/>
    </xf>
    <xf numFmtId="38" fontId="2" fillId="0" borderId="12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176" fontId="8" fillId="0" borderId="7" xfId="16" applyNumberFormat="1" applyFont="1" applyFill="1" applyBorder="1" applyAlignment="1">
      <alignment horizontal="right" vertical="top"/>
    </xf>
    <xf numFmtId="38" fontId="2" fillId="0" borderId="7" xfId="16" applyFont="1" applyFill="1" applyBorder="1" applyAlignment="1">
      <alignment horizontal="right"/>
    </xf>
    <xf numFmtId="38" fontId="2" fillId="0" borderId="14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/>
    </xf>
    <xf numFmtId="176" fontId="2" fillId="0" borderId="4" xfId="16" applyNumberFormat="1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Fill="1" applyAlignment="1">
      <alignment horizontal="center"/>
    </xf>
    <xf numFmtId="38" fontId="10" fillId="0" borderId="21" xfId="16" applyFont="1" applyFill="1" applyBorder="1" applyAlignment="1">
      <alignment horizontal="distributed" vertical="center" wrapText="1"/>
    </xf>
    <xf numFmtId="38" fontId="9" fillId="0" borderId="18" xfId="16" applyFont="1" applyFill="1" applyBorder="1" applyAlignment="1">
      <alignment horizontal="centerContinuous" vertical="center" wrapText="1"/>
    </xf>
    <xf numFmtId="38" fontId="9" fillId="0" borderId="22" xfId="16" applyFont="1" applyFill="1" applyBorder="1" applyAlignment="1">
      <alignment horizontal="centerContinuous" vertical="center" wrapText="1"/>
    </xf>
    <xf numFmtId="38" fontId="9" fillId="0" borderId="19" xfId="16" applyFont="1" applyFill="1" applyBorder="1" applyAlignment="1">
      <alignment horizontal="centerContinuous" vertical="center" wrapText="1"/>
    </xf>
    <xf numFmtId="38" fontId="10" fillId="0" borderId="4" xfId="16" applyFont="1" applyFill="1" applyBorder="1" applyAlignment="1">
      <alignment horizontal="center" vertical="center"/>
    </xf>
    <xf numFmtId="38" fontId="9" fillId="0" borderId="4" xfId="16" applyFont="1" applyFill="1" applyBorder="1" applyAlignment="1">
      <alignment horizontal="distributed" vertical="center"/>
    </xf>
    <xf numFmtId="38" fontId="9" fillId="0" borderId="5" xfId="16" applyFont="1" applyFill="1" applyBorder="1" applyAlignment="1">
      <alignment horizontal="distributed" vertical="center"/>
    </xf>
    <xf numFmtId="38" fontId="9" fillId="0" borderId="23" xfId="16" applyFont="1" applyFill="1" applyBorder="1" applyAlignment="1">
      <alignment vertical="center"/>
    </xf>
    <xf numFmtId="38" fontId="9" fillId="0" borderId="7" xfId="16" applyFont="1" applyFill="1" applyBorder="1" applyAlignment="1">
      <alignment horizontal="center" vertical="center"/>
    </xf>
    <xf numFmtId="38" fontId="11" fillId="0" borderId="7" xfId="16" applyFont="1" applyFill="1" applyBorder="1" applyAlignment="1">
      <alignment vertical="center"/>
    </xf>
    <xf numFmtId="38" fontId="9" fillId="0" borderId="7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9" fillId="0" borderId="23" xfId="16" applyFont="1" applyFill="1" applyBorder="1" applyAlignment="1">
      <alignment/>
    </xf>
    <xf numFmtId="38" fontId="9" fillId="0" borderId="7" xfId="16" applyFont="1" applyFill="1" applyBorder="1" applyAlignment="1">
      <alignment horizontal="center"/>
    </xf>
    <xf numFmtId="38" fontId="11" fillId="0" borderId="7" xfId="16" applyFont="1" applyFill="1" applyBorder="1" applyAlignment="1">
      <alignment/>
    </xf>
    <xf numFmtId="38" fontId="9" fillId="0" borderId="7" xfId="16" applyFont="1" applyFill="1" applyBorder="1" applyAlignment="1">
      <alignment/>
    </xf>
    <xf numFmtId="38" fontId="9" fillId="0" borderId="8" xfId="16" applyFont="1" applyFill="1" applyBorder="1" applyAlignment="1">
      <alignment/>
    </xf>
    <xf numFmtId="38" fontId="9" fillId="0" borderId="23" xfId="16" applyFont="1" applyFill="1" applyBorder="1" applyAlignment="1">
      <alignment vertical="center" wrapText="1"/>
    </xf>
    <xf numFmtId="38" fontId="9" fillId="0" borderId="24" xfId="16" applyFont="1" applyFill="1" applyBorder="1" applyAlignment="1">
      <alignment vertical="center"/>
    </xf>
    <xf numFmtId="38" fontId="9" fillId="0" borderId="4" xfId="16" applyFont="1" applyFill="1" applyBorder="1" applyAlignment="1">
      <alignment horizontal="center" vertical="center"/>
    </xf>
    <xf numFmtId="38" fontId="11" fillId="0" borderId="4" xfId="16" applyFont="1" applyFill="1" applyBorder="1" applyAlignment="1">
      <alignment vertical="center"/>
    </xf>
    <xf numFmtId="38" fontId="9" fillId="0" borderId="4" xfId="16" applyFont="1" applyFill="1" applyBorder="1" applyAlignment="1">
      <alignment vertical="center"/>
    </xf>
    <xf numFmtId="38" fontId="9" fillId="0" borderId="5" xfId="16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>
      <alignment horizontal="distributed"/>
    </xf>
    <xf numFmtId="38" fontId="0" fillId="0" borderId="1" xfId="16" applyFill="1" applyBorder="1" applyAlignment="1">
      <alignment/>
    </xf>
    <xf numFmtId="38" fontId="0" fillId="0" borderId="20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6" xfId="16" applyFont="1" applyFill="1" applyBorder="1" applyAlignment="1">
      <alignment horizontal="right"/>
    </xf>
    <xf numFmtId="38" fontId="0" fillId="0" borderId="12" xfId="16" applyFont="1" applyFill="1" applyBorder="1" applyAlignment="1">
      <alignment horizontal="right"/>
    </xf>
    <xf numFmtId="0" fontId="0" fillId="0" borderId="28" xfId="0" applyFill="1" applyBorder="1" applyAlignment="1">
      <alignment horizontal="distributed"/>
    </xf>
    <xf numFmtId="38" fontId="0" fillId="0" borderId="29" xfId="16" applyFill="1" applyBorder="1" applyAlignment="1">
      <alignment/>
    </xf>
    <xf numFmtId="38" fontId="0" fillId="0" borderId="29" xfId="16" applyFont="1" applyFill="1" applyBorder="1" applyAlignment="1">
      <alignment horizontal="right"/>
    </xf>
    <xf numFmtId="38" fontId="0" fillId="0" borderId="30" xfId="16" applyFill="1" applyBorder="1" applyAlignment="1">
      <alignment/>
    </xf>
    <xf numFmtId="38" fontId="2" fillId="0" borderId="1" xfId="16" applyFont="1" applyFill="1" applyBorder="1" applyAlignment="1">
      <alignment horizontal="distributed"/>
    </xf>
    <xf numFmtId="38" fontId="2" fillId="0" borderId="31" xfId="16" applyFont="1" applyFill="1" applyBorder="1" applyAlignment="1">
      <alignment horizontal="centerContinuous" vertical="center"/>
    </xf>
    <xf numFmtId="38" fontId="2" fillId="0" borderId="9" xfId="16" applyFont="1" applyFill="1" applyBorder="1" applyAlignment="1">
      <alignment/>
    </xf>
    <xf numFmtId="38" fontId="12" fillId="0" borderId="24" xfId="16" applyFont="1" applyFill="1" applyBorder="1" applyAlignment="1">
      <alignment horizontal="distributed" vertical="center"/>
    </xf>
    <xf numFmtId="38" fontId="12" fillId="0" borderId="4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horizontal="distributed" vertical="center"/>
    </xf>
    <xf numFmtId="38" fontId="12" fillId="0" borderId="7" xfId="16" applyFont="1" applyFill="1" applyBorder="1" applyAlignment="1">
      <alignment/>
    </xf>
    <xf numFmtId="38" fontId="2" fillId="0" borderId="9" xfId="16" applyFont="1" applyFill="1" applyBorder="1" applyAlignment="1">
      <alignment horizontal="distributed" vertical="center"/>
    </xf>
    <xf numFmtId="38" fontId="12" fillId="0" borderId="4" xfId="16" applyFont="1" applyFill="1" applyBorder="1" applyAlignment="1">
      <alignment/>
    </xf>
    <xf numFmtId="38" fontId="2" fillId="0" borderId="22" xfId="16" applyFont="1" applyFill="1" applyBorder="1" applyAlignment="1">
      <alignment horizontal="centerContinuous" vertical="center"/>
    </xf>
    <xf numFmtId="38" fontId="2" fillId="0" borderId="32" xfId="16" applyFont="1" applyFill="1" applyBorder="1" applyAlignment="1">
      <alignment horizontal="distributed" vertical="center"/>
    </xf>
    <xf numFmtId="38" fontId="2" fillId="0" borderId="33" xfId="16" applyFont="1" applyFill="1" applyBorder="1" applyAlignment="1">
      <alignment horizontal="distributed" vertical="center"/>
    </xf>
    <xf numFmtId="38" fontId="2" fillId="0" borderId="34" xfId="16" applyFont="1" applyFill="1" applyBorder="1" applyAlignment="1">
      <alignment horizontal="distributed" vertical="center"/>
    </xf>
    <xf numFmtId="38" fontId="12" fillId="0" borderId="0" xfId="16" applyFont="1" applyFill="1" applyAlignment="1">
      <alignment/>
    </xf>
    <xf numFmtId="38" fontId="12" fillId="0" borderId="6" xfId="16" applyFont="1" applyFill="1" applyBorder="1" applyAlignment="1">
      <alignment horizontal="distributed" vertical="center"/>
    </xf>
    <xf numFmtId="38" fontId="12" fillId="0" borderId="35" xfId="16" applyFont="1" applyFill="1" applyBorder="1" applyAlignment="1">
      <alignment horizontal="right" vertical="center"/>
    </xf>
    <xf numFmtId="38" fontId="12" fillId="0" borderId="8" xfId="16" applyFont="1" applyFill="1" applyBorder="1" applyAlignment="1">
      <alignment horizontal="right" vertical="center"/>
    </xf>
    <xf numFmtId="38" fontId="12" fillId="0" borderId="36" xfId="16" applyFont="1" applyFill="1" applyBorder="1" applyAlignment="1">
      <alignment horizontal="right" vertical="center"/>
    </xf>
    <xf numFmtId="38" fontId="7" fillId="0" borderId="6" xfId="16" applyFont="1" applyFill="1" applyBorder="1" applyAlignment="1">
      <alignment horizontal="distributed" vertical="center"/>
    </xf>
    <xf numFmtId="38" fontId="7" fillId="0" borderId="35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horizontal="right" vertical="center"/>
    </xf>
    <xf numFmtId="38" fontId="7" fillId="0" borderId="36" xfId="16" applyFont="1" applyFill="1" applyBorder="1" applyAlignment="1">
      <alignment horizontal="right" vertical="center"/>
    </xf>
    <xf numFmtId="38" fontId="2" fillId="0" borderId="35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36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right" vertical="center"/>
    </xf>
    <xf numFmtId="38" fontId="2" fillId="0" borderId="37" xfId="16" applyFont="1" applyFill="1" applyBorder="1" applyAlignment="1">
      <alignment horizontal="right" vertical="center"/>
    </xf>
    <xf numFmtId="38" fontId="2" fillId="0" borderId="27" xfId="16" applyFont="1" applyFill="1" applyBorder="1" applyAlignment="1">
      <alignment horizontal="centerContinuous" vertical="center" wrapText="1"/>
    </xf>
    <xf numFmtId="38" fontId="2" fillId="0" borderId="38" xfId="16" applyFont="1" applyFill="1" applyBorder="1" applyAlignment="1">
      <alignment horizontal="centerContinuous" vertical="center"/>
    </xf>
    <xf numFmtId="38" fontId="2" fillId="0" borderId="39" xfId="16" applyFont="1" applyFill="1" applyBorder="1" applyAlignment="1">
      <alignment horizontal="distributed" vertical="center"/>
    </xf>
    <xf numFmtId="38" fontId="2" fillId="0" borderId="38" xfId="16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horizontal="left" vertical="center"/>
    </xf>
    <xf numFmtId="38" fontId="12" fillId="0" borderId="40" xfId="16" applyFont="1" applyFill="1" applyBorder="1" applyAlignment="1">
      <alignment horizontal="distributed" vertical="center"/>
    </xf>
    <xf numFmtId="38" fontId="12" fillId="0" borderId="7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12" fillId="0" borderId="2" xfId="16" applyFont="1" applyFill="1" applyBorder="1" applyAlignment="1">
      <alignment horizontal="right" vertical="center"/>
    </xf>
    <xf numFmtId="38" fontId="2" fillId="0" borderId="41" xfId="16" applyFont="1" applyFill="1" applyBorder="1" applyAlignment="1">
      <alignment horizontal="distributed" vertical="center"/>
    </xf>
    <xf numFmtId="38" fontId="7" fillId="0" borderId="7" xfId="16" applyFont="1" applyFill="1" applyBorder="1" applyAlignment="1">
      <alignment horizontal="right" vertical="center"/>
    </xf>
    <xf numFmtId="38" fontId="2" fillId="0" borderId="24" xfId="16" applyFont="1" applyFill="1" applyBorder="1" applyAlignment="1">
      <alignment horizontal="left" vertical="center"/>
    </xf>
    <xf numFmtId="38" fontId="2" fillId="0" borderId="42" xfId="16" applyFont="1" applyFill="1" applyBorder="1" applyAlignment="1">
      <alignment horizontal="distributed" vertical="center"/>
    </xf>
    <xf numFmtId="38" fontId="2" fillId="0" borderId="4" xfId="16" applyNumberFormat="1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12" fillId="0" borderId="41" xfId="16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2" fillId="0" borderId="7" xfId="16" applyNumberFormat="1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horizontal="right" vertical="center"/>
    </xf>
    <xf numFmtId="177" fontId="2" fillId="0" borderId="35" xfId="16" applyNumberFormat="1" applyFont="1" applyFill="1" applyBorder="1" applyAlignment="1">
      <alignment horizontal="right" vertical="center"/>
    </xf>
    <xf numFmtId="38" fontId="2" fillId="0" borderId="41" xfId="16" applyFont="1" applyFill="1" applyBorder="1" applyAlignment="1">
      <alignment horizontal="right" vertical="center"/>
    </xf>
    <xf numFmtId="38" fontId="12" fillId="0" borderId="9" xfId="16" applyFont="1" applyFill="1" applyBorder="1" applyAlignment="1">
      <alignment horizontal="distributed" vertical="center"/>
    </xf>
    <xf numFmtId="38" fontId="12" fillId="0" borderId="24" xfId="16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horizontal="right" vertical="center"/>
    </xf>
    <xf numFmtId="177" fontId="12" fillId="0" borderId="3" xfId="16" applyNumberFormat="1" applyFont="1" applyFill="1" applyBorder="1" applyAlignment="1">
      <alignment horizontal="right" vertical="center"/>
    </xf>
    <xf numFmtId="38" fontId="12" fillId="0" borderId="42" xfId="16" applyFont="1" applyFill="1" applyBorder="1" applyAlignment="1">
      <alignment horizontal="right" vertical="center"/>
    </xf>
    <xf numFmtId="38" fontId="12" fillId="0" borderId="4" xfId="16" applyFont="1" applyFill="1" applyBorder="1" applyAlignment="1">
      <alignment horizontal="right" vertical="center"/>
    </xf>
    <xf numFmtId="177" fontId="12" fillId="0" borderId="4" xfId="16" applyNumberFormat="1" applyFont="1" applyFill="1" applyBorder="1" applyAlignment="1">
      <alignment horizontal="right" vertical="center"/>
    </xf>
    <xf numFmtId="38" fontId="12" fillId="0" borderId="5" xfId="16" applyFont="1" applyFill="1" applyBorder="1" applyAlignment="1">
      <alignment horizontal="right" vertical="center"/>
    </xf>
    <xf numFmtId="38" fontId="9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38" fontId="9" fillId="0" borderId="6" xfId="16" applyFont="1" applyFill="1" applyBorder="1" applyAlignment="1">
      <alignment horizontal="distributed" vertical="center"/>
    </xf>
    <xf numFmtId="38" fontId="9" fillId="0" borderId="7" xfId="16" applyFont="1" applyFill="1" applyBorder="1" applyAlignment="1">
      <alignment horizontal="right" vertical="center"/>
    </xf>
    <xf numFmtId="177" fontId="9" fillId="0" borderId="7" xfId="16" applyNumberFormat="1" applyFont="1" applyFill="1" applyBorder="1" applyAlignment="1">
      <alignment horizontal="right" vertical="center"/>
    </xf>
    <xf numFmtId="38" fontId="9" fillId="0" borderId="8" xfId="16" applyFont="1" applyFill="1" applyBorder="1" applyAlignment="1">
      <alignment horizontal="right" vertical="center"/>
    </xf>
    <xf numFmtId="38" fontId="14" fillId="0" borderId="9" xfId="16" applyFont="1" applyFill="1" applyBorder="1" applyAlignment="1">
      <alignment horizontal="distributed" vertical="center"/>
    </xf>
    <xf numFmtId="38" fontId="14" fillId="0" borderId="4" xfId="16" applyFont="1" applyFill="1" applyBorder="1" applyAlignment="1">
      <alignment horizontal="right" vertical="center"/>
    </xf>
    <xf numFmtId="177" fontId="14" fillId="0" borderId="4" xfId="16" applyNumberFormat="1" applyFont="1" applyFill="1" applyBorder="1" applyAlignment="1">
      <alignment horizontal="right" vertical="center"/>
    </xf>
    <xf numFmtId="38" fontId="14" fillId="0" borderId="5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 horizontal="distributed" vertical="center"/>
    </xf>
    <xf numFmtId="38" fontId="2" fillId="0" borderId="8" xfId="16" applyNumberFormat="1" applyFont="1" applyBorder="1" applyAlignment="1">
      <alignment horizontal="right" vertical="center"/>
    </xf>
    <xf numFmtId="38" fontId="2" fillId="0" borderId="7" xfId="16" applyNumberFormat="1" applyFont="1" applyBorder="1" applyAlignment="1">
      <alignment horizontal="right" vertical="center"/>
    </xf>
    <xf numFmtId="38" fontId="2" fillId="0" borderId="8" xfId="16" applyNumberFormat="1" applyFont="1" applyFill="1" applyBorder="1" applyAlignment="1">
      <alignment horizontal="right" vertical="center"/>
    </xf>
    <xf numFmtId="38" fontId="2" fillId="0" borderId="7" xfId="16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distributed" vertical="center"/>
    </xf>
    <xf numFmtId="38" fontId="12" fillId="0" borderId="4" xfId="16" applyNumberFormat="1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vertical="center"/>
    </xf>
    <xf numFmtId="177" fontId="2" fillId="0" borderId="4" xfId="16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56" fontId="0" fillId="0" borderId="0" xfId="0" applyNumberFormat="1" applyFill="1" applyAlignment="1">
      <alignment/>
    </xf>
    <xf numFmtId="177" fontId="12" fillId="0" borderId="7" xfId="16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38" fontId="2" fillId="0" borderId="42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vertical="center"/>
    </xf>
    <xf numFmtId="38" fontId="2" fillId="0" borderId="21" xfId="16" applyFont="1" applyFill="1" applyBorder="1" applyAlignment="1">
      <alignment horizontal="right" vertical="center"/>
    </xf>
    <xf numFmtId="177" fontId="2" fillId="0" borderId="21" xfId="16" applyNumberFormat="1" applyFont="1" applyFill="1" applyBorder="1" applyAlignment="1">
      <alignment horizontal="right" vertical="center"/>
    </xf>
    <xf numFmtId="38" fontId="2" fillId="0" borderId="43" xfId="16" applyFont="1" applyFill="1" applyBorder="1" applyAlignment="1">
      <alignment horizontal="right" vertical="center"/>
    </xf>
    <xf numFmtId="38" fontId="14" fillId="0" borderId="23" xfId="16" applyFont="1" applyFill="1" applyBorder="1" applyAlignment="1">
      <alignment vertical="center"/>
    </xf>
    <xf numFmtId="38" fontId="14" fillId="0" borderId="41" xfId="16" applyFont="1" applyFill="1" applyBorder="1" applyAlignment="1">
      <alignment vertical="center"/>
    </xf>
    <xf numFmtId="38" fontId="14" fillId="0" borderId="7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1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distributed" vertical="center"/>
    </xf>
    <xf numFmtId="38" fontId="2" fillId="0" borderId="9" xfId="16" applyFont="1" applyFill="1" applyBorder="1" applyAlignment="1">
      <alignment vertical="center"/>
    </xf>
    <xf numFmtId="38" fontId="9" fillId="0" borderId="40" xfId="16" applyFont="1" applyFill="1" applyBorder="1" applyAlignment="1">
      <alignment horizontal="right" vertical="center"/>
    </xf>
    <xf numFmtId="38" fontId="12" fillId="0" borderId="0" xfId="16" applyFont="1" applyFill="1" applyAlignment="1">
      <alignment vertical="center"/>
    </xf>
    <xf numFmtId="38" fontId="14" fillId="0" borderId="6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horizontal="center" vertical="center"/>
    </xf>
    <xf numFmtId="38" fontId="9" fillId="0" borderId="41" xfId="16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horizontal="distributed" vertical="center"/>
    </xf>
    <xf numFmtId="38" fontId="2" fillId="0" borderId="24" xfId="16" applyFont="1" applyFill="1" applyBorder="1" applyAlignment="1">
      <alignment horizontal="distributed" vertical="center"/>
    </xf>
    <xf numFmtId="38" fontId="9" fillId="0" borderId="0" xfId="16" applyFont="1" applyFill="1" applyBorder="1" applyAlignment="1">
      <alignment vertical="center"/>
    </xf>
    <xf numFmtId="41" fontId="2" fillId="0" borderId="7" xfId="16" applyNumberFormat="1" applyFont="1" applyBorder="1" applyAlignment="1">
      <alignment horizontal="right" vertical="center"/>
    </xf>
    <xf numFmtId="38" fontId="3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13" fillId="0" borderId="0" xfId="16" applyFont="1" applyFill="1" applyAlignment="1">
      <alignment horizontal="right"/>
    </xf>
    <xf numFmtId="38" fontId="3" fillId="0" borderId="1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Continuous" vertical="center"/>
    </xf>
    <xf numFmtId="38" fontId="3" fillId="0" borderId="19" xfId="16" applyFont="1" applyFill="1" applyBorder="1" applyAlignment="1">
      <alignment horizontal="centerContinuous" vertical="center"/>
    </xf>
    <xf numFmtId="38" fontId="13" fillId="0" borderId="18" xfId="16" applyFont="1" applyFill="1" applyBorder="1" applyAlignment="1">
      <alignment horizontal="centerContinuous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distributed" vertical="center"/>
    </xf>
    <xf numFmtId="38" fontId="12" fillId="0" borderId="7" xfId="16" applyFont="1" applyFill="1" applyBorder="1" applyAlignment="1">
      <alignment vertical="center"/>
    </xf>
    <xf numFmtId="38" fontId="12" fillId="0" borderId="8" xfId="16" applyFont="1" applyFill="1" applyBorder="1" applyAlignment="1">
      <alignment vertical="center"/>
    </xf>
    <xf numFmtId="41" fontId="12" fillId="0" borderId="23" xfId="16" applyNumberFormat="1" applyFont="1" applyFill="1" applyBorder="1" applyAlignment="1">
      <alignment vertical="center"/>
    </xf>
    <xf numFmtId="41" fontId="12" fillId="0" borderId="8" xfId="16" applyNumberFormat="1" applyFont="1" applyFill="1" applyBorder="1" applyAlignment="1">
      <alignment vertical="center"/>
    </xf>
    <xf numFmtId="41" fontId="12" fillId="0" borderId="7" xfId="16" applyNumberFormat="1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41" fontId="2" fillId="0" borderId="7" xfId="16" applyNumberFormat="1" applyFont="1" applyFill="1" applyBorder="1" applyAlignment="1">
      <alignment vertical="center"/>
    </xf>
    <xf numFmtId="41" fontId="2" fillId="0" borderId="8" xfId="16" applyNumberFormat="1" applyFont="1" applyFill="1" applyBorder="1" applyAlignment="1">
      <alignment vertical="center"/>
    </xf>
    <xf numFmtId="38" fontId="3" fillId="0" borderId="6" xfId="16" applyFont="1" applyFill="1" applyBorder="1" applyAlignment="1">
      <alignment horizontal="center" vertical="center"/>
    </xf>
    <xf numFmtId="41" fontId="2" fillId="0" borderId="7" xfId="16" applyNumberFormat="1" applyFont="1" applyFill="1" applyBorder="1" applyAlignment="1">
      <alignment horizontal="right" vertical="center"/>
    </xf>
    <xf numFmtId="41" fontId="2" fillId="0" borderId="8" xfId="16" applyNumberFormat="1" applyFont="1" applyFill="1" applyBorder="1" applyAlignment="1">
      <alignment horizontal="right" vertical="center"/>
    </xf>
    <xf numFmtId="38" fontId="3" fillId="0" borderId="9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13" fillId="0" borderId="0" xfId="16" applyFont="1" applyFill="1" applyAlignment="1">
      <alignment vertical="center"/>
    </xf>
    <xf numFmtId="38" fontId="9" fillId="0" borderId="1" xfId="16" applyFont="1" applyFill="1" applyBorder="1" applyAlignment="1">
      <alignment/>
    </xf>
    <xf numFmtId="38" fontId="9" fillId="0" borderId="21" xfId="16" applyFont="1" applyFill="1" applyBorder="1" applyAlignment="1">
      <alignment horizontal="distributed" vertical="center"/>
    </xf>
    <xf numFmtId="38" fontId="9" fillId="0" borderId="43" xfId="16" applyFont="1" applyFill="1" applyBorder="1" applyAlignment="1">
      <alignment/>
    </xf>
    <xf numFmtId="38" fontId="9" fillId="0" borderId="7" xfId="16" applyFont="1" applyFill="1" applyBorder="1" applyAlignment="1">
      <alignment horizontal="distributed" vertical="center"/>
    </xf>
    <xf numFmtId="38" fontId="9" fillId="0" borderId="7" xfId="16" applyFont="1" applyFill="1" applyBorder="1" applyAlignment="1">
      <alignment horizontal="left" vertical="center"/>
    </xf>
    <xf numFmtId="38" fontId="9" fillId="0" borderId="8" xfId="16" applyFont="1" applyFill="1" applyBorder="1" applyAlignment="1">
      <alignment horizontal="distributed" vertical="center"/>
    </xf>
    <xf numFmtId="38" fontId="9" fillId="0" borderId="9" xfId="16" applyFont="1" applyFill="1" applyBorder="1" applyAlignment="1">
      <alignment/>
    </xf>
    <xf numFmtId="38" fontId="9" fillId="0" borderId="4" xfId="16" applyFont="1" applyFill="1" applyBorder="1" applyAlignment="1">
      <alignment horizontal="right" vertical="center"/>
    </xf>
    <xf numFmtId="38" fontId="9" fillId="0" borderId="5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38" fontId="9" fillId="0" borderId="0" xfId="16" applyFont="1" applyFill="1" applyAlignment="1">
      <alignment vertical="center"/>
    </xf>
    <xf numFmtId="38" fontId="9" fillId="0" borderId="6" xfId="16" applyFont="1" applyFill="1" applyBorder="1" applyAlignment="1">
      <alignment horizontal="center" vertical="center"/>
    </xf>
    <xf numFmtId="40" fontId="9" fillId="0" borderId="7" xfId="16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8" fontId="9" fillId="0" borderId="6" xfId="16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38" fontId="9" fillId="0" borderId="9" xfId="16" applyFont="1" applyFill="1" applyBorder="1" applyAlignment="1">
      <alignment horizontal="center" vertical="center"/>
    </xf>
    <xf numFmtId="40" fontId="9" fillId="0" borderId="4" xfId="16" applyNumberFormat="1" applyFont="1" applyFill="1" applyBorder="1" applyAlignment="1">
      <alignment vertical="center"/>
    </xf>
    <xf numFmtId="38" fontId="13" fillId="0" borderId="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9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9" xfId="0" applyFont="1" applyFill="1" applyBorder="1" applyAlignment="1">
      <alignment horizontal="centerContinuous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38" fontId="2" fillId="0" borderId="39" xfId="16" applyFont="1" applyFill="1" applyBorder="1" applyAlignment="1">
      <alignment vertical="center"/>
    </xf>
    <xf numFmtId="38" fontId="2" fillId="0" borderId="45" xfId="16" applyFont="1" applyFill="1" applyBorder="1" applyAlignment="1">
      <alignment vertical="center"/>
    </xf>
    <xf numFmtId="38" fontId="12" fillId="0" borderId="11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Fill="1" applyAlignment="1">
      <alignment horizontal="centerContinuous"/>
    </xf>
    <xf numFmtId="38" fontId="2" fillId="0" borderId="15" xfId="16" applyFont="1" applyFill="1" applyBorder="1" applyAlignment="1">
      <alignment/>
    </xf>
    <xf numFmtId="38" fontId="2" fillId="0" borderId="15" xfId="16" applyFont="1" applyFill="1" applyBorder="1" applyAlignment="1">
      <alignment/>
    </xf>
    <xf numFmtId="38" fontId="2" fillId="0" borderId="43" xfId="16" applyFont="1" applyFill="1" applyBorder="1" applyAlignment="1">
      <alignment/>
    </xf>
    <xf numFmtId="38" fontId="2" fillId="0" borderId="7" xfId="16" applyFont="1" applyFill="1" applyBorder="1" applyAlignment="1">
      <alignment horizontal="center"/>
    </xf>
    <xf numFmtId="38" fontId="2" fillId="0" borderId="8" xfId="16" applyFont="1" applyFill="1" applyBorder="1" applyAlignment="1">
      <alignment horizontal="center"/>
    </xf>
    <xf numFmtId="38" fontId="2" fillId="0" borderId="4" xfId="16" applyFont="1" applyFill="1" applyBorder="1" applyAlignment="1">
      <alignment horizontal="center"/>
    </xf>
    <xf numFmtId="38" fontId="2" fillId="0" borderId="41" xfId="16" applyFont="1" applyFill="1" applyBorder="1" applyAlignment="1">
      <alignment/>
    </xf>
    <xf numFmtId="38" fontId="12" fillId="0" borderId="8" xfId="16" applyFont="1" applyFill="1" applyBorder="1" applyAlignment="1">
      <alignment/>
    </xf>
    <xf numFmtId="38" fontId="12" fillId="0" borderId="0" xfId="16" applyFont="1" applyFill="1" applyBorder="1" applyAlignment="1">
      <alignment/>
    </xf>
    <xf numFmtId="38" fontId="12" fillId="0" borderId="41" xfId="16" applyFont="1" applyFill="1" applyBorder="1" applyAlignment="1">
      <alignment/>
    </xf>
    <xf numFmtId="38" fontId="2" fillId="0" borderId="14" xfId="16" applyFont="1" applyFill="1" applyBorder="1" applyAlignment="1">
      <alignment horizontal="centerContinuous"/>
    </xf>
    <xf numFmtId="38" fontId="2" fillId="0" borderId="5" xfId="16" applyFont="1" applyFill="1" applyBorder="1" applyAlignment="1">
      <alignment horizontal="centerContinuous"/>
    </xf>
    <xf numFmtId="38" fontId="2" fillId="0" borderId="42" xfId="16" applyFont="1" applyFill="1" applyBorder="1" applyAlignment="1">
      <alignment/>
    </xf>
    <xf numFmtId="38" fontId="2" fillId="0" borderId="31" xfId="16" applyFont="1" applyFill="1" applyBorder="1" applyAlignment="1">
      <alignment horizontal="centerContinuous"/>
    </xf>
    <xf numFmtId="38" fontId="2" fillId="0" borderId="46" xfId="16" applyFont="1" applyFill="1" applyBorder="1" applyAlignment="1">
      <alignment horizontal="centerContinuous"/>
    </xf>
    <xf numFmtId="38" fontId="2" fillId="0" borderId="47" xfId="16" applyFont="1" applyFill="1" applyBorder="1" applyAlignment="1">
      <alignment horizontal="centerContinuous"/>
    </xf>
    <xf numFmtId="38" fontId="2" fillId="0" borderId="19" xfId="16" applyFont="1" applyFill="1" applyBorder="1" applyAlignment="1">
      <alignment horizontal="centerContinuous"/>
    </xf>
    <xf numFmtId="38" fontId="2" fillId="0" borderId="18" xfId="16" applyFont="1" applyFill="1" applyBorder="1" applyAlignment="1">
      <alignment horizontal="centerContinuous"/>
    </xf>
    <xf numFmtId="38" fontId="2" fillId="0" borderId="48" xfId="16" applyFont="1" applyFill="1" applyBorder="1" applyAlignment="1">
      <alignment horizontal="centerContinuous"/>
    </xf>
    <xf numFmtId="38" fontId="2" fillId="0" borderId="23" xfId="16" applyFont="1" applyFill="1" applyBorder="1" applyAlignment="1">
      <alignment/>
    </xf>
    <xf numFmtId="38" fontId="2" fillId="0" borderId="35" xfId="16" applyFont="1" applyFill="1" applyBorder="1" applyAlignment="1">
      <alignment/>
    </xf>
    <xf numFmtId="38" fontId="2" fillId="0" borderId="35" xfId="16" applyFont="1" applyFill="1" applyBorder="1" applyAlignment="1">
      <alignment/>
    </xf>
    <xf numFmtId="38" fontId="12" fillId="0" borderId="23" xfId="16" applyFont="1" applyFill="1" applyBorder="1" applyAlignment="1">
      <alignment/>
    </xf>
    <xf numFmtId="38" fontId="12" fillId="0" borderId="35" xfId="16" applyFont="1" applyFill="1" applyBorder="1" applyAlignment="1">
      <alignment/>
    </xf>
    <xf numFmtId="38" fontId="2" fillId="0" borderId="24" xfId="16" applyFont="1" applyFill="1" applyBorder="1" applyAlignment="1">
      <alignment/>
    </xf>
    <xf numFmtId="38" fontId="2" fillId="0" borderId="3" xfId="16" applyFont="1" applyFill="1" applyBorder="1" applyAlignment="1">
      <alignment/>
    </xf>
    <xf numFmtId="0" fontId="2" fillId="0" borderId="0" xfId="0" applyFont="1" applyFill="1" applyAlignment="1">
      <alignment horizontal="center"/>
    </xf>
    <xf numFmtId="38" fontId="12" fillId="0" borderId="2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distributed"/>
    </xf>
    <xf numFmtId="38" fontId="2" fillId="0" borderId="35" xfId="16" applyFont="1" applyFill="1" applyBorder="1" applyAlignment="1">
      <alignment vertical="center"/>
    </xf>
    <xf numFmtId="40" fontId="2" fillId="0" borderId="23" xfId="16" applyNumberFormat="1" applyFont="1" applyFill="1" applyBorder="1" applyAlignment="1">
      <alignment vertical="center"/>
    </xf>
    <xf numFmtId="40" fontId="2" fillId="0" borderId="8" xfId="16" applyNumberFormat="1" applyFont="1" applyFill="1" applyBorder="1" applyAlignment="1">
      <alignment vertical="center"/>
    </xf>
    <xf numFmtId="40" fontId="2" fillId="0" borderId="0" xfId="16" applyNumberFormat="1" applyFont="1" applyFill="1" applyAlignment="1">
      <alignment/>
    </xf>
    <xf numFmtId="40" fontId="2" fillId="0" borderId="0" xfId="16" applyNumberFormat="1" applyFont="1" applyFill="1" applyBorder="1" applyAlignment="1">
      <alignment/>
    </xf>
    <xf numFmtId="40" fontId="2" fillId="0" borderId="23" xfId="16" applyNumberFormat="1" applyFont="1" applyFill="1" applyBorder="1" applyAlignment="1">
      <alignment/>
    </xf>
    <xf numFmtId="40" fontId="2" fillId="0" borderId="8" xfId="16" applyNumberFormat="1" applyFont="1" applyFill="1" applyBorder="1" applyAlignment="1">
      <alignment/>
    </xf>
    <xf numFmtId="38" fontId="2" fillId="0" borderId="4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42" xfId="16" applyFont="1" applyFill="1" applyBorder="1" applyAlignment="1">
      <alignment vertical="center"/>
    </xf>
    <xf numFmtId="40" fontId="2" fillId="0" borderId="24" xfId="16" applyNumberFormat="1" applyFont="1" applyFill="1" applyBorder="1" applyAlignment="1">
      <alignment/>
    </xf>
    <xf numFmtId="40" fontId="2" fillId="0" borderId="5" xfId="16" applyNumberFormat="1" applyFont="1" applyFill="1" applyBorder="1" applyAlignment="1">
      <alignment/>
    </xf>
    <xf numFmtId="38" fontId="2" fillId="0" borderId="36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>
      <alignment horizontal="centerContinuous"/>
    </xf>
    <xf numFmtId="38" fontId="2" fillId="0" borderId="21" xfId="16" applyFont="1" applyFill="1" applyBorder="1" applyAlignment="1">
      <alignment/>
    </xf>
    <xf numFmtId="38" fontId="2" fillId="0" borderId="22" xfId="16" applyFont="1" applyFill="1" applyBorder="1" applyAlignment="1">
      <alignment horizontal="centerContinuous"/>
    </xf>
    <xf numFmtId="38" fontId="2" fillId="0" borderId="49" xfId="16" applyFont="1" applyFill="1" applyBorder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50" xfId="16" applyFont="1" applyFill="1" applyBorder="1" applyAlignment="1">
      <alignment horizontal="center"/>
    </xf>
    <xf numFmtId="38" fontId="2" fillId="0" borderId="43" xfId="16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2" fillId="0" borderId="23" xfId="16" applyFont="1" applyFill="1" applyBorder="1" applyAlignment="1">
      <alignment horizontal="center"/>
    </xf>
    <xf numFmtId="38" fontId="2" fillId="0" borderId="24" xfId="16" applyFont="1" applyFill="1" applyBorder="1" applyAlignment="1">
      <alignment horizontal="center"/>
    </xf>
    <xf numFmtId="38" fontId="2" fillId="0" borderId="5" xfId="16" applyFont="1" applyFill="1" applyBorder="1" applyAlignment="1">
      <alignment horizontal="center"/>
    </xf>
    <xf numFmtId="38" fontId="12" fillId="0" borderId="8" xfId="16" applyFont="1" applyFill="1" applyBorder="1" applyAlignment="1">
      <alignment horizontal="distributed"/>
    </xf>
    <xf numFmtId="38" fontId="12" fillId="0" borderId="21" xfId="16" applyFont="1" applyFill="1" applyBorder="1" applyAlignment="1">
      <alignment vertical="center"/>
    </xf>
    <xf numFmtId="38" fontId="12" fillId="0" borderId="40" xfId="16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40" fontId="12" fillId="0" borderId="23" xfId="16" applyNumberFormat="1" applyFont="1" applyFill="1" applyBorder="1" applyAlignment="1">
      <alignment/>
    </xf>
    <xf numFmtId="40" fontId="12" fillId="0" borderId="8" xfId="16" applyNumberFormat="1" applyFont="1" applyFill="1" applyBorder="1" applyAlignment="1">
      <alignment/>
    </xf>
    <xf numFmtId="40" fontId="12" fillId="0" borderId="0" xfId="16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38" fontId="12" fillId="0" borderId="35" xfId="16" applyFont="1" applyFill="1" applyBorder="1" applyAlignment="1">
      <alignment vertical="center"/>
    </xf>
    <xf numFmtId="38" fontId="12" fillId="0" borderId="41" xfId="16" applyFont="1" applyFill="1" applyBorder="1" applyAlignment="1">
      <alignment vertical="center"/>
    </xf>
    <xf numFmtId="38" fontId="2" fillId="0" borderId="41" xfId="16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distributed" vertical="center"/>
    </xf>
    <xf numFmtId="38" fontId="12" fillId="0" borderId="6" xfId="16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" fillId="0" borderId="6" xfId="0" applyNumberFormat="1" applyFont="1" applyFill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6" xfId="16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8" fontId="2" fillId="0" borderId="51" xfId="16" applyFont="1" applyFill="1" applyBorder="1" applyAlignment="1">
      <alignment horizontal="right" vertical="center"/>
    </xf>
    <xf numFmtId="38" fontId="2" fillId="0" borderId="52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38" fontId="12" fillId="0" borderId="12" xfId="16" applyFont="1" applyFill="1" applyBorder="1" applyAlignment="1">
      <alignment horizontal="right" vertical="center"/>
    </xf>
    <xf numFmtId="38" fontId="12" fillId="0" borderId="51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distributed" vertical="center"/>
    </xf>
    <xf numFmtId="38" fontId="7" fillId="0" borderId="12" xfId="16" applyFont="1" applyFill="1" applyBorder="1" applyAlignment="1">
      <alignment horizontal="right" vertical="center"/>
    </xf>
    <xf numFmtId="38" fontId="7" fillId="0" borderId="51" xfId="16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178" fontId="2" fillId="0" borderId="41" xfId="16" applyNumberFormat="1" applyFont="1" applyFill="1" applyBorder="1" applyAlignment="1">
      <alignment horizontal="right" vertical="center"/>
    </xf>
    <xf numFmtId="178" fontId="12" fillId="0" borderId="42" xfId="16" applyNumberFormat="1" applyFont="1" applyFill="1" applyBorder="1" applyAlignment="1">
      <alignment horizontal="right" vertical="center"/>
    </xf>
    <xf numFmtId="38" fontId="2" fillId="0" borderId="26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 vertical="center"/>
    </xf>
    <xf numFmtId="178" fontId="2" fillId="0" borderId="40" xfId="16" applyNumberFormat="1" applyFont="1" applyFill="1" applyBorder="1" applyAlignment="1">
      <alignment horizontal="right" vertical="center"/>
    </xf>
    <xf numFmtId="178" fontId="2" fillId="0" borderId="41" xfId="16" applyNumberFormat="1" applyFont="1" applyFill="1" applyBorder="1" applyAlignment="1" quotePrefix="1">
      <alignment horizontal="right" vertical="center"/>
    </xf>
    <xf numFmtId="38" fontId="2" fillId="0" borderId="41" xfId="16" applyFont="1" applyFill="1" applyBorder="1" applyAlignment="1" quotePrefix="1">
      <alignment horizontal="right" vertical="center"/>
    </xf>
    <xf numFmtId="178" fontId="2" fillId="0" borderId="0" xfId="16" applyNumberFormat="1" applyFont="1" applyFill="1" applyAlignment="1">
      <alignment horizontal="right" vertical="center"/>
    </xf>
    <xf numFmtId="178" fontId="12" fillId="0" borderId="0" xfId="16" applyNumberFormat="1" applyFont="1" applyFill="1" applyAlignment="1">
      <alignment horizontal="right" vertical="center"/>
    </xf>
    <xf numFmtId="38" fontId="2" fillId="0" borderId="26" xfId="16" applyFont="1" applyFill="1" applyBorder="1" applyAlignment="1">
      <alignment horizontal="distributed" vertical="center"/>
    </xf>
    <xf numFmtId="38" fontId="12" fillId="0" borderId="61" xfId="16" applyFont="1" applyFill="1" applyBorder="1" applyAlignment="1">
      <alignment horizontal="distributed" vertical="center"/>
    </xf>
    <xf numFmtId="178" fontId="12" fillId="0" borderId="61" xfId="16" applyNumberFormat="1" applyFont="1" applyFill="1" applyBorder="1" applyAlignment="1">
      <alignment horizontal="right" vertical="center"/>
    </xf>
    <xf numFmtId="38" fontId="7" fillId="0" borderId="15" xfId="16" applyFont="1" applyFill="1" applyBorder="1" applyAlignment="1">
      <alignment vertical="center"/>
    </xf>
    <xf numFmtId="38" fontId="2" fillId="0" borderId="47" xfId="16" applyFont="1" applyFill="1" applyBorder="1" applyAlignment="1">
      <alignment horizontal="centerContinuous" vertical="center"/>
    </xf>
    <xf numFmtId="38" fontId="2" fillId="0" borderId="46" xfId="16" applyFont="1" applyFill="1" applyBorder="1" applyAlignment="1">
      <alignment horizontal="centerContinuous" vertical="center"/>
    </xf>
    <xf numFmtId="38" fontId="10" fillId="0" borderId="47" xfId="16" applyFont="1" applyFill="1" applyBorder="1" applyAlignment="1">
      <alignment horizontal="centerContinuous" vertical="center"/>
    </xf>
    <xf numFmtId="38" fontId="2" fillId="0" borderId="48" xfId="16" applyFont="1" applyFill="1" applyBorder="1" applyAlignment="1">
      <alignment horizontal="centerContinuous" vertical="center"/>
    </xf>
    <xf numFmtId="38" fontId="12" fillId="0" borderId="4" xfId="16" applyFont="1" applyFill="1" applyBorder="1" applyAlignment="1">
      <alignment vertical="center"/>
    </xf>
    <xf numFmtId="38" fontId="12" fillId="0" borderId="5" xfId="16" applyFont="1" applyFill="1" applyBorder="1" applyAlignment="1">
      <alignment vertical="center"/>
    </xf>
    <xf numFmtId="38" fontId="2" fillId="0" borderId="62" xfId="16" applyFont="1" applyFill="1" applyBorder="1" applyAlignment="1">
      <alignment horizontal="centerContinuous" vertical="center"/>
    </xf>
    <xf numFmtId="38" fontId="2" fillId="0" borderId="15" xfId="16" applyFont="1" applyFill="1" applyBorder="1" applyAlignment="1">
      <alignment horizontal="distributed" vertical="center"/>
    </xf>
    <xf numFmtId="38" fontId="12" fillId="0" borderId="41" xfId="16" applyFont="1" applyFill="1" applyBorder="1" applyAlignment="1">
      <alignment horizontal="right" vertical="center"/>
    </xf>
    <xf numFmtId="38" fontId="2" fillId="0" borderId="0" xfId="16" applyNumberFormat="1" applyFont="1" applyAlignment="1">
      <alignment/>
    </xf>
    <xf numFmtId="38" fontId="5" fillId="0" borderId="0" xfId="16" applyNumberFormat="1" applyFont="1" applyAlignment="1">
      <alignment/>
    </xf>
    <xf numFmtId="38" fontId="2" fillId="0" borderId="0" xfId="16" applyNumberFormat="1" applyFont="1" applyAlignment="1">
      <alignment horizontal="right"/>
    </xf>
    <xf numFmtId="38" fontId="2" fillId="0" borderId="26" xfId="16" applyNumberFormat="1" applyFont="1" applyBorder="1" applyAlignment="1">
      <alignment horizontal="distributed" vertical="center"/>
    </xf>
    <xf numFmtId="38" fontId="9" fillId="0" borderId="39" xfId="16" applyNumberFormat="1" applyFont="1" applyBorder="1" applyAlignment="1">
      <alignment horizontal="distributed" vertical="center"/>
    </xf>
    <xf numFmtId="38" fontId="2" fillId="0" borderId="38" xfId="16" applyNumberFormat="1" applyFont="1" applyBorder="1" applyAlignment="1">
      <alignment horizontal="distributed" vertical="center" wrapText="1"/>
    </xf>
    <xf numFmtId="38" fontId="2" fillId="0" borderId="11" xfId="16" applyNumberFormat="1" applyFont="1" applyBorder="1" applyAlignment="1">
      <alignment horizontal="distributed" vertical="center" wrapText="1"/>
    </xf>
    <xf numFmtId="38" fontId="12" fillId="0" borderId="6" xfId="16" applyNumberFormat="1" applyFont="1" applyBorder="1" applyAlignment="1">
      <alignment horizontal="distributed" vertical="center"/>
    </xf>
    <xf numFmtId="38" fontId="12" fillId="0" borderId="7" xfId="16" applyNumberFormat="1" applyFont="1" applyBorder="1" applyAlignment="1">
      <alignment horizontal="right" vertical="center"/>
    </xf>
    <xf numFmtId="179" fontId="12" fillId="0" borderId="7" xfId="16" applyNumberFormat="1" applyFont="1" applyBorder="1" applyAlignment="1">
      <alignment horizontal="right" vertical="center"/>
    </xf>
    <xf numFmtId="38" fontId="7" fillId="0" borderId="6" xfId="16" applyNumberFormat="1" applyFont="1" applyBorder="1" applyAlignment="1">
      <alignment horizontal="distributed" vertical="center"/>
    </xf>
    <xf numFmtId="38" fontId="7" fillId="0" borderId="7" xfId="16" applyNumberFormat="1" applyFont="1" applyBorder="1" applyAlignment="1">
      <alignment horizontal="right" vertical="center"/>
    </xf>
    <xf numFmtId="177" fontId="7" fillId="0" borderId="8" xfId="16" applyNumberFormat="1" applyFont="1" applyBorder="1" applyAlignment="1">
      <alignment horizontal="right" vertical="center"/>
    </xf>
    <xf numFmtId="177" fontId="7" fillId="0" borderId="41" xfId="16" applyNumberFormat="1" applyFont="1" applyBorder="1" applyAlignment="1">
      <alignment horizontal="right" vertical="center"/>
    </xf>
    <xf numFmtId="38" fontId="2" fillId="0" borderId="6" xfId="16" applyNumberFormat="1" applyFont="1" applyBorder="1" applyAlignment="1">
      <alignment horizontal="center" vertical="center"/>
    </xf>
    <xf numFmtId="38" fontId="2" fillId="0" borderId="41" xfId="16" applyNumberFormat="1" applyFont="1" applyBorder="1" applyAlignment="1">
      <alignment horizontal="right" vertical="center"/>
    </xf>
    <xf numFmtId="38" fontId="2" fillId="0" borderId="6" xfId="16" applyNumberFormat="1" applyFont="1" applyBorder="1" applyAlignment="1">
      <alignment horizontal="distributed" vertical="center"/>
    </xf>
    <xf numFmtId="180" fontId="2" fillId="0" borderId="7" xfId="16" applyNumberFormat="1" applyFont="1" applyBorder="1" applyAlignment="1">
      <alignment horizontal="right" vertical="center"/>
    </xf>
    <xf numFmtId="180" fontId="2" fillId="0" borderId="41" xfId="16" applyNumberFormat="1" applyFont="1" applyBorder="1" applyAlignment="1">
      <alignment horizontal="right" vertical="center"/>
    </xf>
    <xf numFmtId="180" fontId="2" fillId="0" borderId="8" xfId="16" applyNumberFormat="1" applyFont="1" applyBorder="1" applyAlignment="1">
      <alignment horizontal="right" vertical="center"/>
    </xf>
    <xf numFmtId="38" fontId="2" fillId="0" borderId="6" xfId="16" applyNumberFormat="1" applyFont="1" applyBorder="1" applyAlignment="1">
      <alignment horizontal="distributed"/>
    </xf>
    <xf numFmtId="38" fontId="2" fillId="0" borderId="6" xfId="16" applyNumberFormat="1" applyFont="1" applyBorder="1" applyAlignment="1">
      <alignment/>
    </xf>
    <xf numFmtId="38" fontId="2" fillId="0" borderId="9" xfId="16" applyNumberFormat="1" applyFont="1" applyBorder="1" applyAlignment="1">
      <alignment horizontal="distributed" vertical="center"/>
    </xf>
    <xf numFmtId="41" fontId="2" fillId="0" borderId="24" xfId="16" applyNumberFormat="1" applyFont="1" applyBorder="1" applyAlignment="1">
      <alignment horizontal="right" vertical="center"/>
    </xf>
    <xf numFmtId="180" fontId="2" fillId="0" borderId="4" xfId="16" applyNumberFormat="1" applyFont="1" applyBorder="1" applyAlignment="1">
      <alignment horizontal="right" vertical="center"/>
    </xf>
    <xf numFmtId="41" fontId="2" fillId="0" borderId="4" xfId="16" applyNumberFormat="1" applyFont="1" applyBorder="1" applyAlignment="1">
      <alignment horizontal="right" vertical="center"/>
    </xf>
    <xf numFmtId="180" fontId="2" fillId="0" borderId="42" xfId="16" applyNumberFormat="1" applyFont="1" applyBorder="1" applyAlignment="1">
      <alignment horizontal="right" vertical="center"/>
    </xf>
    <xf numFmtId="56" fontId="0" fillId="0" borderId="0" xfId="0" applyNumberFormat="1" applyFill="1" applyAlignment="1" quotePrefix="1">
      <alignment/>
    </xf>
    <xf numFmtId="38" fontId="0" fillId="0" borderId="26" xfId="16" applyFill="1" applyBorder="1" applyAlignment="1">
      <alignment/>
    </xf>
    <xf numFmtId="38" fontId="0" fillId="0" borderId="26" xfId="0" applyNumberFormat="1" applyFill="1" applyBorder="1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3" fillId="0" borderId="27" xfId="16" applyFont="1" applyFill="1" applyBorder="1" applyAlignment="1">
      <alignment horizontal="center" vertical="center"/>
    </xf>
    <xf numFmtId="38" fontId="3" fillId="0" borderId="39" xfId="16" applyFont="1" applyFill="1" applyBorder="1" applyAlignment="1">
      <alignment horizontal="center" vertical="center"/>
    </xf>
    <xf numFmtId="38" fontId="3" fillId="0" borderId="64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2" fillId="0" borderId="20" xfId="16" applyFont="1" applyFill="1" applyBorder="1" applyAlignment="1">
      <alignment horizontal="center" vertical="center"/>
    </xf>
    <xf numFmtId="38" fontId="2" fillId="0" borderId="4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50" xfId="16" applyFont="1" applyFill="1" applyBorder="1" applyAlignment="1">
      <alignment horizontal="center" vertical="center"/>
    </xf>
    <xf numFmtId="38" fontId="2" fillId="0" borderId="2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38" fontId="2" fillId="0" borderId="23" xfId="16" applyFont="1" applyFill="1" applyBorder="1" applyAlignment="1">
      <alignment horizontal="distributed" vertical="center"/>
    </xf>
    <xf numFmtId="38" fontId="9" fillId="0" borderId="50" xfId="16" applyFont="1" applyFill="1" applyBorder="1" applyAlignment="1">
      <alignment horizontal="center" vertical="center"/>
    </xf>
    <xf numFmtId="38" fontId="9" fillId="0" borderId="24" xfId="16" applyFont="1" applyFill="1" applyBorder="1" applyAlignment="1">
      <alignment horizontal="center" vertical="center"/>
    </xf>
    <xf numFmtId="38" fontId="9" fillId="0" borderId="2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8" fontId="2" fillId="0" borderId="63" xfId="16" applyFont="1" applyFill="1" applyBorder="1" applyAlignment="1">
      <alignment horizontal="center"/>
    </xf>
    <xf numFmtId="38" fontId="2" fillId="0" borderId="18" xfId="16" applyFont="1" applyFill="1" applyBorder="1" applyAlignment="1">
      <alignment horizontal="center"/>
    </xf>
    <xf numFmtId="38" fontId="2" fillId="0" borderId="22" xfId="16" applyFont="1" applyFill="1" applyBorder="1" applyAlignment="1">
      <alignment horizontal="center"/>
    </xf>
    <xf numFmtId="38" fontId="2" fillId="0" borderId="19" xfId="16" applyFont="1" applyFill="1" applyBorder="1" applyAlignment="1">
      <alignment horizontal="center"/>
    </xf>
    <xf numFmtId="38" fontId="2" fillId="0" borderId="12" xfId="16" applyFont="1" applyFill="1" applyBorder="1" applyAlignment="1">
      <alignment horizontal="center"/>
    </xf>
    <xf numFmtId="38" fontId="2" fillId="0" borderId="8" xfId="16" applyFont="1" applyFill="1" applyBorder="1" applyAlignment="1">
      <alignment horizontal="center"/>
    </xf>
    <xf numFmtId="38" fontId="2" fillId="0" borderId="65" xfId="16" applyFont="1" applyFill="1" applyBorder="1" applyAlignment="1">
      <alignment horizontal="center" vertical="center"/>
    </xf>
    <xf numFmtId="38" fontId="9" fillId="0" borderId="65" xfId="16" applyFont="1" applyFill="1" applyBorder="1" applyAlignment="1">
      <alignment horizontal="center" vertical="center"/>
    </xf>
    <xf numFmtId="38" fontId="2" fillId="0" borderId="66" xfId="16" applyFont="1" applyFill="1" applyBorder="1" applyAlignment="1">
      <alignment horizontal="center" vertical="center"/>
    </xf>
    <xf numFmtId="38" fontId="2" fillId="0" borderId="42" xfId="16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38" fontId="12" fillId="0" borderId="12" xfId="16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38" fontId="2" fillId="0" borderId="67" xfId="16" applyFont="1" applyFill="1" applyBorder="1" applyAlignment="1">
      <alignment horizontal="center" vertical="center"/>
    </xf>
    <xf numFmtId="38" fontId="9" fillId="0" borderId="66" xfId="16" applyFont="1" applyFill="1" applyBorder="1" applyAlignment="1">
      <alignment horizontal="center" vertical="center"/>
    </xf>
    <xf numFmtId="38" fontId="9" fillId="0" borderId="42" xfId="16" applyFont="1" applyFill="1" applyBorder="1" applyAlignment="1">
      <alignment horizontal="center" vertical="center"/>
    </xf>
    <xf numFmtId="38" fontId="2" fillId="0" borderId="68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43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65" xfId="16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/>
    </xf>
    <xf numFmtId="38" fontId="2" fillId="0" borderId="66" xfId="16" applyFont="1" applyFill="1" applyBorder="1" applyAlignment="1">
      <alignment horizontal="center" vertical="center" wrapText="1"/>
    </xf>
    <xf numFmtId="38" fontId="2" fillId="0" borderId="42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図形 1"/>
        <xdr:cNvSpPr>
          <a:spLocks/>
        </xdr:cNvSpPr>
      </xdr:nvSpPr>
      <xdr:spPr>
        <a:xfrm>
          <a:off x="1057275" y="0"/>
          <a:ext cx="9525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図形 2"/>
        <xdr:cNvSpPr>
          <a:spLocks/>
        </xdr:cNvSpPr>
      </xdr:nvSpPr>
      <xdr:spPr>
        <a:xfrm>
          <a:off x="1066800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3" name="図形 3"/>
        <xdr:cNvSpPr>
          <a:spLocks/>
        </xdr:cNvSpPr>
      </xdr:nvSpPr>
      <xdr:spPr>
        <a:xfrm>
          <a:off x="1057275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図形 1"/>
        <xdr:cNvSpPr>
          <a:spLocks/>
        </xdr:cNvSpPr>
      </xdr:nvSpPr>
      <xdr:spPr>
        <a:xfrm>
          <a:off x="1219200" y="0"/>
          <a:ext cx="9525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図形 2"/>
        <xdr:cNvSpPr>
          <a:spLocks/>
        </xdr:cNvSpPr>
      </xdr:nvSpPr>
      <xdr:spPr>
        <a:xfrm>
          <a:off x="1228725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3" name="図形 3"/>
        <xdr:cNvSpPr>
          <a:spLocks/>
        </xdr:cNvSpPr>
      </xdr:nvSpPr>
      <xdr:spPr>
        <a:xfrm>
          <a:off x="1219200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</xdr:row>
      <xdr:rowOff>85725</xdr:rowOff>
    </xdr:from>
    <xdr:to>
      <xdr:col>2</xdr:col>
      <xdr:colOff>266700</xdr:colOff>
      <xdr:row>7</xdr:row>
      <xdr:rowOff>142875</xdr:rowOff>
    </xdr:to>
    <xdr:sp>
      <xdr:nvSpPr>
        <xdr:cNvPr id="4" name="図形 1"/>
        <xdr:cNvSpPr>
          <a:spLocks/>
        </xdr:cNvSpPr>
      </xdr:nvSpPr>
      <xdr:spPr>
        <a:xfrm>
          <a:off x="1219200" y="971550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47625</xdr:rowOff>
    </xdr:from>
    <xdr:to>
      <xdr:col>2</xdr:col>
      <xdr:colOff>266700</xdr:colOff>
      <xdr:row>11</xdr:row>
      <xdr:rowOff>114300</xdr:rowOff>
    </xdr:to>
    <xdr:sp>
      <xdr:nvSpPr>
        <xdr:cNvPr id="5" name="図形 2"/>
        <xdr:cNvSpPr>
          <a:spLocks/>
        </xdr:cNvSpPr>
      </xdr:nvSpPr>
      <xdr:spPr>
        <a:xfrm>
          <a:off x="1228725" y="1695450"/>
          <a:ext cx="85725" cy="4476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47625</xdr:rowOff>
    </xdr:from>
    <xdr:to>
      <xdr:col>2</xdr:col>
      <xdr:colOff>257175</xdr:colOff>
      <xdr:row>15</xdr:row>
      <xdr:rowOff>152400</xdr:rowOff>
    </xdr:to>
    <xdr:sp>
      <xdr:nvSpPr>
        <xdr:cNvPr id="6" name="図形 3"/>
        <xdr:cNvSpPr>
          <a:spLocks/>
        </xdr:cNvSpPr>
      </xdr:nvSpPr>
      <xdr:spPr>
        <a:xfrm>
          <a:off x="1219200" y="2457450"/>
          <a:ext cx="85725" cy="4857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図形 1"/>
        <xdr:cNvSpPr>
          <a:spLocks/>
        </xdr:cNvSpPr>
      </xdr:nvSpPr>
      <xdr:spPr>
        <a:xfrm>
          <a:off x="1409700" y="0"/>
          <a:ext cx="95250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図形 2"/>
        <xdr:cNvSpPr>
          <a:spLocks/>
        </xdr:cNvSpPr>
      </xdr:nvSpPr>
      <xdr:spPr>
        <a:xfrm>
          <a:off x="1419225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3" name="図形 3"/>
        <xdr:cNvSpPr>
          <a:spLocks/>
        </xdr:cNvSpPr>
      </xdr:nvSpPr>
      <xdr:spPr>
        <a:xfrm>
          <a:off x="1409700" y="0"/>
          <a:ext cx="85725" cy="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0</v>
      </c>
    </row>
    <row r="3" ht="13.5">
      <c r="A3" s="1" t="s">
        <v>938</v>
      </c>
    </row>
    <row r="4" ht="13.5">
      <c r="A4" s="1" t="s">
        <v>101</v>
      </c>
    </row>
    <row r="5" ht="13.5">
      <c r="B5" s="1" t="s">
        <v>939</v>
      </c>
    </row>
    <row r="6" ht="13.5">
      <c r="B6" s="1" t="s">
        <v>940</v>
      </c>
    </row>
    <row r="7" ht="13.5">
      <c r="B7" s="1" t="s">
        <v>941</v>
      </c>
    </row>
    <row r="8" ht="13.5">
      <c r="A8" s="1" t="s">
        <v>942</v>
      </c>
    </row>
    <row r="9" ht="13.5">
      <c r="B9" s="1" t="s">
        <v>133</v>
      </c>
    </row>
    <row r="10" ht="13.5">
      <c r="B10" s="1" t="s">
        <v>943</v>
      </c>
    </row>
    <row r="11" ht="13.5">
      <c r="A11" s="1" t="s">
        <v>157</v>
      </c>
    </row>
    <row r="12" ht="13.5">
      <c r="B12" s="1" t="s">
        <v>944</v>
      </c>
    </row>
    <row r="13" ht="13.5">
      <c r="B13" s="1" t="s">
        <v>943</v>
      </c>
    </row>
    <row r="14" ht="13.5">
      <c r="A14" s="1" t="s">
        <v>945</v>
      </c>
    </row>
    <row r="15" ht="13.5">
      <c r="A15" s="1" t="s">
        <v>232</v>
      </c>
    </row>
    <row r="16" ht="13.5">
      <c r="B16" s="1" t="s">
        <v>946</v>
      </c>
    </row>
    <row r="17" ht="13.5">
      <c r="B17" s="1" t="s">
        <v>947</v>
      </c>
    </row>
    <row r="18" ht="13.5">
      <c r="B18" s="1" t="s">
        <v>948</v>
      </c>
    </row>
    <row r="19" ht="13.5">
      <c r="B19" s="1" t="s">
        <v>949</v>
      </c>
    </row>
    <row r="20" ht="13.5">
      <c r="B20" s="1" t="s">
        <v>950</v>
      </c>
    </row>
    <row r="21" ht="13.5">
      <c r="B21" s="1" t="s">
        <v>951</v>
      </c>
    </row>
    <row r="22" ht="13.5">
      <c r="B22" s="1" t="s">
        <v>268</v>
      </c>
    </row>
    <row r="23" ht="13.5">
      <c r="A23" s="1" t="s">
        <v>275</v>
      </c>
    </row>
    <row r="24" ht="13.5">
      <c r="B24" s="1" t="s">
        <v>276</v>
      </c>
    </row>
    <row r="25" ht="13.5">
      <c r="B25" s="1" t="s">
        <v>952</v>
      </c>
    </row>
    <row r="26" ht="13.5">
      <c r="B26" s="1" t="s">
        <v>953</v>
      </c>
    </row>
    <row r="27" ht="13.5">
      <c r="B27" s="1" t="s">
        <v>954</v>
      </c>
    </row>
    <row r="28" ht="13.5">
      <c r="B28" s="1" t="s">
        <v>955</v>
      </c>
    </row>
    <row r="29" ht="13.5">
      <c r="A29" s="1" t="s">
        <v>956</v>
      </c>
    </row>
    <row r="30" ht="13.5">
      <c r="A30" s="1" t="s">
        <v>957</v>
      </c>
    </row>
    <row r="31" ht="13.5">
      <c r="A31" s="1" t="s">
        <v>335</v>
      </c>
    </row>
    <row r="32" ht="13.5">
      <c r="A32" s="1" t="s">
        <v>958</v>
      </c>
    </row>
    <row r="33" ht="13.5">
      <c r="B33" s="1" t="s">
        <v>959</v>
      </c>
    </row>
    <row r="34" ht="13.5">
      <c r="B34" s="1" t="s">
        <v>960</v>
      </c>
    </row>
    <row r="35" ht="13.5">
      <c r="B35" s="1" t="s">
        <v>961</v>
      </c>
    </row>
    <row r="36" ht="13.5">
      <c r="A36" s="1" t="s">
        <v>962</v>
      </c>
    </row>
    <row r="37" ht="13.5">
      <c r="B37" s="1" t="s">
        <v>963</v>
      </c>
    </row>
    <row r="38" ht="13.5">
      <c r="B38" s="1" t="s">
        <v>964</v>
      </c>
    </row>
    <row r="39" ht="13.5">
      <c r="A39" s="1" t="s">
        <v>965</v>
      </c>
    </row>
    <row r="40" ht="13.5">
      <c r="A40" s="1" t="s">
        <v>688</v>
      </c>
    </row>
    <row r="41" ht="13.5">
      <c r="A41" s="1" t="s">
        <v>966</v>
      </c>
    </row>
    <row r="42" ht="13.5">
      <c r="A42" s="1" t="s">
        <v>967</v>
      </c>
    </row>
    <row r="43" ht="13.5">
      <c r="A43" s="1" t="s">
        <v>968</v>
      </c>
    </row>
    <row r="44" ht="13.5">
      <c r="A44" s="1" t="s">
        <v>969</v>
      </c>
    </row>
    <row r="45" ht="13.5">
      <c r="A45" s="1" t="s">
        <v>925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/>
  <cols>
    <col min="1" max="1" width="11.625" style="157" customWidth="1"/>
    <col min="2" max="2" width="42.625" style="157" customWidth="1"/>
    <col min="3" max="3" width="47.00390625" style="157" customWidth="1"/>
    <col min="4" max="16384" width="9.00390625" style="157" customWidth="1"/>
  </cols>
  <sheetData>
    <row r="1" ht="15" customHeight="1">
      <c r="A1" s="156" t="s">
        <v>2</v>
      </c>
    </row>
    <row r="2" ht="15" customHeight="1">
      <c r="C2" s="158" t="s">
        <v>183</v>
      </c>
    </row>
    <row r="3" spans="1:3" ht="24" customHeight="1">
      <c r="A3" s="159"/>
      <c r="B3" s="160" t="s">
        <v>184</v>
      </c>
      <c r="C3" s="160" t="s">
        <v>185</v>
      </c>
    </row>
    <row r="4" spans="1:3" ht="15" customHeight="1">
      <c r="A4" s="161"/>
      <c r="B4" s="162"/>
      <c r="C4" s="162"/>
    </row>
    <row r="5" spans="1:3" ht="15" customHeight="1">
      <c r="A5" s="163" t="s">
        <v>186</v>
      </c>
      <c r="B5" s="162" t="s">
        <v>187</v>
      </c>
      <c r="C5" s="162" t="s">
        <v>188</v>
      </c>
    </row>
    <row r="6" spans="1:3" ht="15" customHeight="1">
      <c r="A6" s="163" t="s">
        <v>189</v>
      </c>
      <c r="B6" s="162" t="s">
        <v>190</v>
      </c>
      <c r="C6" s="162" t="s">
        <v>70</v>
      </c>
    </row>
    <row r="7" spans="1:3" ht="15" customHeight="1">
      <c r="A7" s="163" t="s">
        <v>191</v>
      </c>
      <c r="B7" s="162" t="s">
        <v>70</v>
      </c>
      <c r="C7" s="162" t="s">
        <v>70</v>
      </c>
    </row>
    <row r="8" spans="1:3" ht="15" customHeight="1">
      <c r="A8" s="163" t="s">
        <v>192</v>
      </c>
      <c r="B8" s="162" t="s">
        <v>193</v>
      </c>
      <c r="C8" s="162" t="s">
        <v>194</v>
      </c>
    </row>
    <row r="9" spans="1:3" ht="15" customHeight="1">
      <c r="A9" s="163" t="s">
        <v>195</v>
      </c>
      <c r="B9" s="162" t="s">
        <v>196</v>
      </c>
      <c r="C9" s="162" t="s">
        <v>197</v>
      </c>
    </row>
    <row r="10" spans="1:3" ht="15" customHeight="1">
      <c r="A10" s="163" t="s">
        <v>198</v>
      </c>
      <c r="B10" s="162" t="s">
        <v>199</v>
      </c>
      <c r="C10" s="162" t="s">
        <v>199</v>
      </c>
    </row>
    <row r="11" spans="1:3" ht="15" customHeight="1">
      <c r="A11" s="163" t="s">
        <v>200</v>
      </c>
      <c r="B11" s="162" t="s">
        <v>201</v>
      </c>
      <c r="C11" s="162" t="s">
        <v>202</v>
      </c>
    </row>
    <row r="12" spans="1:3" ht="15" customHeight="1">
      <c r="A12" s="163"/>
      <c r="B12" s="162" t="s">
        <v>203</v>
      </c>
      <c r="C12" s="162" t="s">
        <v>204</v>
      </c>
    </row>
    <row r="13" spans="1:3" ht="15" customHeight="1">
      <c r="A13" s="163" t="s">
        <v>205</v>
      </c>
      <c r="B13" s="162" t="s">
        <v>206</v>
      </c>
      <c r="C13" s="162" t="s">
        <v>207</v>
      </c>
    </row>
    <row r="14" spans="1:3" ht="15" customHeight="1">
      <c r="A14" s="163" t="s">
        <v>208</v>
      </c>
      <c r="B14" s="164" t="s">
        <v>209</v>
      </c>
      <c r="C14" s="162" t="s">
        <v>210</v>
      </c>
    </row>
    <row r="15" spans="1:3" ht="15" customHeight="1">
      <c r="A15" s="163"/>
      <c r="B15" s="162" t="s">
        <v>211</v>
      </c>
      <c r="C15" s="162"/>
    </row>
    <row r="16" spans="1:3" ht="15" customHeight="1">
      <c r="A16" s="163" t="s">
        <v>212</v>
      </c>
      <c r="B16" s="162" t="s">
        <v>213</v>
      </c>
      <c r="C16" s="162" t="s">
        <v>213</v>
      </c>
    </row>
    <row r="17" spans="1:3" ht="15" customHeight="1">
      <c r="A17" s="163" t="s">
        <v>214</v>
      </c>
      <c r="B17" s="164" t="s">
        <v>215</v>
      </c>
      <c r="C17" s="162" t="s">
        <v>216</v>
      </c>
    </row>
    <row r="18" spans="1:3" ht="15" customHeight="1">
      <c r="A18" s="163" t="s">
        <v>217</v>
      </c>
      <c r="B18" s="164" t="s">
        <v>218</v>
      </c>
      <c r="C18" s="162" t="s">
        <v>219</v>
      </c>
    </row>
    <row r="19" spans="1:3" ht="15" customHeight="1">
      <c r="A19" s="163"/>
      <c r="B19" s="162" t="s">
        <v>220</v>
      </c>
      <c r="C19" s="162"/>
    </row>
    <row r="20" spans="1:3" ht="15" customHeight="1">
      <c r="A20" s="165" t="s">
        <v>221</v>
      </c>
      <c r="B20" s="162" t="s">
        <v>222</v>
      </c>
      <c r="C20" s="162" t="s">
        <v>223</v>
      </c>
    </row>
    <row r="21" spans="1:3" ht="15" customHeight="1">
      <c r="A21" s="161"/>
      <c r="B21" s="162" t="s">
        <v>224</v>
      </c>
      <c r="C21" s="162" t="s">
        <v>225</v>
      </c>
    </row>
    <row r="22" spans="1:3" ht="15" customHeight="1">
      <c r="A22" s="161"/>
      <c r="B22" s="162" t="s">
        <v>226</v>
      </c>
      <c r="C22" s="162" t="s">
        <v>227</v>
      </c>
    </row>
    <row r="23" spans="1:3" ht="15" customHeight="1">
      <c r="A23" s="161"/>
      <c r="B23" s="162" t="s">
        <v>228</v>
      </c>
      <c r="C23" s="162" t="s">
        <v>228</v>
      </c>
    </row>
    <row r="24" spans="1:3" ht="15" customHeight="1">
      <c r="A24" s="161"/>
      <c r="B24" s="162" t="s">
        <v>229</v>
      </c>
      <c r="C24" s="162" t="s">
        <v>230</v>
      </c>
    </row>
    <row r="25" spans="1:3" ht="15" customHeight="1">
      <c r="A25" s="161"/>
      <c r="B25" s="162" t="s">
        <v>231</v>
      </c>
      <c r="C25" s="162"/>
    </row>
    <row r="26" spans="1:3" ht="15" customHeight="1">
      <c r="A26" s="166"/>
      <c r="B26" s="167"/>
      <c r="C26" s="167"/>
    </row>
    <row r="27" ht="15" customHeight="1">
      <c r="A27" s="168" t="s">
        <v>24</v>
      </c>
    </row>
    <row r="28" ht="16.5" customHeight="1"/>
    <row r="29" ht="16.5" customHeight="1"/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77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2" width="10.125" style="45" customWidth="1"/>
    <col min="3" max="3" width="8.125" style="45" customWidth="1"/>
    <col min="4" max="4" width="7.625" style="45" customWidth="1"/>
    <col min="5" max="8" width="8.125" style="45" customWidth="1"/>
    <col min="9" max="9" width="10.125" style="45" customWidth="1"/>
    <col min="10" max="16384" width="9.00390625" style="45" customWidth="1"/>
  </cols>
  <sheetData>
    <row r="1" ht="14.25">
      <c r="B1" s="46" t="s">
        <v>232</v>
      </c>
    </row>
    <row r="3" spans="2:12" ht="12">
      <c r="B3" s="45" t="s">
        <v>233</v>
      </c>
      <c r="L3" s="47" t="s">
        <v>234</v>
      </c>
    </row>
    <row r="4" spans="2:12" ht="18" customHeight="1">
      <c r="B4" s="111" t="s">
        <v>235</v>
      </c>
      <c r="C4" s="48" t="s">
        <v>236</v>
      </c>
      <c r="D4" s="48"/>
      <c r="E4" s="48"/>
      <c r="F4" s="48"/>
      <c r="G4" s="48"/>
      <c r="H4" s="120"/>
      <c r="I4" s="48" t="s">
        <v>237</v>
      </c>
      <c r="J4" s="120"/>
      <c r="K4" s="48" t="s">
        <v>238</v>
      </c>
      <c r="L4" s="49"/>
    </row>
    <row r="5" spans="2:12" ht="18" customHeight="1">
      <c r="B5" s="113"/>
      <c r="C5" s="50" t="s">
        <v>239</v>
      </c>
      <c r="D5" s="76" t="s">
        <v>240</v>
      </c>
      <c r="E5" s="50" t="s">
        <v>241</v>
      </c>
      <c r="F5" s="50" t="s">
        <v>242</v>
      </c>
      <c r="G5" s="50" t="s">
        <v>243</v>
      </c>
      <c r="H5" s="50" t="s">
        <v>244</v>
      </c>
      <c r="I5" s="50" t="s">
        <v>245</v>
      </c>
      <c r="J5" s="50" t="s">
        <v>246</v>
      </c>
      <c r="K5" s="50" t="s">
        <v>245</v>
      </c>
      <c r="L5" s="51" t="s">
        <v>246</v>
      </c>
    </row>
    <row r="6" spans="2:12" ht="15" customHeight="1">
      <c r="B6" s="116" t="s">
        <v>247</v>
      </c>
      <c r="C6" s="146">
        <v>6725</v>
      </c>
      <c r="D6" s="146">
        <v>39</v>
      </c>
      <c r="E6" s="169">
        <v>99.4234180958013</v>
      </c>
      <c r="F6" s="146">
        <v>334032</v>
      </c>
      <c r="G6" s="146">
        <v>322103</v>
      </c>
      <c r="H6" s="169">
        <v>58.8</v>
      </c>
      <c r="I6" s="146">
        <v>1188374</v>
      </c>
      <c r="J6" s="146">
        <v>984495</v>
      </c>
      <c r="K6" s="146">
        <v>154818</v>
      </c>
      <c r="L6" s="134">
        <v>914523</v>
      </c>
    </row>
    <row r="7" spans="2:12" ht="15" customHeight="1">
      <c r="B7" s="116" t="s">
        <v>248</v>
      </c>
      <c r="C7" s="146">
        <v>6430</v>
      </c>
      <c r="D7" s="146">
        <v>44</v>
      </c>
      <c r="E7" s="169">
        <v>99.32035835650294</v>
      </c>
      <c r="F7" s="146">
        <v>330274</v>
      </c>
      <c r="G7" s="146">
        <v>319825</v>
      </c>
      <c r="H7" s="169">
        <v>59.1</v>
      </c>
      <c r="I7" s="146">
        <v>1507777</v>
      </c>
      <c r="J7" s="146">
        <v>981441</v>
      </c>
      <c r="K7" s="146">
        <v>126080</v>
      </c>
      <c r="L7" s="134">
        <v>844634</v>
      </c>
    </row>
    <row r="8" spans="2:12" ht="15" customHeight="1">
      <c r="B8" s="116" t="s">
        <v>249</v>
      </c>
      <c r="C8" s="146">
        <v>5182</v>
      </c>
      <c r="D8" s="146">
        <v>32</v>
      </c>
      <c r="E8" s="169">
        <v>99.4</v>
      </c>
      <c r="F8" s="146">
        <v>282175</v>
      </c>
      <c r="G8" s="146">
        <v>263533</v>
      </c>
      <c r="H8" s="169">
        <v>61.3</v>
      </c>
      <c r="I8" s="146">
        <v>1189210</v>
      </c>
      <c r="J8" s="146">
        <v>873043</v>
      </c>
      <c r="K8" s="146">
        <v>107529</v>
      </c>
      <c r="L8" s="134">
        <v>802444</v>
      </c>
    </row>
    <row r="9" spans="2:12" ht="15" customHeight="1">
      <c r="B9" s="116" t="s">
        <v>161</v>
      </c>
      <c r="C9" s="170">
        <v>4823</v>
      </c>
      <c r="D9" s="133">
        <v>7</v>
      </c>
      <c r="E9" s="171">
        <v>99.9</v>
      </c>
      <c r="F9" s="133">
        <v>244638</v>
      </c>
      <c r="G9" s="133">
        <v>235946</v>
      </c>
      <c r="H9" s="171">
        <v>62.2</v>
      </c>
      <c r="I9" s="133">
        <v>895028</v>
      </c>
      <c r="J9" s="133">
        <v>618694</v>
      </c>
      <c r="K9" s="133">
        <v>83832</v>
      </c>
      <c r="L9" s="172">
        <v>668170</v>
      </c>
    </row>
    <row r="10" spans="2:12" ht="15" customHeight="1">
      <c r="B10" s="116" t="s">
        <v>162</v>
      </c>
      <c r="C10" s="170">
        <v>4531</v>
      </c>
      <c r="D10" s="133">
        <v>25</v>
      </c>
      <c r="E10" s="171">
        <v>99.5</v>
      </c>
      <c r="F10" s="133">
        <v>193689</v>
      </c>
      <c r="G10" s="133">
        <v>184390</v>
      </c>
      <c r="H10" s="171">
        <v>54.6</v>
      </c>
      <c r="I10" s="133">
        <v>1005979</v>
      </c>
      <c r="J10" s="133">
        <v>416127</v>
      </c>
      <c r="K10" s="133">
        <v>75359</v>
      </c>
      <c r="L10" s="172">
        <v>513319</v>
      </c>
    </row>
    <row r="11" spans="2:12" s="124" customFormat="1" ht="24" customHeight="1">
      <c r="B11" s="173" t="s">
        <v>163</v>
      </c>
      <c r="C11" s="174">
        <v>4486</v>
      </c>
      <c r="D11" s="175">
        <v>34</v>
      </c>
      <c r="E11" s="176">
        <v>99.2</v>
      </c>
      <c r="F11" s="175">
        <v>173094</v>
      </c>
      <c r="G11" s="175">
        <v>167430</v>
      </c>
      <c r="H11" s="176">
        <v>54.3</v>
      </c>
      <c r="I11" s="175">
        <v>752639</v>
      </c>
      <c r="J11" s="175">
        <v>337459</v>
      </c>
      <c r="K11" s="175">
        <v>77455</v>
      </c>
      <c r="L11" s="177">
        <v>505244</v>
      </c>
    </row>
    <row r="12" ht="12">
      <c r="B12" s="45" t="s">
        <v>250</v>
      </c>
    </row>
    <row r="14" spans="2:12" ht="12">
      <c r="B14" s="45" t="s">
        <v>251</v>
      </c>
      <c r="L14" s="47" t="s">
        <v>234</v>
      </c>
    </row>
    <row r="15" spans="2:12" ht="12">
      <c r="B15" s="111" t="s">
        <v>235</v>
      </c>
      <c r="C15" s="48" t="s">
        <v>252</v>
      </c>
      <c r="D15" s="48"/>
      <c r="E15" s="48"/>
      <c r="F15" s="48"/>
      <c r="G15" s="48"/>
      <c r="H15" s="120"/>
      <c r="I15" s="48" t="s">
        <v>237</v>
      </c>
      <c r="J15" s="120"/>
      <c r="K15" s="48" t="s">
        <v>238</v>
      </c>
      <c r="L15" s="49"/>
    </row>
    <row r="16" spans="2:12" ht="12">
      <c r="B16" s="113"/>
      <c r="C16" s="50" t="s">
        <v>239</v>
      </c>
      <c r="D16" s="50" t="s">
        <v>240</v>
      </c>
      <c r="E16" s="50" t="s">
        <v>241</v>
      </c>
      <c r="F16" s="50" t="s">
        <v>242</v>
      </c>
      <c r="G16" s="50" t="s">
        <v>243</v>
      </c>
      <c r="H16" s="50" t="s">
        <v>244</v>
      </c>
      <c r="I16" s="50" t="s">
        <v>245</v>
      </c>
      <c r="J16" s="50" t="s">
        <v>246</v>
      </c>
      <c r="K16" s="50" t="s">
        <v>245</v>
      </c>
      <c r="L16" s="51" t="s">
        <v>246</v>
      </c>
    </row>
    <row r="17" spans="2:12" ht="12">
      <c r="B17" s="116" t="s">
        <v>247</v>
      </c>
      <c r="C17" s="146">
        <v>2182</v>
      </c>
      <c r="D17" s="146">
        <v>14</v>
      </c>
      <c r="E17" s="169">
        <v>99.36247723132969</v>
      </c>
      <c r="F17" s="146">
        <v>141137</v>
      </c>
      <c r="G17" s="146">
        <v>132369</v>
      </c>
      <c r="H17" s="169">
        <v>66</v>
      </c>
      <c r="I17" s="146">
        <v>684612</v>
      </c>
      <c r="J17" s="146">
        <v>651324</v>
      </c>
      <c r="K17" s="146">
        <v>133300</v>
      </c>
      <c r="L17" s="134">
        <v>572438</v>
      </c>
    </row>
    <row r="18" spans="2:12" ht="12">
      <c r="B18" s="116" t="s">
        <v>248</v>
      </c>
      <c r="C18" s="146">
        <v>2117</v>
      </c>
      <c r="D18" s="146">
        <v>11</v>
      </c>
      <c r="E18" s="169">
        <v>99.5</v>
      </c>
      <c r="F18" s="146">
        <v>141362</v>
      </c>
      <c r="G18" s="146">
        <v>131729</v>
      </c>
      <c r="H18" s="169">
        <v>65.6</v>
      </c>
      <c r="I18" s="146">
        <v>917049</v>
      </c>
      <c r="J18" s="146">
        <v>555671</v>
      </c>
      <c r="K18" s="146">
        <v>106730</v>
      </c>
      <c r="L18" s="134">
        <v>530917</v>
      </c>
    </row>
    <row r="19" spans="2:12" ht="12">
      <c r="B19" s="116" t="s">
        <v>249</v>
      </c>
      <c r="C19" s="146">
        <v>1449</v>
      </c>
      <c r="D19" s="146">
        <v>11</v>
      </c>
      <c r="E19" s="169">
        <v>99.2</v>
      </c>
      <c r="F19" s="146">
        <v>108491</v>
      </c>
      <c r="G19" s="146">
        <v>96163</v>
      </c>
      <c r="H19" s="169">
        <v>63.8</v>
      </c>
      <c r="I19" s="146">
        <v>606922</v>
      </c>
      <c r="J19" s="146">
        <v>511090</v>
      </c>
      <c r="K19" s="146">
        <v>97995</v>
      </c>
      <c r="L19" s="134">
        <v>489154</v>
      </c>
    </row>
    <row r="20" spans="2:12" ht="12">
      <c r="B20" s="116" t="s">
        <v>161</v>
      </c>
      <c r="C20" s="146">
        <v>1032</v>
      </c>
      <c r="D20" s="146">
        <v>0</v>
      </c>
      <c r="E20" s="169">
        <v>100</v>
      </c>
      <c r="F20" s="146">
        <v>76170</v>
      </c>
      <c r="G20" s="146">
        <v>69178</v>
      </c>
      <c r="H20" s="169">
        <v>69</v>
      </c>
      <c r="I20" s="146">
        <v>342333</v>
      </c>
      <c r="J20" s="146">
        <v>246225</v>
      </c>
      <c r="K20" s="146">
        <v>72061</v>
      </c>
      <c r="L20" s="134">
        <v>323759</v>
      </c>
    </row>
    <row r="21" spans="2:12" ht="12">
      <c r="B21" s="116" t="s">
        <v>162</v>
      </c>
      <c r="C21" s="146">
        <v>732</v>
      </c>
      <c r="D21" s="146">
        <v>0</v>
      </c>
      <c r="E21" s="169">
        <v>100</v>
      </c>
      <c r="F21" s="146">
        <v>42512</v>
      </c>
      <c r="G21" s="146">
        <v>36614</v>
      </c>
      <c r="H21" s="169">
        <v>61.1</v>
      </c>
      <c r="I21" s="146">
        <v>267578</v>
      </c>
      <c r="J21" s="146">
        <v>75169</v>
      </c>
      <c r="K21" s="146">
        <v>61321</v>
      </c>
      <c r="L21" s="134">
        <v>202048</v>
      </c>
    </row>
    <row r="22" spans="2:12" ht="12">
      <c r="B22" s="173" t="s">
        <v>163</v>
      </c>
      <c r="C22" s="178">
        <v>724</v>
      </c>
      <c r="D22" s="178">
        <v>6</v>
      </c>
      <c r="E22" s="179">
        <v>99.2</v>
      </c>
      <c r="F22" s="178">
        <v>31412</v>
      </c>
      <c r="G22" s="178">
        <v>28552</v>
      </c>
      <c r="H22" s="179">
        <v>49.4</v>
      </c>
      <c r="I22" s="178">
        <v>233125</v>
      </c>
      <c r="J22" s="178">
        <v>82756</v>
      </c>
      <c r="K22" s="178">
        <v>63373</v>
      </c>
      <c r="L22" s="180">
        <v>194910</v>
      </c>
    </row>
    <row r="23" ht="12">
      <c r="B23" s="181" t="s">
        <v>253</v>
      </c>
    </row>
    <row r="24" spans="2:8" ht="12">
      <c r="B24" s="182" t="s">
        <v>254</v>
      </c>
      <c r="C24" s="7"/>
      <c r="D24" s="7"/>
      <c r="E24" s="7"/>
      <c r="F24" s="7"/>
      <c r="G24" s="7"/>
      <c r="H24" s="7"/>
    </row>
    <row r="26" spans="2:12" ht="12">
      <c r="B26" s="182" t="s">
        <v>255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 t="s">
        <v>234</v>
      </c>
    </row>
    <row r="27" spans="2:12" ht="12">
      <c r="B27" s="184" t="s">
        <v>235</v>
      </c>
      <c r="C27" s="185" t="s">
        <v>256</v>
      </c>
      <c r="D27" s="185"/>
      <c r="E27" s="185"/>
      <c r="F27" s="185"/>
      <c r="G27" s="185"/>
      <c r="H27" s="186"/>
      <c r="I27" s="185" t="s">
        <v>237</v>
      </c>
      <c r="J27" s="186"/>
      <c r="K27" s="185" t="s">
        <v>238</v>
      </c>
      <c r="L27" s="187"/>
    </row>
    <row r="28" spans="2:12" ht="12">
      <c r="B28" s="188"/>
      <c r="C28" s="189" t="s">
        <v>239</v>
      </c>
      <c r="D28" s="189" t="s">
        <v>240</v>
      </c>
      <c r="E28" s="189" t="s">
        <v>241</v>
      </c>
      <c r="F28" s="189" t="s">
        <v>242</v>
      </c>
      <c r="G28" s="189" t="s">
        <v>243</v>
      </c>
      <c r="H28" s="189" t="s">
        <v>244</v>
      </c>
      <c r="I28" s="189" t="s">
        <v>245</v>
      </c>
      <c r="J28" s="189" t="s">
        <v>246</v>
      </c>
      <c r="K28" s="189" t="s">
        <v>245</v>
      </c>
      <c r="L28" s="190" t="s">
        <v>246</v>
      </c>
    </row>
    <row r="29" spans="2:12" ht="12">
      <c r="B29" s="191" t="s">
        <v>247</v>
      </c>
      <c r="C29" s="192">
        <v>2187</v>
      </c>
      <c r="D29" s="192">
        <v>9</v>
      </c>
      <c r="E29" s="193">
        <v>99.59016393442623</v>
      </c>
      <c r="F29" s="192">
        <v>101825</v>
      </c>
      <c r="G29" s="192">
        <v>97307</v>
      </c>
      <c r="H29" s="193">
        <v>57.5</v>
      </c>
      <c r="I29" s="192">
        <v>347647</v>
      </c>
      <c r="J29" s="192">
        <v>284771</v>
      </c>
      <c r="K29" s="192">
        <v>14123</v>
      </c>
      <c r="L29" s="194">
        <v>96814</v>
      </c>
    </row>
    <row r="30" spans="2:12" ht="12">
      <c r="B30" s="191" t="s">
        <v>248</v>
      </c>
      <c r="C30" s="192">
        <v>2075</v>
      </c>
      <c r="D30" s="192">
        <v>19</v>
      </c>
      <c r="E30" s="193">
        <v>99.1</v>
      </c>
      <c r="F30" s="192">
        <v>98815</v>
      </c>
      <c r="G30" s="192">
        <v>95298</v>
      </c>
      <c r="H30" s="193">
        <v>59</v>
      </c>
      <c r="I30" s="192">
        <v>399530</v>
      </c>
      <c r="J30" s="192">
        <v>381610</v>
      </c>
      <c r="K30" s="192">
        <v>8112</v>
      </c>
      <c r="L30" s="194">
        <v>99363</v>
      </c>
    </row>
    <row r="31" spans="2:12" ht="12">
      <c r="B31" s="191" t="s">
        <v>249</v>
      </c>
      <c r="C31" s="192">
        <v>2027</v>
      </c>
      <c r="D31" s="192">
        <v>13</v>
      </c>
      <c r="E31" s="193">
        <v>99.4</v>
      </c>
      <c r="F31" s="192">
        <v>98913</v>
      </c>
      <c r="G31" s="192">
        <v>94123</v>
      </c>
      <c r="H31" s="193">
        <v>60.7</v>
      </c>
      <c r="I31" s="192">
        <v>396196</v>
      </c>
      <c r="J31" s="192">
        <v>299520</v>
      </c>
      <c r="K31" s="192">
        <v>6935</v>
      </c>
      <c r="L31" s="194">
        <v>102113</v>
      </c>
    </row>
    <row r="32" spans="2:12" ht="12">
      <c r="B32" s="191" t="s">
        <v>161</v>
      </c>
      <c r="C32" s="192">
        <v>2041</v>
      </c>
      <c r="D32" s="192">
        <v>1</v>
      </c>
      <c r="E32" s="193">
        <v>99.9</v>
      </c>
      <c r="F32" s="192">
        <v>94262</v>
      </c>
      <c r="G32" s="192">
        <v>91700</v>
      </c>
      <c r="H32" s="193">
        <v>58.9</v>
      </c>
      <c r="I32" s="192">
        <v>398723</v>
      </c>
      <c r="J32" s="192">
        <v>284120</v>
      </c>
      <c r="K32" s="192">
        <v>7707</v>
      </c>
      <c r="L32" s="194">
        <v>112475</v>
      </c>
    </row>
    <row r="33" spans="2:12" ht="12">
      <c r="B33" s="191" t="s">
        <v>162</v>
      </c>
      <c r="C33" s="192">
        <v>2045</v>
      </c>
      <c r="D33" s="192">
        <v>9</v>
      </c>
      <c r="E33" s="193">
        <v>99.6</v>
      </c>
      <c r="F33" s="192">
        <v>88145</v>
      </c>
      <c r="G33" s="192">
        <v>86165</v>
      </c>
      <c r="H33" s="193">
        <v>54.9</v>
      </c>
      <c r="I33" s="192">
        <v>511319</v>
      </c>
      <c r="J33" s="192">
        <v>292437</v>
      </c>
      <c r="K33" s="192">
        <v>9368</v>
      </c>
      <c r="L33" s="194">
        <v>102566</v>
      </c>
    </row>
    <row r="34" spans="2:12" ht="12">
      <c r="B34" s="195" t="s">
        <v>163</v>
      </c>
      <c r="C34" s="196">
        <v>2012</v>
      </c>
      <c r="D34" s="196">
        <v>14</v>
      </c>
      <c r="E34" s="197">
        <v>99.3</v>
      </c>
      <c r="F34" s="196">
        <v>93903</v>
      </c>
      <c r="G34" s="196">
        <v>90237</v>
      </c>
      <c r="H34" s="197">
        <v>57</v>
      </c>
      <c r="I34" s="196">
        <v>440077</v>
      </c>
      <c r="J34" s="196">
        <v>236107</v>
      </c>
      <c r="K34" s="196">
        <v>10842</v>
      </c>
      <c r="L34" s="198">
        <v>95312</v>
      </c>
    </row>
    <row r="35" spans="2:12" ht="12">
      <c r="B35" s="182" t="s">
        <v>257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</row>
    <row r="36" spans="2:12" ht="12">
      <c r="B36" s="182" t="s">
        <v>258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</row>
    <row r="37" spans="2:12" ht="12"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</row>
    <row r="39" spans="2:12" ht="12">
      <c r="B39" s="7" t="s">
        <v>259</v>
      </c>
      <c r="C39" s="7"/>
      <c r="D39" s="7"/>
      <c r="E39" s="7"/>
      <c r="F39" s="7"/>
      <c r="G39" s="7"/>
      <c r="H39" s="7"/>
      <c r="I39" s="7"/>
      <c r="J39" s="7"/>
      <c r="K39" s="7"/>
      <c r="L39" s="9" t="s">
        <v>234</v>
      </c>
    </row>
    <row r="40" spans="2:12" ht="12">
      <c r="B40" s="199" t="s">
        <v>235</v>
      </c>
      <c r="C40" s="200" t="s">
        <v>252</v>
      </c>
      <c r="D40" s="200"/>
      <c r="E40" s="200"/>
      <c r="F40" s="200"/>
      <c r="G40" s="200"/>
      <c r="H40" s="201"/>
      <c r="I40" s="200" t="s">
        <v>237</v>
      </c>
      <c r="J40" s="201"/>
      <c r="K40" s="200" t="s">
        <v>238</v>
      </c>
      <c r="L40" s="202"/>
    </row>
    <row r="41" spans="2:12" ht="12">
      <c r="B41" s="203"/>
      <c r="C41" s="21" t="s">
        <v>239</v>
      </c>
      <c r="D41" s="189" t="s">
        <v>240</v>
      </c>
      <c r="E41" s="21" t="s">
        <v>241</v>
      </c>
      <c r="F41" s="21" t="s">
        <v>242</v>
      </c>
      <c r="G41" s="21" t="s">
        <v>243</v>
      </c>
      <c r="H41" s="21" t="s">
        <v>244</v>
      </c>
      <c r="I41" s="21" t="s">
        <v>245</v>
      </c>
      <c r="J41" s="21" t="s">
        <v>246</v>
      </c>
      <c r="K41" s="21" t="s">
        <v>245</v>
      </c>
      <c r="L41" s="204" t="s">
        <v>246</v>
      </c>
    </row>
    <row r="42" spans="2:12" ht="12">
      <c r="B42" s="116" t="s">
        <v>247</v>
      </c>
      <c r="C42" s="146">
        <v>1395</v>
      </c>
      <c r="D42" s="146">
        <v>9</v>
      </c>
      <c r="E42" s="169">
        <v>99.35897435897436</v>
      </c>
      <c r="F42" s="146">
        <v>46514</v>
      </c>
      <c r="G42" s="146">
        <v>46555</v>
      </c>
      <c r="H42" s="169">
        <v>45.8</v>
      </c>
      <c r="I42" s="146">
        <v>120488</v>
      </c>
      <c r="J42" s="146">
        <v>24368</v>
      </c>
      <c r="K42" s="146">
        <v>6284</v>
      </c>
      <c r="L42" s="134">
        <v>234772</v>
      </c>
    </row>
    <row r="43" spans="2:12" ht="12">
      <c r="B43" s="116" t="s">
        <v>248</v>
      </c>
      <c r="C43" s="146">
        <v>1195</v>
      </c>
      <c r="D43" s="146">
        <v>11</v>
      </c>
      <c r="E43" s="169">
        <v>99.1</v>
      </c>
      <c r="F43" s="146">
        <v>43309</v>
      </c>
      <c r="G43" s="146">
        <v>42518</v>
      </c>
      <c r="H43" s="169">
        <v>44.5</v>
      </c>
      <c r="I43" s="146">
        <v>118517</v>
      </c>
      <c r="J43" s="146">
        <v>29252</v>
      </c>
      <c r="K43" s="146">
        <v>10166</v>
      </c>
      <c r="L43" s="134">
        <v>204203</v>
      </c>
    </row>
    <row r="44" spans="2:12" ht="12">
      <c r="B44" s="116" t="s">
        <v>249</v>
      </c>
      <c r="C44" s="146">
        <v>728</v>
      </c>
      <c r="D44" s="146">
        <v>2</v>
      </c>
      <c r="E44" s="169">
        <v>99.7</v>
      </c>
      <c r="F44" s="146">
        <v>33357</v>
      </c>
      <c r="G44" s="146">
        <v>32312</v>
      </c>
      <c r="H44" s="169">
        <v>54.8</v>
      </c>
      <c r="I44" s="146">
        <v>84079</v>
      </c>
      <c r="J44" s="146">
        <v>14796</v>
      </c>
      <c r="K44" s="146">
        <v>2002</v>
      </c>
      <c r="L44" s="134">
        <v>200728</v>
      </c>
    </row>
    <row r="45" spans="2:12" ht="12">
      <c r="B45" s="116" t="s">
        <v>161</v>
      </c>
      <c r="C45" s="146">
        <v>729</v>
      </c>
      <c r="D45" s="146">
        <v>1</v>
      </c>
      <c r="E45" s="169">
        <v>99.9</v>
      </c>
      <c r="F45" s="146">
        <v>32574</v>
      </c>
      <c r="G45" s="146">
        <v>33764</v>
      </c>
      <c r="H45" s="169">
        <v>54.8</v>
      </c>
      <c r="I45" s="146">
        <v>62293</v>
      </c>
      <c r="J45" s="146">
        <v>29160</v>
      </c>
      <c r="K45" s="146">
        <v>3016</v>
      </c>
      <c r="L45" s="134">
        <v>220000</v>
      </c>
    </row>
    <row r="46" spans="2:12" ht="12">
      <c r="B46" s="116" t="s">
        <v>162</v>
      </c>
      <c r="C46" s="146">
        <v>723</v>
      </c>
      <c r="D46" s="146">
        <v>9</v>
      </c>
      <c r="E46" s="169">
        <v>98.8</v>
      </c>
      <c r="F46" s="146">
        <v>28132</v>
      </c>
      <c r="G46" s="146">
        <v>28524</v>
      </c>
      <c r="H46" s="169">
        <v>47.3</v>
      </c>
      <c r="I46" s="146">
        <v>78885</v>
      </c>
      <c r="J46" s="146">
        <v>20814</v>
      </c>
      <c r="K46" s="146">
        <v>3102</v>
      </c>
      <c r="L46" s="134">
        <v>195690</v>
      </c>
    </row>
    <row r="47" spans="2:12" ht="12">
      <c r="B47" s="173" t="s">
        <v>163</v>
      </c>
      <c r="C47" s="178">
        <v>722</v>
      </c>
      <c r="D47" s="178">
        <v>8</v>
      </c>
      <c r="E47" s="179">
        <v>98.9</v>
      </c>
      <c r="F47" s="178">
        <v>27196</v>
      </c>
      <c r="G47" s="178">
        <v>27142</v>
      </c>
      <c r="H47" s="179">
        <v>48.6</v>
      </c>
      <c r="I47" s="178">
        <v>65527</v>
      </c>
      <c r="J47" s="178">
        <v>12658</v>
      </c>
      <c r="K47" s="178">
        <v>2726</v>
      </c>
      <c r="L47" s="180">
        <v>211791</v>
      </c>
    </row>
    <row r="48" spans="2:12" ht="12">
      <c r="B48" s="7" t="s">
        <v>260</v>
      </c>
      <c r="C48" s="7"/>
      <c r="D48" s="7"/>
      <c r="E48" s="7"/>
      <c r="F48" s="7"/>
      <c r="G48" s="7"/>
      <c r="H48" s="7"/>
      <c r="I48" s="7"/>
      <c r="J48" s="7"/>
      <c r="K48" s="7"/>
      <c r="L48" s="7"/>
    </row>
    <row r="50" spans="2:12" ht="12">
      <c r="B50" s="7" t="s">
        <v>261</v>
      </c>
      <c r="C50" s="7"/>
      <c r="D50" s="7"/>
      <c r="E50" s="7"/>
      <c r="F50" s="7"/>
      <c r="G50" s="7"/>
      <c r="H50" s="7"/>
      <c r="I50" s="7"/>
      <c r="J50" s="7"/>
      <c r="K50" s="7"/>
      <c r="L50" s="9" t="s">
        <v>262</v>
      </c>
    </row>
    <row r="51" spans="2:12" ht="12">
      <c r="B51" s="199" t="s">
        <v>235</v>
      </c>
      <c r="C51" s="200" t="s">
        <v>252</v>
      </c>
      <c r="D51" s="200"/>
      <c r="E51" s="200"/>
      <c r="F51" s="200"/>
      <c r="G51" s="200"/>
      <c r="H51" s="201"/>
      <c r="I51" s="200" t="s">
        <v>237</v>
      </c>
      <c r="J51" s="201"/>
      <c r="K51" s="200" t="s">
        <v>238</v>
      </c>
      <c r="L51" s="202"/>
    </row>
    <row r="52" spans="2:12" ht="12">
      <c r="B52" s="203"/>
      <c r="C52" s="21" t="s">
        <v>239</v>
      </c>
      <c r="D52" s="189" t="s">
        <v>240</v>
      </c>
      <c r="E52" s="21" t="s">
        <v>241</v>
      </c>
      <c r="F52" s="21" t="s">
        <v>242</v>
      </c>
      <c r="G52" s="21" t="s">
        <v>243</v>
      </c>
      <c r="H52" s="21" t="s">
        <v>244</v>
      </c>
      <c r="I52" s="21" t="s">
        <v>245</v>
      </c>
      <c r="J52" s="21" t="s">
        <v>246</v>
      </c>
      <c r="K52" s="21" t="s">
        <v>245</v>
      </c>
      <c r="L52" s="204" t="s">
        <v>246</v>
      </c>
    </row>
    <row r="53" spans="2:12" ht="12">
      <c r="B53" s="15" t="s">
        <v>247</v>
      </c>
      <c r="C53" s="146">
        <v>780</v>
      </c>
      <c r="D53" s="146">
        <v>4</v>
      </c>
      <c r="E53" s="169">
        <v>99.48979591836735</v>
      </c>
      <c r="F53" s="146">
        <v>37885</v>
      </c>
      <c r="G53" s="146">
        <v>37890</v>
      </c>
      <c r="H53" s="169">
        <v>62.1</v>
      </c>
      <c r="I53" s="146">
        <v>32676</v>
      </c>
      <c r="J53" s="146">
        <v>21940</v>
      </c>
      <c r="K53" s="146">
        <v>1111</v>
      </c>
      <c r="L53" s="134">
        <v>10499</v>
      </c>
    </row>
    <row r="54" spans="2:12" ht="12">
      <c r="B54" s="15" t="s">
        <v>248</v>
      </c>
      <c r="C54" s="146">
        <v>730</v>
      </c>
      <c r="D54" s="146">
        <v>2</v>
      </c>
      <c r="E54" s="169">
        <v>99.7</v>
      </c>
      <c r="F54" s="146">
        <v>34308</v>
      </c>
      <c r="G54" s="146">
        <v>36581</v>
      </c>
      <c r="H54" s="169">
        <v>64.6</v>
      </c>
      <c r="I54" s="146">
        <v>36523</v>
      </c>
      <c r="J54" s="146">
        <v>11676</v>
      </c>
      <c r="K54" s="146">
        <v>1072</v>
      </c>
      <c r="L54" s="134">
        <v>10151</v>
      </c>
    </row>
    <row r="55" spans="2:12" ht="12">
      <c r="B55" s="15" t="s">
        <v>249</v>
      </c>
      <c r="C55" s="146">
        <v>728</v>
      </c>
      <c r="D55" s="146">
        <v>2</v>
      </c>
      <c r="E55" s="169">
        <v>99.7</v>
      </c>
      <c r="F55" s="146">
        <v>34263</v>
      </c>
      <c r="G55" s="146">
        <v>34017</v>
      </c>
      <c r="H55" s="169">
        <v>62.5</v>
      </c>
      <c r="I55" s="146">
        <v>101357</v>
      </c>
      <c r="J55" s="146">
        <v>46262</v>
      </c>
      <c r="K55" s="146">
        <v>597</v>
      </c>
      <c r="L55" s="207">
        <v>10449</v>
      </c>
    </row>
    <row r="56" spans="2:12" ht="12">
      <c r="B56" s="15" t="s">
        <v>161</v>
      </c>
      <c r="C56" s="146">
        <v>725</v>
      </c>
      <c r="D56" s="146">
        <v>5</v>
      </c>
      <c r="E56" s="169">
        <v>99.3</v>
      </c>
      <c r="F56" s="146">
        <v>37187</v>
      </c>
      <c r="G56" s="146">
        <v>36591</v>
      </c>
      <c r="H56" s="169">
        <v>67.9</v>
      </c>
      <c r="I56" s="146">
        <v>91679</v>
      </c>
      <c r="J56" s="146">
        <v>59189</v>
      </c>
      <c r="K56" s="208">
        <v>1048</v>
      </c>
      <c r="L56" s="134">
        <v>11936</v>
      </c>
    </row>
    <row r="57" spans="2:12" ht="12">
      <c r="B57" s="15" t="s">
        <v>162</v>
      </c>
      <c r="C57" s="146">
        <v>728</v>
      </c>
      <c r="D57" s="146">
        <v>4</v>
      </c>
      <c r="E57" s="169">
        <v>99.5</v>
      </c>
      <c r="F57" s="146">
        <v>30996</v>
      </c>
      <c r="G57" s="146">
        <v>29257</v>
      </c>
      <c r="H57" s="169">
        <v>55.2</v>
      </c>
      <c r="I57" s="146">
        <v>148197</v>
      </c>
      <c r="J57" s="146">
        <v>27707</v>
      </c>
      <c r="K57" s="208">
        <v>1568</v>
      </c>
      <c r="L57" s="134">
        <v>13015</v>
      </c>
    </row>
    <row r="58" spans="2:12" ht="12">
      <c r="B58" s="209" t="s">
        <v>163</v>
      </c>
      <c r="C58" s="178">
        <v>724</v>
      </c>
      <c r="D58" s="178">
        <v>6</v>
      </c>
      <c r="E58" s="179">
        <v>99.2</v>
      </c>
      <c r="F58" s="178">
        <v>16059</v>
      </c>
      <c r="G58" s="178">
        <v>16608</v>
      </c>
      <c r="H58" s="179">
        <v>60.5</v>
      </c>
      <c r="I58" s="178">
        <v>13910</v>
      </c>
      <c r="J58" s="178">
        <v>5938</v>
      </c>
      <c r="K58" s="210">
        <v>514</v>
      </c>
      <c r="L58" s="180">
        <v>3231</v>
      </c>
    </row>
    <row r="59" spans="2:12" ht="12">
      <c r="B59" s="7" t="s">
        <v>263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1" spans="2:12" ht="12">
      <c r="B61" s="7" t="s">
        <v>264</v>
      </c>
      <c r="C61" s="7"/>
      <c r="D61" s="7"/>
      <c r="E61" s="7"/>
      <c r="F61" s="7"/>
      <c r="G61" s="7"/>
      <c r="H61" s="7"/>
      <c r="I61" s="7"/>
      <c r="J61" s="7"/>
      <c r="K61" s="7"/>
      <c r="L61" s="9" t="s">
        <v>234</v>
      </c>
    </row>
    <row r="62" spans="2:12" ht="12">
      <c r="B62" s="199" t="s">
        <v>235</v>
      </c>
      <c r="C62" s="200" t="s">
        <v>265</v>
      </c>
      <c r="D62" s="200"/>
      <c r="E62" s="200"/>
      <c r="F62" s="200"/>
      <c r="G62" s="200"/>
      <c r="H62" s="201"/>
      <c r="I62" s="200" t="s">
        <v>237</v>
      </c>
      <c r="J62" s="201"/>
      <c r="K62" s="200" t="s">
        <v>238</v>
      </c>
      <c r="L62" s="202"/>
    </row>
    <row r="63" spans="2:12" ht="12">
      <c r="B63" s="203"/>
      <c r="C63" s="21" t="s">
        <v>239</v>
      </c>
      <c r="D63" s="189" t="s">
        <v>240</v>
      </c>
      <c r="E63" s="21" t="s">
        <v>241</v>
      </c>
      <c r="F63" s="21" t="s">
        <v>242</v>
      </c>
      <c r="G63" s="21" t="s">
        <v>243</v>
      </c>
      <c r="H63" s="21" t="s">
        <v>244</v>
      </c>
      <c r="I63" s="21" t="s">
        <v>245</v>
      </c>
      <c r="J63" s="21" t="s">
        <v>246</v>
      </c>
      <c r="K63" s="21" t="s">
        <v>245</v>
      </c>
      <c r="L63" s="204" t="s">
        <v>246</v>
      </c>
    </row>
    <row r="64" spans="2:12" ht="12">
      <c r="B64" s="15" t="s">
        <v>248</v>
      </c>
      <c r="C64" s="146">
        <v>313</v>
      </c>
      <c r="D64" s="146">
        <v>1</v>
      </c>
      <c r="E64" s="169">
        <v>99.7</v>
      </c>
      <c r="F64" s="146">
        <v>12480</v>
      </c>
      <c r="G64" s="146">
        <v>13699</v>
      </c>
      <c r="H64" s="169">
        <v>51.3</v>
      </c>
      <c r="I64" s="146">
        <v>36158</v>
      </c>
      <c r="J64" s="146">
        <v>3232</v>
      </c>
      <c r="K64" s="146" t="s">
        <v>266</v>
      </c>
      <c r="L64" s="134" t="s">
        <v>266</v>
      </c>
    </row>
    <row r="65" spans="2:12" ht="12">
      <c r="B65" s="15" t="s">
        <v>249</v>
      </c>
      <c r="C65" s="146">
        <v>77</v>
      </c>
      <c r="D65" s="146">
        <v>1</v>
      </c>
      <c r="E65" s="169">
        <v>98.7</v>
      </c>
      <c r="F65" s="146">
        <v>4213</v>
      </c>
      <c r="G65" s="146">
        <v>3947</v>
      </c>
      <c r="H65" s="169">
        <v>65</v>
      </c>
      <c r="I65" s="146">
        <v>656</v>
      </c>
      <c r="J65" s="211">
        <v>1375</v>
      </c>
      <c r="K65" s="146" t="s">
        <v>266</v>
      </c>
      <c r="L65" s="134" t="s">
        <v>266</v>
      </c>
    </row>
    <row r="66" spans="2:12" ht="12">
      <c r="B66" s="20" t="s">
        <v>161</v>
      </c>
      <c r="C66" s="153" t="s">
        <v>266</v>
      </c>
      <c r="D66" s="153" t="s">
        <v>266</v>
      </c>
      <c r="E66" s="212" t="s">
        <v>266</v>
      </c>
      <c r="F66" s="153" t="s">
        <v>266</v>
      </c>
      <c r="G66" s="153" t="s">
        <v>266</v>
      </c>
      <c r="H66" s="212" t="s">
        <v>266</v>
      </c>
      <c r="I66" s="153" t="s">
        <v>266</v>
      </c>
      <c r="J66" s="153" t="s">
        <v>266</v>
      </c>
      <c r="K66" s="153" t="s">
        <v>266</v>
      </c>
      <c r="L66" s="137" t="s">
        <v>266</v>
      </c>
    </row>
    <row r="67" spans="2:12" ht="12">
      <c r="B67" s="7" t="s">
        <v>267</v>
      </c>
      <c r="C67" s="7"/>
      <c r="D67" s="7"/>
      <c r="E67" s="7"/>
      <c r="F67" s="7"/>
      <c r="G67" s="7"/>
      <c r="H67" s="7"/>
      <c r="I67" s="7"/>
      <c r="J67" s="7"/>
      <c r="K67" s="7"/>
      <c r="L67" s="7"/>
    </row>
    <row r="69" spans="2:12" ht="12">
      <c r="B69" s="7" t="s">
        <v>268</v>
      </c>
      <c r="C69" s="7"/>
      <c r="D69" s="7"/>
      <c r="E69" s="7"/>
      <c r="F69" s="7"/>
      <c r="G69" s="7"/>
      <c r="H69" s="7"/>
      <c r="I69" s="7"/>
      <c r="J69" s="7"/>
      <c r="K69" s="7"/>
      <c r="L69" s="9" t="s">
        <v>234</v>
      </c>
    </row>
    <row r="70" spans="2:12" ht="12">
      <c r="B70" s="199" t="s">
        <v>235</v>
      </c>
      <c r="C70" s="200" t="s">
        <v>269</v>
      </c>
      <c r="D70" s="200"/>
      <c r="E70" s="200"/>
      <c r="F70" s="200"/>
      <c r="G70" s="200"/>
      <c r="H70" s="201"/>
      <c r="I70" s="200" t="s">
        <v>237</v>
      </c>
      <c r="J70" s="201"/>
      <c r="K70" s="200" t="s">
        <v>238</v>
      </c>
      <c r="L70" s="202"/>
    </row>
    <row r="71" spans="2:12" ht="12">
      <c r="B71" s="203"/>
      <c r="C71" s="21" t="s">
        <v>239</v>
      </c>
      <c r="D71" s="189" t="s">
        <v>240</v>
      </c>
      <c r="E71" s="21" t="s">
        <v>241</v>
      </c>
      <c r="F71" s="21" t="s">
        <v>242</v>
      </c>
      <c r="G71" s="21" t="s">
        <v>243</v>
      </c>
      <c r="H71" s="21" t="s">
        <v>244</v>
      </c>
      <c r="I71" s="21" t="s">
        <v>245</v>
      </c>
      <c r="J71" s="21" t="s">
        <v>246</v>
      </c>
      <c r="K71" s="21" t="s">
        <v>245</v>
      </c>
      <c r="L71" s="204" t="s">
        <v>246</v>
      </c>
    </row>
    <row r="72" spans="2:12" ht="12">
      <c r="B72" s="15" t="s">
        <v>249</v>
      </c>
      <c r="C72" s="146">
        <v>173</v>
      </c>
      <c r="D72" s="146">
        <v>3</v>
      </c>
      <c r="E72" s="169">
        <v>98.3</v>
      </c>
      <c r="F72" s="146">
        <v>2938</v>
      </c>
      <c r="G72" s="146">
        <v>2971</v>
      </c>
      <c r="H72" s="169">
        <v>61</v>
      </c>
      <c r="I72" s="146" t="s">
        <v>266</v>
      </c>
      <c r="J72" s="211" t="s">
        <v>266</v>
      </c>
      <c r="K72" s="146" t="s">
        <v>266</v>
      </c>
      <c r="L72" s="134" t="s">
        <v>266</v>
      </c>
    </row>
    <row r="73" spans="2:12" ht="12">
      <c r="B73" s="15" t="s">
        <v>270</v>
      </c>
      <c r="C73" s="146">
        <v>296</v>
      </c>
      <c r="D73" s="146">
        <v>0</v>
      </c>
      <c r="E73" s="169">
        <v>100</v>
      </c>
      <c r="F73" s="146">
        <v>4445</v>
      </c>
      <c r="G73" s="146">
        <v>4713</v>
      </c>
      <c r="H73" s="169">
        <v>55.2</v>
      </c>
      <c r="I73" s="146" t="s">
        <v>271</v>
      </c>
      <c r="J73" s="146" t="s">
        <v>271</v>
      </c>
      <c r="K73" s="146" t="s">
        <v>271</v>
      </c>
      <c r="L73" s="134" t="s">
        <v>271</v>
      </c>
    </row>
    <row r="74" spans="2:12" ht="12">
      <c r="B74" s="213" t="s">
        <v>272</v>
      </c>
      <c r="C74" s="170">
        <v>303</v>
      </c>
      <c r="D74" s="133">
        <v>3</v>
      </c>
      <c r="E74" s="171">
        <v>99</v>
      </c>
      <c r="F74" s="133">
        <v>3904</v>
      </c>
      <c r="G74" s="133">
        <v>3830</v>
      </c>
      <c r="H74" s="171">
        <v>45.6</v>
      </c>
      <c r="I74" s="133" t="s">
        <v>271</v>
      </c>
      <c r="J74" s="133" t="s">
        <v>271</v>
      </c>
      <c r="K74" s="133" t="s">
        <v>271</v>
      </c>
      <c r="L74" s="172" t="s">
        <v>271</v>
      </c>
    </row>
    <row r="75" spans="2:12" ht="12">
      <c r="B75" s="214" t="s">
        <v>273</v>
      </c>
      <c r="C75" s="174">
        <v>304</v>
      </c>
      <c r="D75" s="175">
        <v>0</v>
      </c>
      <c r="E75" s="176">
        <v>100</v>
      </c>
      <c r="F75" s="175">
        <v>4524</v>
      </c>
      <c r="G75" s="175">
        <v>4891</v>
      </c>
      <c r="H75" s="176">
        <v>55.3</v>
      </c>
      <c r="I75" s="175" t="s">
        <v>271</v>
      </c>
      <c r="J75" s="175" t="s">
        <v>271</v>
      </c>
      <c r="K75" s="175" t="s">
        <v>271</v>
      </c>
      <c r="L75" s="177" t="s">
        <v>271</v>
      </c>
    </row>
    <row r="76" spans="2:12" ht="12">
      <c r="B76" s="7" t="s">
        <v>274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95" customWidth="1"/>
    <col min="2" max="2" width="9.00390625" style="95" customWidth="1"/>
    <col min="3" max="3" width="8.00390625" style="95" customWidth="1"/>
    <col min="4" max="4" width="6.75390625" style="95" customWidth="1"/>
    <col min="5" max="7" width="8.00390625" style="95" customWidth="1"/>
    <col min="8" max="8" width="6.50390625" style="95" customWidth="1"/>
    <col min="9" max="9" width="8.00390625" style="95" customWidth="1"/>
    <col min="10" max="10" width="7.875" style="95" customWidth="1"/>
    <col min="11" max="11" width="6.00390625" style="95" customWidth="1"/>
    <col min="12" max="12" width="8.875" style="95" customWidth="1"/>
    <col min="13" max="16384" width="9.00390625" style="95" customWidth="1"/>
  </cols>
  <sheetData>
    <row r="1" ht="13.5">
      <c r="B1" s="215" t="s">
        <v>275</v>
      </c>
    </row>
    <row r="2" spans="2:12" ht="13.5">
      <c r="B2" s="7" t="s">
        <v>276</v>
      </c>
      <c r="C2" s="7"/>
      <c r="D2" s="7"/>
      <c r="E2" s="7"/>
      <c r="F2" s="7"/>
      <c r="G2" s="7"/>
      <c r="H2" s="7"/>
      <c r="I2" s="7"/>
      <c r="J2" s="7"/>
      <c r="K2" s="7"/>
      <c r="L2" s="9" t="s">
        <v>234</v>
      </c>
    </row>
    <row r="3" spans="2:12" ht="13.5">
      <c r="B3" s="199" t="s">
        <v>235</v>
      </c>
      <c r="C3" s="200" t="s">
        <v>252</v>
      </c>
      <c r="D3" s="200"/>
      <c r="E3" s="200"/>
      <c r="F3" s="200"/>
      <c r="G3" s="200"/>
      <c r="H3" s="201"/>
      <c r="I3" s="200" t="s">
        <v>237</v>
      </c>
      <c r="J3" s="201"/>
      <c r="K3" s="200" t="s">
        <v>238</v>
      </c>
      <c r="L3" s="202"/>
    </row>
    <row r="4" spans="2:12" ht="13.5">
      <c r="B4" s="203"/>
      <c r="C4" s="21" t="s">
        <v>239</v>
      </c>
      <c r="D4" s="189" t="s">
        <v>240</v>
      </c>
      <c r="E4" s="21" t="s">
        <v>241</v>
      </c>
      <c r="F4" s="21" t="s">
        <v>242</v>
      </c>
      <c r="G4" s="21" t="s">
        <v>243</v>
      </c>
      <c r="H4" s="21" t="s">
        <v>244</v>
      </c>
      <c r="I4" s="21" t="s">
        <v>245</v>
      </c>
      <c r="J4" s="21" t="s">
        <v>246</v>
      </c>
      <c r="K4" s="21" t="s">
        <v>245</v>
      </c>
      <c r="L4" s="204" t="s">
        <v>246</v>
      </c>
    </row>
    <row r="5" spans="2:12" ht="13.5">
      <c r="B5" s="15" t="s">
        <v>247</v>
      </c>
      <c r="C5" s="146">
        <v>2849</v>
      </c>
      <c r="D5" s="146">
        <v>17</v>
      </c>
      <c r="E5" s="169">
        <v>99.4</v>
      </c>
      <c r="F5" s="146">
        <v>193968</v>
      </c>
      <c r="G5" s="146">
        <v>174678</v>
      </c>
      <c r="H5" s="169">
        <v>62.3</v>
      </c>
      <c r="I5" s="146">
        <v>396331</v>
      </c>
      <c r="J5" s="146">
        <v>349282</v>
      </c>
      <c r="K5" s="146" t="s">
        <v>125</v>
      </c>
      <c r="L5" s="134" t="s">
        <v>125</v>
      </c>
    </row>
    <row r="6" spans="2:12" ht="13.5">
      <c r="B6" s="15" t="s">
        <v>248</v>
      </c>
      <c r="C6" s="146">
        <v>3383</v>
      </c>
      <c r="D6" s="146">
        <v>17</v>
      </c>
      <c r="E6" s="169">
        <v>99.5</v>
      </c>
      <c r="F6" s="146">
        <v>222782</v>
      </c>
      <c r="G6" s="146">
        <v>196380</v>
      </c>
      <c r="H6" s="169">
        <v>61.3</v>
      </c>
      <c r="I6" s="146">
        <v>530334</v>
      </c>
      <c r="J6" s="146">
        <v>596815</v>
      </c>
      <c r="K6" s="146" t="s">
        <v>125</v>
      </c>
      <c r="L6" s="134" t="s">
        <v>125</v>
      </c>
    </row>
    <row r="7" spans="2:12" ht="13.5">
      <c r="B7" s="116" t="s">
        <v>249</v>
      </c>
      <c r="C7" s="146">
        <v>3537</v>
      </c>
      <c r="D7" s="146">
        <v>24</v>
      </c>
      <c r="E7" s="169">
        <v>99.3</v>
      </c>
      <c r="F7" s="146">
        <v>229258</v>
      </c>
      <c r="G7" s="146">
        <v>199528</v>
      </c>
      <c r="H7" s="169">
        <v>56.9</v>
      </c>
      <c r="I7" s="146">
        <v>604593</v>
      </c>
      <c r="J7" s="146">
        <v>629835</v>
      </c>
      <c r="K7" s="146" t="s">
        <v>125</v>
      </c>
      <c r="L7" s="134" t="s">
        <v>125</v>
      </c>
    </row>
    <row r="8" spans="2:12" ht="13.5">
      <c r="B8" s="116" t="s">
        <v>161</v>
      </c>
      <c r="C8" s="146">
        <v>3011</v>
      </c>
      <c r="D8" s="146">
        <v>35</v>
      </c>
      <c r="E8" s="169">
        <v>98.9</v>
      </c>
      <c r="F8" s="146">
        <v>226350</v>
      </c>
      <c r="G8" s="146">
        <v>204965</v>
      </c>
      <c r="H8" s="169">
        <v>61.9</v>
      </c>
      <c r="I8" s="146">
        <v>607196</v>
      </c>
      <c r="J8" s="146">
        <v>568203</v>
      </c>
      <c r="K8" s="146" t="s">
        <v>125</v>
      </c>
      <c r="L8" s="134" t="s">
        <v>125</v>
      </c>
    </row>
    <row r="9" spans="2:12" ht="13.5">
      <c r="B9" s="125" t="s">
        <v>272</v>
      </c>
      <c r="C9" s="145">
        <v>3031</v>
      </c>
      <c r="D9" s="145">
        <v>21</v>
      </c>
      <c r="E9" s="216">
        <v>99.3</v>
      </c>
      <c r="F9" s="145">
        <v>220964</v>
      </c>
      <c r="G9" s="145">
        <v>204653</v>
      </c>
      <c r="H9" s="216">
        <v>65.6</v>
      </c>
      <c r="I9" s="145">
        <v>603906</v>
      </c>
      <c r="J9" s="145">
        <v>705624</v>
      </c>
      <c r="K9" s="145" t="s">
        <v>271</v>
      </c>
      <c r="L9" s="127" t="s">
        <v>271</v>
      </c>
    </row>
    <row r="10" spans="2:12" ht="13.5">
      <c r="B10" s="173" t="s">
        <v>273</v>
      </c>
      <c r="C10" s="178">
        <v>2970</v>
      </c>
      <c r="D10" s="178">
        <v>16</v>
      </c>
      <c r="E10" s="179">
        <v>99.5</v>
      </c>
      <c r="F10" s="178">
        <v>217069</v>
      </c>
      <c r="G10" s="178">
        <v>204173</v>
      </c>
      <c r="H10" s="179">
        <v>69</v>
      </c>
      <c r="I10" s="178">
        <v>586085</v>
      </c>
      <c r="J10" s="178">
        <v>553207</v>
      </c>
      <c r="K10" s="178" t="s">
        <v>271</v>
      </c>
      <c r="L10" s="180" t="s">
        <v>271</v>
      </c>
    </row>
    <row r="11" spans="2:12" ht="13.5">
      <c r="B11" s="7" t="s">
        <v>277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3" spans="2:12" ht="13.5">
      <c r="B13" s="7" t="s">
        <v>251</v>
      </c>
      <c r="C13" s="7"/>
      <c r="D13" s="7"/>
      <c r="E13" s="7"/>
      <c r="F13" s="7"/>
      <c r="G13" s="7"/>
      <c r="H13" s="7"/>
      <c r="I13" s="7"/>
      <c r="J13" s="7"/>
      <c r="K13" s="7"/>
      <c r="L13" s="9" t="s">
        <v>234</v>
      </c>
    </row>
    <row r="14" spans="2:12" ht="13.5">
      <c r="B14" s="199" t="s">
        <v>235</v>
      </c>
      <c r="C14" s="200" t="s">
        <v>252</v>
      </c>
      <c r="D14" s="200"/>
      <c r="E14" s="200"/>
      <c r="F14" s="200"/>
      <c r="G14" s="200"/>
      <c r="H14" s="201"/>
      <c r="I14" s="200" t="s">
        <v>237</v>
      </c>
      <c r="J14" s="201"/>
      <c r="K14" s="200" t="s">
        <v>238</v>
      </c>
      <c r="L14" s="202"/>
    </row>
    <row r="15" spans="2:12" ht="13.5">
      <c r="B15" s="203"/>
      <c r="C15" s="21" t="s">
        <v>239</v>
      </c>
      <c r="D15" s="189" t="s">
        <v>240</v>
      </c>
      <c r="E15" s="21" t="s">
        <v>241</v>
      </c>
      <c r="F15" s="21" t="s">
        <v>242</v>
      </c>
      <c r="G15" s="21" t="s">
        <v>243</v>
      </c>
      <c r="H15" s="21" t="s">
        <v>244</v>
      </c>
      <c r="I15" s="21" t="s">
        <v>245</v>
      </c>
      <c r="J15" s="21" t="s">
        <v>246</v>
      </c>
      <c r="K15" s="21" t="s">
        <v>245</v>
      </c>
      <c r="L15" s="204" t="s">
        <v>246</v>
      </c>
    </row>
    <row r="16" spans="2:12" ht="13.5">
      <c r="B16" s="15" t="s">
        <v>247</v>
      </c>
      <c r="C16" s="146">
        <v>1455</v>
      </c>
      <c r="D16" s="146">
        <v>9</v>
      </c>
      <c r="E16" s="169">
        <v>99.38524590163934</v>
      </c>
      <c r="F16" s="146">
        <v>140483</v>
      </c>
      <c r="G16" s="146">
        <v>119154</v>
      </c>
      <c r="H16" s="169">
        <v>75.1</v>
      </c>
      <c r="I16" s="146">
        <v>135731</v>
      </c>
      <c r="J16" s="146">
        <v>241254</v>
      </c>
      <c r="K16" s="146" t="s">
        <v>125</v>
      </c>
      <c r="L16" s="134" t="s">
        <v>125</v>
      </c>
    </row>
    <row r="17" spans="2:12" ht="13.5">
      <c r="B17" s="15" t="s">
        <v>248</v>
      </c>
      <c r="C17" s="146">
        <v>1824</v>
      </c>
      <c r="D17" s="146">
        <v>4</v>
      </c>
      <c r="E17" s="169">
        <v>99.8</v>
      </c>
      <c r="F17" s="146">
        <v>163296</v>
      </c>
      <c r="G17" s="146">
        <v>142511</v>
      </c>
      <c r="H17" s="169">
        <v>68.6</v>
      </c>
      <c r="I17" s="146">
        <v>258770</v>
      </c>
      <c r="J17" s="146">
        <v>509701</v>
      </c>
      <c r="K17" s="146" t="s">
        <v>125</v>
      </c>
      <c r="L17" s="134" t="s">
        <v>125</v>
      </c>
    </row>
    <row r="18" spans="2:12" ht="13.5">
      <c r="B18" s="116" t="s">
        <v>249</v>
      </c>
      <c r="C18" s="146">
        <v>2171</v>
      </c>
      <c r="D18" s="146">
        <v>20</v>
      </c>
      <c r="E18" s="169">
        <v>99.1</v>
      </c>
      <c r="F18" s="146">
        <v>176876</v>
      </c>
      <c r="G18" s="146">
        <v>151505</v>
      </c>
      <c r="H18" s="169">
        <v>60.9</v>
      </c>
      <c r="I18" s="146">
        <v>401673</v>
      </c>
      <c r="J18" s="146">
        <v>581272</v>
      </c>
      <c r="K18" s="146" t="s">
        <v>125</v>
      </c>
      <c r="L18" s="134" t="s">
        <v>125</v>
      </c>
    </row>
    <row r="19" spans="2:12" ht="13.5">
      <c r="B19" s="116" t="s">
        <v>161</v>
      </c>
      <c r="C19" s="146">
        <v>2165</v>
      </c>
      <c r="D19" s="146">
        <v>25</v>
      </c>
      <c r="E19" s="169">
        <v>98.9</v>
      </c>
      <c r="F19" s="146">
        <v>185924</v>
      </c>
      <c r="G19" s="146">
        <v>165768</v>
      </c>
      <c r="H19" s="169">
        <v>63.3</v>
      </c>
      <c r="I19" s="146">
        <v>500008</v>
      </c>
      <c r="J19" s="146">
        <v>539307</v>
      </c>
      <c r="K19" s="146" t="s">
        <v>125</v>
      </c>
      <c r="L19" s="134" t="s">
        <v>125</v>
      </c>
    </row>
    <row r="20" spans="2:12" ht="13.5">
      <c r="B20" s="116" t="s">
        <v>162</v>
      </c>
      <c r="C20" s="146">
        <v>2175</v>
      </c>
      <c r="D20" s="146">
        <v>21</v>
      </c>
      <c r="E20" s="169">
        <v>99</v>
      </c>
      <c r="F20" s="146">
        <v>188396</v>
      </c>
      <c r="G20" s="146">
        <v>172430</v>
      </c>
      <c r="H20" s="169">
        <v>66.7</v>
      </c>
      <c r="I20" s="146">
        <v>578006</v>
      </c>
      <c r="J20" s="146">
        <v>683857</v>
      </c>
      <c r="K20" s="146" t="s">
        <v>146</v>
      </c>
      <c r="L20" s="134" t="s">
        <v>146</v>
      </c>
    </row>
    <row r="21" spans="2:12" ht="13.5">
      <c r="B21" s="173" t="s">
        <v>163</v>
      </c>
      <c r="C21" s="178">
        <v>2174</v>
      </c>
      <c r="D21" s="178">
        <v>16</v>
      </c>
      <c r="E21" s="179">
        <v>99.3</v>
      </c>
      <c r="F21" s="178">
        <v>186309</v>
      </c>
      <c r="G21" s="178">
        <v>173716</v>
      </c>
      <c r="H21" s="179">
        <v>70.2</v>
      </c>
      <c r="I21" s="178">
        <v>548916</v>
      </c>
      <c r="J21" s="178">
        <v>537418</v>
      </c>
      <c r="K21" s="178" t="s">
        <v>146</v>
      </c>
      <c r="L21" s="180" t="s">
        <v>146</v>
      </c>
    </row>
    <row r="22" spans="2:12" ht="13.5">
      <c r="B22" s="7" t="s">
        <v>278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2:12" ht="13.5">
      <c r="B24" s="7" t="s">
        <v>255</v>
      </c>
      <c r="C24" s="7"/>
      <c r="D24" s="7"/>
      <c r="E24" s="7"/>
      <c r="F24" s="7"/>
      <c r="G24" s="7"/>
      <c r="H24" s="7"/>
      <c r="I24" s="7"/>
      <c r="J24" s="7"/>
      <c r="K24" s="7"/>
      <c r="L24" s="9" t="s">
        <v>279</v>
      </c>
    </row>
    <row r="25" spans="2:12" ht="13.5">
      <c r="B25" s="199" t="s">
        <v>235</v>
      </c>
      <c r="C25" s="200" t="s">
        <v>252</v>
      </c>
      <c r="D25" s="200"/>
      <c r="E25" s="200"/>
      <c r="F25" s="200"/>
      <c r="G25" s="200"/>
      <c r="H25" s="201"/>
      <c r="I25" s="200" t="s">
        <v>237</v>
      </c>
      <c r="J25" s="201"/>
      <c r="K25" s="200" t="s">
        <v>238</v>
      </c>
      <c r="L25" s="202"/>
    </row>
    <row r="26" spans="2:12" ht="13.5">
      <c r="B26" s="203"/>
      <c r="C26" s="21" t="s">
        <v>239</v>
      </c>
      <c r="D26" s="189" t="s">
        <v>240</v>
      </c>
      <c r="E26" s="21" t="s">
        <v>241</v>
      </c>
      <c r="F26" s="21" t="s">
        <v>242</v>
      </c>
      <c r="G26" s="21" t="s">
        <v>243</v>
      </c>
      <c r="H26" s="21" t="s">
        <v>244</v>
      </c>
      <c r="I26" s="21" t="s">
        <v>245</v>
      </c>
      <c r="J26" s="21" t="s">
        <v>246</v>
      </c>
      <c r="K26" s="21" t="s">
        <v>245</v>
      </c>
      <c r="L26" s="204" t="s">
        <v>246</v>
      </c>
    </row>
    <row r="27" spans="2:12" ht="13.5">
      <c r="B27" s="15" t="s">
        <v>247</v>
      </c>
      <c r="C27" s="146">
        <v>727</v>
      </c>
      <c r="D27" s="146">
        <v>5</v>
      </c>
      <c r="E27" s="169">
        <v>99.31693989071039</v>
      </c>
      <c r="F27" s="146">
        <v>25835</v>
      </c>
      <c r="G27" s="146">
        <v>28133</v>
      </c>
      <c r="H27" s="169">
        <v>42.2</v>
      </c>
      <c r="I27" s="146">
        <v>170241</v>
      </c>
      <c r="J27" s="146">
        <v>73461</v>
      </c>
      <c r="K27" s="146" t="s">
        <v>125</v>
      </c>
      <c r="L27" s="134" t="s">
        <v>125</v>
      </c>
    </row>
    <row r="28" spans="2:12" ht="13.5">
      <c r="B28" s="15" t="s">
        <v>248</v>
      </c>
      <c r="C28" s="146">
        <v>685</v>
      </c>
      <c r="D28" s="146">
        <v>7</v>
      </c>
      <c r="E28" s="169">
        <v>99</v>
      </c>
      <c r="F28" s="146">
        <v>31184</v>
      </c>
      <c r="G28" s="146">
        <v>25231</v>
      </c>
      <c r="H28" s="169">
        <v>49.6</v>
      </c>
      <c r="I28" s="146">
        <v>173802</v>
      </c>
      <c r="J28" s="146">
        <v>52302</v>
      </c>
      <c r="K28" s="146" t="s">
        <v>125</v>
      </c>
      <c r="L28" s="134" t="s">
        <v>125</v>
      </c>
    </row>
    <row r="29" spans="2:12" ht="13.5">
      <c r="B29" s="116" t="s">
        <v>249</v>
      </c>
      <c r="C29" s="146">
        <v>618</v>
      </c>
      <c r="D29" s="146">
        <v>2</v>
      </c>
      <c r="E29" s="169">
        <v>99.7</v>
      </c>
      <c r="F29" s="146">
        <v>27700</v>
      </c>
      <c r="G29" s="146">
        <v>22706</v>
      </c>
      <c r="H29" s="169">
        <v>48.8</v>
      </c>
      <c r="I29" s="146">
        <v>134781</v>
      </c>
      <c r="J29" s="146">
        <v>34591</v>
      </c>
      <c r="K29" s="146" t="s">
        <v>125</v>
      </c>
      <c r="L29" s="134" t="s">
        <v>125</v>
      </c>
    </row>
    <row r="30" spans="2:12" ht="13.5">
      <c r="B30" s="116" t="s">
        <v>161</v>
      </c>
      <c r="C30" s="146">
        <v>422</v>
      </c>
      <c r="D30" s="146">
        <v>6</v>
      </c>
      <c r="E30" s="169">
        <v>98.6</v>
      </c>
      <c r="F30" s="146">
        <v>22320</v>
      </c>
      <c r="G30" s="146">
        <v>20520</v>
      </c>
      <c r="H30" s="169">
        <v>61</v>
      </c>
      <c r="I30" s="146">
        <v>62296</v>
      </c>
      <c r="J30" s="146">
        <v>18045</v>
      </c>
      <c r="K30" s="146" t="s">
        <v>125</v>
      </c>
      <c r="L30" s="134" t="s">
        <v>125</v>
      </c>
    </row>
    <row r="31" spans="2:12" ht="13.5">
      <c r="B31" s="116" t="s">
        <v>162</v>
      </c>
      <c r="C31" s="146">
        <v>428</v>
      </c>
      <c r="D31" s="146">
        <v>0</v>
      </c>
      <c r="E31" s="169">
        <v>100</v>
      </c>
      <c r="F31" s="146">
        <v>18574</v>
      </c>
      <c r="G31" s="146">
        <v>17999</v>
      </c>
      <c r="H31" s="169">
        <v>67.8</v>
      </c>
      <c r="I31" s="146">
        <v>16601</v>
      </c>
      <c r="J31" s="146">
        <v>14637</v>
      </c>
      <c r="K31" s="146" t="s">
        <v>125</v>
      </c>
      <c r="L31" s="134" t="s">
        <v>125</v>
      </c>
    </row>
    <row r="32" spans="2:12" ht="13.5">
      <c r="B32" s="173" t="s">
        <v>163</v>
      </c>
      <c r="C32" s="178">
        <v>428</v>
      </c>
      <c r="D32" s="178">
        <v>0</v>
      </c>
      <c r="E32" s="179">
        <v>100</v>
      </c>
      <c r="F32" s="178">
        <v>17978</v>
      </c>
      <c r="G32" s="178">
        <v>17520</v>
      </c>
      <c r="H32" s="179">
        <v>63</v>
      </c>
      <c r="I32" s="178">
        <v>27312</v>
      </c>
      <c r="J32" s="178">
        <v>10937</v>
      </c>
      <c r="K32" s="136" t="s">
        <v>125</v>
      </c>
      <c r="L32" s="137" t="s">
        <v>125</v>
      </c>
    </row>
    <row r="33" spans="2:12" ht="13.5">
      <c r="B33" s="7" t="s">
        <v>280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5" spans="2:12" ht="13.5">
      <c r="B35" s="7" t="s">
        <v>259</v>
      </c>
      <c r="C35" s="7"/>
      <c r="D35" s="7"/>
      <c r="E35" s="7"/>
      <c r="F35" s="7"/>
      <c r="G35" s="7"/>
      <c r="H35" s="7"/>
      <c r="I35" s="7"/>
      <c r="J35" s="7"/>
      <c r="K35" s="7"/>
      <c r="L35" s="9" t="s">
        <v>234</v>
      </c>
    </row>
    <row r="36" spans="2:12" ht="13.5">
      <c r="B36" s="199" t="s">
        <v>235</v>
      </c>
      <c r="C36" s="200" t="s">
        <v>281</v>
      </c>
      <c r="D36" s="200"/>
      <c r="E36" s="200"/>
      <c r="F36" s="200"/>
      <c r="G36" s="200"/>
      <c r="H36" s="201"/>
      <c r="I36" s="200" t="s">
        <v>237</v>
      </c>
      <c r="J36" s="201"/>
      <c r="K36" s="200" t="s">
        <v>238</v>
      </c>
      <c r="L36" s="202"/>
    </row>
    <row r="37" spans="2:12" ht="13.5">
      <c r="B37" s="203"/>
      <c r="C37" s="21" t="s">
        <v>239</v>
      </c>
      <c r="D37" s="189" t="s">
        <v>240</v>
      </c>
      <c r="E37" s="21" t="s">
        <v>241</v>
      </c>
      <c r="F37" s="21" t="s">
        <v>242</v>
      </c>
      <c r="G37" s="21" t="s">
        <v>243</v>
      </c>
      <c r="H37" s="21" t="s">
        <v>244</v>
      </c>
      <c r="I37" s="21" t="s">
        <v>245</v>
      </c>
      <c r="J37" s="21" t="s">
        <v>246</v>
      </c>
      <c r="K37" s="21" t="s">
        <v>245</v>
      </c>
      <c r="L37" s="204" t="s">
        <v>246</v>
      </c>
    </row>
    <row r="38" spans="2:12" ht="13.5">
      <c r="B38" s="15" t="s">
        <v>282</v>
      </c>
      <c r="C38" s="217">
        <v>667</v>
      </c>
      <c r="D38" s="218">
        <v>3</v>
      </c>
      <c r="E38" s="217">
        <v>99.6</v>
      </c>
      <c r="F38" s="146">
        <v>27650</v>
      </c>
      <c r="G38" s="146">
        <v>27391</v>
      </c>
      <c r="H38" s="217">
        <v>46.7</v>
      </c>
      <c r="I38" s="146">
        <v>90359</v>
      </c>
      <c r="J38" s="146">
        <v>34567</v>
      </c>
      <c r="K38" s="146" t="s">
        <v>125</v>
      </c>
      <c r="L38" s="134" t="s">
        <v>125</v>
      </c>
    </row>
    <row r="39" spans="2:12" ht="13.5">
      <c r="B39" s="15" t="s">
        <v>248</v>
      </c>
      <c r="C39" s="146">
        <v>688</v>
      </c>
      <c r="D39" s="146">
        <v>4</v>
      </c>
      <c r="E39" s="169">
        <v>99.4</v>
      </c>
      <c r="F39" s="146">
        <v>25938</v>
      </c>
      <c r="G39" s="146">
        <v>26512</v>
      </c>
      <c r="H39" s="169">
        <v>45.9</v>
      </c>
      <c r="I39" s="146">
        <v>97762</v>
      </c>
      <c r="J39" s="146">
        <v>34813</v>
      </c>
      <c r="K39" s="146" t="s">
        <v>125</v>
      </c>
      <c r="L39" s="134" t="s">
        <v>125</v>
      </c>
    </row>
    <row r="40" spans="2:12" ht="13.5">
      <c r="B40" s="15" t="s">
        <v>249</v>
      </c>
      <c r="C40" s="146">
        <v>618</v>
      </c>
      <c r="D40" s="146">
        <v>2</v>
      </c>
      <c r="E40" s="169">
        <v>99.7</v>
      </c>
      <c r="F40" s="146">
        <v>22792</v>
      </c>
      <c r="G40" s="146">
        <v>23587</v>
      </c>
      <c r="H40" s="169">
        <v>44.9</v>
      </c>
      <c r="I40" s="146">
        <v>68139</v>
      </c>
      <c r="J40" s="146">
        <v>13971</v>
      </c>
      <c r="K40" s="146" t="s">
        <v>125</v>
      </c>
      <c r="L40" s="134" t="s">
        <v>125</v>
      </c>
    </row>
    <row r="41" spans="2:12" ht="13.5">
      <c r="B41" s="15" t="s">
        <v>161</v>
      </c>
      <c r="C41" s="146">
        <v>424</v>
      </c>
      <c r="D41" s="146">
        <v>4</v>
      </c>
      <c r="E41" s="169">
        <v>99.1</v>
      </c>
      <c r="F41" s="146">
        <v>18106</v>
      </c>
      <c r="G41" s="146">
        <v>18677</v>
      </c>
      <c r="H41" s="169">
        <v>52.1</v>
      </c>
      <c r="I41" s="146">
        <v>44892</v>
      </c>
      <c r="J41" s="146">
        <v>10851</v>
      </c>
      <c r="K41" s="146" t="s">
        <v>125</v>
      </c>
      <c r="L41" s="134" t="s">
        <v>125</v>
      </c>
    </row>
    <row r="42" spans="2:12" ht="13.5">
      <c r="B42" s="15" t="s">
        <v>162</v>
      </c>
      <c r="C42" s="146">
        <v>428</v>
      </c>
      <c r="D42" s="146">
        <v>0</v>
      </c>
      <c r="E42" s="169">
        <v>100</v>
      </c>
      <c r="F42" s="146">
        <v>13994</v>
      </c>
      <c r="G42" s="146">
        <v>14224</v>
      </c>
      <c r="H42" s="169">
        <v>52.3</v>
      </c>
      <c r="I42" s="146">
        <v>9299</v>
      </c>
      <c r="J42" s="146">
        <v>7130</v>
      </c>
      <c r="K42" s="146" t="s">
        <v>125</v>
      </c>
      <c r="L42" s="134" t="s">
        <v>125</v>
      </c>
    </row>
    <row r="43" spans="2:12" ht="13.5">
      <c r="B43" s="209" t="s">
        <v>163</v>
      </c>
      <c r="C43" s="178">
        <v>368</v>
      </c>
      <c r="D43" s="178">
        <v>0</v>
      </c>
      <c r="E43" s="179">
        <v>100</v>
      </c>
      <c r="F43" s="178">
        <v>12782</v>
      </c>
      <c r="G43" s="178">
        <v>12937</v>
      </c>
      <c r="H43" s="179">
        <v>55.4</v>
      </c>
      <c r="I43" s="178">
        <v>9857</v>
      </c>
      <c r="J43" s="178">
        <v>4852</v>
      </c>
      <c r="K43" s="136" t="s">
        <v>125</v>
      </c>
      <c r="L43" s="219" t="s">
        <v>125</v>
      </c>
    </row>
    <row r="44" spans="2:12" ht="13.5">
      <c r="B44" s="7" t="s">
        <v>283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6" spans="2:12" ht="13.5">
      <c r="B46" s="7" t="s">
        <v>284</v>
      </c>
      <c r="C46" s="7"/>
      <c r="D46" s="7"/>
      <c r="E46" s="7"/>
      <c r="F46" s="7"/>
      <c r="G46" s="7"/>
      <c r="H46" s="7"/>
      <c r="I46" s="7"/>
      <c r="J46" s="7"/>
      <c r="K46" s="7"/>
      <c r="L46" s="9" t="s">
        <v>234</v>
      </c>
    </row>
    <row r="47" spans="2:12" ht="13.5">
      <c r="B47" s="220" t="s">
        <v>235</v>
      </c>
      <c r="C47" s="200" t="s">
        <v>281</v>
      </c>
      <c r="D47" s="200"/>
      <c r="E47" s="200"/>
      <c r="F47" s="200"/>
      <c r="G47" s="200"/>
      <c r="H47" s="201"/>
      <c r="I47" s="200" t="s">
        <v>237</v>
      </c>
      <c r="J47" s="201"/>
      <c r="K47" s="200" t="s">
        <v>238</v>
      </c>
      <c r="L47" s="202"/>
    </row>
    <row r="48" spans="2:12" ht="13.5">
      <c r="B48" s="221"/>
      <c r="C48" s="21" t="s">
        <v>239</v>
      </c>
      <c r="D48" s="189" t="s">
        <v>240</v>
      </c>
      <c r="E48" s="21" t="s">
        <v>241</v>
      </c>
      <c r="F48" s="21" t="s">
        <v>242</v>
      </c>
      <c r="G48" s="21" t="s">
        <v>243</v>
      </c>
      <c r="H48" s="21" t="s">
        <v>244</v>
      </c>
      <c r="I48" s="21" t="s">
        <v>245</v>
      </c>
      <c r="J48" s="21" t="s">
        <v>246</v>
      </c>
      <c r="K48" s="21" t="s">
        <v>245</v>
      </c>
      <c r="L48" s="204" t="s">
        <v>246</v>
      </c>
    </row>
    <row r="49" spans="2:12" ht="13.5">
      <c r="B49" s="220" t="s">
        <v>248</v>
      </c>
      <c r="C49" s="222">
        <v>186</v>
      </c>
      <c r="D49" s="222">
        <v>2</v>
      </c>
      <c r="E49" s="223">
        <v>98.9</v>
      </c>
      <c r="F49" s="222">
        <v>2364</v>
      </c>
      <c r="G49" s="222">
        <v>2126</v>
      </c>
      <c r="H49" s="223">
        <v>43.1</v>
      </c>
      <c r="I49" s="222" t="s">
        <v>266</v>
      </c>
      <c r="J49" s="222" t="s">
        <v>266</v>
      </c>
      <c r="K49" s="222" t="s">
        <v>266</v>
      </c>
      <c r="L49" s="224" t="s">
        <v>266</v>
      </c>
    </row>
    <row r="50" spans="2:12" ht="13.5">
      <c r="B50" s="15" t="s">
        <v>285</v>
      </c>
      <c r="C50" s="146">
        <v>130</v>
      </c>
      <c r="D50" s="146">
        <v>0</v>
      </c>
      <c r="E50" s="169">
        <v>100</v>
      </c>
      <c r="F50" s="146">
        <v>1890</v>
      </c>
      <c r="G50" s="146">
        <v>1730</v>
      </c>
      <c r="H50" s="169">
        <v>49.7</v>
      </c>
      <c r="I50" s="146" t="s">
        <v>266</v>
      </c>
      <c r="J50" s="146" t="s">
        <v>266</v>
      </c>
      <c r="K50" s="146" t="s">
        <v>266</v>
      </c>
      <c r="L50" s="134" t="s">
        <v>266</v>
      </c>
    </row>
    <row r="51" spans="2:12" ht="13.5">
      <c r="B51" s="20" t="s">
        <v>164</v>
      </c>
      <c r="C51" s="153" t="s">
        <v>146</v>
      </c>
      <c r="D51" s="153" t="s">
        <v>266</v>
      </c>
      <c r="E51" s="212" t="s">
        <v>266</v>
      </c>
      <c r="F51" s="153" t="s">
        <v>266</v>
      </c>
      <c r="G51" s="153" t="s">
        <v>266</v>
      </c>
      <c r="H51" s="212" t="s">
        <v>266</v>
      </c>
      <c r="I51" s="153" t="s">
        <v>266</v>
      </c>
      <c r="J51" s="153" t="s">
        <v>266</v>
      </c>
      <c r="K51" s="153" t="s">
        <v>266</v>
      </c>
      <c r="L51" s="137" t="s">
        <v>266</v>
      </c>
    </row>
    <row r="52" spans="2:12" ht="13.5">
      <c r="B52" s="7" t="s">
        <v>286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3.5">
      <c r="B53" s="7" t="s">
        <v>287</v>
      </c>
      <c r="C53" s="7"/>
      <c r="D53" s="7"/>
      <c r="E53" s="7"/>
      <c r="F53" s="7"/>
      <c r="G53" s="7"/>
      <c r="H53" s="7"/>
      <c r="I53" s="7"/>
      <c r="J53" s="7"/>
      <c r="K53" s="7"/>
      <c r="L53" s="7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45"/>
  <sheetViews>
    <sheetView workbookViewId="0" topLeftCell="A1">
      <selection activeCell="A1" sqref="A1"/>
    </sheetView>
  </sheetViews>
  <sheetFormatPr defaultColWidth="9.00390625" defaultRowHeight="13.5"/>
  <cols>
    <col min="1" max="1" width="6.625" style="83" customWidth="1"/>
    <col min="2" max="2" width="8.75390625" style="83" customWidth="1"/>
    <col min="3" max="12" width="8.625" style="83" customWidth="1"/>
    <col min="13" max="16384" width="9.00390625" style="83" customWidth="1"/>
  </cols>
  <sheetData>
    <row r="2" spans="2:6" ht="14.25">
      <c r="B2" s="228" t="s">
        <v>288</v>
      </c>
      <c r="C2" s="228"/>
      <c r="D2" s="228"/>
      <c r="E2" s="228"/>
      <c r="F2" s="228"/>
    </row>
    <row r="3" ht="12">
      <c r="L3" s="229" t="s">
        <v>289</v>
      </c>
    </row>
    <row r="4" spans="2:12" ht="15" customHeight="1">
      <c r="B4" s="230"/>
      <c r="C4" s="48" t="s">
        <v>290</v>
      </c>
      <c r="D4" s="49"/>
      <c r="E4" s="48" t="s">
        <v>291</v>
      </c>
      <c r="F4" s="49"/>
      <c r="G4" s="48" t="s">
        <v>292</v>
      </c>
      <c r="H4" s="49"/>
      <c r="I4" s="48" t="s">
        <v>293</v>
      </c>
      <c r="J4" s="49"/>
      <c r="K4" s="48" t="s">
        <v>294</v>
      </c>
      <c r="L4" s="49"/>
    </row>
    <row r="5" spans="2:12" ht="15" customHeight="1">
      <c r="B5" s="116" t="s">
        <v>295</v>
      </c>
      <c r="C5" s="231" t="s">
        <v>296</v>
      </c>
      <c r="D5" s="57" t="s">
        <v>297</v>
      </c>
      <c r="E5" s="231" t="s">
        <v>296</v>
      </c>
      <c r="F5" s="57" t="s">
        <v>297</v>
      </c>
      <c r="G5" s="231" t="s">
        <v>296</v>
      </c>
      <c r="H5" s="57" t="s">
        <v>297</v>
      </c>
      <c r="I5" s="231" t="s">
        <v>296</v>
      </c>
      <c r="J5" s="57" t="s">
        <v>297</v>
      </c>
      <c r="K5" s="231" t="s">
        <v>296</v>
      </c>
      <c r="L5" s="57" t="s">
        <v>297</v>
      </c>
    </row>
    <row r="6" spans="2:12" ht="15" customHeight="1">
      <c r="B6" s="232"/>
      <c r="C6" s="50" t="s">
        <v>298</v>
      </c>
      <c r="D6" s="51" t="s">
        <v>298</v>
      </c>
      <c r="E6" s="50" t="s">
        <v>298</v>
      </c>
      <c r="F6" s="51" t="s">
        <v>298</v>
      </c>
      <c r="G6" s="50" t="s">
        <v>298</v>
      </c>
      <c r="H6" s="51" t="s">
        <v>298</v>
      </c>
      <c r="I6" s="50" t="s">
        <v>298</v>
      </c>
      <c r="J6" s="51" t="s">
        <v>298</v>
      </c>
      <c r="K6" s="50" t="s">
        <v>298</v>
      </c>
      <c r="L6" s="51" t="s">
        <v>298</v>
      </c>
    </row>
    <row r="7" spans="2:12" ht="15" customHeight="1">
      <c r="B7" s="191" t="s">
        <v>165</v>
      </c>
      <c r="C7" s="192">
        <v>570657</v>
      </c>
      <c r="D7" s="233">
        <v>613788</v>
      </c>
      <c r="E7" s="192">
        <v>197245</v>
      </c>
      <c r="F7" s="233">
        <v>170819</v>
      </c>
      <c r="G7" s="81">
        <v>593813</v>
      </c>
      <c r="H7" s="82">
        <v>486671</v>
      </c>
      <c r="I7" s="81">
        <v>934331</v>
      </c>
      <c r="J7" s="82">
        <v>965729</v>
      </c>
      <c r="K7" s="81">
        <v>1574722</v>
      </c>
      <c r="L7" s="82">
        <v>1770445</v>
      </c>
    </row>
    <row r="8" spans="2:12" s="234" customFormat="1" ht="15" customHeight="1">
      <c r="B8" s="235" t="s">
        <v>163</v>
      </c>
      <c r="C8" s="227">
        <v>688844</v>
      </c>
      <c r="D8" s="226">
        <v>732873</v>
      </c>
      <c r="E8" s="227">
        <v>158394</v>
      </c>
      <c r="F8" s="226">
        <v>127373</v>
      </c>
      <c r="G8" s="227">
        <v>615252</v>
      </c>
      <c r="H8" s="226">
        <v>503560</v>
      </c>
      <c r="I8" s="227">
        <v>924458</v>
      </c>
      <c r="J8" s="226">
        <v>953237</v>
      </c>
      <c r="K8" s="227">
        <v>1501494</v>
      </c>
      <c r="L8" s="226">
        <v>1673010</v>
      </c>
    </row>
    <row r="9" spans="2:12" ht="15" customHeight="1">
      <c r="B9" s="236" t="s">
        <v>299</v>
      </c>
      <c r="C9" s="192">
        <v>34369</v>
      </c>
      <c r="D9" s="237">
        <v>35096</v>
      </c>
      <c r="E9" s="81">
        <v>6955</v>
      </c>
      <c r="F9" s="82">
        <v>5516</v>
      </c>
      <c r="G9" s="81">
        <v>43052</v>
      </c>
      <c r="H9" s="82">
        <v>30547</v>
      </c>
      <c r="I9" s="81">
        <v>62922</v>
      </c>
      <c r="J9" s="82">
        <v>60085</v>
      </c>
      <c r="K9" s="81">
        <v>114504</v>
      </c>
      <c r="L9" s="82">
        <v>128359</v>
      </c>
    </row>
    <row r="10" spans="2:12" ht="15" customHeight="1">
      <c r="B10" s="236" t="s">
        <v>300</v>
      </c>
      <c r="C10" s="192">
        <v>35519</v>
      </c>
      <c r="D10" s="237">
        <v>36614</v>
      </c>
      <c r="E10" s="81">
        <v>6604</v>
      </c>
      <c r="F10" s="82">
        <v>5303</v>
      </c>
      <c r="G10" s="81">
        <v>40962</v>
      </c>
      <c r="H10" s="82">
        <v>30660</v>
      </c>
      <c r="I10" s="81">
        <v>61406</v>
      </c>
      <c r="J10" s="82">
        <v>61801</v>
      </c>
      <c r="K10" s="81">
        <v>113348</v>
      </c>
      <c r="L10" s="82">
        <v>129013</v>
      </c>
    </row>
    <row r="11" spans="2:12" ht="15" customHeight="1">
      <c r="B11" s="236" t="s">
        <v>301</v>
      </c>
      <c r="C11" s="192">
        <v>49137</v>
      </c>
      <c r="D11" s="237">
        <v>51182</v>
      </c>
      <c r="E11" s="81">
        <v>8832</v>
      </c>
      <c r="F11" s="82">
        <v>6899</v>
      </c>
      <c r="G11" s="81">
        <v>48844</v>
      </c>
      <c r="H11" s="82">
        <v>39547</v>
      </c>
      <c r="I11" s="81">
        <v>75004</v>
      </c>
      <c r="J11" s="82">
        <v>76860</v>
      </c>
      <c r="K11" s="81">
        <v>132961</v>
      </c>
      <c r="L11" s="82">
        <v>149488</v>
      </c>
    </row>
    <row r="12" spans="2:12" ht="15" customHeight="1">
      <c r="B12" s="236" t="s">
        <v>302</v>
      </c>
      <c r="C12" s="192">
        <v>53283</v>
      </c>
      <c r="D12" s="237">
        <v>58433</v>
      </c>
      <c r="E12" s="81">
        <v>12018</v>
      </c>
      <c r="F12" s="82">
        <v>9444</v>
      </c>
      <c r="G12" s="81">
        <v>47434</v>
      </c>
      <c r="H12" s="82">
        <v>39383</v>
      </c>
      <c r="I12" s="81">
        <v>72508</v>
      </c>
      <c r="J12" s="82">
        <v>76749</v>
      </c>
      <c r="K12" s="81">
        <v>123976</v>
      </c>
      <c r="L12" s="82">
        <v>137872</v>
      </c>
    </row>
    <row r="13" spans="2:12" ht="15" customHeight="1">
      <c r="B13" s="236" t="s">
        <v>303</v>
      </c>
      <c r="C13" s="192">
        <v>66029</v>
      </c>
      <c r="D13" s="237">
        <v>70991</v>
      </c>
      <c r="E13" s="81">
        <v>20299</v>
      </c>
      <c r="F13" s="82">
        <v>17179</v>
      </c>
      <c r="G13" s="81">
        <v>54113</v>
      </c>
      <c r="H13" s="82">
        <v>44675</v>
      </c>
      <c r="I13" s="81">
        <v>81168</v>
      </c>
      <c r="J13" s="82">
        <v>84049</v>
      </c>
      <c r="K13" s="81">
        <v>129095</v>
      </c>
      <c r="L13" s="82">
        <v>143342</v>
      </c>
    </row>
    <row r="14" spans="2:12" ht="15" customHeight="1">
      <c r="B14" s="236" t="s">
        <v>304</v>
      </c>
      <c r="C14" s="192">
        <v>59290</v>
      </c>
      <c r="D14" s="237">
        <v>63325</v>
      </c>
      <c r="E14" s="81">
        <v>19230</v>
      </c>
      <c r="F14" s="82">
        <v>16989</v>
      </c>
      <c r="G14" s="81">
        <v>61204</v>
      </c>
      <c r="H14" s="82">
        <v>55526</v>
      </c>
      <c r="I14" s="81">
        <v>84445</v>
      </c>
      <c r="J14" s="82">
        <v>88506</v>
      </c>
      <c r="K14" s="81">
        <v>122464</v>
      </c>
      <c r="L14" s="82">
        <v>136934</v>
      </c>
    </row>
    <row r="15" spans="2:12" ht="15" customHeight="1">
      <c r="B15" s="236" t="s">
        <v>305</v>
      </c>
      <c r="C15" s="192">
        <v>74458</v>
      </c>
      <c r="D15" s="237">
        <v>80316</v>
      </c>
      <c r="E15" s="81">
        <v>20379</v>
      </c>
      <c r="F15" s="82">
        <v>16900</v>
      </c>
      <c r="G15" s="81">
        <v>58504</v>
      </c>
      <c r="H15" s="82">
        <v>48378</v>
      </c>
      <c r="I15" s="81">
        <v>84202</v>
      </c>
      <c r="J15" s="82">
        <v>89202</v>
      </c>
      <c r="K15" s="81">
        <v>129795</v>
      </c>
      <c r="L15" s="82">
        <v>142974</v>
      </c>
    </row>
    <row r="16" spans="2:12" ht="15" customHeight="1">
      <c r="B16" s="236" t="s">
        <v>306</v>
      </c>
      <c r="C16" s="192">
        <v>89896</v>
      </c>
      <c r="D16" s="237">
        <v>96306</v>
      </c>
      <c r="E16" s="81">
        <v>17736</v>
      </c>
      <c r="F16" s="82">
        <v>12690</v>
      </c>
      <c r="G16" s="81">
        <v>62003</v>
      </c>
      <c r="H16" s="82">
        <v>52176</v>
      </c>
      <c r="I16" s="81">
        <v>95116</v>
      </c>
      <c r="J16" s="82">
        <v>99121</v>
      </c>
      <c r="K16" s="81">
        <v>141042</v>
      </c>
      <c r="L16" s="82">
        <v>155254</v>
      </c>
    </row>
    <row r="17" spans="2:12" ht="15" customHeight="1">
      <c r="B17" s="236" t="s">
        <v>307</v>
      </c>
      <c r="C17" s="192">
        <v>61378</v>
      </c>
      <c r="D17" s="237">
        <v>65457</v>
      </c>
      <c r="E17" s="81">
        <v>14279</v>
      </c>
      <c r="F17" s="82">
        <v>11398</v>
      </c>
      <c r="G17" s="81">
        <v>50328</v>
      </c>
      <c r="H17" s="82">
        <v>41641</v>
      </c>
      <c r="I17" s="81">
        <v>75692</v>
      </c>
      <c r="J17" s="82">
        <v>79035</v>
      </c>
      <c r="K17" s="81">
        <v>120673</v>
      </c>
      <c r="L17" s="82">
        <v>133290</v>
      </c>
    </row>
    <row r="18" spans="2:12" ht="15" customHeight="1">
      <c r="B18" s="236" t="s">
        <v>308</v>
      </c>
      <c r="C18" s="81">
        <v>66787</v>
      </c>
      <c r="D18" s="82">
        <v>71211</v>
      </c>
      <c r="E18" s="81">
        <v>14373</v>
      </c>
      <c r="F18" s="82">
        <v>11013</v>
      </c>
      <c r="G18" s="81">
        <v>53990</v>
      </c>
      <c r="H18" s="82">
        <v>44196</v>
      </c>
      <c r="I18" s="81">
        <v>84268</v>
      </c>
      <c r="J18" s="82">
        <v>85916</v>
      </c>
      <c r="K18" s="81">
        <v>130526</v>
      </c>
      <c r="L18" s="82">
        <v>145425</v>
      </c>
    </row>
    <row r="19" spans="2:12" ht="15" customHeight="1">
      <c r="B19" s="236" t="s">
        <v>309</v>
      </c>
      <c r="C19" s="81">
        <v>57612</v>
      </c>
      <c r="D19" s="82">
        <v>60107</v>
      </c>
      <c r="E19" s="81">
        <v>10483</v>
      </c>
      <c r="F19" s="82">
        <v>8431</v>
      </c>
      <c r="G19" s="81">
        <v>49374</v>
      </c>
      <c r="H19" s="82">
        <v>40764</v>
      </c>
      <c r="I19" s="81">
        <v>78579</v>
      </c>
      <c r="J19" s="82">
        <v>80501</v>
      </c>
      <c r="K19" s="81">
        <v>123726</v>
      </c>
      <c r="L19" s="82">
        <v>135843</v>
      </c>
    </row>
    <row r="20" spans="2:12" ht="15" customHeight="1">
      <c r="B20" s="236" t="s">
        <v>310</v>
      </c>
      <c r="C20" s="81">
        <v>41086</v>
      </c>
      <c r="D20" s="82">
        <v>43835</v>
      </c>
      <c r="E20" s="81">
        <v>7206</v>
      </c>
      <c r="F20" s="82">
        <v>5611</v>
      </c>
      <c r="G20" s="81">
        <v>45444</v>
      </c>
      <c r="H20" s="82">
        <v>36067</v>
      </c>
      <c r="I20" s="81">
        <v>69148</v>
      </c>
      <c r="J20" s="82">
        <v>71412</v>
      </c>
      <c r="K20" s="81">
        <v>119384</v>
      </c>
      <c r="L20" s="82">
        <v>135216</v>
      </c>
    </row>
    <row r="21" spans="2:12" ht="15.75" customHeight="1">
      <c r="B21" s="232"/>
      <c r="C21" s="93"/>
      <c r="D21" s="94"/>
      <c r="E21" s="93"/>
      <c r="F21" s="94"/>
      <c r="G21" s="93"/>
      <c r="H21" s="94"/>
      <c r="I21" s="93"/>
      <c r="J21" s="94"/>
      <c r="K21" s="93"/>
      <c r="L21" s="94"/>
    </row>
    <row r="23" spans="2:12" ht="15" customHeight="1">
      <c r="B23" s="112" t="s">
        <v>311</v>
      </c>
      <c r="C23" s="49"/>
      <c r="D23" s="48" t="s">
        <v>312</v>
      </c>
      <c r="E23" s="49"/>
      <c r="F23" s="48" t="s">
        <v>313</v>
      </c>
      <c r="G23" s="49"/>
      <c r="H23" s="48" t="s">
        <v>314</v>
      </c>
      <c r="I23" s="49"/>
      <c r="J23" s="48" t="s">
        <v>315</v>
      </c>
      <c r="K23" s="49"/>
      <c r="L23" s="230"/>
    </row>
    <row r="24" spans="2:12" ht="15" customHeight="1">
      <c r="B24" s="238" t="s">
        <v>296</v>
      </c>
      <c r="C24" s="57" t="s">
        <v>297</v>
      </c>
      <c r="D24" s="231" t="s">
        <v>316</v>
      </c>
      <c r="E24" s="57" t="s">
        <v>317</v>
      </c>
      <c r="F24" s="231" t="s">
        <v>296</v>
      </c>
      <c r="G24" s="57" t="s">
        <v>297</v>
      </c>
      <c r="H24" s="231" t="s">
        <v>296</v>
      </c>
      <c r="I24" s="57" t="s">
        <v>297</v>
      </c>
      <c r="J24" s="231" t="s">
        <v>296</v>
      </c>
      <c r="K24" s="57" t="s">
        <v>297</v>
      </c>
      <c r="L24" s="116" t="s">
        <v>295</v>
      </c>
    </row>
    <row r="25" spans="2:12" ht="15" customHeight="1">
      <c r="B25" s="239" t="s">
        <v>298</v>
      </c>
      <c r="C25" s="51" t="s">
        <v>298</v>
      </c>
      <c r="D25" s="50" t="s">
        <v>298</v>
      </c>
      <c r="E25" s="51" t="s">
        <v>298</v>
      </c>
      <c r="F25" s="50" t="s">
        <v>298</v>
      </c>
      <c r="G25" s="51" t="s">
        <v>298</v>
      </c>
      <c r="H25" s="50" t="s">
        <v>298</v>
      </c>
      <c r="I25" s="51" t="s">
        <v>298</v>
      </c>
      <c r="J25" s="50" t="s">
        <v>298</v>
      </c>
      <c r="K25" s="51" t="s">
        <v>298</v>
      </c>
      <c r="L25" s="232"/>
    </row>
    <row r="26" spans="2:12" ht="15" customHeight="1">
      <c r="B26" s="78">
        <v>1027493</v>
      </c>
      <c r="C26" s="82">
        <v>942020</v>
      </c>
      <c r="D26" s="192">
        <v>466448</v>
      </c>
      <c r="E26" s="233">
        <v>483271</v>
      </c>
      <c r="F26" s="192">
        <v>138883</v>
      </c>
      <c r="G26" s="194">
        <v>152034</v>
      </c>
      <c r="H26" s="81">
        <v>296658</v>
      </c>
      <c r="I26" s="82">
        <v>273110</v>
      </c>
      <c r="J26" s="192">
        <v>333932</v>
      </c>
      <c r="K26" s="194">
        <v>283247</v>
      </c>
      <c r="L26" s="191" t="s">
        <v>165</v>
      </c>
    </row>
    <row r="27" spans="2:12" s="234" customFormat="1" ht="15" customHeight="1">
      <c r="B27" s="225">
        <v>1003549</v>
      </c>
      <c r="C27" s="225">
        <v>933107</v>
      </c>
      <c r="D27" s="225">
        <v>506982</v>
      </c>
      <c r="E27" s="225">
        <v>522956</v>
      </c>
      <c r="F27" s="225">
        <v>567573</v>
      </c>
      <c r="G27" s="226">
        <v>621504</v>
      </c>
      <c r="H27" s="227">
        <v>405011</v>
      </c>
      <c r="I27" s="226">
        <v>408351</v>
      </c>
      <c r="J27" s="227">
        <v>375101</v>
      </c>
      <c r="K27" s="226">
        <v>365432</v>
      </c>
      <c r="L27" s="235" t="s">
        <v>163</v>
      </c>
    </row>
    <row r="28" spans="2:12" ht="15" customHeight="1">
      <c r="B28" s="78">
        <v>50155</v>
      </c>
      <c r="C28" s="82">
        <v>46933</v>
      </c>
      <c r="D28" s="81">
        <v>30399</v>
      </c>
      <c r="E28" s="82">
        <v>31163</v>
      </c>
      <c r="F28" s="192">
        <v>29056</v>
      </c>
      <c r="G28" s="194">
        <v>30552</v>
      </c>
      <c r="H28" s="81">
        <v>23206</v>
      </c>
      <c r="I28" s="82">
        <v>23949</v>
      </c>
      <c r="J28" s="81">
        <v>23562</v>
      </c>
      <c r="K28" s="82">
        <v>23065</v>
      </c>
      <c r="L28" s="236" t="s">
        <v>299</v>
      </c>
    </row>
    <row r="29" spans="2:12" ht="15" customHeight="1">
      <c r="B29" s="78">
        <v>56312</v>
      </c>
      <c r="C29" s="82">
        <v>52145</v>
      </c>
      <c r="D29" s="81">
        <v>31547</v>
      </c>
      <c r="E29" s="82">
        <v>32597</v>
      </c>
      <c r="F29" s="192">
        <v>30697</v>
      </c>
      <c r="G29" s="194">
        <v>31943</v>
      </c>
      <c r="H29" s="81">
        <v>23328</v>
      </c>
      <c r="I29" s="82">
        <v>24047</v>
      </c>
      <c r="J29" s="81">
        <v>23678</v>
      </c>
      <c r="K29" s="82">
        <v>23201</v>
      </c>
      <c r="L29" s="236" t="s">
        <v>300</v>
      </c>
    </row>
    <row r="30" spans="2:12" ht="15" customHeight="1">
      <c r="B30" s="78">
        <v>79065</v>
      </c>
      <c r="C30" s="82">
        <v>73151</v>
      </c>
      <c r="D30" s="81">
        <v>40827</v>
      </c>
      <c r="E30" s="82">
        <v>41713</v>
      </c>
      <c r="F30" s="192">
        <v>38467</v>
      </c>
      <c r="G30" s="194">
        <v>46188</v>
      </c>
      <c r="H30" s="81">
        <v>29924</v>
      </c>
      <c r="I30" s="82">
        <v>30669</v>
      </c>
      <c r="J30" s="81">
        <v>31148</v>
      </c>
      <c r="K30" s="82">
        <v>30378</v>
      </c>
      <c r="L30" s="236" t="s">
        <v>301</v>
      </c>
    </row>
    <row r="31" spans="2:12" ht="15" customHeight="1">
      <c r="B31" s="78">
        <v>86526</v>
      </c>
      <c r="C31" s="82">
        <v>80638</v>
      </c>
      <c r="D31" s="81">
        <v>41783</v>
      </c>
      <c r="E31" s="82">
        <v>42251</v>
      </c>
      <c r="F31" s="192">
        <v>39590</v>
      </c>
      <c r="G31" s="194">
        <v>53018</v>
      </c>
      <c r="H31" s="81">
        <v>31909</v>
      </c>
      <c r="I31" s="82">
        <v>32260</v>
      </c>
      <c r="J31" s="81">
        <v>31999</v>
      </c>
      <c r="K31" s="82">
        <v>32511</v>
      </c>
      <c r="L31" s="236" t="s">
        <v>302</v>
      </c>
    </row>
    <row r="32" spans="2:12" ht="15" customHeight="1">
      <c r="B32" s="78">
        <v>96159</v>
      </c>
      <c r="C32" s="82">
        <v>89155</v>
      </c>
      <c r="D32" s="81">
        <v>44477</v>
      </c>
      <c r="E32" s="82">
        <v>46863</v>
      </c>
      <c r="F32" s="192">
        <v>51661</v>
      </c>
      <c r="G32" s="194">
        <v>57434</v>
      </c>
      <c r="H32" s="81">
        <v>36265</v>
      </c>
      <c r="I32" s="82">
        <v>35464</v>
      </c>
      <c r="J32" s="81">
        <v>36576</v>
      </c>
      <c r="K32" s="82">
        <v>36141</v>
      </c>
      <c r="L32" s="236" t="s">
        <v>303</v>
      </c>
    </row>
    <row r="33" spans="2:12" ht="15" customHeight="1">
      <c r="B33" s="78">
        <v>91521</v>
      </c>
      <c r="C33" s="82">
        <v>83686</v>
      </c>
      <c r="D33" s="81">
        <v>44756</v>
      </c>
      <c r="E33" s="82">
        <v>46389</v>
      </c>
      <c r="F33" s="192">
        <v>48691</v>
      </c>
      <c r="G33" s="194">
        <v>52316</v>
      </c>
      <c r="H33" s="81">
        <v>32444</v>
      </c>
      <c r="I33" s="82">
        <v>32722</v>
      </c>
      <c r="J33" s="81">
        <v>34216</v>
      </c>
      <c r="K33" s="82">
        <v>33182</v>
      </c>
      <c r="L33" s="236" t="s">
        <v>304</v>
      </c>
    </row>
    <row r="34" spans="2:12" ht="15" customHeight="1">
      <c r="B34" s="78">
        <v>96850</v>
      </c>
      <c r="C34" s="82">
        <v>90646</v>
      </c>
      <c r="D34" s="81">
        <v>47205</v>
      </c>
      <c r="E34" s="82">
        <v>48999</v>
      </c>
      <c r="F34" s="192">
        <v>62175</v>
      </c>
      <c r="G34" s="194">
        <v>65273</v>
      </c>
      <c r="H34" s="81">
        <v>40398</v>
      </c>
      <c r="I34" s="82">
        <v>40475</v>
      </c>
      <c r="J34" s="81">
        <v>39302</v>
      </c>
      <c r="K34" s="82">
        <v>39193</v>
      </c>
      <c r="L34" s="236" t="s">
        <v>305</v>
      </c>
    </row>
    <row r="35" spans="2:12" ht="15" customHeight="1">
      <c r="B35" s="78">
        <v>98233</v>
      </c>
      <c r="C35" s="82">
        <v>91241</v>
      </c>
      <c r="D35" s="81">
        <v>51145</v>
      </c>
      <c r="E35" s="82">
        <v>53265</v>
      </c>
      <c r="F35" s="192">
        <v>73446</v>
      </c>
      <c r="G35" s="194">
        <v>80794</v>
      </c>
      <c r="H35" s="81">
        <v>52400</v>
      </c>
      <c r="I35" s="82">
        <v>51416</v>
      </c>
      <c r="J35" s="81">
        <v>42067</v>
      </c>
      <c r="K35" s="82">
        <v>38946</v>
      </c>
      <c r="L35" s="236" t="s">
        <v>306</v>
      </c>
    </row>
    <row r="36" spans="2:12" ht="15" customHeight="1">
      <c r="B36" s="78">
        <v>91459</v>
      </c>
      <c r="C36" s="82">
        <v>85278</v>
      </c>
      <c r="D36" s="81">
        <v>44176</v>
      </c>
      <c r="E36" s="82">
        <v>45971</v>
      </c>
      <c r="F36" s="81">
        <v>52087</v>
      </c>
      <c r="G36" s="82">
        <v>55319</v>
      </c>
      <c r="H36" s="81">
        <v>35538</v>
      </c>
      <c r="I36" s="82">
        <v>36021</v>
      </c>
      <c r="J36" s="81">
        <v>30284</v>
      </c>
      <c r="K36" s="82">
        <v>28317</v>
      </c>
      <c r="L36" s="236" t="s">
        <v>307</v>
      </c>
    </row>
    <row r="37" spans="2:12" ht="15" customHeight="1">
      <c r="B37" s="78">
        <v>94837</v>
      </c>
      <c r="C37" s="82">
        <v>87877</v>
      </c>
      <c r="D37" s="81">
        <v>49802</v>
      </c>
      <c r="E37" s="82">
        <v>52474</v>
      </c>
      <c r="F37" s="81">
        <v>55808</v>
      </c>
      <c r="G37" s="82">
        <v>59799</v>
      </c>
      <c r="H37" s="81">
        <v>37715</v>
      </c>
      <c r="I37" s="82">
        <v>38099</v>
      </c>
      <c r="J37" s="81">
        <v>31314</v>
      </c>
      <c r="K37" s="82">
        <v>29793</v>
      </c>
      <c r="L37" s="236" t="s">
        <v>308</v>
      </c>
    </row>
    <row r="38" spans="2:12" ht="15" customHeight="1">
      <c r="B38" s="78">
        <v>91522</v>
      </c>
      <c r="C38" s="82">
        <v>86044</v>
      </c>
      <c r="D38" s="81">
        <v>43898</v>
      </c>
      <c r="E38" s="82">
        <v>44499</v>
      </c>
      <c r="F38" s="81">
        <v>48660</v>
      </c>
      <c r="G38" s="82">
        <v>51613</v>
      </c>
      <c r="H38" s="81">
        <v>34297</v>
      </c>
      <c r="I38" s="82">
        <v>34709</v>
      </c>
      <c r="J38" s="81">
        <v>28092</v>
      </c>
      <c r="K38" s="82">
        <v>27507</v>
      </c>
      <c r="L38" s="236" t="s">
        <v>309</v>
      </c>
    </row>
    <row r="39" spans="2:12" ht="15" customHeight="1">
      <c r="B39" s="78">
        <v>70910</v>
      </c>
      <c r="C39" s="82">
        <v>66313</v>
      </c>
      <c r="D39" s="81">
        <v>36967</v>
      </c>
      <c r="E39" s="82">
        <v>36772</v>
      </c>
      <c r="F39" s="81">
        <v>37235</v>
      </c>
      <c r="G39" s="82">
        <v>37255</v>
      </c>
      <c r="H39" s="81">
        <v>27587</v>
      </c>
      <c r="I39" s="82">
        <v>28520</v>
      </c>
      <c r="J39" s="81">
        <v>22863</v>
      </c>
      <c r="K39" s="82">
        <v>23198</v>
      </c>
      <c r="L39" s="236" t="s">
        <v>310</v>
      </c>
    </row>
    <row r="40" spans="2:12" ht="15" customHeight="1">
      <c r="B40" s="90"/>
      <c r="C40" s="94"/>
      <c r="D40" s="93"/>
      <c r="E40" s="94"/>
      <c r="F40" s="93"/>
      <c r="G40" s="94"/>
      <c r="H40" s="93"/>
      <c r="I40" s="94"/>
      <c r="J40" s="93"/>
      <c r="K40" s="94"/>
      <c r="L40" s="232"/>
    </row>
    <row r="41" ht="15" customHeight="1">
      <c r="B41" s="83" t="s">
        <v>318</v>
      </c>
    </row>
    <row r="44" ht="12">
      <c r="I44" s="240"/>
    </row>
    <row r="45" ht="12">
      <c r="I45" s="240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A1" sqref="A1"/>
    </sheetView>
  </sheetViews>
  <sheetFormatPr defaultColWidth="9.00390625" defaultRowHeight="13.5"/>
  <cols>
    <col min="1" max="1" width="2.625" style="242" customWidth="1"/>
    <col min="2" max="2" width="10.625" style="242" customWidth="1"/>
    <col min="3" max="6" width="10.125" style="242" customWidth="1"/>
    <col min="7" max="8" width="11.625" style="242" customWidth="1"/>
    <col min="9" max="10" width="10.125" style="242" customWidth="1"/>
    <col min="11" max="16384" width="9.00390625" style="242" customWidth="1"/>
  </cols>
  <sheetData>
    <row r="2" ht="14.25">
      <c r="B2" s="228" t="s">
        <v>319</v>
      </c>
    </row>
    <row r="3" ht="14.25">
      <c r="B3" s="243"/>
    </row>
    <row r="4" ht="15" customHeight="1">
      <c r="J4" s="244" t="s">
        <v>320</v>
      </c>
    </row>
    <row r="5" spans="2:10" ht="15" customHeight="1">
      <c r="B5" s="245" t="s">
        <v>321</v>
      </c>
      <c r="C5" s="246" t="s">
        <v>322</v>
      </c>
      <c r="D5" s="247"/>
      <c r="E5" s="246" t="s">
        <v>323</v>
      </c>
      <c r="F5" s="247"/>
      <c r="G5" s="248" t="s">
        <v>324</v>
      </c>
      <c r="H5" s="247"/>
      <c r="I5" s="246" t="s">
        <v>325</v>
      </c>
      <c r="J5" s="247"/>
    </row>
    <row r="6" spans="2:10" ht="15" customHeight="1">
      <c r="B6" s="249" t="s">
        <v>326</v>
      </c>
      <c r="C6" s="43" t="s">
        <v>327</v>
      </c>
      <c r="D6" s="250" t="s">
        <v>328</v>
      </c>
      <c r="E6" s="43" t="s">
        <v>327</v>
      </c>
      <c r="F6" s="250" t="s">
        <v>328</v>
      </c>
      <c r="G6" s="43" t="s">
        <v>327</v>
      </c>
      <c r="H6" s="250" t="s">
        <v>328</v>
      </c>
      <c r="I6" s="43" t="s">
        <v>327</v>
      </c>
      <c r="J6" s="250" t="s">
        <v>328</v>
      </c>
    </row>
    <row r="7" spans="2:10" ht="19.5" customHeight="1">
      <c r="B7" s="116" t="s">
        <v>329</v>
      </c>
      <c r="C7" s="211">
        <v>166234</v>
      </c>
      <c r="D7" s="61">
        <v>40484</v>
      </c>
      <c r="E7" s="211">
        <v>58088</v>
      </c>
      <c r="F7" s="61">
        <v>13376</v>
      </c>
      <c r="G7" s="211">
        <v>53260</v>
      </c>
      <c r="H7" s="61">
        <v>46627</v>
      </c>
      <c r="I7" s="211">
        <v>236314</v>
      </c>
      <c r="J7" s="61">
        <v>70212</v>
      </c>
    </row>
    <row r="8" spans="2:10" s="234" customFormat="1" ht="28.5" customHeight="1">
      <c r="B8" s="125" t="s">
        <v>330</v>
      </c>
      <c r="C8" s="251">
        <f aca="true" t="shared" si="0" ref="C8:J8">SUM(C10:C21)</f>
        <v>163208</v>
      </c>
      <c r="D8" s="252">
        <f t="shared" si="0"/>
        <v>39181</v>
      </c>
      <c r="E8" s="251">
        <v>63948</v>
      </c>
      <c r="F8" s="252">
        <f t="shared" si="0"/>
        <v>14817</v>
      </c>
      <c r="G8" s="253">
        <f t="shared" si="0"/>
        <v>54707</v>
      </c>
      <c r="H8" s="254">
        <f t="shared" si="0"/>
        <v>47926</v>
      </c>
      <c r="I8" s="255">
        <f t="shared" si="0"/>
        <v>228139</v>
      </c>
      <c r="J8" s="254">
        <f t="shared" si="0"/>
        <v>67622</v>
      </c>
    </row>
    <row r="9" spans="2:10" ht="8.25" customHeight="1">
      <c r="B9" s="256"/>
      <c r="C9" s="211"/>
      <c r="D9" s="61"/>
      <c r="E9" s="211"/>
      <c r="F9" s="61"/>
      <c r="G9" s="257"/>
      <c r="H9" s="258"/>
      <c r="I9" s="257"/>
      <c r="J9" s="258"/>
    </row>
    <row r="10" spans="2:10" ht="15.75" customHeight="1">
      <c r="B10" s="259" t="s">
        <v>299</v>
      </c>
      <c r="C10" s="211">
        <v>11809</v>
      </c>
      <c r="D10" s="61">
        <v>2417</v>
      </c>
      <c r="E10" s="146" t="s">
        <v>146</v>
      </c>
      <c r="F10" s="134" t="s">
        <v>146</v>
      </c>
      <c r="G10" s="260">
        <v>0</v>
      </c>
      <c r="H10" s="261">
        <v>0</v>
      </c>
      <c r="I10" s="257">
        <v>23555</v>
      </c>
      <c r="J10" s="258">
        <v>7007</v>
      </c>
    </row>
    <row r="11" spans="2:10" ht="15.75" customHeight="1">
      <c r="B11" s="259" t="s">
        <v>300</v>
      </c>
      <c r="C11" s="211">
        <v>2304</v>
      </c>
      <c r="D11" s="61">
        <v>600</v>
      </c>
      <c r="E11" s="146" t="s">
        <v>146</v>
      </c>
      <c r="F11" s="134" t="s">
        <v>146</v>
      </c>
      <c r="G11" s="260">
        <v>0</v>
      </c>
      <c r="H11" s="261">
        <v>0</v>
      </c>
      <c r="I11" s="257">
        <v>25978</v>
      </c>
      <c r="J11" s="258">
        <v>7909</v>
      </c>
    </row>
    <row r="12" spans="2:10" ht="15.75" customHeight="1">
      <c r="B12" s="259" t="s">
        <v>301</v>
      </c>
      <c r="C12" s="211">
        <v>4716</v>
      </c>
      <c r="D12" s="61">
        <v>1112</v>
      </c>
      <c r="E12" s="146" t="s">
        <v>146</v>
      </c>
      <c r="F12" s="134" t="s">
        <v>146</v>
      </c>
      <c r="G12" s="260">
        <v>0</v>
      </c>
      <c r="H12" s="261">
        <v>0</v>
      </c>
      <c r="I12" s="257">
        <v>21662</v>
      </c>
      <c r="J12" s="258">
        <v>6380</v>
      </c>
    </row>
    <row r="13" spans="2:10" ht="15.75" customHeight="1">
      <c r="B13" s="259" t="s">
        <v>302</v>
      </c>
      <c r="C13" s="211">
        <v>11496</v>
      </c>
      <c r="D13" s="61">
        <v>2571</v>
      </c>
      <c r="E13" s="211">
        <v>1332</v>
      </c>
      <c r="F13" s="61">
        <v>260</v>
      </c>
      <c r="G13" s="257">
        <v>1713</v>
      </c>
      <c r="H13" s="258">
        <v>1493</v>
      </c>
      <c r="I13" s="257">
        <v>12889</v>
      </c>
      <c r="J13" s="258">
        <v>3820</v>
      </c>
    </row>
    <row r="14" spans="2:10" ht="15.75" customHeight="1">
      <c r="B14" s="259" t="s">
        <v>303</v>
      </c>
      <c r="C14" s="211">
        <v>19610</v>
      </c>
      <c r="D14" s="61">
        <v>4363</v>
      </c>
      <c r="E14" s="211">
        <v>7880</v>
      </c>
      <c r="F14" s="61">
        <v>1653</v>
      </c>
      <c r="G14" s="257">
        <v>7841</v>
      </c>
      <c r="H14" s="258">
        <v>6784</v>
      </c>
      <c r="I14" s="257">
        <v>18018</v>
      </c>
      <c r="J14" s="258">
        <v>5295</v>
      </c>
    </row>
    <row r="15" spans="2:10" ht="15.75" customHeight="1">
      <c r="B15" s="259" t="s">
        <v>304</v>
      </c>
      <c r="C15" s="211">
        <v>13534</v>
      </c>
      <c r="D15" s="61">
        <v>3626</v>
      </c>
      <c r="E15" s="211">
        <v>6422</v>
      </c>
      <c r="F15" s="61">
        <v>1470</v>
      </c>
      <c r="G15" s="257">
        <v>4839</v>
      </c>
      <c r="H15" s="258">
        <v>4355</v>
      </c>
      <c r="I15" s="257">
        <v>13708</v>
      </c>
      <c r="J15" s="258">
        <v>4139</v>
      </c>
    </row>
    <row r="16" spans="2:10" ht="15.75" customHeight="1">
      <c r="B16" s="259" t="s">
        <v>305</v>
      </c>
      <c r="C16" s="211">
        <v>20542</v>
      </c>
      <c r="D16" s="61">
        <v>5389</v>
      </c>
      <c r="E16" s="211">
        <v>11044</v>
      </c>
      <c r="F16" s="61">
        <v>2956</v>
      </c>
      <c r="G16" s="257">
        <v>6069</v>
      </c>
      <c r="H16" s="258">
        <v>5521</v>
      </c>
      <c r="I16" s="257">
        <v>18670</v>
      </c>
      <c r="J16" s="258">
        <v>5422</v>
      </c>
    </row>
    <row r="17" spans="2:10" ht="15.75" customHeight="1">
      <c r="B17" s="259" t="s">
        <v>306</v>
      </c>
      <c r="C17" s="211">
        <v>28608</v>
      </c>
      <c r="D17" s="61">
        <v>6296</v>
      </c>
      <c r="E17" s="211">
        <v>16158</v>
      </c>
      <c r="F17" s="61">
        <v>3488</v>
      </c>
      <c r="G17" s="257">
        <v>9138</v>
      </c>
      <c r="H17" s="258">
        <v>7953</v>
      </c>
      <c r="I17" s="257">
        <v>25108</v>
      </c>
      <c r="J17" s="258">
        <v>7310</v>
      </c>
    </row>
    <row r="18" spans="2:10" ht="15.75" customHeight="1">
      <c r="B18" s="259" t="s">
        <v>307</v>
      </c>
      <c r="C18" s="211">
        <v>17023</v>
      </c>
      <c r="D18" s="61">
        <v>4143</v>
      </c>
      <c r="E18" s="211">
        <v>8180</v>
      </c>
      <c r="F18" s="61">
        <v>1820</v>
      </c>
      <c r="G18" s="257">
        <v>6247</v>
      </c>
      <c r="H18" s="258">
        <v>5320</v>
      </c>
      <c r="I18" s="257">
        <v>16000</v>
      </c>
      <c r="J18" s="258">
        <v>4684</v>
      </c>
    </row>
    <row r="19" spans="2:10" ht="15.75" customHeight="1">
      <c r="B19" s="259" t="s">
        <v>331</v>
      </c>
      <c r="C19" s="211">
        <v>18776</v>
      </c>
      <c r="D19" s="61">
        <v>4939</v>
      </c>
      <c r="E19" s="211">
        <v>12810</v>
      </c>
      <c r="F19" s="61">
        <v>2849</v>
      </c>
      <c r="G19" s="257">
        <v>16539</v>
      </c>
      <c r="H19" s="258">
        <v>14301</v>
      </c>
      <c r="I19" s="257">
        <v>23485</v>
      </c>
      <c r="J19" s="258">
        <v>6955</v>
      </c>
    </row>
    <row r="20" spans="2:10" ht="15.75" customHeight="1">
      <c r="B20" s="259" t="s">
        <v>309</v>
      </c>
      <c r="C20" s="211">
        <v>10542</v>
      </c>
      <c r="D20" s="61">
        <v>2773</v>
      </c>
      <c r="E20" s="211">
        <v>1250</v>
      </c>
      <c r="F20" s="61">
        <v>321</v>
      </c>
      <c r="G20" s="257">
        <v>2321</v>
      </c>
      <c r="H20" s="258">
        <v>2199</v>
      </c>
      <c r="I20" s="257">
        <v>12990</v>
      </c>
      <c r="J20" s="258">
        <v>3942</v>
      </c>
    </row>
    <row r="21" spans="2:10" ht="15.75" customHeight="1">
      <c r="B21" s="259" t="s">
        <v>310</v>
      </c>
      <c r="C21" s="211">
        <v>4248</v>
      </c>
      <c r="D21" s="61">
        <v>952</v>
      </c>
      <c r="E21" s="146" t="s">
        <v>146</v>
      </c>
      <c r="F21" s="172" t="s">
        <v>146</v>
      </c>
      <c r="G21" s="260">
        <v>0</v>
      </c>
      <c r="H21" s="261">
        <v>0</v>
      </c>
      <c r="I21" s="257">
        <v>16076</v>
      </c>
      <c r="J21" s="258">
        <v>4759</v>
      </c>
    </row>
    <row r="22" spans="2:10" ht="15.75" customHeight="1">
      <c r="B22" s="262"/>
      <c r="C22" s="263"/>
      <c r="D22" s="264"/>
      <c r="E22" s="263"/>
      <c r="F22" s="264"/>
      <c r="G22" s="263"/>
      <c r="H22" s="264"/>
      <c r="I22" s="263"/>
      <c r="J22" s="264"/>
    </row>
    <row r="23" ht="12">
      <c r="B23" s="265" t="s">
        <v>332</v>
      </c>
    </row>
    <row r="24" ht="12">
      <c r="B24" s="265" t="s">
        <v>333</v>
      </c>
    </row>
    <row r="25" ht="12">
      <c r="B25" s="265" t="s">
        <v>334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79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2" width="11.625" style="45" customWidth="1"/>
    <col min="3" max="9" width="8.125" style="45" customWidth="1"/>
    <col min="10" max="10" width="26.875" style="45" customWidth="1"/>
    <col min="11" max="16384" width="9.00390625" style="45" customWidth="1"/>
  </cols>
  <sheetData>
    <row r="1" ht="14.25" customHeight="1">
      <c r="B1" s="46" t="s">
        <v>335</v>
      </c>
    </row>
    <row r="2" ht="9.75" customHeight="1"/>
    <row r="3" spans="2:10" ht="10.5" customHeight="1">
      <c r="B3" s="266"/>
      <c r="C3" s="267" t="s">
        <v>336</v>
      </c>
      <c r="D3" s="267" t="s">
        <v>336</v>
      </c>
      <c r="E3" s="267" t="s">
        <v>337</v>
      </c>
      <c r="F3" s="267" t="s">
        <v>338</v>
      </c>
      <c r="G3" s="267" t="s">
        <v>338</v>
      </c>
      <c r="H3" s="267" t="s">
        <v>337</v>
      </c>
      <c r="I3" s="267" t="s">
        <v>339</v>
      </c>
      <c r="J3" s="268"/>
    </row>
    <row r="4" spans="2:10" ht="10.5" customHeight="1">
      <c r="B4" s="191" t="s">
        <v>340</v>
      </c>
      <c r="C4" s="269" t="s">
        <v>339</v>
      </c>
      <c r="D4" s="269" t="s">
        <v>341</v>
      </c>
      <c r="E4" s="270" t="s">
        <v>342</v>
      </c>
      <c r="F4" s="269" t="s">
        <v>339</v>
      </c>
      <c r="G4" s="269" t="s">
        <v>341</v>
      </c>
      <c r="H4" s="270" t="s">
        <v>342</v>
      </c>
      <c r="I4" s="270" t="s">
        <v>343</v>
      </c>
      <c r="J4" s="271" t="s">
        <v>344</v>
      </c>
    </row>
    <row r="5" spans="2:10" ht="10.5" customHeight="1">
      <c r="B5" s="272"/>
      <c r="C5" s="76" t="s">
        <v>298</v>
      </c>
      <c r="D5" s="76" t="s">
        <v>298</v>
      </c>
      <c r="E5" s="273" t="s">
        <v>345</v>
      </c>
      <c r="F5" s="76" t="s">
        <v>298</v>
      </c>
      <c r="G5" s="76" t="s">
        <v>298</v>
      </c>
      <c r="H5" s="273" t="s">
        <v>345</v>
      </c>
      <c r="I5" s="273" t="s">
        <v>336</v>
      </c>
      <c r="J5" s="274"/>
    </row>
    <row r="6" spans="2:10" ht="10.5" customHeight="1">
      <c r="B6" s="275"/>
      <c r="C6" s="192" t="s">
        <v>346</v>
      </c>
      <c r="D6" s="192" t="s">
        <v>346</v>
      </c>
      <c r="E6" s="192"/>
      <c r="F6" s="192" t="s">
        <v>346</v>
      </c>
      <c r="G6" s="192" t="s">
        <v>346</v>
      </c>
      <c r="H6" s="87"/>
      <c r="I6" s="87"/>
      <c r="J6" s="88"/>
    </row>
    <row r="7" spans="2:10" s="276" customFormat="1" ht="10.5" customHeight="1">
      <c r="B7" s="277" t="s">
        <v>347</v>
      </c>
      <c r="C7" s="81">
        <v>1655</v>
      </c>
      <c r="D7" s="81">
        <v>1902</v>
      </c>
      <c r="E7" s="278">
        <v>1.15</v>
      </c>
      <c r="F7" s="81">
        <v>1710</v>
      </c>
      <c r="G7" s="81">
        <v>2004</v>
      </c>
      <c r="H7" s="278">
        <v>1.19</v>
      </c>
      <c r="I7" s="278">
        <v>1.03</v>
      </c>
      <c r="J7" s="82" t="s">
        <v>348</v>
      </c>
    </row>
    <row r="8" spans="2:10" s="276" customFormat="1" ht="10.5" customHeight="1">
      <c r="B8" s="191" t="s">
        <v>72</v>
      </c>
      <c r="C8" s="81">
        <v>1552</v>
      </c>
      <c r="D8" s="81">
        <v>1802</v>
      </c>
      <c r="E8" s="278">
        <v>1.16</v>
      </c>
      <c r="F8" s="81">
        <v>1225</v>
      </c>
      <c r="G8" s="81">
        <v>1453</v>
      </c>
      <c r="H8" s="278">
        <v>1.19</v>
      </c>
      <c r="I8" s="278">
        <v>0.79</v>
      </c>
      <c r="J8" s="82" t="s">
        <v>349</v>
      </c>
    </row>
    <row r="9" spans="2:10" s="276" customFormat="1" ht="10.5" customHeight="1">
      <c r="B9" s="277" t="s">
        <v>72</v>
      </c>
      <c r="C9" s="81">
        <v>1393</v>
      </c>
      <c r="D9" s="81">
        <v>1621</v>
      </c>
      <c r="E9" s="278">
        <v>1.16</v>
      </c>
      <c r="F9" s="81">
        <v>1051</v>
      </c>
      <c r="G9" s="81">
        <v>1247</v>
      </c>
      <c r="H9" s="278">
        <v>1.19</v>
      </c>
      <c r="I9" s="278">
        <v>0.75</v>
      </c>
      <c r="J9" s="82" t="s">
        <v>350</v>
      </c>
    </row>
    <row r="10" spans="2:10" s="276" customFormat="1" ht="10.5" customHeight="1">
      <c r="B10" s="277" t="s">
        <v>72</v>
      </c>
      <c r="C10" s="81">
        <v>10578</v>
      </c>
      <c r="D10" s="81">
        <v>13351</v>
      </c>
      <c r="E10" s="278">
        <v>1.26</v>
      </c>
      <c r="F10" s="81">
        <v>8543</v>
      </c>
      <c r="G10" s="81">
        <v>10719</v>
      </c>
      <c r="H10" s="278">
        <v>1.25</v>
      </c>
      <c r="I10" s="278">
        <v>0.81</v>
      </c>
      <c r="J10" s="82" t="s">
        <v>351</v>
      </c>
    </row>
    <row r="11" spans="2:10" s="276" customFormat="1" ht="10.5" customHeight="1">
      <c r="B11" s="277" t="s">
        <v>72</v>
      </c>
      <c r="C11" s="81">
        <v>6816</v>
      </c>
      <c r="D11" s="81">
        <v>8424</v>
      </c>
      <c r="E11" s="278">
        <v>1.24</v>
      </c>
      <c r="F11" s="81">
        <v>4289</v>
      </c>
      <c r="G11" s="81">
        <v>5269</v>
      </c>
      <c r="H11" s="278">
        <v>1.23</v>
      </c>
      <c r="I11" s="278">
        <v>0.63</v>
      </c>
      <c r="J11" s="82" t="s">
        <v>352</v>
      </c>
    </row>
    <row r="12" spans="2:10" s="276" customFormat="1" ht="10.5" customHeight="1">
      <c r="B12" s="277" t="s">
        <v>72</v>
      </c>
      <c r="C12" s="81">
        <v>4394</v>
      </c>
      <c r="D12" s="81">
        <v>5205</v>
      </c>
      <c r="E12" s="278">
        <v>1.18</v>
      </c>
      <c r="F12" s="81">
        <v>3269</v>
      </c>
      <c r="G12" s="81">
        <v>3903</v>
      </c>
      <c r="H12" s="278">
        <v>1.19</v>
      </c>
      <c r="I12" s="278">
        <v>0.74</v>
      </c>
      <c r="J12" s="82" t="s">
        <v>353</v>
      </c>
    </row>
    <row r="13" spans="2:10" s="276" customFormat="1" ht="10.5" customHeight="1">
      <c r="B13" s="277" t="s">
        <v>72</v>
      </c>
      <c r="C13" s="81">
        <v>2417</v>
      </c>
      <c r="D13" s="81">
        <v>2916</v>
      </c>
      <c r="E13" s="278">
        <v>1.21</v>
      </c>
      <c r="F13" s="81">
        <v>2138</v>
      </c>
      <c r="G13" s="81">
        <v>2539</v>
      </c>
      <c r="H13" s="278">
        <v>1.19</v>
      </c>
      <c r="I13" s="278">
        <v>0.88</v>
      </c>
      <c r="J13" s="82" t="s">
        <v>354</v>
      </c>
    </row>
    <row r="14" spans="2:10" s="276" customFormat="1" ht="10.5" customHeight="1">
      <c r="B14" s="277" t="s">
        <v>72</v>
      </c>
      <c r="C14" s="81">
        <v>14182</v>
      </c>
      <c r="D14" s="81">
        <v>18248</v>
      </c>
      <c r="E14" s="278">
        <v>1.29</v>
      </c>
      <c r="F14" s="81">
        <v>13681</v>
      </c>
      <c r="G14" s="81">
        <v>17208</v>
      </c>
      <c r="H14" s="278">
        <v>1.26</v>
      </c>
      <c r="I14" s="278">
        <v>0.96</v>
      </c>
      <c r="J14" s="82" t="s">
        <v>355</v>
      </c>
    </row>
    <row r="15" spans="2:10" s="276" customFormat="1" ht="10.5" customHeight="1">
      <c r="B15" s="277" t="s">
        <v>356</v>
      </c>
      <c r="C15" s="78">
        <v>3858</v>
      </c>
      <c r="D15" s="81">
        <v>5766</v>
      </c>
      <c r="E15" s="278">
        <v>1.49</v>
      </c>
      <c r="F15" s="81">
        <v>4497</v>
      </c>
      <c r="G15" s="81">
        <v>5999</v>
      </c>
      <c r="H15" s="278">
        <v>1.33</v>
      </c>
      <c r="I15" s="278">
        <v>1.17</v>
      </c>
      <c r="J15" s="82" t="s">
        <v>357</v>
      </c>
    </row>
    <row r="16" spans="2:10" s="276" customFormat="1" ht="10.5" customHeight="1">
      <c r="B16" s="277" t="s">
        <v>72</v>
      </c>
      <c r="C16" s="81">
        <v>10101</v>
      </c>
      <c r="D16" s="81">
        <v>13324</v>
      </c>
      <c r="E16" s="278">
        <v>1.32</v>
      </c>
      <c r="F16" s="81">
        <v>9332</v>
      </c>
      <c r="G16" s="81">
        <v>11721</v>
      </c>
      <c r="H16" s="278">
        <v>1.26</v>
      </c>
      <c r="I16" s="278">
        <v>0.92</v>
      </c>
      <c r="J16" s="82" t="s">
        <v>358</v>
      </c>
    </row>
    <row r="17" spans="2:10" s="276" customFormat="1" ht="10.5" customHeight="1">
      <c r="B17" s="277" t="s">
        <v>72</v>
      </c>
      <c r="C17" s="81">
        <v>18186</v>
      </c>
      <c r="D17" s="81">
        <v>23642</v>
      </c>
      <c r="E17" s="278">
        <v>1.3</v>
      </c>
      <c r="F17" s="81">
        <v>15788</v>
      </c>
      <c r="G17" s="81">
        <v>19893</v>
      </c>
      <c r="H17" s="278">
        <v>1.26</v>
      </c>
      <c r="I17" s="278">
        <v>0.87</v>
      </c>
      <c r="J17" s="82" t="s">
        <v>359</v>
      </c>
    </row>
    <row r="18" spans="2:10" s="276" customFormat="1" ht="10.5" customHeight="1">
      <c r="B18" s="277" t="s">
        <v>72</v>
      </c>
      <c r="C18" s="81">
        <v>14642</v>
      </c>
      <c r="D18" s="81">
        <v>19029</v>
      </c>
      <c r="E18" s="278">
        <v>1.3</v>
      </c>
      <c r="F18" s="81">
        <v>11667</v>
      </c>
      <c r="G18" s="81">
        <v>14654</v>
      </c>
      <c r="H18" s="278">
        <v>1.26</v>
      </c>
      <c r="I18" s="278">
        <v>0.8</v>
      </c>
      <c r="J18" s="279" t="s">
        <v>360</v>
      </c>
    </row>
    <row r="19" spans="2:10" s="276" customFormat="1" ht="10.5" customHeight="1">
      <c r="B19" s="277" t="s">
        <v>72</v>
      </c>
      <c r="C19" s="81">
        <v>13606</v>
      </c>
      <c r="D19" s="81">
        <v>17369</v>
      </c>
      <c r="E19" s="278">
        <v>1.28</v>
      </c>
      <c r="F19" s="81">
        <v>11140</v>
      </c>
      <c r="G19" s="81">
        <v>13872</v>
      </c>
      <c r="H19" s="278">
        <v>1.25</v>
      </c>
      <c r="I19" s="278">
        <v>0.82</v>
      </c>
      <c r="J19" s="82" t="s">
        <v>361</v>
      </c>
    </row>
    <row r="20" spans="2:10" s="276" customFormat="1" ht="10.5" customHeight="1">
      <c r="B20" s="280" t="s">
        <v>362</v>
      </c>
      <c r="C20" s="81">
        <v>5952</v>
      </c>
      <c r="D20" s="81">
        <v>9010</v>
      </c>
      <c r="E20" s="278">
        <v>1.51</v>
      </c>
      <c r="F20" s="81">
        <v>6347</v>
      </c>
      <c r="G20" s="81">
        <v>8510</v>
      </c>
      <c r="H20" s="278">
        <v>1.34</v>
      </c>
      <c r="I20" s="278">
        <v>1.07</v>
      </c>
      <c r="J20" s="82" t="s">
        <v>363</v>
      </c>
    </row>
    <row r="21" spans="2:10" s="276" customFormat="1" ht="10.5" customHeight="1">
      <c r="B21" s="277" t="s">
        <v>72</v>
      </c>
      <c r="C21" s="81">
        <v>14805</v>
      </c>
      <c r="D21" s="81">
        <v>19992</v>
      </c>
      <c r="E21" s="278">
        <v>1.35</v>
      </c>
      <c r="F21" s="81">
        <v>13684</v>
      </c>
      <c r="G21" s="81">
        <v>17365</v>
      </c>
      <c r="H21" s="278">
        <v>1.27</v>
      </c>
      <c r="I21" s="278">
        <v>0.92</v>
      </c>
      <c r="J21" s="82" t="s">
        <v>364</v>
      </c>
    </row>
    <row r="22" spans="2:10" s="276" customFormat="1" ht="10.5" customHeight="1">
      <c r="B22" s="277" t="s">
        <v>72</v>
      </c>
      <c r="C22" s="81">
        <v>9584</v>
      </c>
      <c r="D22" s="81">
        <v>12938</v>
      </c>
      <c r="E22" s="278">
        <v>1.35</v>
      </c>
      <c r="F22" s="81">
        <v>9795</v>
      </c>
      <c r="G22" s="81">
        <v>12440</v>
      </c>
      <c r="H22" s="278">
        <v>1.27</v>
      </c>
      <c r="I22" s="278">
        <v>1.02</v>
      </c>
      <c r="J22" s="82" t="s">
        <v>365</v>
      </c>
    </row>
    <row r="23" spans="2:10" s="276" customFormat="1" ht="10.5" customHeight="1">
      <c r="B23" s="277" t="s">
        <v>72</v>
      </c>
      <c r="C23" s="81">
        <v>22126</v>
      </c>
      <c r="D23" s="81">
        <v>29217</v>
      </c>
      <c r="E23" s="278">
        <v>1.32</v>
      </c>
      <c r="F23" s="81">
        <v>19767</v>
      </c>
      <c r="G23" s="81">
        <v>25008</v>
      </c>
      <c r="H23" s="278">
        <v>1.27</v>
      </c>
      <c r="I23" s="278">
        <v>0.89</v>
      </c>
      <c r="J23" s="82" t="s">
        <v>366</v>
      </c>
    </row>
    <row r="24" spans="2:10" s="276" customFormat="1" ht="10.5" customHeight="1">
      <c r="B24" s="277" t="s">
        <v>72</v>
      </c>
      <c r="C24" s="81">
        <v>42233</v>
      </c>
      <c r="D24" s="81">
        <v>56170</v>
      </c>
      <c r="E24" s="278">
        <v>1.33</v>
      </c>
      <c r="F24" s="81">
        <v>36007</v>
      </c>
      <c r="G24" s="81">
        <v>45369</v>
      </c>
      <c r="H24" s="278">
        <v>1.26</v>
      </c>
      <c r="I24" s="278">
        <v>0.85</v>
      </c>
      <c r="J24" s="82" t="s">
        <v>367</v>
      </c>
    </row>
    <row r="25" spans="2:10" s="168" customFormat="1" ht="10.5" customHeight="1">
      <c r="B25" s="277" t="s">
        <v>72</v>
      </c>
      <c r="C25" s="81">
        <v>44056</v>
      </c>
      <c r="D25" s="81">
        <v>58594</v>
      </c>
      <c r="E25" s="281">
        <v>1.33</v>
      </c>
      <c r="F25" s="81">
        <v>36773</v>
      </c>
      <c r="G25" s="81">
        <v>46334</v>
      </c>
      <c r="H25" s="281">
        <v>1.26</v>
      </c>
      <c r="I25" s="281">
        <v>0.83</v>
      </c>
      <c r="J25" s="82" t="s">
        <v>368</v>
      </c>
    </row>
    <row r="26" spans="2:10" s="276" customFormat="1" ht="10.5" customHeight="1">
      <c r="B26" s="277" t="s">
        <v>72</v>
      </c>
      <c r="C26" s="81">
        <v>40825</v>
      </c>
      <c r="D26" s="81">
        <v>54297</v>
      </c>
      <c r="E26" s="278">
        <v>1.33</v>
      </c>
      <c r="F26" s="81">
        <v>35841</v>
      </c>
      <c r="G26" s="81">
        <v>45160</v>
      </c>
      <c r="H26" s="278">
        <v>1.26</v>
      </c>
      <c r="I26" s="278">
        <v>0.88</v>
      </c>
      <c r="J26" s="82" t="s">
        <v>369</v>
      </c>
    </row>
    <row r="27" spans="2:10" s="276" customFormat="1" ht="10.5" customHeight="1">
      <c r="B27" s="277" t="s">
        <v>72</v>
      </c>
      <c r="C27" s="81">
        <v>19871</v>
      </c>
      <c r="D27" s="81">
        <v>26152</v>
      </c>
      <c r="E27" s="278">
        <v>1.32</v>
      </c>
      <c r="F27" s="81">
        <v>19598</v>
      </c>
      <c r="G27" s="81">
        <v>24747</v>
      </c>
      <c r="H27" s="278">
        <v>1.26</v>
      </c>
      <c r="I27" s="278">
        <v>0.99</v>
      </c>
      <c r="J27" s="82" t="s">
        <v>370</v>
      </c>
    </row>
    <row r="28" spans="2:10" s="276" customFormat="1" ht="10.5" customHeight="1">
      <c r="B28" s="277" t="s">
        <v>72</v>
      </c>
      <c r="C28" s="81">
        <v>22888</v>
      </c>
      <c r="D28" s="81">
        <v>29754</v>
      </c>
      <c r="E28" s="278">
        <v>1.3</v>
      </c>
      <c r="F28" s="81">
        <v>19663</v>
      </c>
      <c r="G28" s="81">
        <v>24775</v>
      </c>
      <c r="H28" s="278">
        <v>1.26</v>
      </c>
      <c r="I28" s="278">
        <v>0.86</v>
      </c>
      <c r="J28" s="82" t="s">
        <v>371</v>
      </c>
    </row>
    <row r="29" spans="2:10" s="276" customFormat="1" ht="10.5" customHeight="1">
      <c r="B29" s="280" t="s">
        <v>372</v>
      </c>
      <c r="C29" s="81">
        <v>14381</v>
      </c>
      <c r="D29" s="81">
        <v>18839</v>
      </c>
      <c r="E29" s="278">
        <v>1.31</v>
      </c>
      <c r="F29" s="81">
        <v>10628</v>
      </c>
      <c r="G29" s="81">
        <v>13604</v>
      </c>
      <c r="H29" s="278">
        <v>1.28</v>
      </c>
      <c r="I29" s="278">
        <v>0.74</v>
      </c>
      <c r="J29" s="82" t="s">
        <v>373</v>
      </c>
    </row>
    <row r="30" spans="2:10" s="276" customFormat="1" ht="10.5" customHeight="1">
      <c r="B30" s="277" t="s">
        <v>72</v>
      </c>
      <c r="C30" s="81">
        <v>7602</v>
      </c>
      <c r="D30" s="81">
        <v>9930</v>
      </c>
      <c r="E30" s="278">
        <v>1.31</v>
      </c>
      <c r="F30" s="81">
        <v>7346</v>
      </c>
      <c r="G30" s="81">
        <v>9398</v>
      </c>
      <c r="H30" s="278">
        <v>1.28</v>
      </c>
      <c r="I30" s="278">
        <v>0.97</v>
      </c>
      <c r="J30" s="82" t="s">
        <v>374</v>
      </c>
    </row>
    <row r="31" spans="2:10" s="276" customFormat="1" ht="10.5" customHeight="1">
      <c r="B31" s="277" t="s">
        <v>72</v>
      </c>
      <c r="C31" s="81">
        <v>11898</v>
      </c>
      <c r="D31" s="81">
        <v>15586</v>
      </c>
      <c r="E31" s="278">
        <v>1.31</v>
      </c>
      <c r="F31" s="81">
        <v>9366</v>
      </c>
      <c r="G31" s="81">
        <v>11988</v>
      </c>
      <c r="H31" s="278">
        <v>1.28</v>
      </c>
      <c r="I31" s="278">
        <v>0.79</v>
      </c>
      <c r="J31" s="82" t="s">
        <v>375</v>
      </c>
    </row>
    <row r="32" spans="2:10" s="276" customFormat="1" ht="10.5" customHeight="1">
      <c r="B32" s="280" t="s">
        <v>376</v>
      </c>
      <c r="C32" s="81">
        <v>7382</v>
      </c>
      <c r="D32" s="81">
        <v>9870</v>
      </c>
      <c r="E32" s="278">
        <v>1.34</v>
      </c>
      <c r="F32" s="81">
        <v>8219</v>
      </c>
      <c r="G32" s="81">
        <v>10490</v>
      </c>
      <c r="H32" s="278">
        <v>1.28</v>
      </c>
      <c r="I32" s="278">
        <v>1.11</v>
      </c>
      <c r="J32" s="82" t="s">
        <v>377</v>
      </c>
    </row>
    <row r="33" spans="2:10" s="276" customFormat="1" ht="10.5" customHeight="1">
      <c r="B33" s="277" t="s">
        <v>72</v>
      </c>
      <c r="C33" s="81">
        <v>10454</v>
      </c>
      <c r="D33" s="81">
        <v>14008</v>
      </c>
      <c r="E33" s="278">
        <v>1.34</v>
      </c>
      <c r="F33" s="81">
        <v>8562</v>
      </c>
      <c r="G33" s="81">
        <v>10959</v>
      </c>
      <c r="H33" s="278">
        <v>1.28</v>
      </c>
      <c r="I33" s="278">
        <v>0.82</v>
      </c>
      <c r="J33" s="82" t="s">
        <v>378</v>
      </c>
    </row>
    <row r="34" spans="2:10" s="276" customFormat="1" ht="10.5" customHeight="1">
      <c r="B34" s="280" t="s">
        <v>379</v>
      </c>
      <c r="C34" s="81">
        <v>15325</v>
      </c>
      <c r="D34" s="81">
        <v>19744</v>
      </c>
      <c r="E34" s="278">
        <v>1.29</v>
      </c>
      <c r="F34" s="81">
        <v>12742</v>
      </c>
      <c r="G34" s="81">
        <v>15646</v>
      </c>
      <c r="H34" s="278">
        <v>1.23</v>
      </c>
      <c r="I34" s="278">
        <v>0.83</v>
      </c>
      <c r="J34" s="82" t="s">
        <v>380</v>
      </c>
    </row>
    <row r="35" spans="2:10" s="276" customFormat="1" ht="10.5" customHeight="1">
      <c r="B35" s="277" t="s">
        <v>72</v>
      </c>
      <c r="C35" s="81">
        <v>15471</v>
      </c>
      <c r="D35" s="81">
        <v>20224</v>
      </c>
      <c r="E35" s="278">
        <v>1.31</v>
      </c>
      <c r="F35" s="81">
        <v>13328</v>
      </c>
      <c r="G35" s="81">
        <v>16885</v>
      </c>
      <c r="H35" s="278">
        <v>1.27</v>
      </c>
      <c r="I35" s="278">
        <v>0.86</v>
      </c>
      <c r="J35" s="82" t="s">
        <v>381</v>
      </c>
    </row>
    <row r="36" spans="2:10" s="276" customFormat="1" ht="10.5" customHeight="1">
      <c r="B36" s="277" t="s">
        <v>72</v>
      </c>
      <c r="C36" s="81">
        <v>20713</v>
      </c>
      <c r="D36" s="81">
        <v>27134</v>
      </c>
      <c r="E36" s="278">
        <v>1.31</v>
      </c>
      <c r="F36" s="81">
        <v>19360</v>
      </c>
      <c r="G36" s="81">
        <v>24587</v>
      </c>
      <c r="H36" s="278">
        <v>1.27</v>
      </c>
      <c r="I36" s="278">
        <v>0.93</v>
      </c>
      <c r="J36" s="82" t="s">
        <v>382</v>
      </c>
    </row>
    <row r="37" spans="2:10" s="276" customFormat="1" ht="10.5" customHeight="1">
      <c r="B37" s="277" t="s">
        <v>72</v>
      </c>
      <c r="C37" s="81">
        <v>14934</v>
      </c>
      <c r="D37" s="81">
        <v>19564</v>
      </c>
      <c r="E37" s="278">
        <v>1.31</v>
      </c>
      <c r="F37" s="81">
        <v>15101</v>
      </c>
      <c r="G37" s="81">
        <v>19178</v>
      </c>
      <c r="H37" s="278">
        <v>1.27</v>
      </c>
      <c r="I37" s="278">
        <v>1.01</v>
      </c>
      <c r="J37" s="82" t="s">
        <v>383</v>
      </c>
    </row>
    <row r="38" spans="2:10" s="276" customFormat="1" ht="10.5" customHeight="1">
      <c r="B38" s="277" t="s">
        <v>72</v>
      </c>
      <c r="C38" s="81">
        <v>17086</v>
      </c>
      <c r="D38" s="81">
        <v>22383</v>
      </c>
      <c r="E38" s="278">
        <v>1.31</v>
      </c>
      <c r="F38" s="81">
        <v>16342</v>
      </c>
      <c r="G38" s="81">
        <v>20754</v>
      </c>
      <c r="H38" s="278">
        <v>1.27</v>
      </c>
      <c r="I38" s="278">
        <v>0.96</v>
      </c>
      <c r="J38" s="82" t="s">
        <v>384</v>
      </c>
    </row>
    <row r="39" spans="2:10" s="276" customFormat="1" ht="10.5" customHeight="1">
      <c r="B39" s="277" t="s">
        <v>72</v>
      </c>
      <c r="C39" s="81">
        <v>9841</v>
      </c>
      <c r="D39" s="81">
        <v>12892</v>
      </c>
      <c r="E39" s="278">
        <v>1.31</v>
      </c>
      <c r="F39" s="81">
        <v>10659</v>
      </c>
      <c r="G39" s="81">
        <v>13537</v>
      </c>
      <c r="H39" s="278">
        <v>1.27</v>
      </c>
      <c r="I39" s="278">
        <v>1.08</v>
      </c>
      <c r="J39" s="82" t="s">
        <v>385</v>
      </c>
    </row>
    <row r="40" spans="2:10" s="276" customFormat="1" ht="10.5" customHeight="1">
      <c r="B40" s="277" t="s">
        <v>72</v>
      </c>
      <c r="C40" s="81">
        <v>8564</v>
      </c>
      <c r="D40" s="81">
        <v>11219</v>
      </c>
      <c r="E40" s="278">
        <v>1.31</v>
      </c>
      <c r="F40" s="81">
        <v>9100</v>
      </c>
      <c r="G40" s="81">
        <v>11557</v>
      </c>
      <c r="H40" s="278">
        <v>1.27</v>
      </c>
      <c r="I40" s="278">
        <v>1.06</v>
      </c>
      <c r="J40" s="82" t="s">
        <v>386</v>
      </c>
    </row>
    <row r="41" spans="2:10" s="276" customFormat="1" ht="10.5" customHeight="1">
      <c r="B41" s="277" t="s">
        <v>72</v>
      </c>
      <c r="C41" s="81">
        <v>7792</v>
      </c>
      <c r="D41" s="81">
        <v>9506</v>
      </c>
      <c r="E41" s="278">
        <v>1.22</v>
      </c>
      <c r="F41" s="81">
        <v>8902</v>
      </c>
      <c r="G41" s="81">
        <v>10949</v>
      </c>
      <c r="H41" s="278">
        <v>1.23</v>
      </c>
      <c r="I41" s="278">
        <v>1.14</v>
      </c>
      <c r="J41" s="82" t="s">
        <v>387</v>
      </c>
    </row>
    <row r="42" spans="2:10" s="276" customFormat="1" ht="10.5" customHeight="1">
      <c r="B42" s="277" t="s">
        <v>72</v>
      </c>
      <c r="C42" s="81">
        <v>12021</v>
      </c>
      <c r="D42" s="81">
        <v>14666</v>
      </c>
      <c r="E42" s="278">
        <v>1.22</v>
      </c>
      <c r="F42" s="81">
        <v>11956</v>
      </c>
      <c r="G42" s="81">
        <v>14706</v>
      </c>
      <c r="H42" s="278">
        <v>1.23</v>
      </c>
      <c r="I42" s="278">
        <v>0.99</v>
      </c>
      <c r="J42" s="82" t="s">
        <v>388</v>
      </c>
    </row>
    <row r="43" spans="2:10" s="276" customFormat="1" ht="10.5" customHeight="1">
      <c r="B43" s="277" t="s">
        <v>72</v>
      </c>
      <c r="C43" s="81">
        <v>6994</v>
      </c>
      <c r="D43" s="81">
        <v>8533</v>
      </c>
      <c r="E43" s="278">
        <v>1.22</v>
      </c>
      <c r="F43" s="81">
        <v>7942</v>
      </c>
      <c r="G43" s="81">
        <v>9769</v>
      </c>
      <c r="H43" s="278">
        <v>1.23</v>
      </c>
      <c r="I43" s="278">
        <v>1.14</v>
      </c>
      <c r="J43" s="82" t="s">
        <v>389</v>
      </c>
    </row>
    <row r="44" spans="2:10" s="276" customFormat="1" ht="10.5" customHeight="1">
      <c r="B44" s="277" t="s">
        <v>72</v>
      </c>
      <c r="C44" s="81">
        <v>5917</v>
      </c>
      <c r="D44" s="81">
        <v>7222</v>
      </c>
      <c r="E44" s="278">
        <v>1.22</v>
      </c>
      <c r="F44" s="81">
        <v>6689</v>
      </c>
      <c r="G44" s="81">
        <v>8208</v>
      </c>
      <c r="H44" s="278">
        <v>1.23</v>
      </c>
      <c r="I44" s="278">
        <v>1.13</v>
      </c>
      <c r="J44" s="82" t="s">
        <v>390</v>
      </c>
    </row>
    <row r="45" spans="2:10" s="276" customFormat="1" ht="10.5" customHeight="1">
      <c r="B45" s="277" t="s">
        <v>72</v>
      </c>
      <c r="C45" s="81">
        <v>13220</v>
      </c>
      <c r="D45" s="81">
        <v>16153</v>
      </c>
      <c r="E45" s="278">
        <v>1.22</v>
      </c>
      <c r="F45" s="81">
        <v>12668</v>
      </c>
      <c r="G45" s="81">
        <v>15179</v>
      </c>
      <c r="H45" s="278">
        <v>1.2</v>
      </c>
      <c r="I45" s="278">
        <v>0.96</v>
      </c>
      <c r="J45" s="82" t="s">
        <v>391</v>
      </c>
    </row>
    <row r="46" spans="2:10" s="276" customFormat="1" ht="10.5" customHeight="1">
      <c r="B46" s="277" t="s">
        <v>72</v>
      </c>
      <c r="C46" s="81">
        <v>16522</v>
      </c>
      <c r="D46" s="81">
        <v>20157</v>
      </c>
      <c r="E46" s="278">
        <v>1.22</v>
      </c>
      <c r="F46" s="81">
        <v>13799</v>
      </c>
      <c r="G46" s="81">
        <v>16559</v>
      </c>
      <c r="H46" s="278">
        <v>1.2</v>
      </c>
      <c r="I46" s="278">
        <v>0.84</v>
      </c>
      <c r="J46" s="82" t="s">
        <v>392</v>
      </c>
    </row>
    <row r="47" spans="2:10" s="276" customFormat="1" ht="10.5" customHeight="1">
      <c r="B47" s="277" t="s">
        <v>72</v>
      </c>
      <c r="C47" s="81">
        <v>19675</v>
      </c>
      <c r="D47" s="81">
        <v>24254</v>
      </c>
      <c r="E47" s="278">
        <v>1.23</v>
      </c>
      <c r="F47" s="81">
        <v>16052</v>
      </c>
      <c r="G47" s="81">
        <v>19133</v>
      </c>
      <c r="H47" s="278">
        <v>1.19</v>
      </c>
      <c r="I47" s="278">
        <v>0.82</v>
      </c>
      <c r="J47" s="82" t="s">
        <v>393</v>
      </c>
    </row>
    <row r="48" spans="2:10" s="276" customFormat="1" ht="10.5" customHeight="1">
      <c r="B48" s="280" t="s">
        <v>394</v>
      </c>
      <c r="C48" s="81">
        <v>3794</v>
      </c>
      <c r="D48" s="81">
        <v>5254</v>
      </c>
      <c r="E48" s="278">
        <v>1.38</v>
      </c>
      <c r="F48" s="81">
        <v>4942</v>
      </c>
      <c r="G48" s="81">
        <v>6259</v>
      </c>
      <c r="H48" s="278">
        <v>1.27</v>
      </c>
      <c r="I48" s="278">
        <v>1.3</v>
      </c>
      <c r="J48" s="82" t="s">
        <v>395</v>
      </c>
    </row>
    <row r="49" spans="2:10" s="276" customFormat="1" ht="10.5" customHeight="1">
      <c r="B49" s="277" t="s">
        <v>72</v>
      </c>
      <c r="C49" s="81">
        <v>4418</v>
      </c>
      <c r="D49" s="81">
        <v>6151</v>
      </c>
      <c r="E49" s="278">
        <v>1.39</v>
      </c>
      <c r="F49" s="81">
        <v>4581</v>
      </c>
      <c r="G49" s="81">
        <v>5899</v>
      </c>
      <c r="H49" s="278">
        <v>1.29</v>
      </c>
      <c r="I49" s="278">
        <v>1.04</v>
      </c>
      <c r="J49" s="82" t="s">
        <v>396</v>
      </c>
    </row>
    <row r="50" spans="2:10" s="276" customFormat="1" ht="10.5" customHeight="1">
      <c r="B50" s="277" t="s">
        <v>72</v>
      </c>
      <c r="C50" s="81">
        <v>11315</v>
      </c>
      <c r="D50" s="81">
        <v>15728</v>
      </c>
      <c r="E50" s="278">
        <v>1.39</v>
      </c>
      <c r="F50" s="81">
        <v>10299</v>
      </c>
      <c r="G50" s="81">
        <v>13286</v>
      </c>
      <c r="H50" s="278">
        <v>1.29</v>
      </c>
      <c r="I50" s="278">
        <v>0.91</v>
      </c>
      <c r="J50" s="82" t="s">
        <v>397</v>
      </c>
    </row>
    <row r="51" spans="2:10" s="276" customFormat="1" ht="10.5" customHeight="1">
      <c r="B51" s="277" t="s">
        <v>72</v>
      </c>
      <c r="C51" s="81">
        <v>12392</v>
      </c>
      <c r="D51" s="81">
        <v>17225</v>
      </c>
      <c r="E51" s="278">
        <v>1.39</v>
      </c>
      <c r="F51" s="81">
        <v>11712</v>
      </c>
      <c r="G51" s="81">
        <v>15108</v>
      </c>
      <c r="H51" s="278">
        <v>1.29</v>
      </c>
      <c r="I51" s="278">
        <v>0.95</v>
      </c>
      <c r="J51" s="82" t="s">
        <v>398</v>
      </c>
    </row>
    <row r="52" spans="2:10" s="276" customFormat="1" ht="10.5" customHeight="1">
      <c r="B52" s="277" t="s">
        <v>72</v>
      </c>
      <c r="C52" s="81">
        <v>8718</v>
      </c>
      <c r="D52" s="81">
        <v>10898</v>
      </c>
      <c r="E52" s="278">
        <v>1.25</v>
      </c>
      <c r="F52" s="81">
        <v>8093</v>
      </c>
      <c r="G52" s="81">
        <v>9469</v>
      </c>
      <c r="H52" s="278">
        <v>1.17</v>
      </c>
      <c r="I52" s="278">
        <v>0.93</v>
      </c>
      <c r="J52" s="82" t="s">
        <v>399</v>
      </c>
    </row>
    <row r="53" spans="2:10" s="276" customFormat="1" ht="10.5" customHeight="1">
      <c r="B53" s="277" t="s">
        <v>72</v>
      </c>
      <c r="C53" s="81">
        <v>1353</v>
      </c>
      <c r="D53" s="81">
        <v>1688</v>
      </c>
      <c r="E53" s="278">
        <v>1.25</v>
      </c>
      <c r="F53" s="81">
        <v>2156</v>
      </c>
      <c r="G53" s="81">
        <v>2516</v>
      </c>
      <c r="H53" s="278">
        <v>1.17</v>
      </c>
      <c r="I53" s="278">
        <v>1.49</v>
      </c>
      <c r="J53" s="82" t="s">
        <v>400</v>
      </c>
    </row>
    <row r="54" spans="2:10" s="276" customFormat="1" ht="10.5" customHeight="1">
      <c r="B54" s="280" t="s">
        <v>401</v>
      </c>
      <c r="C54" s="81">
        <v>15322</v>
      </c>
      <c r="D54" s="81">
        <v>18846</v>
      </c>
      <c r="E54" s="278">
        <v>1.23</v>
      </c>
      <c r="F54" s="81">
        <v>16204</v>
      </c>
      <c r="G54" s="81">
        <v>19283</v>
      </c>
      <c r="H54" s="278">
        <v>1.19</v>
      </c>
      <c r="I54" s="278">
        <v>1.06</v>
      </c>
      <c r="J54" s="82" t="s">
        <v>402</v>
      </c>
    </row>
    <row r="55" spans="2:10" s="276" customFormat="1" ht="10.5" customHeight="1">
      <c r="B55" s="277" t="s">
        <v>72</v>
      </c>
      <c r="C55" s="81">
        <v>1683</v>
      </c>
      <c r="D55" s="81">
        <v>2299</v>
      </c>
      <c r="E55" s="278">
        <v>1.37</v>
      </c>
      <c r="F55" s="81">
        <v>3159</v>
      </c>
      <c r="G55" s="81">
        <v>3778</v>
      </c>
      <c r="H55" s="278">
        <v>1.2</v>
      </c>
      <c r="I55" s="278">
        <v>1.88</v>
      </c>
      <c r="J55" s="82" t="s">
        <v>403</v>
      </c>
    </row>
    <row r="56" spans="2:10" s="276" customFormat="1" ht="10.5" customHeight="1">
      <c r="B56" s="280" t="s">
        <v>404</v>
      </c>
      <c r="C56" s="81">
        <v>24706</v>
      </c>
      <c r="D56" s="81">
        <v>32612</v>
      </c>
      <c r="E56" s="278">
        <v>1.32</v>
      </c>
      <c r="F56" s="81">
        <v>21294</v>
      </c>
      <c r="G56" s="81">
        <v>26830</v>
      </c>
      <c r="H56" s="278">
        <v>1.26</v>
      </c>
      <c r="I56" s="278">
        <v>0.86</v>
      </c>
      <c r="J56" s="82" t="s">
        <v>405</v>
      </c>
    </row>
    <row r="57" spans="2:10" s="276" customFormat="1" ht="10.5" customHeight="1">
      <c r="B57" s="280" t="s">
        <v>406</v>
      </c>
      <c r="C57" s="81">
        <v>7255</v>
      </c>
      <c r="D57" s="81">
        <v>8924</v>
      </c>
      <c r="E57" s="278">
        <v>1.23</v>
      </c>
      <c r="F57" s="81">
        <v>5474</v>
      </c>
      <c r="G57" s="81">
        <v>6624</v>
      </c>
      <c r="H57" s="278">
        <v>1.21</v>
      </c>
      <c r="I57" s="278">
        <v>0.75</v>
      </c>
      <c r="J57" s="82" t="s">
        <v>407</v>
      </c>
    </row>
    <row r="58" spans="2:10" s="276" customFormat="1" ht="10.5" customHeight="1">
      <c r="B58" s="277" t="s">
        <v>72</v>
      </c>
      <c r="C58" s="81">
        <v>5978</v>
      </c>
      <c r="D58" s="81">
        <v>7353</v>
      </c>
      <c r="E58" s="278">
        <v>1.23</v>
      </c>
      <c r="F58" s="81">
        <v>5652</v>
      </c>
      <c r="G58" s="81">
        <v>6839</v>
      </c>
      <c r="H58" s="278">
        <v>1.21</v>
      </c>
      <c r="I58" s="278">
        <v>0.95</v>
      </c>
      <c r="J58" s="82" t="s">
        <v>408</v>
      </c>
    </row>
    <row r="59" spans="2:10" s="276" customFormat="1" ht="10.5" customHeight="1">
      <c r="B59" s="277" t="s">
        <v>72</v>
      </c>
      <c r="C59" s="81">
        <v>4444</v>
      </c>
      <c r="D59" s="81">
        <v>5466</v>
      </c>
      <c r="E59" s="278">
        <v>1.23</v>
      </c>
      <c r="F59" s="81">
        <v>3610</v>
      </c>
      <c r="G59" s="81">
        <v>4368</v>
      </c>
      <c r="H59" s="278">
        <v>1.21</v>
      </c>
      <c r="I59" s="278">
        <v>0.81</v>
      </c>
      <c r="J59" s="82" t="s">
        <v>409</v>
      </c>
    </row>
    <row r="60" spans="2:10" s="276" customFormat="1" ht="10.5" customHeight="1">
      <c r="B60" s="277" t="s">
        <v>72</v>
      </c>
      <c r="C60" s="81">
        <v>13728</v>
      </c>
      <c r="D60" s="81">
        <v>16937</v>
      </c>
      <c r="E60" s="278">
        <v>1.23</v>
      </c>
      <c r="F60" s="81">
        <v>10502</v>
      </c>
      <c r="G60" s="81">
        <v>12734</v>
      </c>
      <c r="H60" s="278">
        <v>1.21</v>
      </c>
      <c r="I60" s="278">
        <v>0.77</v>
      </c>
      <c r="J60" s="82" t="s">
        <v>410</v>
      </c>
    </row>
    <row r="61" spans="2:10" s="276" customFormat="1" ht="10.5" customHeight="1">
      <c r="B61" s="277" t="s">
        <v>72</v>
      </c>
      <c r="C61" s="81">
        <v>9766</v>
      </c>
      <c r="D61" s="81">
        <v>12012</v>
      </c>
      <c r="E61" s="278">
        <v>1.23</v>
      </c>
      <c r="F61" s="81">
        <v>8857</v>
      </c>
      <c r="G61" s="81">
        <v>10717</v>
      </c>
      <c r="H61" s="278">
        <v>1.21</v>
      </c>
      <c r="I61" s="278">
        <v>0.91</v>
      </c>
      <c r="J61" s="82" t="s">
        <v>411</v>
      </c>
    </row>
    <row r="62" spans="2:10" s="276" customFormat="1" ht="10.5" customHeight="1">
      <c r="B62" s="277" t="s">
        <v>72</v>
      </c>
      <c r="C62" s="81">
        <v>10657</v>
      </c>
      <c r="D62" s="81">
        <v>12786</v>
      </c>
      <c r="E62" s="278">
        <v>1.2</v>
      </c>
      <c r="F62" s="81">
        <v>7173</v>
      </c>
      <c r="G62" s="81">
        <v>8705</v>
      </c>
      <c r="H62" s="278">
        <v>1.21</v>
      </c>
      <c r="I62" s="278">
        <v>0.67</v>
      </c>
      <c r="J62" s="82" t="s">
        <v>412</v>
      </c>
    </row>
    <row r="63" spans="2:10" s="276" customFormat="1" ht="10.5" customHeight="1">
      <c r="B63" s="280" t="s">
        <v>413</v>
      </c>
      <c r="C63" s="81">
        <v>6080</v>
      </c>
      <c r="D63" s="81">
        <v>7575</v>
      </c>
      <c r="E63" s="278">
        <v>1.25</v>
      </c>
      <c r="F63" s="81">
        <v>6247</v>
      </c>
      <c r="G63" s="81">
        <v>7368</v>
      </c>
      <c r="H63" s="278">
        <v>1.18</v>
      </c>
      <c r="I63" s="278">
        <v>1.03</v>
      </c>
      <c r="J63" s="82" t="s">
        <v>414</v>
      </c>
    </row>
    <row r="64" spans="2:10" s="276" customFormat="1" ht="10.5" customHeight="1">
      <c r="B64" s="280" t="s">
        <v>415</v>
      </c>
      <c r="C64" s="81">
        <v>12493</v>
      </c>
      <c r="D64" s="81">
        <v>15289</v>
      </c>
      <c r="E64" s="278">
        <v>1.22</v>
      </c>
      <c r="F64" s="81">
        <v>10966</v>
      </c>
      <c r="G64" s="81">
        <v>12891</v>
      </c>
      <c r="H64" s="278">
        <v>1.18</v>
      </c>
      <c r="I64" s="278">
        <v>0.88</v>
      </c>
      <c r="J64" s="82" t="s">
        <v>416</v>
      </c>
    </row>
    <row r="65" spans="2:10" s="276" customFormat="1" ht="10.5" customHeight="1">
      <c r="B65" s="280" t="s">
        <v>417</v>
      </c>
      <c r="C65" s="81">
        <v>5609</v>
      </c>
      <c r="D65" s="81">
        <v>6777</v>
      </c>
      <c r="E65" s="278">
        <v>1.21</v>
      </c>
      <c r="F65" s="81">
        <v>4682</v>
      </c>
      <c r="G65" s="81">
        <v>5597</v>
      </c>
      <c r="H65" s="278">
        <v>1.2</v>
      </c>
      <c r="I65" s="278">
        <v>0.83</v>
      </c>
      <c r="J65" s="82" t="s">
        <v>418</v>
      </c>
    </row>
    <row r="66" spans="2:10" s="276" customFormat="1" ht="10.5" customHeight="1">
      <c r="B66" s="277" t="s">
        <v>72</v>
      </c>
      <c r="C66" s="81">
        <v>4327</v>
      </c>
      <c r="D66" s="81">
        <v>5236</v>
      </c>
      <c r="E66" s="278">
        <v>1.21</v>
      </c>
      <c r="F66" s="81">
        <v>3586</v>
      </c>
      <c r="G66" s="81">
        <v>4303</v>
      </c>
      <c r="H66" s="278">
        <v>1.2</v>
      </c>
      <c r="I66" s="278">
        <v>0.83</v>
      </c>
      <c r="J66" s="82" t="s">
        <v>419</v>
      </c>
    </row>
    <row r="67" spans="2:10" s="276" customFormat="1" ht="10.5" customHeight="1">
      <c r="B67" s="280" t="s">
        <v>420</v>
      </c>
      <c r="C67" s="81">
        <v>11932</v>
      </c>
      <c r="D67" s="81">
        <v>14348</v>
      </c>
      <c r="E67" s="278">
        <v>1.2</v>
      </c>
      <c r="F67" s="81">
        <v>9079</v>
      </c>
      <c r="G67" s="81">
        <v>10915</v>
      </c>
      <c r="H67" s="278">
        <v>1.2</v>
      </c>
      <c r="I67" s="278">
        <v>0.76</v>
      </c>
      <c r="J67" s="82" t="s">
        <v>421</v>
      </c>
    </row>
    <row r="68" spans="2:10" s="276" customFormat="1" ht="10.5" customHeight="1">
      <c r="B68" s="277" t="s">
        <v>72</v>
      </c>
      <c r="C68" s="81">
        <v>23042</v>
      </c>
      <c r="D68" s="81">
        <v>27650</v>
      </c>
      <c r="E68" s="278">
        <v>1.2</v>
      </c>
      <c r="F68" s="81">
        <v>21076</v>
      </c>
      <c r="G68" s="81">
        <v>25291</v>
      </c>
      <c r="H68" s="278">
        <v>1.2</v>
      </c>
      <c r="I68" s="278">
        <v>0.91</v>
      </c>
      <c r="J68" s="82" t="s">
        <v>422</v>
      </c>
    </row>
    <row r="69" spans="2:10" s="276" customFormat="1" ht="10.5" customHeight="1">
      <c r="B69" s="280" t="s">
        <v>423</v>
      </c>
      <c r="C69" s="81">
        <v>2530</v>
      </c>
      <c r="D69" s="81">
        <v>3026</v>
      </c>
      <c r="E69" s="278">
        <v>1.2</v>
      </c>
      <c r="F69" s="81">
        <v>1884</v>
      </c>
      <c r="G69" s="81">
        <v>2231</v>
      </c>
      <c r="H69" s="278">
        <v>1.18</v>
      </c>
      <c r="I69" s="278">
        <v>0.74</v>
      </c>
      <c r="J69" s="82" t="s">
        <v>424</v>
      </c>
    </row>
    <row r="70" spans="2:10" s="276" customFormat="1" ht="10.5" customHeight="1">
      <c r="B70" s="280" t="s">
        <v>425</v>
      </c>
      <c r="C70" s="81">
        <v>4900</v>
      </c>
      <c r="D70" s="81">
        <v>5782</v>
      </c>
      <c r="E70" s="278">
        <v>1.18</v>
      </c>
      <c r="F70" s="81">
        <v>4005</v>
      </c>
      <c r="G70" s="81">
        <v>4886</v>
      </c>
      <c r="H70" s="278">
        <v>1.18</v>
      </c>
      <c r="I70" s="278">
        <v>0.82</v>
      </c>
      <c r="J70" s="82" t="s">
        <v>426</v>
      </c>
    </row>
    <row r="71" spans="2:10" s="276" customFormat="1" ht="10.5" customHeight="1">
      <c r="B71" s="277" t="s">
        <v>72</v>
      </c>
      <c r="C71" s="81">
        <v>8630</v>
      </c>
      <c r="D71" s="81">
        <v>10183</v>
      </c>
      <c r="E71" s="278">
        <v>1.18</v>
      </c>
      <c r="F71" s="81">
        <v>6986</v>
      </c>
      <c r="G71" s="81">
        <v>8523</v>
      </c>
      <c r="H71" s="278">
        <v>1.18</v>
      </c>
      <c r="I71" s="278">
        <v>0.81</v>
      </c>
      <c r="J71" s="82" t="s">
        <v>427</v>
      </c>
    </row>
    <row r="72" spans="2:10" s="276" customFormat="1" ht="10.5" customHeight="1">
      <c r="B72" s="277" t="s">
        <v>72</v>
      </c>
      <c r="C72" s="81">
        <v>9395</v>
      </c>
      <c r="D72" s="81">
        <v>11086</v>
      </c>
      <c r="E72" s="278">
        <v>1.18</v>
      </c>
      <c r="F72" s="81">
        <v>6906</v>
      </c>
      <c r="G72" s="81">
        <v>8425</v>
      </c>
      <c r="H72" s="278">
        <v>1.18</v>
      </c>
      <c r="I72" s="278">
        <v>0.74</v>
      </c>
      <c r="J72" s="82" t="s">
        <v>428</v>
      </c>
    </row>
    <row r="73" spans="2:10" s="276" customFormat="1" ht="10.5" customHeight="1">
      <c r="B73" s="282" t="s">
        <v>72</v>
      </c>
      <c r="C73" s="93">
        <v>14281</v>
      </c>
      <c r="D73" s="93">
        <v>16852</v>
      </c>
      <c r="E73" s="283">
        <v>1.18</v>
      </c>
      <c r="F73" s="93">
        <v>13036</v>
      </c>
      <c r="G73" s="93">
        <v>15904</v>
      </c>
      <c r="H73" s="283">
        <v>1.18</v>
      </c>
      <c r="I73" s="283">
        <v>0.91</v>
      </c>
      <c r="J73" s="94" t="s">
        <v>429</v>
      </c>
    </row>
    <row r="74" spans="2:10" s="181" customFormat="1" ht="10.5" customHeight="1">
      <c r="B74" s="284" t="s">
        <v>430</v>
      </c>
      <c r="C74" s="285"/>
      <c r="D74" s="285"/>
      <c r="E74" s="285"/>
      <c r="F74" s="285"/>
      <c r="G74" s="285"/>
      <c r="H74" s="285"/>
      <c r="I74" s="285"/>
      <c r="J74" s="285"/>
    </row>
    <row r="75" spans="2:10" s="181" customFormat="1" ht="10.5" customHeight="1">
      <c r="B75" s="284" t="s">
        <v>431</v>
      </c>
      <c r="C75" s="285"/>
      <c r="D75" s="285"/>
      <c r="E75" s="285"/>
      <c r="F75" s="285"/>
      <c r="G75" s="285"/>
      <c r="H75" s="285"/>
      <c r="I75" s="285"/>
      <c r="J75" s="285"/>
    </row>
    <row r="76" spans="2:10" s="181" customFormat="1" ht="10.5" customHeight="1">
      <c r="B76" s="284" t="s">
        <v>432</v>
      </c>
      <c r="C76" s="285"/>
      <c r="D76" s="285"/>
      <c r="E76" s="285"/>
      <c r="F76" s="285"/>
      <c r="G76" s="285"/>
      <c r="H76" s="285"/>
      <c r="I76" s="285"/>
      <c r="J76" s="285"/>
    </row>
    <row r="77" spans="2:10" ht="12">
      <c r="B77" s="3"/>
      <c r="C77" s="3"/>
      <c r="D77" s="3"/>
      <c r="E77" s="3"/>
      <c r="F77" s="3"/>
      <c r="G77" s="3"/>
      <c r="H77" s="3"/>
      <c r="I77" s="3"/>
      <c r="J77" s="3"/>
    </row>
    <row r="78" spans="2:10" ht="12">
      <c r="B78" s="3"/>
      <c r="C78" s="3"/>
      <c r="D78" s="3"/>
      <c r="E78" s="3"/>
      <c r="F78" s="3"/>
      <c r="G78" s="3"/>
      <c r="H78" s="3"/>
      <c r="I78" s="3"/>
      <c r="J78" s="3"/>
    </row>
    <row r="79" spans="2:10" ht="12">
      <c r="B79" s="3"/>
      <c r="C79" s="3"/>
      <c r="D79" s="3"/>
      <c r="E79" s="3"/>
      <c r="F79" s="3"/>
      <c r="G79" s="3"/>
      <c r="H79" s="3"/>
      <c r="I79" s="3"/>
      <c r="J79" s="3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13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25390625" style="157" customWidth="1"/>
    <col min="2" max="2" width="9.375" style="157" customWidth="1"/>
    <col min="3" max="3" width="5.25390625" style="157" customWidth="1"/>
    <col min="4" max="4" width="5.125" style="157" customWidth="1"/>
    <col min="5" max="5" width="5.25390625" style="157" customWidth="1"/>
    <col min="6" max="6" width="4.875" style="157" customWidth="1"/>
    <col min="7" max="7" width="7.75390625" style="157" customWidth="1"/>
    <col min="8" max="8" width="8.375" style="157" customWidth="1"/>
    <col min="9" max="9" width="8.75390625" style="157" customWidth="1"/>
    <col min="10" max="10" width="10.125" style="157" customWidth="1"/>
    <col min="11" max="11" width="9.125" style="157" customWidth="1"/>
    <col min="12" max="12" width="7.625" style="157" customWidth="1"/>
    <col min="13" max="13" width="8.125" style="157" customWidth="1"/>
    <col min="14" max="14" width="6.75390625" style="157" customWidth="1"/>
    <col min="15" max="16384" width="9.00390625" style="157" customWidth="1"/>
  </cols>
  <sheetData>
    <row r="2" ht="15" customHeight="1">
      <c r="B2" s="156" t="s">
        <v>3</v>
      </c>
    </row>
    <row r="4" spans="2:14" ht="15" customHeight="1">
      <c r="B4" s="157" t="s">
        <v>433</v>
      </c>
      <c r="N4" s="158" t="s">
        <v>434</v>
      </c>
    </row>
    <row r="5" spans="2:14" ht="15" customHeight="1">
      <c r="B5" s="516" t="s">
        <v>435</v>
      </c>
      <c r="C5" s="286" t="s">
        <v>436</v>
      </c>
      <c r="D5" s="286" t="s">
        <v>436</v>
      </c>
      <c r="E5" s="200" t="s">
        <v>437</v>
      </c>
      <c r="F5" s="200"/>
      <c r="G5" s="485" t="s">
        <v>438</v>
      </c>
      <c r="H5" s="287" t="s">
        <v>438</v>
      </c>
      <c r="I5" s="201"/>
      <c r="J5" s="11" t="s">
        <v>438</v>
      </c>
      <c r="K5" s="286" t="s">
        <v>438</v>
      </c>
      <c r="L5" s="485" t="s">
        <v>439</v>
      </c>
      <c r="M5" s="286" t="s">
        <v>440</v>
      </c>
      <c r="N5" s="517" t="s">
        <v>441</v>
      </c>
    </row>
    <row r="6" spans="2:14" ht="30" customHeight="1">
      <c r="B6" s="490"/>
      <c r="C6" s="13" t="s">
        <v>442</v>
      </c>
      <c r="D6" s="13" t="s">
        <v>443</v>
      </c>
      <c r="E6" s="13" t="s">
        <v>444</v>
      </c>
      <c r="F6" s="288" t="s">
        <v>445</v>
      </c>
      <c r="G6" s="486"/>
      <c r="H6" s="289" t="s">
        <v>446</v>
      </c>
      <c r="I6" s="290" t="s">
        <v>447</v>
      </c>
      <c r="J6" s="12" t="s">
        <v>448</v>
      </c>
      <c r="K6" s="291" t="s">
        <v>449</v>
      </c>
      <c r="L6" s="486"/>
      <c r="M6" s="13" t="s">
        <v>450</v>
      </c>
      <c r="N6" s="518"/>
    </row>
    <row r="7" spans="2:14" ht="15" customHeight="1">
      <c r="B7" s="163" t="s">
        <v>451</v>
      </c>
      <c r="C7" s="292">
        <v>3</v>
      </c>
      <c r="D7" s="292">
        <v>24</v>
      </c>
      <c r="E7" s="292">
        <v>80</v>
      </c>
      <c r="F7" s="4">
        <v>86</v>
      </c>
      <c r="G7" s="293">
        <v>352</v>
      </c>
      <c r="H7" s="292">
        <v>17</v>
      </c>
      <c r="I7" s="292">
        <v>14</v>
      </c>
      <c r="J7" s="292">
        <v>10</v>
      </c>
      <c r="K7" s="217">
        <v>42</v>
      </c>
      <c r="L7" s="292">
        <v>5</v>
      </c>
      <c r="M7" s="292">
        <v>308</v>
      </c>
      <c r="N7" s="294">
        <v>723</v>
      </c>
    </row>
    <row r="8" spans="2:14" ht="15" customHeight="1">
      <c r="B8" s="163" t="s">
        <v>452</v>
      </c>
      <c r="C8" s="292">
        <v>3</v>
      </c>
      <c r="D8" s="292">
        <v>32</v>
      </c>
      <c r="E8" s="292">
        <v>80</v>
      </c>
      <c r="F8" s="4">
        <v>86</v>
      </c>
      <c r="G8" s="293">
        <v>359</v>
      </c>
      <c r="H8" s="292">
        <v>16</v>
      </c>
      <c r="I8" s="292">
        <v>14</v>
      </c>
      <c r="J8" s="292">
        <v>10</v>
      </c>
      <c r="K8" s="217">
        <v>47</v>
      </c>
      <c r="L8" s="292">
        <v>4</v>
      </c>
      <c r="M8" s="292">
        <v>310</v>
      </c>
      <c r="N8" s="294">
        <v>790</v>
      </c>
    </row>
    <row r="9" spans="2:14" ht="15" customHeight="1">
      <c r="B9" s="163" t="s">
        <v>453</v>
      </c>
      <c r="C9" s="292">
        <v>3</v>
      </c>
      <c r="D9" s="292">
        <v>34</v>
      </c>
      <c r="E9" s="292">
        <v>83</v>
      </c>
      <c r="F9" s="4">
        <v>86</v>
      </c>
      <c r="G9" s="293">
        <v>368</v>
      </c>
      <c r="H9" s="292">
        <v>16</v>
      </c>
      <c r="I9" s="292">
        <v>14</v>
      </c>
      <c r="J9" s="292">
        <v>10</v>
      </c>
      <c r="K9" s="217">
        <v>52</v>
      </c>
      <c r="L9" s="292">
        <v>5</v>
      </c>
      <c r="M9" s="292">
        <v>322</v>
      </c>
      <c r="N9" s="294">
        <v>801</v>
      </c>
    </row>
    <row r="10" spans="2:14" ht="15" customHeight="1">
      <c r="B10" s="163" t="s">
        <v>454</v>
      </c>
      <c r="C10" s="292">
        <v>3</v>
      </c>
      <c r="D10" s="292">
        <v>37</v>
      </c>
      <c r="E10" s="292">
        <v>83</v>
      </c>
      <c r="F10" s="4">
        <v>86</v>
      </c>
      <c r="G10" s="293">
        <v>382</v>
      </c>
      <c r="H10" s="292">
        <v>16</v>
      </c>
      <c r="I10" s="292">
        <v>14</v>
      </c>
      <c r="J10" s="292">
        <v>10</v>
      </c>
      <c r="K10" s="217">
        <v>61</v>
      </c>
      <c r="L10" s="292">
        <v>5</v>
      </c>
      <c r="M10" s="292">
        <v>326</v>
      </c>
      <c r="N10" s="294">
        <v>781</v>
      </c>
    </row>
    <row r="11" spans="2:14" s="295" customFormat="1" ht="15" customHeight="1">
      <c r="B11" s="296" t="s">
        <v>455</v>
      </c>
      <c r="C11" s="297">
        <v>3</v>
      </c>
      <c r="D11" s="297">
        <v>38</v>
      </c>
      <c r="E11" s="297">
        <v>89</v>
      </c>
      <c r="F11" s="298">
        <v>85</v>
      </c>
      <c r="G11" s="299">
        <v>389</v>
      </c>
      <c r="H11" s="297">
        <v>14</v>
      </c>
      <c r="I11" s="297">
        <v>13</v>
      </c>
      <c r="J11" s="300">
        <v>10</v>
      </c>
      <c r="K11" s="301">
        <v>62</v>
      </c>
      <c r="L11" s="297">
        <v>5</v>
      </c>
      <c r="M11" s="297">
        <v>342</v>
      </c>
      <c r="N11" s="302">
        <v>818</v>
      </c>
    </row>
    <row r="12" ht="15" customHeight="1">
      <c r="B12" s="157" t="s">
        <v>456</v>
      </c>
    </row>
    <row r="13" ht="15" customHeight="1">
      <c r="B13" s="157" t="s">
        <v>457</v>
      </c>
    </row>
  </sheetData>
  <mergeCells count="4">
    <mergeCell ref="B5:B6"/>
    <mergeCell ref="G5:G6"/>
    <mergeCell ref="L5:L6"/>
    <mergeCell ref="N5:N6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16"/>
  <sheetViews>
    <sheetView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10.125" style="7" customWidth="1"/>
    <col min="3" max="3" width="3.625" style="7" customWidth="1"/>
    <col min="4" max="4" width="10.125" style="7" customWidth="1"/>
    <col min="5" max="5" width="13.125" style="7" customWidth="1"/>
    <col min="6" max="6" width="14.125" style="7" customWidth="1"/>
    <col min="7" max="8" width="15.625" style="7" customWidth="1"/>
    <col min="9" max="9" width="14.625" style="7" customWidth="1"/>
    <col min="10" max="16384" width="9.00390625" style="7" customWidth="1"/>
  </cols>
  <sheetData>
    <row r="2" ht="12">
      <c r="B2" s="7" t="s">
        <v>458</v>
      </c>
    </row>
    <row r="4" spans="2:8" ht="12">
      <c r="B4" s="303" t="s">
        <v>459</v>
      </c>
      <c r="C4" s="303"/>
      <c r="D4" s="303"/>
      <c r="H4" s="9"/>
    </row>
    <row r="5" spans="2:8" ht="19.5" customHeight="1">
      <c r="B5" s="304" t="s">
        <v>460</v>
      </c>
      <c r="C5" s="304"/>
      <c r="D5" s="304"/>
      <c r="E5" s="305" t="s">
        <v>461</v>
      </c>
      <c r="F5" s="305" t="s">
        <v>462</v>
      </c>
      <c r="G5" s="305" t="s">
        <v>463</v>
      </c>
      <c r="H5" s="160" t="s">
        <v>464</v>
      </c>
    </row>
    <row r="6" spans="2:8" ht="15" customHeight="1">
      <c r="B6" s="306"/>
      <c r="C6" s="307"/>
      <c r="D6" s="308" t="s">
        <v>453</v>
      </c>
      <c r="E6" s="146">
        <v>292</v>
      </c>
      <c r="F6" s="146">
        <v>13320</v>
      </c>
      <c r="G6" s="146">
        <v>13333</v>
      </c>
      <c r="H6" s="134">
        <v>3588569</v>
      </c>
    </row>
    <row r="7" spans="2:8" ht="15" customHeight="1">
      <c r="B7" s="213" t="s">
        <v>465</v>
      </c>
      <c r="C7" s="307"/>
      <c r="D7" s="308" t="s">
        <v>454</v>
      </c>
      <c r="E7" s="146">
        <v>288</v>
      </c>
      <c r="F7" s="146">
        <v>12939</v>
      </c>
      <c r="G7" s="146">
        <v>13265</v>
      </c>
      <c r="H7" s="134">
        <v>3376478</v>
      </c>
    </row>
    <row r="8" spans="2:8" ht="15" customHeight="1">
      <c r="B8" s="309"/>
      <c r="C8" s="310"/>
      <c r="D8" s="311" t="s">
        <v>466</v>
      </c>
      <c r="E8" s="145">
        <v>290</v>
      </c>
      <c r="F8" s="145">
        <v>11945</v>
      </c>
      <c r="G8" s="145">
        <v>12188</v>
      </c>
      <c r="H8" s="127">
        <v>2921470</v>
      </c>
    </row>
    <row r="9" spans="2:8" ht="15" customHeight="1">
      <c r="B9" s="312"/>
      <c r="C9" s="2"/>
      <c r="D9" s="313"/>
      <c r="E9" s="146"/>
      <c r="F9" s="146"/>
      <c r="G9" s="146"/>
      <c r="H9" s="134"/>
    </row>
    <row r="10" spans="2:8" ht="15" customHeight="1">
      <c r="B10" s="213"/>
      <c r="C10" s="307"/>
      <c r="D10" s="308" t="s">
        <v>453</v>
      </c>
      <c r="E10" s="146">
        <v>379</v>
      </c>
      <c r="F10" s="146">
        <v>3922</v>
      </c>
      <c r="G10" s="146">
        <v>18998</v>
      </c>
      <c r="H10" s="134">
        <v>6678382</v>
      </c>
    </row>
    <row r="11" spans="2:8" ht="15" customHeight="1">
      <c r="B11" s="213" t="s">
        <v>467</v>
      </c>
      <c r="C11" s="307"/>
      <c r="D11" s="308" t="s">
        <v>454</v>
      </c>
      <c r="E11" s="146">
        <v>409</v>
      </c>
      <c r="F11" s="146">
        <v>2611</v>
      </c>
      <c r="G11" s="146">
        <v>16128</v>
      </c>
      <c r="H11" s="134">
        <v>4523850</v>
      </c>
    </row>
    <row r="12" spans="2:8" ht="15" customHeight="1">
      <c r="B12" s="314"/>
      <c r="C12" s="310"/>
      <c r="D12" s="311" t="s">
        <v>466</v>
      </c>
      <c r="E12" s="145">
        <v>417</v>
      </c>
      <c r="F12" s="145">
        <v>2925</v>
      </c>
      <c r="G12" s="145">
        <v>17225</v>
      </c>
      <c r="H12" s="127">
        <v>5067288</v>
      </c>
    </row>
    <row r="13" spans="2:8" ht="15" customHeight="1">
      <c r="B13" s="312"/>
      <c r="C13" s="2"/>
      <c r="D13" s="313"/>
      <c r="E13" s="146"/>
      <c r="F13" s="146"/>
      <c r="G13" s="146"/>
      <c r="H13" s="134"/>
    </row>
    <row r="14" spans="2:8" ht="15" customHeight="1">
      <c r="B14" s="213"/>
      <c r="C14" s="307"/>
      <c r="D14" s="308" t="s">
        <v>453</v>
      </c>
      <c r="E14" s="146">
        <v>1470</v>
      </c>
      <c r="F14" s="146">
        <v>12606</v>
      </c>
      <c r="G14" s="146">
        <v>68117</v>
      </c>
      <c r="H14" s="134">
        <v>11534595</v>
      </c>
    </row>
    <row r="15" spans="2:8" ht="15" customHeight="1">
      <c r="B15" s="213" t="s">
        <v>437</v>
      </c>
      <c r="C15" s="307"/>
      <c r="D15" s="308" t="s">
        <v>454</v>
      </c>
      <c r="E15" s="170">
        <v>1458</v>
      </c>
      <c r="F15" s="146">
        <v>12181</v>
      </c>
      <c r="G15" s="146">
        <v>66180</v>
      </c>
      <c r="H15" s="134">
        <v>11137002</v>
      </c>
    </row>
    <row r="16" spans="2:8" ht="15" customHeight="1">
      <c r="B16" s="315"/>
      <c r="C16" s="316"/>
      <c r="D16" s="317" t="s">
        <v>466</v>
      </c>
      <c r="E16" s="178">
        <v>1479</v>
      </c>
      <c r="F16" s="178">
        <v>11368</v>
      </c>
      <c r="G16" s="178">
        <v>63127</v>
      </c>
      <c r="H16" s="180">
        <v>10341011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12.625" style="7" customWidth="1"/>
    <col min="3" max="7" width="10.625" style="7" customWidth="1"/>
    <col min="8" max="16384" width="9.00390625" style="7" customWidth="1"/>
  </cols>
  <sheetData>
    <row r="2" ht="12">
      <c r="B2" s="7" t="s">
        <v>3</v>
      </c>
    </row>
    <row r="4" spans="2:7" ht="12">
      <c r="B4" s="7" t="s">
        <v>468</v>
      </c>
      <c r="G4" s="9" t="s">
        <v>469</v>
      </c>
    </row>
    <row r="5" spans="2:7" ht="24" customHeight="1">
      <c r="B5" s="318" t="s">
        <v>150</v>
      </c>
      <c r="C5" s="319" t="s">
        <v>451</v>
      </c>
      <c r="D5" s="319" t="s">
        <v>452</v>
      </c>
      <c r="E5" s="319" t="s">
        <v>453</v>
      </c>
      <c r="F5" s="320" t="s">
        <v>454</v>
      </c>
      <c r="G5" s="321" t="s">
        <v>470</v>
      </c>
    </row>
    <row r="6" spans="2:7" ht="21" customHeight="1">
      <c r="B6" s="318" t="s">
        <v>471</v>
      </c>
      <c r="C6" s="322">
        <v>110</v>
      </c>
      <c r="D6" s="322">
        <v>115</v>
      </c>
      <c r="E6" s="322">
        <v>117</v>
      </c>
      <c r="F6" s="323">
        <v>121</v>
      </c>
      <c r="G6" s="324">
        <v>116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12" width="8.625" style="45" customWidth="1"/>
    <col min="13" max="16384" width="9.00390625" style="45" customWidth="1"/>
  </cols>
  <sheetData>
    <row r="2" spans="2:5" ht="14.25">
      <c r="B2" s="325" t="s">
        <v>472</v>
      </c>
      <c r="C2" s="326"/>
      <c r="E2" s="7"/>
    </row>
    <row r="3" spans="5:9" ht="12">
      <c r="E3" s="327"/>
      <c r="F3" s="327"/>
      <c r="G3" s="327"/>
      <c r="H3" s="327"/>
      <c r="I3" s="327"/>
    </row>
    <row r="4" spans="2:12" ht="12">
      <c r="B4" s="328" t="s">
        <v>473</v>
      </c>
      <c r="C4" s="328"/>
      <c r="D4" s="328"/>
      <c r="E4" s="329"/>
      <c r="F4" s="329"/>
      <c r="G4" s="329"/>
      <c r="H4" s="329"/>
      <c r="I4" s="329"/>
      <c r="J4" s="329"/>
      <c r="K4" s="329"/>
      <c r="L4" s="47" t="s">
        <v>474</v>
      </c>
    </row>
    <row r="5" spans="1:12" ht="13.5" customHeight="1">
      <c r="A5" s="55"/>
      <c r="B5" s="3"/>
      <c r="C5" s="330"/>
      <c r="D5" s="54"/>
      <c r="E5" s="519" t="s">
        <v>475</v>
      </c>
      <c r="F5" s="520"/>
      <c r="G5" s="520"/>
      <c r="H5" s="520"/>
      <c r="I5" s="521"/>
      <c r="J5" s="331" t="s">
        <v>476</v>
      </c>
      <c r="K5" s="519" t="s">
        <v>477</v>
      </c>
      <c r="L5" s="522"/>
    </row>
    <row r="6" spans="1:12" ht="13.5" customHeight="1">
      <c r="A6" s="55"/>
      <c r="B6" s="523" t="s">
        <v>478</v>
      </c>
      <c r="C6" s="524"/>
      <c r="D6" s="331" t="s">
        <v>479</v>
      </c>
      <c r="E6" s="525" t="s">
        <v>479</v>
      </c>
      <c r="F6" s="525" t="s">
        <v>480</v>
      </c>
      <c r="G6" s="525" t="s">
        <v>481</v>
      </c>
      <c r="H6" s="526" t="s">
        <v>482</v>
      </c>
      <c r="I6" s="525" t="s">
        <v>483</v>
      </c>
      <c r="J6" s="331" t="s">
        <v>484</v>
      </c>
      <c r="K6" s="525" t="s">
        <v>479</v>
      </c>
      <c r="L6" s="527" t="s">
        <v>480</v>
      </c>
    </row>
    <row r="7" spans="1:12" ht="12">
      <c r="A7" s="55"/>
      <c r="B7" s="329"/>
      <c r="C7" s="69"/>
      <c r="D7" s="67"/>
      <c r="E7" s="504"/>
      <c r="F7" s="504"/>
      <c r="G7" s="504"/>
      <c r="H7" s="512"/>
      <c r="I7" s="504"/>
      <c r="J7" s="333" t="s">
        <v>485</v>
      </c>
      <c r="K7" s="504"/>
      <c r="L7" s="528"/>
    </row>
    <row r="8" spans="1:12" ht="13.5">
      <c r="A8" s="55"/>
      <c r="B8" s="523" t="s">
        <v>486</v>
      </c>
      <c r="C8" s="529"/>
      <c r="D8" s="54">
        <f>SUM(E8,J8,K8,D18,H18)</f>
        <v>857856</v>
      </c>
      <c r="E8" s="54">
        <v>271786</v>
      </c>
      <c r="F8" s="54">
        <v>29229</v>
      </c>
      <c r="G8" s="54">
        <v>72778</v>
      </c>
      <c r="H8" s="54">
        <v>570</v>
      </c>
      <c r="I8" s="54">
        <v>169209</v>
      </c>
      <c r="J8" s="54">
        <v>3124</v>
      </c>
      <c r="K8" s="3">
        <v>537806</v>
      </c>
      <c r="L8" s="334">
        <v>86727</v>
      </c>
    </row>
    <row r="9" spans="1:12" ht="13.5">
      <c r="A9" s="55"/>
      <c r="B9" s="523" t="s">
        <v>487</v>
      </c>
      <c r="C9" s="529"/>
      <c r="D9" s="54">
        <f>SUM(E9,J9,K9,D19,H19)</f>
        <v>869265</v>
      </c>
      <c r="E9" s="54">
        <v>263161</v>
      </c>
      <c r="F9" s="54">
        <v>28977</v>
      </c>
      <c r="G9" s="54">
        <v>70540</v>
      </c>
      <c r="H9" s="54">
        <v>562</v>
      </c>
      <c r="I9" s="54">
        <v>163082</v>
      </c>
      <c r="J9" s="54">
        <v>3063</v>
      </c>
      <c r="K9" s="3">
        <v>557036</v>
      </c>
      <c r="L9" s="334">
        <v>96442</v>
      </c>
    </row>
    <row r="10" spans="1:12" ht="13.5">
      <c r="A10" s="55"/>
      <c r="B10" s="523" t="s">
        <v>488</v>
      </c>
      <c r="C10" s="530"/>
      <c r="D10" s="54">
        <f>SUM(E10,J10,K10,D20,H20)</f>
        <v>882774</v>
      </c>
      <c r="E10" s="54">
        <v>256141</v>
      </c>
      <c r="F10" s="54">
        <v>28862</v>
      </c>
      <c r="G10" s="54">
        <v>68462</v>
      </c>
      <c r="H10" s="54">
        <v>555</v>
      </c>
      <c r="I10" s="54">
        <v>158262</v>
      </c>
      <c r="J10" s="54">
        <v>2966</v>
      </c>
      <c r="K10" s="3">
        <v>576785</v>
      </c>
      <c r="L10" s="334">
        <v>105620</v>
      </c>
    </row>
    <row r="11" spans="1:12" s="124" customFormat="1" ht="13.5">
      <c r="A11" s="335"/>
      <c r="B11" s="523" t="s">
        <v>489</v>
      </c>
      <c r="C11" s="531"/>
      <c r="D11" s="54">
        <f>SUM(E11,J11,K11,D21,H21)</f>
        <v>894405</v>
      </c>
      <c r="E11" s="54">
        <f>SUM(F11:I11)</f>
        <v>248875</v>
      </c>
      <c r="F11" s="54">
        <v>28717</v>
      </c>
      <c r="G11" s="54">
        <v>66072</v>
      </c>
      <c r="H11" s="54">
        <v>547</v>
      </c>
      <c r="I11" s="54">
        <f>153527+12</f>
        <v>153539</v>
      </c>
      <c r="J11" s="54">
        <v>2937</v>
      </c>
      <c r="K11" s="3">
        <f>SUM(L11,B21:C21)</f>
        <v>595115</v>
      </c>
      <c r="L11" s="334">
        <v>115351</v>
      </c>
    </row>
    <row r="12" spans="1:12" s="124" customFormat="1" ht="13.5">
      <c r="A12" s="335"/>
      <c r="B12" s="532" t="s">
        <v>490</v>
      </c>
      <c r="C12" s="533"/>
      <c r="D12" s="117">
        <f>SUM(E12,J12,K12,D22,H22)</f>
        <v>902259</v>
      </c>
      <c r="E12" s="117">
        <f>SUM(F12:I12)</f>
        <v>242342</v>
      </c>
      <c r="F12" s="117">
        <v>28259</v>
      </c>
      <c r="G12" s="117">
        <v>63246</v>
      </c>
      <c r="H12" s="117">
        <v>498</v>
      </c>
      <c r="I12" s="117">
        <v>150339</v>
      </c>
      <c r="J12" s="117">
        <v>2888</v>
      </c>
      <c r="K12" s="336">
        <f>SUM(L12,B22:C22)</f>
        <v>609273</v>
      </c>
      <c r="L12" s="337">
        <v>122770</v>
      </c>
    </row>
    <row r="13" spans="1:12" ht="9" customHeight="1">
      <c r="A13" s="55"/>
      <c r="B13" s="338"/>
      <c r="C13" s="339"/>
      <c r="D13" s="67"/>
      <c r="E13" s="67"/>
      <c r="F13" s="67"/>
      <c r="G13" s="67"/>
      <c r="H13" s="67"/>
      <c r="I13" s="67"/>
      <c r="J13" s="67"/>
      <c r="K13" s="329"/>
      <c r="L13" s="340"/>
    </row>
    <row r="14" spans="2:12" ht="9.75" customHeight="1"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"/>
    </row>
    <row r="15" spans="1:12" ht="13.5" customHeight="1">
      <c r="A15" s="55"/>
      <c r="B15" s="341" t="s">
        <v>491</v>
      </c>
      <c r="C15" s="342"/>
      <c r="D15" s="343" t="s">
        <v>492</v>
      </c>
      <c r="E15" s="343"/>
      <c r="F15" s="343"/>
      <c r="G15" s="344"/>
      <c r="H15" s="345" t="s">
        <v>493</v>
      </c>
      <c r="I15" s="343"/>
      <c r="J15" s="346"/>
      <c r="K15" s="3"/>
      <c r="L15" s="330"/>
    </row>
    <row r="16" spans="1:12" ht="13.5" customHeight="1">
      <c r="A16" s="55"/>
      <c r="B16" s="534" t="s">
        <v>494</v>
      </c>
      <c r="C16" s="525" t="s">
        <v>495</v>
      </c>
      <c r="D16" s="525" t="s">
        <v>496</v>
      </c>
      <c r="E16" s="525" t="s">
        <v>497</v>
      </c>
      <c r="F16" s="526" t="s">
        <v>498</v>
      </c>
      <c r="G16" s="535" t="s">
        <v>499</v>
      </c>
      <c r="H16" s="537" t="s">
        <v>479</v>
      </c>
      <c r="I16" s="526" t="s">
        <v>500</v>
      </c>
      <c r="J16" s="535" t="s">
        <v>501</v>
      </c>
      <c r="K16" s="523" t="s">
        <v>502</v>
      </c>
      <c r="L16" s="524"/>
    </row>
    <row r="17" spans="1:12" ht="12">
      <c r="A17" s="55"/>
      <c r="B17" s="502"/>
      <c r="C17" s="504"/>
      <c r="D17" s="504"/>
      <c r="E17" s="504"/>
      <c r="F17" s="512"/>
      <c r="G17" s="536"/>
      <c r="H17" s="538"/>
      <c r="I17" s="512"/>
      <c r="J17" s="536"/>
      <c r="K17" s="329"/>
      <c r="L17" s="69"/>
    </row>
    <row r="18" spans="1:12" ht="13.5">
      <c r="A18" s="55"/>
      <c r="B18" s="347">
        <v>332807</v>
      </c>
      <c r="C18" s="54">
        <v>118272</v>
      </c>
      <c r="D18" s="348">
        <v>20192</v>
      </c>
      <c r="E18" s="349">
        <v>12998</v>
      </c>
      <c r="F18" s="348">
        <v>6224</v>
      </c>
      <c r="G18" s="334">
        <v>970</v>
      </c>
      <c r="H18" s="54">
        <v>24948</v>
      </c>
      <c r="I18" s="54">
        <v>11139</v>
      </c>
      <c r="J18" s="55">
        <v>13809</v>
      </c>
      <c r="K18" s="523" t="s">
        <v>486</v>
      </c>
      <c r="L18" s="529"/>
    </row>
    <row r="19" spans="1:12" ht="13.5">
      <c r="A19" s="55"/>
      <c r="B19" s="347">
        <v>330329</v>
      </c>
      <c r="C19" s="54">
        <v>130265</v>
      </c>
      <c r="D19" s="348">
        <v>21146</v>
      </c>
      <c r="E19" s="348">
        <v>13627</v>
      </c>
      <c r="F19" s="348">
        <v>6429</v>
      </c>
      <c r="G19" s="334">
        <v>1090</v>
      </c>
      <c r="H19" s="54">
        <v>24859</v>
      </c>
      <c r="I19" s="54">
        <v>11460</v>
      </c>
      <c r="J19" s="55">
        <v>13399</v>
      </c>
      <c r="K19" s="523" t="s">
        <v>487</v>
      </c>
      <c r="L19" s="529"/>
    </row>
    <row r="20" spans="1:12" ht="13.5">
      <c r="A20" s="55"/>
      <c r="B20" s="347">
        <v>326836</v>
      </c>
      <c r="C20" s="54">
        <v>144329</v>
      </c>
      <c r="D20" s="348">
        <v>22170</v>
      </c>
      <c r="E20" s="348">
        <v>14354</v>
      </c>
      <c r="F20" s="348">
        <v>6561</v>
      </c>
      <c r="G20" s="334">
        <v>1255</v>
      </c>
      <c r="H20" s="54">
        <v>24712</v>
      </c>
      <c r="I20" s="54">
        <v>11707</v>
      </c>
      <c r="J20" s="55">
        <v>13005</v>
      </c>
      <c r="K20" s="523" t="s">
        <v>503</v>
      </c>
      <c r="L20" s="530"/>
    </row>
    <row r="21" spans="1:12" s="124" customFormat="1" ht="13.5">
      <c r="A21" s="335"/>
      <c r="B21" s="347">
        <v>323156</v>
      </c>
      <c r="C21" s="54">
        <v>156608</v>
      </c>
      <c r="D21" s="348">
        <f>SUM(E21:G21)</f>
        <v>22945</v>
      </c>
      <c r="E21" s="348">
        <v>14835</v>
      </c>
      <c r="F21" s="348">
        <v>6711</v>
      </c>
      <c r="G21" s="334">
        <v>1399</v>
      </c>
      <c r="H21" s="54">
        <f>SUM(I21:J21)</f>
        <v>24533</v>
      </c>
      <c r="I21" s="54">
        <v>11739</v>
      </c>
      <c r="J21" s="55">
        <v>12794</v>
      </c>
      <c r="K21" s="523" t="s">
        <v>504</v>
      </c>
      <c r="L21" s="531"/>
    </row>
    <row r="22" spans="1:12" s="124" customFormat="1" ht="13.5">
      <c r="A22" s="335"/>
      <c r="B22" s="350">
        <v>318881</v>
      </c>
      <c r="C22" s="117">
        <v>167622</v>
      </c>
      <c r="D22" s="351">
        <f>SUM(E22:G22)</f>
        <v>23325</v>
      </c>
      <c r="E22" s="351">
        <v>14899</v>
      </c>
      <c r="F22" s="351">
        <v>6899</v>
      </c>
      <c r="G22" s="337">
        <v>1527</v>
      </c>
      <c r="H22" s="117">
        <f>SUM(I22:J22)</f>
        <v>24431</v>
      </c>
      <c r="I22" s="117">
        <v>11855</v>
      </c>
      <c r="J22" s="335">
        <v>12576</v>
      </c>
      <c r="K22" s="532" t="s">
        <v>505</v>
      </c>
      <c r="L22" s="533"/>
    </row>
    <row r="23" spans="1:12" ht="9" customHeight="1">
      <c r="A23" s="55"/>
      <c r="B23" s="352"/>
      <c r="C23" s="67"/>
      <c r="D23" s="353"/>
      <c r="E23" s="353"/>
      <c r="F23" s="353"/>
      <c r="G23" s="340"/>
      <c r="H23" s="67"/>
      <c r="I23" s="67"/>
      <c r="J23" s="69"/>
      <c r="K23" s="338"/>
      <c r="L23" s="339"/>
    </row>
    <row r="24" ht="12">
      <c r="B24" s="181" t="s">
        <v>506</v>
      </c>
    </row>
    <row r="28" ht="13.5" customHeight="1"/>
  </sheetData>
  <mergeCells count="30">
    <mergeCell ref="K19:L19"/>
    <mergeCell ref="K20:L20"/>
    <mergeCell ref="K21:L21"/>
    <mergeCell ref="K22:L22"/>
    <mergeCell ref="I16:I17"/>
    <mergeCell ref="J16:J17"/>
    <mergeCell ref="K16:L16"/>
    <mergeCell ref="K18:L18"/>
    <mergeCell ref="E16:E17"/>
    <mergeCell ref="F16:F17"/>
    <mergeCell ref="G16:G17"/>
    <mergeCell ref="H16:H17"/>
    <mergeCell ref="B12:C12"/>
    <mergeCell ref="B16:B17"/>
    <mergeCell ref="C16:C17"/>
    <mergeCell ref="D16:D17"/>
    <mergeCell ref="B8:C8"/>
    <mergeCell ref="B9:C9"/>
    <mergeCell ref="B10:C10"/>
    <mergeCell ref="B11:C11"/>
    <mergeCell ref="E5:I5"/>
    <mergeCell ref="K5:L5"/>
    <mergeCell ref="B6:C6"/>
    <mergeCell ref="E6:E7"/>
    <mergeCell ref="F6:F7"/>
    <mergeCell ref="G6:G7"/>
    <mergeCell ref="H6:H7"/>
    <mergeCell ref="I6:I7"/>
    <mergeCell ref="K6:K7"/>
    <mergeCell ref="L6:L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13.625" style="7" customWidth="1"/>
    <col min="3" max="4" width="9.125" style="7" customWidth="1"/>
    <col min="5" max="8" width="16.125" style="7" customWidth="1"/>
    <col min="9" max="16384" width="9.00390625" style="7" customWidth="1"/>
  </cols>
  <sheetData>
    <row r="2" ht="14.25">
      <c r="B2" s="8" t="s">
        <v>1</v>
      </c>
    </row>
    <row r="4" ht="12">
      <c r="H4" s="9" t="s">
        <v>4</v>
      </c>
    </row>
    <row r="5" spans="2:8" ht="21" customHeight="1">
      <c r="B5" s="489" t="s">
        <v>5</v>
      </c>
      <c r="C5" s="483" t="s">
        <v>6</v>
      </c>
      <c r="D5" s="485" t="s">
        <v>7</v>
      </c>
      <c r="E5" s="487" t="s">
        <v>8</v>
      </c>
      <c r="F5" s="491"/>
      <c r="G5" s="487" t="s">
        <v>9</v>
      </c>
      <c r="H5" s="488"/>
    </row>
    <row r="6" spans="2:8" ht="21" customHeight="1">
      <c r="B6" s="490"/>
      <c r="C6" s="484"/>
      <c r="D6" s="486"/>
      <c r="E6" s="13" t="s">
        <v>10</v>
      </c>
      <c r="F6" s="13" t="s">
        <v>11</v>
      </c>
      <c r="G6" s="13" t="s">
        <v>10</v>
      </c>
      <c r="H6" s="14" t="s">
        <v>11</v>
      </c>
    </row>
    <row r="7" spans="2:8" ht="27.75" customHeight="1">
      <c r="B7" s="15" t="s">
        <v>12</v>
      </c>
      <c r="C7" s="16" t="s">
        <v>13</v>
      </c>
      <c r="D7" s="16" t="s">
        <v>14</v>
      </c>
      <c r="E7" s="17" t="s">
        <v>15</v>
      </c>
      <c r="F7" s="17" t="s">
        <v>16</v>
      </c>
      <c r="G7" s="18">
        <v>2654727</v>
      </c>
      <c r="H7" s="19">
        <v>188542</v>
      </c>
    </row>
    <row r="8" spans="2:8" ht="27.75" customHeight="1">
      <c r="B8" s="15" t="s">
        <v>17</v>
      </c>
      <c r="C8" s="16" t="s">
        <v>18</v>
      </c>
      <c r="D8" s="16" t="s">
        <v>19</v>
      </c>
      <c r="E8" s="17" t="s">
        <v>20</v>
      </c>
      <c r="F8" s="17" t="s">
        <v>16</v>
      </c>
      <c r="G8" s="18">
        <v>120000</v>
      </c>
      <c r="H8" s="19">
        <v>41610</v>
      </c>
    </row>
    <row r="9" spans="2:8" ht="27.75" customHeight="1">
      <c r="B9" s="20" t="s">
        <v>21</v>
      </c>
      <c r="C9" s="21" t="s">
        <v>22</v>
      </c>
      <c r="D9" s="21" t="s">
        <v>19</v>
      </c>
      <c r="E9" s="22" t="s">
        <v>23</v>
      </c>
      <c r="F9" s="22" t="s">
        <v>16</v>
      </c>
      <c r="G9" s="23">
        <v>33810</v>
      </c>
      <c r="H9" s="24">
        <v>17350</v>
      </c>
    </row>
    <row r="10" ht="12">
      <c r="B10" s="7" t="s">
        <v>24</v>
      </c>
    </row>
  </sheetData>
  <mergeCells count="5">
    <mergeCell ref="G5:H5"/>
    <mergeCell ref="B5:B6"/>
    <mergeCell ref="C5:C6"/>
    <mergeCell ref="D5:D6"/>
    <mergeCell ref="E5:F5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45" customWidth="1"/>
    <col min="2" max="2" width="9.875" style="45" customWidth="1"/>
    <col min="3" max="3" width="9.625" style="45" customWidth="1"/>
    <col min="4" max="4" width="9.50390625" style="45" customWidth="1"/>
    <col min="5" max="5" width="9.625" style="45" customWidth="1"/>
    <col min="6" max="7" width="10.375" style="45" customWidth="1"/>
    <col min="8" max="8" width="10.50390625" style="45" customWidth="1"/>
    <col min="9" max="19" width="8.125" style="45" customWidth="1"/>
    <col min="20" max="20" width="0.875" style="3" customWidth="1"/>
    <col min="21" max="22" width="9.625" style="45" customWidth="1"/>
    <col min="23" max="24" width="9.125" style="45" bestFit="1" customWidth="1"/>
    <col min="25" max="25" width="9.00390625" style="45" customWidth="1"/>
    <col min="26" max="26" width="9.375" style="45" bestFit="1" customWidth="1"/>
    <col min="27" max="27" width="9.125" style="45" bestFit="1" customWidth="1"/>
    <col min="28" max="16384" width="9.00390625" style="45" customWidth="1"/>
  </cols>
  <sheetData>
    <row r="1" ht="14.25">
      <c r="A1" s="46" t="s">
        <v>507</v>
      </c>
    </row>
    <row r="2" spans="1:22" ht="12">
      <c r="A2" s="3" t="s">
        <v>508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70" t="s">
        <v>509</v>
      </c>
      <c r="T2" s="371"/>
      <c r="U2" s="371"/>
      <c r="V2" s="370"/>
    </row>
    <row r="3" spans="1:22" ht="12" customHeight="1">
      <c r="A3" s="539" t="s">
        <v>510</v>
      </c>
      <c r="B3" s="372"/>
      <c r="C3" s="345" t="s">
        <v>511</v>
      </c>
      <c r="D3" s="345"/>
      <c r="E3" s="345"/>
      <c r="F3" s="345"/>
      <c r="G3" s="373"/>
      <c r="H3" s="374" t="s">
        <v>512</v>
      </c>
      <c r="I3" s="345" t="s">
        <v>513</v>
      </c>
      <c r="J3" s="345"/>
      <c r="K3" s="345"/>
      <c r="L3" s="373"/>
      <c r="M3" s="345" t="s">
        <v>514</v>
      </c>
      <c r="N3" s="345"/>
      <c r="O3" s="345"/>
      <c r="P3" s="373"/>
      <c r="Q3" s="345" t="s">
        <v>515</v>
      </c>
      <c r="R3" s="345"/>
      <c r="S3" s="344"/>
      <c r="T3" s="375"/>
      <c r="U3" s="376" t="s">
        <v>516</v>
      </c>
      <c r="V3" s="377" t="s">
        <v>517</v>
      </c>
    </row>
    <row r="4" spans="1:26" ht="12" customHeight="1">
      <c r="A4" s="540"/>
      <c r="B4" s="331" t="s">
        <v>479</v>
      </c>
      <c r="C4" s="525" t="s">
        <v>479</v>
      </c>
      <c r="D4" s="525" t="s">
        <v>518</v>
      </c>
      <c r="E4" s="525" t="s">
        <v>519</v>
      </c>
      <c r="F4" s="525" t="s">
        <v>482</v>
      </c>
      <c r="G4" s="525" t="s">
        <v>483</v>
      </c>
      <c r="H4" s="331" t="s">
        <v>520</v>
      </c>
      <c r="I4" s="525" t="s">
        <v>521</v>
      </c>
      <c r="J4" s="525" t="s">
        <v>480</v>
      </c>
      <c r="K4" s="525" t="s">
        <v>481</v>
      </c>
      <c r="L4" s="525" t="s">
        <v>495</v>
      </c>
      <c r="M4" s="525" t="s">
        <v>521</v>
      </c>
      <c r="N4" s="541" t="s">
        <v>522</v>
      </c>
      <c r="O4" s="331" t="s">
        <v>523</v>
      </c>
      <c r="P4" s="525" t="s">
        <v>495</v>
      </c>
      <c r="Q4" s="525" t="s">
        <v>521</v>
      </c>
      <c r="R4" s="331" t="s">
        <v>524</v>
      </c>
      <c r="S4" s="527" t="s">
        <v>501</v>
      </c>
      <c r="T4" s="378"/>
      <c r="U4" s="379" t="s">
        <v>525</v>
      </c>
      <c r="V4" s="332" t="s">
        <v>526</v>
      </c>
      <c r="X4" s="7"/>
      <c r="Y4" s="7"/>
      <c r="Z4" s="7"/>
    </row>
    <row r="5" spans="1:27" ht="12" customHeight="1">
      <c r="A5" s="500"/>
      <c r="B5" s="67"/>
      <c r="C5" s="504"/>
      <c r="D5" s="504"/>
      <c r="E5" s="504"/>
      <c r="F5" s="504"/>
      <c r="G5" s="504"/>
      <c r="H5" s="333" t="s">
        <v>527</v>
      </c>
      <c r="I5" s="504"/>
      <c r="J5" s="504"/>
      <c r="K5" s="504"/>
      <c r="L5" s="504"/>
      <c r="M5" s="504"/>
      <c r="N5" s="504"/>
      <c r="O5" s="333" t="s">
        <v>528</v>
      </c>
      <c r="P5" s="504"/>
      <c r="Q5" s="504"/>
      <c r="R5" s="333" t="s">
        <v>529</v>
      </c>
      <c r="S5" s="528"/>
      <c r="U5" s="380" t="s">
        <v>530</v>
      </c>
      <c r="V5" s="381" t="s">
        <v>531</v>
      </c>
      <c r="X5" s="7"/>
      <c r="Y5" s="7"/>
      <c r="Z5" s="354" t="s">
        <v>532</v>
      </c>
      <c r="AA5" s="70" t="s">
        <v>533</v>
      </c>
    </row>
    <row r="6" spans="1:27" s="124" customFormat="1" ht="12">
      <c r="A6" s="382" t="s">
        <v>154</v>
      </c>
      <c r="B6" s="383">
        <f>SUM(Q6,M6,I6,H6,C6)</f>
        <v>902259</v>
      </c>
      <c r="C6" s="355">
        <f aca="true" t="shared" si="0" ref="C6:R6">SUM(C16:C61)</f>
        <v>242342</v>
      </c>
      <c r="D6" s="355">
        <f t="shared" si="0"/>
        <v>28259</v>
      </c>
      <c r="E6" s="355">
        <f t="shared" si="0"/>
        <v>63246</v>
      </c>
      <c r="F6" s="355">
        <f t="shared" si="0"/>
        <v>498</v>
      </c>
      <c r="G6" s="355">
        <f t="shared" si="0"/>
        <v>150339</v>
      </c>
      <c r="H6" s="355">
        <f t="shared" si="0"/>
        <v>2888</v>
      </c>
      <c r="I6" s="355">
        <f t="shared" si="0"/>
        <v>609273</v>
      </c>
      <c r="J6" s="355">
        <f t="shared" si="0"/>
        <v>122770</v>
      </c>
      <c r="K6" s="355">
        <f t="shared" si="0"/>
        <v>318881</v>
      </c>
      <c r="L6" s="355">
        <f t="shared" si="0"/>
        <v>167622</v>
      </c>
      <c r="M6" s="355">
        <f t="shared" si="0"/>
        <v>23218</v>
      </c>
      <c r="N6" s="355">
        <f t="shared" si="0"/>
        <v>14899</v>
      </c>
      <c r="O6" s="355">
        <f t="shared" si="0"/>
        <v>6899</v>
      </c>
      <c r="P6" s="355">
        <f t="shared" si="0"/>
        <v>1420</v>
      </c>
      <c r="Q6" s="355">
        <f t="shared" si="0"/>
        <v>24538</v>
      </c>
      <c r="R6" s="355">
        <f t="shared" si="0"/>
        <v>11855</v>
      </c>
      <c r="S6" s="384">
        <f>SUM(S16:S61)</f>
        <v>12683</v>
      </c>
      <c r="T6" s="385"/>
      <c r="U6" s="386">
        <f>W6</f>
        <v>1.3709788431038095</v>
      </c>
      <c r="V6" s="387">
        <f>X6</f>
        <v>2.3562167201581503</v>
      </c>
      <c r="W6" s="388">
        <f>Z6/B6</f>
        <v>1.3709788431038095</v>
      </c>
      <c r="X6" s="389">
        <f>B6/AA6</f>
        <v>2.3562167201581503</v>
      </c>
      <c r="Z6" s="124">
        <f>SUM(Z8:Z9)</f>
        <v>1236978</v>
      </c>
      <c r="AA6" s="124">
        <f>SUM(AA8:AA9)</f>
        <v>382927</v>
      </c>
    </row>
    <row r="7" spans="1:24" s="124" customFormat="1" ht="6" customHeight="1">
      <c r="A7" s="382"/>
      <c r="B7" s="251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1"/>
      <c r="T7" s="385"/>
      <c r="U7" s="386"/>
      <c r="V7" s="387"/>
      <c r="W7" s="388"/>
      <c r="X7" s="389"/>
    </row>
    <row r="8" spans="1:27" s="124" customFormat="1" ht="12">
      <c r="A8" s="382" t="s">
        <v>534</v>
      </c>
      <c r="B8" s="251">
        <f>SUM(Q8,M8,I8,H8,C8)</f>
        <v>649941</v>
      </c>
      <c r="C8" s="390">
        <f aca="true" t="shared" si="1" ref="C8:S8">SUM(C16:C19,C20:C23,C24:C28)</f>
        <v>163569</v>
      </c>
      <c r="D8" s="390">
        <f t="shared" si="1"/>
        <v>21057</v>
      </c>
      <c r="E8" s="390">
        <f t="shared" si="1"/>
        <v>46591</v>
      </c>
      <c r="F8" s="390">
        <f t="shared" si="1"/>
        <v>383</v>
      </c>
      <c r="G8" s="390">
        <f t="shared" si="1"/>
        <v>95538</v>
      </c>
      <c r="H8" s="390">
        <f t="shared" si="1"/>
        <v>2023</v>
      </c>
      <c r="I8" s="390">
        <f t="shared" si="1"/>
        <v>449616</v>
      </c>
      <c r="J8" s="390">
        <f t="shared" si="1"/>
        <v>91300</v>
      </c>
      <c r="K8" s="390">
        <f t="shared" si="1"/>
        <v>237359</v>
      </c>
      <c r="L8" s="390">
        <f t="shared" si="1"/>
        <v>120957</v>
      </c>
      <c r="M8" s="390">
        <f t="shared" si="1"/>
        <v>16900</v>
      </c>
      <c r="N8" s="390">
        <f t="shared" si="1"/>
        <v>11288</v>
      </c>
      <c r="O8" s="390">
        <f t="shared" si="1"/>
        <v>4622</v>
      </c>
      <c r="P8" s="390">
        <f t="shared" si="1"/>
        <v>990</v>
      </c>
      <c r="Q8" s="390">
        <f t="shared" si="1"/>
        <v>17833</v>
      </c>
      <c r="R8" s="390">
        <f t="shared" si="1"/>
        <v>8618</v>
      </c>
      <c r="S8" s="391">
        <f t="shared" si="1"/>
        <v>9215</v>
      </c>
      <c r="T8" s="385"/>
      <c r="U8" s="386">
        <f>W8</f>
        <v>1.374866334021088</v>
      </c>
      <c r="V8" s="387">
        <f>X8</f>
        <v>2.2343034528278536</v>
      </c>
      <c r="W8" s="388">
        <f>Z8/B8</f>
        <v>1.374866334021088</v>
      </c>
      <c r="X8" s="389">
        <f>B8/AA8</f>
        <v>2.2343034528278536</v>
      </c>
      <c r="Y8" s="124" t="s">
        <v>534</v>
      </c>
      <c r="Z8" s="124">
        <f>SUM(Z16:Z19,Z20:Z23,Z24:Z28)</f>
        <v>893582</v>
      </c>
      <c r="AA8" s="124">
        <f>SUM(AA16:AA19,AA20:AA23,AA24:AA28)</f>
        <v>290892</v>
      </c>
    </row>
    <row r="9" spans="1:27" s="124" customFormat="1" ht="12">
      <c r="A9" s="382" t="s">
        <v>535</v>
      </c>
      <c r="B9" s="251">
        <f>SUM(Q9,M9,I9,H9,C9)</f>
        <v>252318</v>
      </c>
      <c r="C9" s="390">
        <f aca="true" t="shared" si="2" ref="C9:S9">SUM(C29:C59,C61)</f>
        <v>78773</v>
      </c>
      <c r="D9" s="390">
        <f t="shared" si="2"/>
        <v>7202</v>
      </c>
      <c r="E9" s="390">
        <f t="shared" si="2"/>
        <v>16655</v>
      </c>
      <c r="F9" s="390">
        <f t="shared" si="2"/>
        <v>115</v>
      </c>
      <c r="G9" s="390">
        <f t="shared" si="2"/>
        <v>54801</v>
      </c>
      <c r="H9" s="390">
        <f t="shared" si="2"/>
        <v>865</v>
      </c>
      <c r="I9" s="390">
        <f t="shared" si="2"/>
        <v>159657</v>
      </c>
      <c r="J9" s="390">
        <f t="shared" si="2"/>
        <v>31470</v>
      </c>
      <c r="K9" s="390">
        <f t="shared" si="2"/>
        <v>81522</v>
      </c>
      <c r="L9" s="390">
        <f t="shared" si="2"/>
        <v>46665</v>
      </c>
      <c r="M9" s="390">
        <f t="shared" si="2"/>
        <v>6318</v>
      </c>
      <c r="N9" s="390">
        <f t="shared" si="2"/>
        <v>3611</v>
      </c>
      <c r="O9" s="390">
        <f t="shared" si="2"/>
        <v>2277</v>
      </c>
      <c r="P9" s="390">
        <f t="shared" si="2"/>
        <v>430</v>
      </c>
      <c r="Q9" s="390">
        <f t="shared" si="2"/>
        <v>6705</v>
      </c>
      <c r="R9" s="390">
        <f t="shared" si="2"/>
        <v>3237</v>
      </c>
      <c r="S9" s="391">
        <f t="shared" si="2"/>
        <v>3468</v>
      </c>
      <c r="T9" s="385"/>
      <c r="U9" s="386">
        <f>W9</f>
        <v>1.3609651313025626</v>
      </c>
      <c r="V9" s="387">
        <f>X9</f>
        <v>2.7415439778345196</v>
      </c>
      <c r="W9" s="388">
        <f>Z9/B9</f>
        <v>1.3609651313025626</v>
      </c>
      <c r="X9" s="389">
        <f>B9/AA9</f>
        <v>2.7415439778345196</v>
      </c>
      <c r="Y9" s="124" t="s">
        <v>536</v>
      </c>
      <c r="Z9" s="124">
        <f>SUM(Z29:Z59)</f>
        <v>343396</v>
      </c>
      <c r="AA9" s="124">
        <f>SUM(AA29:AA59)</f>
        <v>92035</v>
      </c>
    </row>
    <row r="10" spans="1:24" s="124" customFormat="1" ht="6" customHeight="1">
      <c r="A10" s="382"/>
      <c r="B10" s="251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/>
      <c r="T10" s="385"/>
      <c r="U10" s="386"/>
      <c r="V10" s="387"/>
      <c r="W10" s="388"/>
      <c r="X10" s="389"/>
    </row>
    <row r="11" spans="1:27" s="124" customFormat="1" ht="12">
      <c r="A11" s="382" t="s">
        <v>537</v>
      </c>
      <c r="B11" s="251">
        <f>SUM(Q11,M11,I11,H11,C11)</f>
        <v>424424</v>
      </c>
      <c r="C11" s="390">
        <f aca="true" t="shared" si="3" ref="C11:S11">SUM(C16,C22,C25,C26,C27,C23,C29:C35,C21,C62)</f>
        <v>107714</v>
      </c>
      <c r="D11" s="390">
        <f t="shared" si="3"/>
        <v>13020</v>
      </c>
      <c r="E11" s="390">
        <f t="shared" si="3"/>
        <v>31435</v>
      </c>
      <c r="F11" s="390">
        <f t="shared" si="3"/>
        <v>120</v>
      </c>
      <c r="G11" s="390">
        <f t="shared" si="3"/>
        <v>63139</v>
      </c>
      <c r="H11" s="390">
        <f t="shared" si="3"/>
        <v>1241</v>
      </c>
      <c r="I11" s="390">
        <f t="shared" si="3"/>
        <v>294675</v>
      </c>
      <c r="J11" s="390">
        <f t="shared" si="3"/>
        <v>61732</v>
      </c>
      <c r="K11" s="390">
        <f t="shared" si="3"/>
        <v>156829</v>
      </c>
      <c r="L11" s="390">
        <f t="shared" si="3"/>
        <v>76114</v>
      </c>
      <c r="M11" s="390">
        <f t="shared" si="3"/>
        <v>9977</v>
      </c>
      <c r="N11" s="390">
        <f t="shared" si="3"/>
        <v>6812</v>
      </c>
      <c r="O11" s="390">
        <f t="shared" si="3"/>
        <v>2508</v>
      </c>
      <c r="P11" s="390">
        <f t="shared" si="3"/>
        <v>657</v>
      </c>
      <c r="Q11" s="390">
        <f t="shared" si="3"/>
        <v>10817</v>
      </c>
      <c r="R11" s="390">
        <f t="shared" si="3"/>
        <v>5194</v>
      </c>
      <c r="S11" s="391">
        <f t="shared" si="3"/>
        <v>5623</v>
      </c>
      <c r="T11" s="385"/>
      <c r="U11" s="386">
        <f aca="true" t="shared" si="4" ref="U11:V14">W11</f>
        <v>1.3617891542419844</v>
      </c>
      <c r="V11" s="387">
        <f t="shared" si="4"/>
        <v>2.347075446134789</v>
      </c>
      <c r="W11" s="388">
        <f>Z11/B11</f>
        <v>1.3617891542419844</v>
      </c>
      <c r="X11" s="389">
        <f aca="true" t="shared" si="5" ref="X11:X24">B11/AA11</f>
        <v>2.347075446134789</v>
      </c>
      <c r="Y11" s="124" t="s">
        <v>538</v>
      </c>
      <c r="Z11" s="124">
        <f>SUM(Z16,Z22,Z25,Z26,Z27,Z23,Z29:Z35,Z21)</f>
        <v>577976</v>
      </c>
      <c r="AA11" s="124">
        <f>SUM(AA16,AA22,AA25,AA26,AA27,AA23,AA29:AA35,AA21)</f>
        <v>180831</v>
      </c>
    </row>
    <row r="12" spans="1:27" s="124" customFormat="1" ht="12">
      <c r="A12" s="382" t="s">
        <v>539</v>
      </c>
      <c r="B12" s="251">
        <f>SUM(Q12,M12,I12,H12,C12)</f>
        <v>67975</v>
      </c>
      <c r="C12" s="390">
        <f aca="true" t="shared" si="6" ref="C12:S12">SUM(C20,C36:C42,C63)</f>
        <v>21318</v>
      </c>
      <c r="D12" s="390">
        <f t="shared" si="6"/>
        <v>2395</v>
      </c>
      <c r="E12" s="390">
        <f t="shared" si="6"/>
        <v>5047</v>
      </c>
      <c r="F12" s="390">
        <f t="shared" si="6"/>
        <v>38</v>
      </c>
      <c r="G12" s="390">
        <f t="shared" si="6"/>
        <v>13838</v>
      </c>
      <c r="H12" s="390">
        <f t="shared" si="6"/>
        <v>311</v>
      </c>
      <c r="I12" s="390">
        <f t="shared" si="6"/>
        <v>42340</v>
      </c>
      <c r="J12" s="390">
        <f t="shared" si="6"/>
        <v>8766</v>
      </c>
      <c r="K12" s="390">
        <f t="shared" si="6"/>
        <v>22581</v>
      </c>
      <c r="L12" s="390">
        <f t="shared" si="6"/>
        <v>10993</v>
      </c>
      <c r="M12" s="390">
        <f t="shared" si="6"/>
        <v>2208</v>
      </c>
      <c r="N12" s="390">
        <f t="shared" si="6"/>
        <v>1204</v>
      </c>
      <c r="O12" s="390">
        <f t="shared" si="6"/>
        <v>879</v>
      </c>
      <c r="P12" s="390">
        <f t="shared" si="6"/>
        <v>125</v>
      </c>
      <c r="Q12" s="390">
        <f t="shared" si="6"/>
        <v>1798</v>
      </c>
      <c r="R12" s="390">
        <f t="shared" si="6"/>
        <v>918</v>
      </c>
      <c r="S12" s="391">
        <f t="shared" si="6"/>
        <v>880</v>
      </c>
      <c r="T12" s="385"/>
      <c r="U12" s="386">
        <f t="shared" si="4"/>
        <v>1.3988230967267379</v>
      </c>
      <c r="V12" s="387">
        <f t="shared" si="4"/>
        <v>2.5023007546475244</v>
      </c>
      <c r="W12" s="388">
        <f>Z12/B12</f>
        <v>1.3988230967267379</v>
      </c>
      <c r="X12" s="389">
        <f t="shared" si="5"/>
        <v>2.5023007546475244</v>
      </c>
      <c r="Y12" s="124" t="s">
        <v>540</v>
      </c>
      <c r="Z12" s="124">
        <f>SUM(Z20,Z36:Z42)</f>
        <v>95085</v>
      </c>
      <c r="AA12" s="124">
        <f>SUM(AA20,AA36:AA42)</f>
        <v>27165</v>
      </c>
    </row>
    <row r="13" spans="1:27" s="124" customFormat="1" ht="12">
      <c r="A13" s="382" t="s">
        <v>541</v>
      </c>
      <c r="B13" s="251">
        <f>SUM(Q13,M13,I13,H13,C13)</f>
        <v>176861</v>
      </c>
      <c r="C13" s="390">
        <f aca="true" t="shared" si="7" ref="C13:S13">SUM(C17,C28,C24,C43:C47,C64)</f>
        <v>47126</v>
      </c>
      <c r="D13" s="390">
        <f t="shared" si="7"/>
        <v>5421</v>
      </c>
      <c r="E13" s="390">
        <f t="shared" si="7"/>
        <v>10844</v>
      </c>
      <c r="F13" s="390">
        <f t="shared" si="7"/>
        <v>73</v>
      </c>
      <c r="G13" s="390">
        <f t="shared" si="7"/>
        <v>30788</v>
      </c>
      <c r="H13" s="390">
        <f t="shared" si="7"/>
        <v>525</v>
      </c>
      <c r="I13" s="390">
        <f t="shared" si="7"/>
        <v>119253</v>
      </c>
      <c r="J13" s="390">
        <f t="shared" si="7"/>
        <v>24141</v>
      </c>
      <c r="K13" s="390">
        <f t="shared" si="7"/>
        <v>61244</v>
      </c>
      <c r="L13" s="390">
        <f t="shared" si="7"/>
        <v>33868</v>
      </c>
      <c r="M13" s="390">
        <f t="shared" si="7"/>
        <v>4446</v>
      </c>
      <c r="N13" s="390">
        <f t="shared" si="7"/>
        <v>2554</v>
      </c>
      <c r="O13" s="390">
        <f t="shared" si="7"/>
        <v>1683</v>
      </c>
      <c r="P13" s="390">
        <f t="shared" si="7"/>
        <v>209</v>
      </c>
      <c r="Q13" s="390">
        <f t="shared" si="7"/>
        <v>5511</v>
      </c>
      <c r="R13" s="390">
        <f t="shared" si="7"/>
        <v>2642</v>
      </c>
      <c r="S13" s="391">
        <f t="shared" si="7"/>
        <v>2869</v>
      </c>
      <c r="T13" s="385"/>
      <c r="U13" s="386">
        <f t="shared" si="4"/>
        <v>1.3788342257479038</v>
      </c>
      <c r="V13" s="387">
        <f t="shared" si="4"/>
        <v>2.372699221894285</v>
      </c>
      <c r="W13" s="388">
        <f>Z13/B13</f>
        <v>1.3788342257479038</v>
      </c>
      <c r="X13" s="389">
        <f t="shared" si="5"/>
        <v>2.372699221894285</v>
      </c>
      <c r="Y13" s="124" t="s">
        <v>542</v>
      </c>
      <c r="Z13" s="124">
        <f>SUM(Z17,Z28,Z24,Z43:Z47)</f>
        <v>243862</v>
      </c>
      <c r="AA13" s="124">
        <f>SUM(AA17,AA28,AA24,AA43:AA47)</f>
        <v>74540</v>
      </c>
    </row>
    <row r="14" spans="1:27" s="124" customFormat="1" ht="12">
      <c r="A14" s="382" t="s">
        <v>543</v>
      </c>
      <c r="B14" s="251">
        <f>SUM(Q14,M14,I14,H14,C14)</f>
        <v>232999</v>
      </c>
      <c r="C14" s="390">
        <f aca="true" t="shared" si="8" ref="C14:S14">SUM(C18:C19,C48:C59,C65)</f>
        <v>66184</v>
      </c>
      <c r="D14" s="390">
        <f t="shared" si="8"/>
        <v>7423</v>
      </c>
      <c r="E14" s="390">
        <f t="shared" si="8"/>
        <v>15920</v>
      </c>
      <c r="F14" s="390">
        <f t="shared" si="8"/>
        <v>267</v>
      </c>
      <c r="G14" s="390">
        <f t="shared" si="8"/>
        <v>42574</v>
      </c>
      <c r="H14" s="390">
        <f t="shared" si="8"/>
        <v>811</v>
      </c>
      <c r="I14" s="390">
        <f t="shared" si="8"/>
        <v>153005</v>
      </c>
      <c r="J14" s="390">
        <f t="shared" si="8"/>
        <v>28131</v>
      </c>
      <c r="K14" s="390">
        <f t="shared" si="8"/>
        <v>78227</v>
      </c>
      <c r="L14" s="390">
        <f t="shared" si="8"/>
        <v>46647</v>
      </c>
      <c r="M14" s="390">
        <f t="shared" si="8"/>
        <v>6587</v>
      </c>
      <c r="N14" s="390">
        <f t="shared" si="8"/>
        <v>4329</v>
      </c>
      <c r="O14" s="390">
        <f t="shared" si="8"/>
        <v>1829</v>
      </c>
      <c r="P14" s="390">
        <f t="shared" si="8"/>
        <v>429</v>
      </c>
      <c r="Q14" s="390">
        <f t="shared" si="8"/>
        <v>6412</v>
      </c>
      <c r="R14" s="390">
        <f t="shared" si="8"/>
        <v>3101</v>
      </c>
      <c r="S14" s="391">
        <f t="shared" si="8"/>
        <v>3311</v>
      </c>
      <c r="T14" s="385"/>
      <c r="U14" s="386">
        <f t="shared" si="4"/>
        <v>1.3736325048605358</v>
      </c>
      <c r="V14" s="387">
        <f t="shared" si="4"/>
        <v>2.3209152214839976</v>
      </c>
      <c r="W14" s="388">
        <f>Z14/B14</f>
        <v>1.3736325048605358</v>
      </c>
      <c r="X14" s="389">
        <f t="shared" si="5"/>
        <v>2.3209152214839976</v>
      </c>
      <c r="Y14" s="124" t="s">
        <v>544</v>
      </c>
      <c r="Z14" s="124">
        <f>SUM(Z18:Z19,Z48:Z59)</f>
        <v>320055</v>
      </c>
      <c r="AA14" s="124">
        <f>SUM(AA18:AA19,AA48:AA59)</f>
        <v>100391</v>
      </c>
    </row>
    <row r="15" spans="1:22" ht="6" customHeight="1">
      <c r="A15" s="356"/>
      <c r="B15" s="211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92"/>
      <c r="T15" s="5"/>
      <c r="U15" s="347"/>
      <c r="V15" s="55"/>
    </row>
    <row r="16" spans="1:27" ht="12.75" customHeight="1">
      <c r="A16" s="356" t="s">
        <v>545</v>
      </c>
      <c r="B16" s="211">
        <f aca="true" t="shared" si="9" ref="B16:B42">SUM(C16,H16,I16,M16,Q16)</f>
        <v>181065</v>
      </c>
      <c r="C16" s="357">
        <f aca="true" t="shared" si="10" ref="C16:C42">SUM(D16:G16)</f>
        <v>39373</v>
      </c>
      <c r="D16" s="348">
        <v>5943</v>
      </c>
      <c r="E16" s="348">
        <v>14470</v>
      </c>
      <c r="F16" s="348">
        <v>70</v>
      </c>
      <c r="G16" s="348">
        <v>18890</v>
      </c>
      <c r="H16" s="348">
        <v>546</v>
      </c>
      <c r="I16" s="357">
        <f aca="true" t="shared" si="11" ref="I16:I42">SUM(J16:L16)</f>
        <v>132132</v>
      </c>
      <c r="J16" s="348">
        <v>28320</v>
      </c>
      <c r="K16" s="348">
        <v>73433</v>
      </c>
      <c r="L16" s="348">
        <v>30379</v>
      </c>
      <c r="M16" s="357">
        <f aca="true" t="shared" si="12" ref="M16:M42">SUM(N16:P16)</f>
        <v>4028</v>
      </c>
      <c r="N16" s="348">
        <v>3111</v>
      </c>
      <c r="O16" s="348">
        <v>668</v>
      </c>
      <c r="P16" s="348">
        <v>249</v>
      </c>
      <c r="Q16" s="357">
        <f aca="true" t="shared" si="13" ref="Q16:Q42">SUM(R16:S16)</f>
        <v>4986</v>
      </c>
      <c r="R16" s="348">
        <v>2360</v>
      </c>
      <c r="S16" s="334">
        <v>2626</v>
      </c>
      <c r="T16" s="5"/>
      <c r="U16" s="358">
        <f aca="true" t="shared" si="14" ref="U16:V59">W16</f>
        <v>1.3824648606853893</v>
      </c>
      <c r="V16" s="359">
        <f t="shared" si="14"/>
        <v>2.0598976109215017</v>
      </c>
      <c r="W16" s="360">
        <f aca="true" t="shared" si="15" ref="W16:W42">Z16/B16</f>
        <v>1.3824648606853893</v>
      </c>
      <c r="X16" s="360">
        <f t="shared" si="5"/>
        <v>2.0598976109215017</v>
      </c>
      <c r="Y16" s="45" t="s">
        <v>546</v>
      </c>
      <c r="Z16" s="45">
        <v>250316</v>
      </c>
      <c r="AA16" s="45">
        <v>87900</v>
      </c>
    </row>
    <row r="17" spans="1:27" ht="12.75" customHeight="1">
      <c r="A17" s="356" t="s">
        <v>547</v>
      </c>
      <c r="B17" s="211">
        <f t="shared" si="9"/>
        <v>64402</v>
      </c>
      <c r="C17" s="357">
        <f t="shared" si="10"/>
        <v>14570</v>
      </c>
      <c r="D17" s="348">
        <v>1937</v>
      </c>
      <c r="E17" s="348">
        <v>3661</v>
      </c>
      <c r="F17" s="348">
        <v>12</v>
      </c>
      <c r="G17" s="348">
        <v>8960</v>
      </c>
      <c r="H17" s="348">
        <v>229</v>
      </c>
      <c r="I17" s="357">
        <f t="shared" si="11"/>
        <v>45804</v>
      </c>
      <c r="J17" s="348">
        <v>9107</v>
      </c>
      <c r="K17" s="348">
        <v>23476</v>
      </c>
      <c r="L17" s="348">
        <v>13221</v>
      </c>
      <c r="M17" s="357">
        <f t="shared" si="12"/>
        <v>1620</v>
      </c>
      <c r="N17" s="348">
        <v>971</v>
      </c>
      <c r="O17" s="348">
        <v>594</v>
      </c>
      <c r="P17" s="348">
        <v>55</v>
      </c>
      <c r="Q17" s="357">
        <f t="shared" si="13"/>
        <v>2179</v>
      </c>
      <c r="R17" s="348">
        <v>999</v>
      </c>
      <c r="S17" s="334">
        <v>1180</v>
      </c>
      <c r="T17" s="5"/>
      <c r="U17" s="358">
        <f t="shared" si="14"/>
        <v>1.4336511288469302</v>
      </c>
      <c r="V17" s="359">
        <f t="shared" si="14"/>
        <v>2.064629884910076</v>
      </c>
      <c r="W17" s="360">
        <f t="shared" si="15"/>
        <v>1.4336511288469302</v>
      </c>
      <c r="X17" s="360">
        <f t="shared" si="5"/>
        <v>2.064629884910076</v>
      </c>
      <c r="Y17" s="45" t="s">
        <v>548</v>
      </c>
      <c r="Z17" s="45">
        <v>92330</v>
      </c>
      <c r="AA17" s="45">
        <v>31193</v>
      </c>
    </row>
    <row r="18" spans="1:27" ht="12.75" customHeight="1">
      <c r="A18" s="356" t="s">
        <v>22</v>
      </c>
      <c r="B18" s="211">
        <f t="shared" si="9"/>
        <v>68400</v>
      </c>
      <c r="C18" s="357">
        <f t="shared" si="10"/>
        <v>17152</v>
      </c>
      <c r="D18" s="348">
        <v>1850</v>
      </c>
      <c r="E18" s="348">
        <v>4499</v>
      </c>
      <c r="F18" s="348">
        <v>25</v>
      </c>
      <c r="G18" s="348">
        <v>10778</v>
      </c>
      <c r="H18" s="348">
        <v>275</v>
      </c>
      <c r="I18" s="357">
        <f t="shared" si="11"/>
        <v>47567</v>
      </c>
      <c r="J18" s="348">
        <v>8340</v>
      </c>
      <c r="K18" s="348">
        <v>24569</v>
      </c>
      <c r="L18" s="348">
        <v>14658</v>
      </c>
      <c r="M18" s="357">
        <f t="shared" si="12"/>
        <v>1554</v>
      </c>
      <c r="N18" s="348">
        <v>1045</v>
      </c>
      <c r="O18" s="348">
        <v>372</v>
      </c>
      <c r="P18" s="348">
        <v>137</v>
      </c>
      <c r="Q18" s="357">
        <f t="shared" si="13"/>
        <v>1852</v>
      </c>
      <c r="R18" s="348">
        <v>929</v>
      </c>
      <c r="S18" s="334">
        <v>923</v>
      </c>
      <c r="T18" s="5"/>
      <c r="U18" s="358">
        <f t="shared" si="14"/>
        <v>1.4619883040935673</v>
      </c>
      <c r="V18" s="359">
        <f t="shared" si="14"/>
        <v>2.0216350416740556</v>
      </c>
      <c r="W18" s="360">
        <f t="shared" si="15"/>
        <v>1.4619883040935673</v>
      </c>
      <c r="X18" s="360">
        <f t="shared" si="5"/>
        <v>2.0216350416740556</v>
      </c>
      <c r="Y18" s="45" t="s">
        <v>549</v>
      </c>
      <c r="Z18" s="45">
        <v>100000</v>
      </c>
      <c r="AA18" s="45">
        <v>33834</v>
      </c>
    </row>
    <row r="19" spans="1:27" ht="12.75" customHeight="1">
      <c r="A19" s="356" t="s">
        <v>13</v>
      </c>
      <c r="B19" s="211">
        <f t="shared" si="9"/>
        <v>74936</v>
      </c>
      <c r="C19" s="357">
        <f t="shared" si="10"/>
        <v>19863</v>
      </c>
      <c r="D19" s="348">
        <v>2847</v>
      </c>
      <c r="E19" s="348">
        <v>5499</v>
      </c>
      <c r="F19" s="348">
        <v>172</v>
      </c>
      <c r="G19" s="348">
        <v>11345</v>
      </c>
      <c r="H19" s="348">
        <v>181</v>
      </c>
      <c r="I19" s="357">
        <f t="shared" si="11"/>
        <v>50129</v>
      </c>
      <c r="J19" s="348">
        <v>9612</v>
      </c>
      <c r="K19" s="348">
        <v>25985</v>
      </c>
      <c r="L19" s="348">
        <v>14532</v>
      </c>
      <c r="M19" s="357">
        <f t="shared" si="12"/>
        <v>2669</v>
      </c>
      <c r="N19" s="348">
        <v>1901</v>
      </c>
      <c r="O19" s="348">
        <v>645</v>
      </c>
      <c r="P19" s="348">
        <v>123</v>
      </c>
      <c r="Q19" s="357">
        <f t="shared" si="13"/>
        <v>2094</v>
      </c>
      <c r="R19" s="348">
        <v>971</v>
      </c>
      <c r="S19" s="334">
        <v>1123</v>
      </c>
      <c r="T19" s="5"/>
      <c r="U19" s="358">
        <f t="shared" si="14"/>
        <v>1.341598163766414</v>
      </c>
      <c r="V19" s="359">
        <f t="shared" si="14"/>
        <v>2.1413956678287707</v>
      </c>
      <c r="W19" s="360">
        <f t="shared" si="15"/>
        <v>1.341598163766414</v>
      </c>
      <c r="X19" s="360">
        <f t="shared" si="5"/>
        <v>2.1413956678287707</v>
      </c>
      <c r="Y19" s="45" t="s">
        <v>550</v>
      </c>
      <c r="Z19" s="45">
        <v>100534</v>
      </c>
      <c r="AA19" s="45">
        <v>34994</v>
      </c>
    </row>
    <row r="20" spans="1:27" ht="12.75" customHeight="1">
      <c r="A20" s="356" t="s">
        <v>551</v>
      </c>
      <c r="B20" s="211">
        <f t="shared" si="9"/>
        <v>29742</v>
      </c>
      <c r="C20" s="357">
        <f t="shared" si="10"/>
        <v>8207</v>
      </c>
      <c r="D20" s="348">
        <v>1145</v>
      </c>
      <c r="E20" s="348">
        <v>2146</v>
      </c>
      <c r="F20" s="348">
        <v>29</v>
      </c>
      <c r="G20" s="348">
        <v>4887</v>
      </c>
      <c r="H20" s="348">
        <v>125</v>
      </c>
      <c r="I20" s="357">
        <f t="shared" si="11"/>
        <v>19426</v>
      </c>
      <c r="J20" s="348">
        <v>3795</v>
      </c>
      <c r="K20" s="348">
        <v>10452</v>
      </c>
      <c r="L20" s="348">
        <v>5179</v>
      </c>
      <c r="M20" s="357">
        <f t="shared" si="12"/>
        <v>1111</v>
      </c>
      <c r="N20" s="348">
        <v>634</v>
      </c>
      <c r="O20" s="348">
        <v>440</v>
      </c>
      <c r="P20" s="348">
        <v>37</v>
      </c>
      <c r="Q20" s="357">
        <f t="shared" si="13"/>
        <v>873</v>
      </c>
      <c r="R20" s="348">
        <v>463</v>
      </c>
      <c r="S20" s="334">
        <v>410</v>
      </c>
      <c r="T20" s="5"/>
      <c r="U20" s="358">
        <f t="shared" si="14"/>
        <v>1.4002757043910967</v>
      </c>
      <c r="V20" s="359">
        <f t="shared" si="14"/>
        <v>2.25557409373578</v>
      </c>
      <c r="W20" s="360">
        <f t="shared" si="15"/>
        <v>1.4002757043910967</v>
      </c>
      <c r="X20" s="360">
        <f t="shared" si="5"/>
        <v>2.25557409373578</v>
      </c>
      <c r="Y20" s="45" t="s">
        <v>552</v>
      </c>
      <c r="Z20" s="45">
        <v>41647</v>
      </c>
      <c r="AA20" s="45">
        <v>13186</v>
      </c>
    </row>
    <row r="21" spans="1:27" ht="12.75" customHeight="1">
      <c r="A21" s="356" t="s">
        <v>553</v>
      </c>
      <c r="B21" s="211">
        <f t="shared" si="9"/>
        <v>33461</v>
      </c>
      <c r="C21" s="357">
        <f t="shared" si="10"/>
        <v>9362</v>
      </c>
      <c r="D21" s="348">
        <v>991</v>
      </c>
      <c r="E21" s="348">
        <v>2056</v>
      </c>
      <c r="F21" s="348">
        <v>11</v>
      </c>
      <c r="G21" s="348">
        <v>6304</v>
      </c>
      <c r="H21" s="348">
        <v>126</v>
      </c>
      <c r="I21" s="357">
        <f t="shared" si="11"/>
        <v>22195</v>
      </c>
      <c r="J21" s="348">
        <v>4472</v>
      </c>
      <c r="K21" s="348">
        <v>11225</v>
      </c>
      <c r="L21" s="348">
        <v>6498</v>
      </c>
      <c r="M21" s="357">
        <f t="shared" si="12"/>
        <v>1015</v>
      </c>
      <c r="N21" s="348">
        <v>580</v>
      </c>
      <c r="O21" s="348">
        <v>337</v>
      </c>
      <c r="P21" s="348">
        <v>98</v>
      </c>
      <c r="Q21" s="357">
        <f t="shared" si="13"/>
        <v>763</v>
      </c>
      <c r="R21" s="348">
        <v>373</v>
      </c>
      <c r="S21" s="334">
        <v>390</v>
      </c>
      <c r="T21" s="5"/>
      <c r="U21" s="358">
        <f t="shared" si="14"/>
        <v>1.3094348644690834</v>
      </c>
      <c r="V21" s="359">
        <f t="shared" si="14"/>
        <v>2.7851673048110537</v>
      </c>
      <c r="W21" s="360">
        <f t="shared" si="15"/>
        <v>1.3094348644690834</v>
      </c>
      <c r="X21" s="360">
        <f t="shared" si="5"/>
        <v>2.7851673048110537</v>
      </c>
      <c r="Y21" s="45" t="s">
        <v>553</v>
      </c>
      <c r="Z21" s="45">
        <v>43815</v>
      </c>
      <c r="AA21" s="45">
        <v>12014</v>
      </c>
    </row>
    <row r="22" spans="1:27" ht="12.75" customHeight="1">
      <c r="A22" s="356" t="s">
        <v>554</v>
      </c>
      <c r="B22" s="211">
        <f t="shared" si="9"/>
        <v>25346</v>
      </c>
      <c r="C22" s="357">
        <f t="shared" si="10"/>
        <v>6239</v>
      </c>
      <c r="D22" s="348">
        <v>676</v>
      </c>
      <c r="E22" s="348">
        <v>1443</v>
      </c>
      <c r="F22" s="348">
        <v>2</v>
      </c>
      <c r="G22" s="348">
        <v>4118</v>
      </c>
      <c r="H22" s="348">
        <v>98</v>
      </c>
      <c r="I22" s="357">
        <f t="shared" si="11"/>
        <v>17791</v>
      </c>
      <c r="J22" s="348">
        <v>3630</v>
      </c>
      <c r="K22" s="348">
        <v>9247</v>
      </c>
      <c r="L22" s="348">
        <v>4914</v>
      </c>
      <c r="M22" s="357">
        <f t="shared" si="12"/>
        <v>545</v>
      </c>
      <c r="N22" s="348">
        <v>365</v>
      </c>
      <c r="O22" s="348">
        <v>136</v>
      </c>
      <c r="P22" s="348">
        <v>44</v>
      </c>
      <c r="Q22" s="357">
        <f t="shared" si="13"/>
        <v>673</v>
      </c>
      <c r="R22" s="348">
        <v>279</v>
      </c>
      <c r="S22" s="334">
        <v>394</v>
      </c>
      <c r="T22" s="5"/>
      <c r="U22" s="358">
        <f t="shared" si="14"/>
        <v>1.455535390199637</v>
      </c>
      <c r="V22" s="359">
        <f t="shared" si="14"/>
        <v>2.248780055008429</v>
      </c>
      <c r="W22" s="360">
        <f t="shared" si="15"/>
        <v>1.455535390199637</v>
      </c>
      <c r="X22" s="360">
        <f t="shared" si="5"/>
        <v>2.248780055008429</v>
      </c>
      <c r="Y22" s="45" t="s">
        <v>555</v>
      </c>
      <c r="Z22" s="45">
        <v>36892</v>
      </c>
      <c r="AA22" s="45">
        <v>11271</v>
      </c>
    </row>
    <row r="23" spans="1:27" ht="12.75" customHeight="1">
      <c r="A23" s="356" t="s">
        <v>556</v>
      </c>
      <c r="B23" s="211">
        <f t="shared" si="9"/>
        <v>22534</v>
      </c>
      <c r="C23" s="357">
        <f t="shared" si="10"/>
        <v>7257</v>
      </c>
      <c r="D23" s="348">
        <v>575</v>
      </c>
      <c r="E23" s="348">
        <v>1930</v>
      </c>
      <c r="F23" s="348">
        <v>4</v>
      </c>
      <c r="G23" s="348">
        <v>4748</v>
      </c>
      <c r="H23" s="348">
        <v>72</v>
      </c>
      <c r="I23" s="357">
        <f t="shared" si="11"/>
        <v>14209</v>
      </c>
      <c r="J23" s="348">
        <v>2863</v>
      </c>
      <c r="K23" s="348">
        <v>7414</v>
      </c>
      <c r="L23" s="348">
        <v>3932</v>
      </c>
      <c r="M23" s="357">
        <f t="shared" si="12"/>
        <v>490</v>
      </c>
      <c r="N23" s="348">
        <v>264</v>
      </c>
      <c r="O23" s="348">
        <v>185</v>
      </c>
      <c r="P23" s="348">
        <v>41</v>
      </c>
      <c r="Q23" s="357">
        <f t="shared" si="13"/>
        <v>506</v>
      </c>
      <c r="R23" s="348">
        <v>244</v>
      </c>
      <c r="S23" s="334">
        <v>262</v>
      </c>
      <c r="T23" s="5"/>
      <c r="U23" s="358">
        <f t="shared" si="14"/>
        <v>1.313038075796574</v>
      </c>
      <c r="V23" s="359">
        <f t="shared" si="14"/>
        <v>2.8516831181979247</v>
      </c>
      <c r="W23" s="360">
        <f t="shared" si="15"/>
        <v>1.313038075796574</v>
      </c>
      <c r="X23" s="360">
        <f t="shared" si="5"/>
        <v>2.8516831181979247</v>
      </c>
      <c r="Y23" s="45" t="s">
        <v>557</v>
      </c>
      <c r="Z23" s="45">
        <v>29588</v>
      </c>
      <c r="AA23" s="45">
        <v>7902</v>
      </c>
    </row>
    <row r="24" spans="1:27" ht="12.75" customHeight="1">
      <c r="A24" s="356" t="s">
        <v>558</v>
      </c>
      <c r="B24" s="211">
        <f t="shared" si="9"/>
        <v>24220</v>
      </c>
      <c r="C24" s="357">
        <f t="shared" si="10"/>
        <v>6597</v>
      </c>
      <c r="D24" s="348">
        <v>877</v>
      </c>
      <c r="E24" s="348">
        <v>1774</v>
      </c>
      <c r="F24" s="348">
        <v>13</v>
      </c>
      <c r="G24" s="348">
        <v>3933</v>
      </c>
      <c r="H24" s="348">
        <v>70</v>
      </c>
      <c r="I24" s="357">
        <f t="shared" si="11"/>
        <v>16182</v>
      </c>
      <c r="J24" s="348">
        <v>3568</v>
      </c>
      <c r="K24" s="348">
        <v>8348</v>
      </c>
      <c r="L24" s="348">
        <v>4266</v>
      </c>
      <c r="M24" s="357">
        <f t="shared" si="12"/>
        <v>679</v>
      </c>
      <c r="N24" s="348">
        <v>382</v>
      </c>
      <c r="O24" s="348">
        <v>248</v>
      </c>
      <c r="P24" s="348">
        <v>49</v>
      </c>
      <c r="Q24" s="357">
        <f t="shared" si="13"/>
        <v>692</v>
      </c>
      <c r="R24" s="348">
        <v>349</v>
      </c>
      <c r="S24" s="334">
        <v>343</v>
      </c>
      <c r="T24" s="5"/>
      <c r="U24" s="358">
        <f t="shared" si="14"/>
        <v>1.3129644921552437</v>
      </c>
      <c r="V24" s="359">
        <f t="shared" si="14"/>
        <v>2.5229166666666667</v>
      </c>
      <c r="W24" s="360">
        <f t="shared" si="15"/>
        <v>1.3129644921552437</v>
      </c>
      <c r="X24" s="360">
        <f t="shared" si="5"/>
        <v>2.5229166666666667</v>
      </c>
      <c r="Y24" s="45" t="s">
        <v>559</v>
      </c>
      <c r="Z24" s="45">
        <v>31800</v>
      </c>
      <c r="AA24" s="45">
        <v>9600</v>
      </c>
    </row>
    <row r="25" spans="1:27" ht="12.75" customHeight="1">
      <c r="A25" s="356" t="s">
        <v>560</v>
      </c>
      <c r="B25" s="211">
        <f t="shared" si="9"/>
        <v>48774</v>
      </c>
      <c r="C25" s="357">
        <f t="shared" si="10"/>
        <v>12579</v>
      </c>
      <c r="D25" s="348">
        <v>1879</v>
      </c>
      <c r="E25" s="348">
        <v>3135</v>
      </c>
      <c r="F25" s="348">
        <v>16</v>
      </c>
      <c r="G25" s="348">
        <v>7549</v>
      </c>
      <c r="H25" s="348">
        <v>89</v>
      </c>
      <c r="I25" s="357">
        <f t="shared" si="11"/>
        <v>33687</v>
      </c>
      <c r="J25" s="348">
        <v>7192</v>
      </c>
      <c r="K25" s="348">
        <v>17163</v>
      </c>
      <c r="L25" s="348">
        <v>9332</v>
      </c>
      <c r="M25" s="357">
        <f t="shared" si="12"/>
        <v>1247</v>
      </c>
      <c r="N25" s="348">
        <v>887</v>
      </c>
      <c r="O25" s="348">
        <v>293</v>
      </c>
      <c r="P25" s="348">
        <v>67</v>
      </c>
      <c r="Q25" s="357">
        <f t="shared" si="13"/>
        <v>1172</v>
      </c>
      <c r="R25" s="348">
        <v>605</v>
      </c>
      <c r="S25" s="334">
        <v>567</v>
      </c>
      <c r="T25" s="5"/>
      <c r="U25" s="358">
        <f t="shared" si="14"/>
        <v>1.2923278796079878</v>
      </c>
      <c r="V25" s="359">
        <f t="shared" si="14"/>
        <v>2.6026680896478123</v>
      </c>
      <c r="W25" s="360">
        <f t="shared" si="15"/>
        <v>1.2923278796079878</v>
      </c>
      <c r="X25" s="360">
        <f>B25/AA25</f>
        <v>2.6026680896478123</v>
      </c>
      <c r="Y25" s="45" t="s">
        <v>561</v>
      </c>
      <c r="Z25" s="45">
        <v>63032</v>
      </c>
      <c r="AA25" s="45">
        <v>18740</v>
      </c>
    </row>
    <row r="26" spans="1:27" ht="12.75" customHeight="1">
      <c r="A26" s="356" t="s">
        <v>562</v>
      </c>
      <c r="B26" s="211">
        <f t="shared" si="9"/>
        <v>34326</v>
      </c>
      <c r="C26" s="357">
        <f t="shared" si="10"/>
        <v>9345</v>
      </c>
      <c r="D26" s="348">
        <v>999</v>
      </c>
      <c r="E26" s="348">
        <v>2254</v>
      </c>
      <c r="F26" s="348">
        <v>4</v>
      </c>
      <c r="G26" s="348">
        <v>6088</v>
      </c>
      <c r="H26" s="348">
        <v>97</v>
      </c>
      <c r="I26" s="357">
        <f t="shared" si="11"/>
        <v>23220</v>
      </c>
      <c r="J26" s="348">
        <v>4931</v>
      </c>
      <c r="K26" s="348">
        <v>11747</v>
      </c>
      <c r="L26" s="348">
        <v>6542</v>
      </c>
      <c r="M26" s="357">
        <f t="shared" si="12"/>
        <v>802</v>
      </c>
      <c r="N26" s="348">
        <v>495</v>
      </c>
      <c r="O26" s="348">
        <v>257</v>
      </c>
      <c r="P26" s="348">
        <v>50</v>
      </c>
      <c r="Q26" s="357">
        <f t="shared" si="13"/>
        <v>862</v>
      </c>
      <c r="R26" s="348">
        <v>440</v>
      </c>
      <c r="S26" s="334">
        <v>422</v>
      </c>
      <c r="T26" s="5"/>
      <c r="U26" s="358">
        <f t="shared" si="14"/>
        <v>1.3258754297034319</v>
      </c>
      <c r="V26" s="359">
        <f t="shared" si="14"/>
        <v>2.4913630425315723</v>
      </c>
      <c r="W26" s="360">
        <f t="shared" si="15"/>
        <v>1.3258754297034319</v>
      </c>
      <c r="X26" s="360">
        <f>B26/AA26</f>
        <v>2.4913630425315723</v>
      </c>
      <c r="Y26" s="45" t="s">
        <v>563</v>
      </c>
      <c r="Z26" s="45">
        <v>45512</v>
      </c>
      <c r="AA26" s="45">
        <v>13778</v>
      </c>
    </row>
    <row r="27" spans="1:27" ht="12.75" customHeight="1">
      <c r="A27" s="356" t="s">
        <v>564</v>
      </c>
      <c r="B27" s="211">
        <f t="shared" si="9"/>
        <v>16920</v>
      </c>
      <c r="C27" s="357">
        <f t="shared" si="10"/>
        <v>5978</v>
      </c>
      <c r="D27" s="348">
        <v>540</v>
      </c>
      <c r="E27" s="348">
        <v>2081</v>
      </c>
      <c r="F27" s="348">
        <v>9</v>
      </c>
      <c r="G27" s="348">
        <v>3348</v>
      </c>
      <c r="H27" s="348">
        <v>40</v>
      </c>
      <c r="I27" s="357">
        <f t="shared" si="11"/>
        <v>10011</v>
      </c>
      <c r="J27" s="348">
        <v>2092</v>
      </c>
      <c r="K27" s="348">
        <v>5169</v>
      </c>
      <c r="L27" s="348">
        <v>2750</v>
      </c>
      <c r="M27" s="357">
        <f t="shared" si="12"/>
        <v>472</v>
      </c>
      <c r="N27" s="348">
        <v>255</v>
      </c>
      <c r="O27" s="348">
        <v>200</v>
      </c>
      <c r="P27" s="348">
        <v>17</v>
      </c>
      <c r="Q27" s="357">
        <f t="shared" si="13"/>
        <v>419</v>
      </c>
      <c r="R27" s="348">
        <v>200</v>
      </c>
      <c r="S27" s="334">
        <v>219</v>
      </c>
      <c r="T27" s="5"/>
      <c r="U27" s="358">
        <f t="shared" si="14"/>
        <v>1.3013002364066193</v>
      </c>
      <c r="V27" s="359">
        <f t="shared" si="14"/>
        <v>2.8908252178370066</v>
      </c>
      <c r="W27" s="360">
        <f t="shared" si="15"/>
        <v>1.3013002364066193</v>
      </c>
      <c r="X27" s="360">
        <f>B27/AA27</f>
        <v>2.8908252178370066</v>
      </c>
      <c r="Y27" s="45" t="s">
        <v>564</v>
      </c>
      <c r="Z27" s="45">
        <v>22018</v>
      </c>
      <c r="AA27" s="45">
        <v>5853</v>
      </c>
    </row>
    <row r="28" spans="1:27" ht="12.75" customHeight="1">
      <c r="A28" s="356" t="s">
        <v>565</v>
      </c>
      <c r="B28" s="211">
        <f t="shared" si="9"/>
        <v>25815</v>
      </c>
      <c r="C28" s="357">
        <f t="shared" si="10"/>
        <v>7047</v>
      </c>
      <c r="D28" s="348">
        <v>798</v>
      </c>
      <c r="E28" s="348">
        <v>1643</v>
      </c>
      <c r="F28" s="348">
        <v>16</v>
      </c>
      <c r="G28" s="348">
        <v>4590</v>
      </c>
      <c r="H28" s="348">
        <v>75</v>
      </c>
      <c r="I28" s="357">
        <f t="shared" si="11"/>
        <v>17263</v>
      </c>
      <c r="J28" s="348">
        <v>3378</v>
      </c>
      <c r="K28" s="348">
        <v>9131</v>
      </c>
      <c r="L28" s="348">
        <v>4754</v>
      </c>
      <c r="M28" s="357">
        <f t="shared" si="12"/>
        <v>668</v>
      </c>
      <c r="N28" s="348">
        <v>398</v>
      </c>
      <c r="O28" s="348">
        <v>247</v>
      </c>
      <c r="P28" s="348">
        <v>23</v>
      </c>
      <c r="Q28" s="357">
        <f t="shared" si="13"/>
        <v>762</v>
      </c>
      <c r="R28" s="348">
        <v>406</v>
      </c>
      <c r="S28" s="334">
        <v>356</v>
      </c>
      <c r="T28" s="5"/>
      <c r="U28" s="358">
        <f t="shared" si="14"/>
        <v>1.3983343017625411</v>
      </c>
      <c r="V28" s="359">
        <f t="shared" si="14"/>
        <v>2.42918979956714</v>
      </c>
      <c r="W28" s="360">
        <f t="shared" si="15"/>
        <v>1.3983343017625411</v>
      </c>
      <c r="X28" s="360">
        <f>B28/AA28</f>
        <v>2.42918979956714</v>
      </c>
      <c r="Y28" s="45" t="s">
        <v>566</v>
      </c>
      <c r="Z28" s="45">
        <v>36098</v>
      </c>
      <c r="AA28" s="45">
        <v>10627</v>
      </c>
    </row>
    <row r="29" spans="1:27" ht="12.75" customHeight="1">
      <c r="A29" s="356" t="s">
        <v>567</v>
      </c>
      <c r="B29" s="211">
        <f t="shared" si="9"/>
        <v>10392</v>
      </c>
      <c r="C29" s="357">
        <f t="shared" si="10"/>
        <v>2398</v>
      </c>
      <c r="D29" s="348">
        <v>156</v>
      </c>
      <c r="E29" s="348">
        <v>517</v>
      </c>
      <c r="F29" s="348">
        <v>0</v>
      </c>
      <c r="G29" s="348">
        <v>1725</v>
      </c>
      <c r="H29" s="348">
        <v>11</v>
      </c>
      <c r="I29" s="357">
        <f t="shared" si="11"/>
        <v>7580</v>
      </c>
      <c r="J29" s="348">
        <v>1427</v>
      </c>
      <c r="K29" s="348">
        <v>3975</v>
      </c>
      <c r="L29" s="348">
        <v>2178</v>
      </c>
      <c r="M29" s="357">
        <f t="shared" si="12"/>
        <v>149</v>
      </c>
      <c r="N29" s="348">
        <v>117</v>
      </c>
      <c r="O29" s="348">
        <v>21</v>
      </c>
      <c r="P29" s="348">
        <v>11</v>
      </c>
      <c r="Q29" s="357">
        <f t="shared" si="13"/>
        <v>254</v>
      </c>
      <c r="R29" s="348">
        <v>118</v>
      </c>
      <c r="S29" s="334">
        <v>136</v>
      </c>
      <c r="T29" s="5"/>
      <c r="U29" s="358">
        <f t="shared" si="14"/>
        <v>1.4962471131639723</v>
      </c>
      <c r="V29" s="359">
        <f t="shared" si="14"/>
        <v>2.4263366798972683</v>
      </c>
      <c r="W29" s="360">
        <f t="shared" si="15"/>
        <v>1.4962471131639723</v>
      </c>
      <c r="X29" s="360">
        <f aca="true" t="shared" si="16" ref="X29:X42">B29/AA29</f>
        <v>2.4263366798972683</v>
      </c>
      <c r="Y29" s="45" t="s">
        <v>568</v>
      </c>
      <c r="Z29" s="45">
        <v>15549</v>
      </c>
      <c r="AA29" s="45">
        <v>4283</v>
      </c>
    </row>
    <row r="30" spans="1:27" ht="12">
      <c r="A30" s="356" t="s">
        <v>569</v>
      </c>
      <c r="B30" s="211">
        <f t="shared" si="9"/>
        <v>9258</v>
      </c>
      <c r="C30" s="357">
        <f t="shared" si="10"/>
        <v>2400</v>
      </c>
      <c r="D30" s="348">
        <v>220</v>
      </c>
      <c r="E30" s="348">
        <v>440</v>
      </c>
      <c r="F30" s="348">
        <v>0</v>
      </c>
      <c r="G30" s="348">
        <v>1740</v>
      </c>
      <c r="H30" s="348">
        <v>11</v>
      </c>
      <c r="I30" s="357">
        <f t="shared" si="11"/>
        <v>6471</v>
      </c>
      <c r="J30" s="348">
        <v>1231</v>
      </c>
      <c r="K30" s="348">
        <v>3272</v>
      </c>
      <c r="L30" s="348">
        <v>1968</v>
      </c>
      <c r="M30" s="357">
        <f t="shared" si="12"/>
        <v>157</v>
      </c>
      <c r="N30" s="348">
        <v>99</v>
      </c>
      <c r="O30" s="348">
        <v>48</v>
      </c>
      <c r="P30" s="348">
        <v>10</v>
      </c>
      <c r="Q30" s="357">
        <f t="shared" si="13"/>
        <v>219</v>
      </c>
      <c r="R30" s="348">
        <v>86</v>
      </c>
      <c r="S30" s="334">
        <v>133</v>
      </c>
      <c r="T30" s="5"/>
      <c r="U30" s="358">
        <f t="shared" si="14"/>
        <v>1.395441780082091</v>
      </c>
      <c r="V30" s="359">
        <f t="shared" si="14"/>
        <v>2.716549295774648</v>
      </c>
      <c r="W30" s="360">
        <f t="shared" si="15"/>
        <v>1.395441780082091</v>
      </c>
      <c r="X30" s="360">
        <f t="shared" si="16"/>
        <v>2.716549295774648</v>
      </c>
      <c r="Y30" s="45" t="s">
        <v>570</v>
      </c>
      <c r="Z30" s="45">
        <v>12919</v>
      </c>
      <c r="AA30" s="45">
        <v>3408</v>
      </c>
    </row>
    <row r="31" spans="1:27" ht="12">
      <c r="A31" s="356" t="s">
        <v>571</v>
      </c>
      <c r="B31" s="211">
        <f t="shared" si="9"/>
        <v>15890</v>
      </c>
      <c r="C31" s="357">
        <f t="shared" si="10"/>
        <v>4614</v>
      </c>
      <c r="D31" s="348">
        <v>430</v>
      </c>
      <c r="E31" s="348">
        <v>1087</v>
      </c>
      <c r="F31" s="348">
        <v>4</v>
      </c>
      <c r="G31" s="348">
        <v>3093</v>
      </c>
      <c r="H31" s="348">
        <v>41</v>
      </c>
      <c r="I31" s="357">
        <f t="shared" si="11"/>
        <v>10493</v>
      </c>
      <c r="J31" s="348">
        <v>2152</v>
      </c>
      <c r="K31" s="348">
        <v>5350</v>
      </c>
      <c r="L31" s="348">
        <v>2991</v>
      </c>
      <c r="M31" s="357">
        <f t="shared" si="12"/>
        <v>380</v>
      </c>
      <c r="N31" s="348">
        <v>238</v>
      </c>
      <c r="O31" s="348">
        <v>108</v>
      </c>
      <c r="P31" s="348">
        <v>34</v>
      </c>
      <c r="Q31" s="357">
        <f t="shared" si="13"/>
        <v>362</v>
      </c>
      <c r="R31" s="348">
        <v>194</v>
      </c>
      <c r="S31" s="334">
        <v>168</v>
      </c>
      <c r="T31" s="5"/>
      <c r="U31" s="358">
        <f t="shared" si="14"/>
        <v>1.3665198237885463</v>
      </c>
      <c r="V31" s="359">
        <f t="shared" si="14"/>
        <v>2.783812193412754</v>
      </c>
      <c r="W31" s="360">
        <f t="shared" si="15"/>
        <v>1.3665198237885463</v>
      </c>
      <c r="X31" s="360">
        <f t="shared" si="16"/>
        <v>2.783812193412754</v>
      </c>
      <c r="Y31" s="45" t="s">
        <v>572</v>
      </c>
      <c r="Z31" s="45">
        <v>21714</v>
      </c>
      <c r="AA31" s="45">
        <v>5708</v>
      </c>
    </row>
    <row r="32" spans="1:27" ht="12">
      <c r="A32" s="356" t="s">
        <v>573</v>
      </c>
      <c r="B32" s="211">
        <f t="shared" si="9"/>
        <v>5553</v>
      </c>
      <c r="C32" s="357">
        <f t="shared" si="10"/>
        <v>1549</v>
      </c>
      <c r="D32" s="348">
        <v>128</v>
      </c>
      <c r="E32" s="348">
        <v>355</v>
      </c>
      <c r="F32" s="348">
        <v>0</v>
      </c>
      <c r="G32" s="348">
        <v>1066</v>
      </c>
      <c r="H32" s="348">
        <v>41</v>
      </c>
      <c r="I32" s="357">
        <f t="shared" si="11"/>
        <v>3689</v>
      </c>
      <c r="J32" s="348">
        <v>779</v>
      </c>
      <c r="K32" s="348">
        <v>2023</v>
      </c>
      <c r="L32" s="348">
        <v>887</v>
      </c>
      <c r="M32" s="357">
        <f t="shared" si="12"/>
        <v>164</v>
      </c>
      <c r="N32" s="348">
        <v>91</v>
      </c>
      <c r="O32" s="348">
        <v>64</v>
      </c>
      <c r="P32" s="348">
        <v>9</v>
      </c>
      <c r="Q32" s="357">
        <f t="shared" si="13"/>
        <v>110</v>
      </c>
      <c r="R32" s="348">
        <v>46</v>
      </c>
      <c r="S32" s="334">
        <v>64</v>
      </c>
      <c r="T32" s="5"/>
      <c r="U32" s="358">
        <f t="shared" si="14"/>
        <v>1.3459391320007204</v>
      </c>
      <c r="V32" s="359">
        <f t="shared" si="14"/>
        <v>2.7381656804733727</v>
      </c>
      <c r="W32" s="360">
        <f t="shared" si="15"/>
        <v>1.3459391320007204</v>
      </c>
      <c r="X32" s="360">
        <f t="shared" si="16"/>
        <v>2.7381656804733727</v>
      </c>
      <c r="Y32" s="45" t="s">
        <v>574</v>
      </c>
      <c r="Z32" s="45">
        <v>7474</v>
      </c>
      <c r="AA32" s="45">
        <v>2028</v>
      </c>
    </row>
    <row r="33" spans="1:27" ht="12">
      <c r="A33" s="356" t="s">
        <v>575</v>
      </c>
      <c r="B33" s="211">
        <f t="shared" si="9"/>
        <v>6700</v>
      </c>
      <c r="C33" s="357">
        <f t="shared" si="10"/>
        <v>2285</v>
      </c>
      <c r="D33" s="348">
        <v>122</v>
      </c>
      <c r="E33" s="348">
        <v>447</v>
      </c>
      <c r="F33" s="348">
        <v>0</v>
      </c>
      <c r="G33" s="348">
        <v>1716</v>
      </c>
      <c r="H33" s="348">
        <v>19</v>
      </c>
      <c r="I33" s="357">
        <f t="shared" si="11"/>
        <v>4071</v>
      </c>
      <c r="J33" s="348">
        <v>799</v>
      </c>
      <c r="K33" s="348">
        <v>2100</v>
      </c>
      <c r="L33" s="348">
        <v>1172</v>
      </c>
      <c r="M33" s="357">
        <f t="shared" si="12"/>
        <v>153</v>
      </c>
      <c r="N33" s="348">
        <v>89</v>
      </c>
      <c r="O33" s="348">
        <v>53</v>
      </c>
      <c r="P33" s="348">
        <v>11</v>
      </c>
      <c r="Q33" s="357">
        <f t="shared" si="13"/>
        <v>172</v>
      </c>
      <c r="R33" s="348">
        <v>84</v>
      </c>
      <c r="S33" s="334">
        <v>88</v>
      </c>
      <c r="T33" s="5"/>
      <c r="U33" s="358">
        <f t="shared" si="14"/>
        <v>1.387910447761194</v>
      </c>
      <c r="V33" s="359">
        <f t="shared" si="14"/>
        <v>2.594887683965918</v>
      </c>
      <c r="W33" s="360">
        <f t="shared" si="15"/>
        <v>1.387910447761194</v>
      </c>
      <c r="X33" s="360">
        <f t="shared" si="16"/>
        <v>2.594887683965918</v>
      </c>
      <c r="Y33" s="45" t="s">
        <v>576</v>
      </c>
      <c r="Z33" s="45">
        <v>9299</v>
      </c>
      <c r="AA33" s="45">
        <v>2582</v>
      </c>
    </row>
    <row r="34" spans="1:27" ht="12">
      <c r="A34" s="356" t="s">
        <v>577</v>
      </c>
      <c r="B34" s="211">
        <f t="shared" si="9"/>
        <v>7201</v>
      </c>
      <c r="C34" s="357">
        <f t="shared" si="10"/>
        <v>2007</v>
      </c>
      <c r="D34" s="348">
        <v>142</v>
      </c>
      <c r="E34" s="348">
        <v>384</v>
      </c>
      <c r="F34" s="348">
        <v>0</v>
      </c>
      <c r="G34" s="348">
        <v>1481</v>
      </c>
      <c r="H34" s="348">
        <v>18</v>
      </c>
      <c r="I34" s="357">
        <f t="shared" si="11"/>
        <v>4832</v>
      </c>
      <c r="J34" s="348">
        <v>932</v>
      </c>
      <c r="K34" s="348">
        <v>2480</v>
      </c>
      <c r="L34" s="348">
        <v>1420</v>
      </c>
      <c r="M34" s="357">
        <f t="shared" si="12"/>
        <v>177</v>
      </c>
      <c r="N34" s="348">
        <v>105</v>
      </c>
      <c r="O34" s="348">
        <v>63</v>
      </c>
      <c r="P34" s="348">
        <v>9</v>
      </c>
      <c r="Q34" s="357">
        <f t="shared" si="13"/>
        <v>167</v>
      </c>
      <c r="R34" s="348">
        <v>86</v>
      </c>
      <c r="S34" s="334">
        <v>81</v>
      </c>
      <c r="T34" s="5"/>
      <c r="U34" s="358">
        <f t="shared" si="14"/>
        <v>1.4377169837522565</v>
      </c>
      <c r="V34" s="359">
        <f t="shared" si="14"/>
        <v>2.4891116488074663</v>
      </c>
      <c r="W34" s="360">
        <f t="shared" si="15"/>
        <v>1.4377169837522565</v>
      </c>
      <c r="X34" s="360">
        <f t="shared" si="16"/>
        <v>2.4891116488074663</v>
      </c>
      <c r="Y34" s="45" t="s">
        <v>578</v>
      </c>
      <c r="Z34" s="45">
        <v>10353</v>
      </c>
      <c r="AA34" s="45">
        <v>2893</v>
      </c>
    </row>
    <row r="35" spans="1:27" ht="12">
      <c r="A35" s="356" t="s">
        <v>579</v>
      </c>
      <c r="B35" s="211">
        <f t="shared" si="9"/>
        <v>6963</v>
      </c>
      <c r="C35" s="357">
        <f t="shared" si="10"/>
        <v>2322</v>
      </c>
      <c r="D35" s="348">
        <v>219</v>
      </c>
      <c r="E35" s="348">
        <v>830</v>
      </c>
      <c r="F35" s="348">
        <v>0</v>
      </c>
      <c r="G35" s="348">
        <v>1273</v>
      </c>
      <c r="H35" s="348">
        <v>30</v>
      </c>
      <c r="I35" s="357">
        <f t="shared" si="11"/>
        <v>4275</v>
      </c>
      <c r="J35" s="348">
        <v>907</v>
      </c>
      <c r="K35" s="348">
        <v>2217</v>
      </c>
      <c r="L35" s="348">
        <v>1151</v>
      </c>
      <c r="M35" s="357">
        <f t="shared" si="12"/>
        <v>185</v>
      </c>
      <c r="N35" s="348">
        <v>112</v>
      </c>
      <c r="O35" s="348">
        <v>66</v>
      </c>
      <c r="P35" s="348">
        <v>7</v>
      </c>
      <c r="Q35" s="357">
        <f>SUM(R35:S35)</f>
        <v>151</v>
      </c>
      <c r="R35" s="348">
        <v>78</v>
      </c>
      <c r="S35" s="334">
        <v>73</v>
      </c>
      <c r="T35" s="5"/>
      <c r="U35" s="358">
        <f t="shared" si="14"/>
        <v>1.3636363636363635</v>
      </c>
      <c r="V35" s="359">
        <f t="shared" si="14"/>
        <v>2.8178874949413193</v>
      </c>
      <c r="W35" s="360">
        <f t="shared" si="15"/>
        <v>1.3636363636363635</v>
      </c>
      <c r="X35" s="360">
        <f t="shared" si="16"/>
        <v>2.8178874949413193</v>
      </c>
      <c r="Y35" s="45" t="s">
        <v>579</v>
      </c>
      <c r="Z35" s="45">
        <v>9495</v>
      </c>
      <c r="AA35" s="45">
        <v>2471</v>
      </c>
    </row>
    <row r="36" spans="1:27" ht="12.75" customHeight="1">
      <c r="A36" s="356" t="s">
        <v>580</v>
      </c>
      <c r="B36" s="211">
        <f t="shared" si="9"/>
        <v>5150</v>
      </c>
      <c r="C36" s="357">
        <f t="shared" si="10"/>
        <v>1800</v>
      </c>
      <c r="D36" s="348">
        <v>190</v>
      </c>
      <c r="E36" s="348">
        <v>327</v>
      </c>
      <c r="F36" s="348">
        <v>2</v>
      </c>
      <c r="G36" s="348">
        <v>1281</v>
      </c>
      <c r="H36" s="348">
        <v>12</v>
      </c>
      <c r="I36" s="357">
        <f t="shared" si="11"/>
        <v>3056</v>
      </c>
      <c r="J36" s="348">
        <v>683</v>
      </c>
      <c r="K36" s="348">
        <v>1486</v>
      </c>
      <c r="L36" s="348">
        <v>887</v>
      </c>
      <c r="M36" s="357">
        <f t="shared" si="12"/>
        <v>136</v>
      </c>
      <c r="N36" s="348">
        <v>69</v>
      </c>
      <c r="O36" s="348">
        <v>54</v>
      </c>
      <c r="P36" s="348">
        <v>13</v>
      </c>
      <c r="Q36" s="357">
        <f t="shared" si="13"/>
        <v>146</v>
      </c>
      <c r="R36" s="348">
        <v>75</v>
      </c>
      <c r="S36" s="334">
        <v>71</v>
      </c>
      <c r="T36" s="5"/>
      <c r="U36" s="358">
        <f t="shared" si="14"/>
        <v>1.4316504854368932</v>
      </c>
      <c r="V36" s="359">
        <f t="shared" si="14"/>
        <v>2.814207650273224</v>
      </c>
      <c r="W36" s="360">
        <f t="shared" si="15"/>
        <v>1.4316504854368932</v>
      </c>
      <c r="X36" s="360">
        <f t="shared" si="16"/>
        <v>2.814207650273224</v>
      </c>
      <c r="Y36" s="45" t="s">
        <v>581</v>
      </c>
      <c r="Z36" s="45">
        <v>7373</v>
      </c>
      <c r="AA36" s="45">
        <v>1830</v>
      </c>
    </row>
    <row r="37" spans="1:27" ht="12.75" customHeight="1">
      <c r="A37" s="356" t="s">
        <v>582</v>
      </c>
      <c r="B37" s="211">
        <f t="shared" si="9"/>
        <v>8238</v>
      </c>
      <c r="C37" s="357">
        <f t="shared" si="10"/>
        <v>2883</v>
      </c>
      <c r="D37" s="348">
        <v>314</v>
      </c>
      <c r="E37" s="348">
        <v>699</v>
      </c>
      <c r="F37" s="348">
        <v>2</v>
      </c>
      <c r="G37" s="348">
        <v>1868</v>
      </c>
      <c r="H37" s="348">
        <v>51</v>
      </c>
      <c r="I37" s="357">
        <f t="shared" si="11"/>
        <v>4863</v>
      </c>
      <c r="J37" s="348">
        <v>1170</v>
      </c>
      <c r="K37" s="348">
        <v>2504</v>
      </c>
      <c r="L37" s="348">
        <v>1189</v>
      </c>
      <c r="M37" s="357">
        <f t="shared" si="12"/>
        <v>216</v>
      </c>
      <c r="N37" s="348">
        <v>122</v>
      </c>
      <c r="O37" s="348">
        <v>83</v>
      </c>
      <c r="P37" s="348">
        <v>11</v>
      </c>
      <c r="Q37" s="357">
        <f t="shared" si="13"/>
        <v>225</v>
      </c>
      <c r="R37" s="348">
        <v>116</v>
      </c>
      <c r="S37" s="334">
        <v>109</v>
      </c>
      <c r="T37" s="5"/>
      <c r="U37" s="358">
        <f t="shared" si="14"/>
        <v>1.4022821073075988</v>
      </c>
      <c r="V37" s="359">
        <f t="shared" si="14"/>
        <v>2.699213630406291</v>
      </c>
      <c r="W37" s="360">
        <f t="shared" si="15"/>
        <v>1.4022821073075988</v>
      </c>
      <c r="X37" s="360">
        <f t="shared" si="16"/>
        <v>2.699213630406291</v>
      </c>
      <c r="Y37" s="45" t="s">
        <v>583</v>
      </c>
      <c r="Z37" s="45">
        <v>11552</v>
      </c>
      <c r="AA37" s="45">
        <v>3052</v>
      </c>
    </row>
    <row r="38" spans="1:27" ht="12.75" customHeight="1">
      <c r="A38" s="356" t="s">
        <v>584</v>
      </c>
      <c r="B38" s="211">
        <f t="shared" si="9"/>
        <v>4883</v>
      </c>
      <c r="C38" s="357">
        <f t="shared" si="10"/>
        <v>1604</v>
      </c>
      <c r="D38" s="348">
        <v>138</v>
      </c>
      <c r="E38" s="348">
        <v>350</v>
      </c>
      <c r="F38" s="348">
        <v>0</v>
      </c>
      <c r="G38" s="348">
        <v>1116</v>
      </c>
      <c r="H38" s="348">
        <v>21</v>
      </c>
      <c r="I38" s="357">
        <f t="shared" si="11"/>
        <v>3004</v>
      </c>
      <c r="J38" s="348">
        <v>627</v>
      </c>
      <c r="K38" s="348">
        <v>1666</v>
      </c>
      <c r="L38" s="348">
        <v>711</v>
      </c>
      <c r="M38" s="357">
        <f t="shared" si="12"/>
        <v>123</v>
      </c>
      <c r="N38" s="348">
        <v>68</v>
      </c>
      <c r="O38" s="348">
        <v>45</v>
      </c>
      <c r="P38" s="348">
        <v>10</v>
      </c>
      <c r="Q38" s="357">
        <f t="shared" si="13"/>
        <v>131</v>
      </c>
      <c r="R38" s="348">
        <v>62</v>
      </c>
      <c r="S38" s="334">
        <v>69</v>
      </c>
      <c r="T38" s="5"/>
      <c r="U38" s="358">
        <f t="shared" si="14"/>
        <v>1.4290395248822445</v>
      </c>
      <c r="V38" s="359">
        <f t="shared" si="14"/>
        <v>2.5932023366967605</v>
      </c>
      <c r="W38" s="360">
        <f t="shared" si="15"/>
        <v>1.4290395248822445</v>
      </c>
      <c r="X38" s="360">
        <f t="shared" si="16"/>
        <v>2.5932023366967605</v>
      </c>
      <c r="Y38" s="45" t="s">
        <v>585</v>
      </c>
      <c r="Z38" s="45">
        <v>6978</v>
      </c>
      <c r="AA38" s="45">
        <v>1883</v>
      </c>
    </row>
    <row r="39" spans="1:27" ht="12.75" customHeight="1">
      <c r="A39" s="356" t="s">
        <v>586</v>
      </c>
      <c r="B39" s="211">
        <f t="shared" si="9"/>
        <v>7451</v>
      </c>
      <c r="C39" s="357">
        <f t="shared" si="10"/>
        <v>2430</v>
      </c>
      <c r="D39" s="348">
        <v>226</v>
      </c>
      <c r="E39" s="348">
        <v>575</v>
      </c>
      <c r="F39" s="348">
        <v>3</v>
      </c>
      <c r="G39" s="348">
        <v>1626</v>
      </c>
      <c r="H39" s="348">
        <v>17</v>
      </c>
      <c r="I39" s="357">
        <f t="shared" si="11"/>
        <v>4639</v>
      </c>
      <c r="J39" s="348">
        <v>942</v>
      </c>
      <c r="K39" s="348">
        <v>2560</v>
      </c>
      <c r="L39" s="348">
        <v>1137</v>
      </c>
      <c r="M39" s="357">
        <f t="shared" si="12"/>
        <v>210</v>
      </c>
      <c r="N39" s="348">
        <v>120</v>
      </c>
      <c r="O39" s="348">
        <v>74</v>
      </c>
      <c r="P39" s="348">
        <v>16</v>
      </c>
      <c r="Q39" s="357">
        <f t="shared" si="13"/>
        <v>155</v>
      </c>
      <c r="R39" s="348">
        <v>75</v>
      </c>
      <c r="S39" s="334">
        <v>80</v>
      </c>
      <c r="T39" s="5"/>
      <c r="U39" s="358">
        <f t="shared" si="14"/>
        <v>1.4261172996913165</v>
      </c>
      <c r="V39" s="359">
        <f t="shared" si="14"/>
        <v>2.505379959650303</v>
      </c>
      <c r="W39" s="360">
        <f t="shared" si="15"/>
        <v>1.4261172996913165</v>
      </c>
      <c r="X39" s="360">
        <f t="shared" si="16"/>
        <v>2.505379959650303</v>
      </c>
      <c r="Y39" s="45" t="s">
        <v>586</v>
      </c>
      <c r="Z39" s="45">
        <v>10626</v>
      </c>
      <c r="AA39" s="45">
        <v>2974</v>
      </c>
    </row>
    <row r="40" spans="1:27" ht="12.75" customHeight="1">
      <c r="A40" s="356" t="s">
        <v>587</v>
      </c>
      <c r="B40" s="211">
        <f t="shared" si="9"/>
        <v>3553</v>
      </c>
      <c r="C40" s="357">
        <f t="shared" si="10"/>
        <v>1308</v>
      </c>
      <c r="D40" s="348">
        <v>124</v>
      </c>
      <c r="E40" s="348">
        <v>309</v>
      </c>
      <c r="F40" s="348">
        <v>2</v>
      </c>
      <c r="G40" s="348">
        <v>873</v>
      </c>
      <c r="H40" s="348">
        <v>39</v>
      </c>
      <c r="I40" s="357">
        <f t="shared" si="11"/>
        <v>1977</v>
      </c>
      <c r="J40" s="348">
        <v>445</v>
      </c>
      <c r="K40" s="348">
        <v>1035</v>
      </c>
      <c r="L40" s="348">
        <v>497</v>
      </c>
      <c r="M40" s="357">
        <f t="shared" si="12"/>
        <v>134</v>
      </c>
      <c r="N40" s="348">
        <v>57</v>
      </c>
      <c r="O40" s="348">
        <v>54</v>
      </c>
      <c r="P40" s="348">
        <v>23</v>
      </c>
      <c r="Q40" s="357">
        <f t="shared" si="13"/>
        <v>95</v>
      </c>
      <c r="R40" s="348">
        <v>52</v>
      </c>
      <c r="S40" s="334">
        <v>43</v>
      </c>
      <c r="T40" s="5"/>
      <c r="U40" s="358">
        <f t="shared" si="14"/>
        <v>1.2752603433717984</v>
      </c>
      <c r="V40" s="359">
        <f t="shared" si="14"/>
        <v>3.0868809730668985</v>
      </c>
      <c r="W40" s="360">
        <f t="shared" si="15"/>
        <v>1.2752603433717984</v>
      </c>
      <c r="X40" s="360">
        <f t="shared" si="16"/>
        <v>3.0868809730668985</v>
      </c>
      <c r="Y40" s="45" t="s">
        <v>588</v>
      </c>
      <c r="Z40" s="45">
        <v>4531</v>
      </c>
      <c r="AA40" s="45">
        <v>1151</v>
      </c>
    </row>
    <row r="41" spans="1:27" ht="12.75" customHeight="1">
      <c r="A41" s="356" t="s">
        <v>589</v>
      </c>
      <c r="B41" s="211">
        <f t="shared" si="9"/>
        <v>4460</v>
      </c>
      <c r="C41" s="357">
        <f t="shared" si="10"/>
        <v>1612</v>
      </c>
      <c r="D41" s="348">
        <v>131</v>
      </c>
      <c r="E41" s="348">
        <v>338</v>
      </c>
      <c r="F41" s="348">
        <v>0</v>
      </c>
      <c r="G41" s="348">
        <v>1143</v>
      </c>
      <c r="H41" s="348">
        <v>22</v>
      </c>
      <c r="I41" s="357">
        <f t="shared" si="11"/>
        <v>2586</v>
      </c>
      <c r="J41" s="348">
        <v>571</v>
      </c>
      <c r="K41" s="348">
        <v>1359</v>
      </c>
      <c r="L41" s="348">
        <v>656</v>
      </c>
      <c r="M41" s="357">
        <f t="shared" si="12"/>
        <v>141</v>
      </c>
      <c r="N41" s="348">
        <v>71</v>
      </c>
      <c r="O41" s="348">
        <v>63</v>
      </c>
      <c r="P41" s="348">
        <v>7</v>
      </c>
      <c r="Q41" s="357">
        <f t="shared" si="13"/>
        <v>99</v>
      </c>
      <c r="R41" s="348">
        <v>43</v>
      </c>
      <c r="S41" s="334">
        <v>56</v>
      </c>
      <c r="T41" s="5"/>
      <c r="U41" s="358">
        <f t="shared" si="14"/>
        <v>1.3246636771300448</v>
      </c>
      <c r="V41" s="359">
        <f t="shared" si="14"/>
        <v>3.1653655074520937</v>
      </c>
      <c r="W41" s="360">
        <f t="shared" si="15"/>
        <v>1.3246636771300448</v>
      </c>
      <c r="X41" s="360">
        <f t="shared" si="16"/>
        <v>3.1653655074520937</v>
      </c>
      <c r="Y41" s="45" t="s">
        <v>590</v>
      </c>
      <c r="Z41" s="45">
        <v>5908</v>
      </c>
      <c r="AA41" s="45">
        <v>1409</v>
      </c>
    </row>
    <row r="42" spans="1:27" ht="12.75" customHeight="1">
      <c r="A42" s="356" t="s">
        <v>591</v>
      </c>
      <c r="B42" s="211">
        <f t="shared" si="9"/>
        <v>4490</v>
      </c>
      <c r="C42" s="357">
        <f t="shared" si="10"/>
        <v>1474</v>
      </c>
      <c r="D42" s="348">
        <v>127</v>
      </c>
      <c r="E42" s="348">
        <v>303</v>
      </c>
      <c r="F42" s="348">
        <v>0</v>
      </c>
      <c r="G42" s="348">
        <v>1044</v>
      </c>
      <c r="H42" s="348">
        <v>24</v>
      </c>
      <c r="I42" s="357">
        <f t="shared" si="11"/>
        <v>2789</v>
      </c>
      <c r="J42" s="348">
        <v>533</v>
      </c>
      <c r="K42" s="348">
        <v>1519</v>
      </c>
      <c r="L42" s="348">
        <v>737</v>
      </c>
      <c r="M42" s="357">
        <f t="shared" si="12"/>
        <v>129</v>
      </c>
      <c r="N42" s="348">
        <v>63</v>
      </c>
      <c r="O42" s="348">
        <v>58</v>
      </c>
      <c r="P42" s="348">
        <v>8</v>
      </c>
      <c r="Q42" s="357">
        <f t="shared" si="13"/>
        <v>74</v>
      </c>
      <c r="R42" s="348">
        <v>32</v>
      </c>
      <c r="S42" s="334">
        <v>42</v>
      </c>
      <c r="T42" s="5"/>
      <c r="U42" s="358">
        <f t="shared" si="14"/>
        <v>1.44097995545657</v>
      </c>
      <c r="V42" s="359">
        <f t="shared" si="14"/>
        <v>2.6726190476190474</v>
      </c>
      <c r="W42" s="360">
        <f t="shared" si="15"/>
        <v>1.44097995545657</v>
      </c>
      <c r="X42" s="360">
        <f t="shared" si="16"/>
        <v>2.6726190476190474</v>
      </c>
      <c r="Y42" s="45" t="s">
        <v>592</v>
      </c>
      <c r="Z42" s="45">
        <v>6470</v>
      </c>
      <c r="AA42" s="45">
        <v>1680</v>
      </c>
    </row>
    <row r="43" spans="1:27" ht="12.75" customHeight="1">
      <c r="A43" s="356" t="s">
        <v>593</v>
      </c>
      <c r="B43" s="211">
        <f>SUM(C43,H43,I43,M43,Q43)</f>
        <v>20577</v>
      </c>
      <c r="C43" s="357">
        <f>SUM(D43:G43)</f>
        <v>6125</v>
      </c>
      <c r="D43" s="348">
        <v>702</v>
      </c>
      <c r="E43" s="348">
        <v>1275</v>
      </c>
      <c r="F43" s="348">
        <v>9</v>
      </c>
      <c r="G43" s="348">
        <v>4139</v>
      </c>
      <c r="H43" s="348">
        <v>37</v>
      </c>
      <c r="I43" s="357">
        <f>SUM(J43:L43)</f>
        <v>13372</v>
      </c>
      <c r="J43" s="348">
        <v>2735</v>
      </c>
      <c r="K43" s="348">
        <v>6661</v>
      </c>
      <c r="L43" s="348">
        <v>3976</v>
      </c>
      <c r="M43" s="357">
        <f>SUM(N43:P43)</f>
        <v>427</v>
      </c>
      <c r="N43" s="348">
        <v>239</v>
      </c>
      <c r="O43" s="348">
        <v>170</v>
      </c>
      <c r="P43" s="348">
        <v>18</v>
      </c>
      <c r="Q43" s="357">
        <f>SUM(R43:S43)</f>
        <v>616</v>
      </c>
      <c r="R43" s="348">
        <v>288</v>
      </c>
      <c r="S43" s="334">
        <v>328</v>
      </c>
      <c r="T43" s="5"/>
      <c r="U43" s="358">
        <f t="shared" si="14"/>
        <v>1.311026874665889</v>
      </c>
      <c r="V43" s="359">
        <f t="shared" si="14"/>
        <v>2.844091223220456</v>
      </c>
      <c r="W43" s="360">
        <f>Z43/B43</f>
        <v>1.311026874665889</v>
      </c>
      <c r="X43" s="360">
        <f>B43/AA43</f>
        <v>2.844091223220456</v>
      </c>
      <c r="Y43" s="45" t="s">
        <v>594</v>
      </c>
      <c r="Z43" s="45">
        <v>26977</v>
      </c>
      <c r="AA43" s="45">
        <v>7235</v>
      </c>
    </row>
    <row r="44" spans="1:27" ht="12.75" customHeight="1">
      <c r="A44" s="356" t="s">
        <v>595</v>
      </c>
      <c r="B44" s="211">
        <f>SUM(C44,H44,I44,M44,Q44)</f>
        <v>14798</v>
      </c>
      <c r="C44" s="357">
        <f>SUM(D44:G44)</f>
        <v>4643</v>
      </c>
      <c r="D44" s="348">
        <v>287</v>
      </c>
      <c r="E44" s="348">
        <v>819</v>
      </c>
      <c r="F44" s="348">
        <v>0</v>
      </c>
      <c r="G44" s="348">
        <v>3537</v>
      </c>
      <c r="H44" s="348">
        <v>32</v>
      </c>
      <c r="I44" s="357">
        <f>SUM(J44:L44)</f>
        <v>9403</v>
      </c>
      <c r="J44" s="348">
        <v>1804</v>
      </c>
      <c r="K44" s="348">
        <v>4717</v>
      </c>
      <c r="L44" s="348">
        <v>2882</v>
      </c>
      <c r="M44" s="357">
        <f>SUM(N44:P44)</f>
        <v>289</v>
      </c>
      <c r="N44" s="348">
        <v>141</v>
      </c>
      <c r="O44" s="348">
        <v>132</v>
      </c>
      <c r="P44" s="348">
        <v>16</v>
      </c>
      <c r="Q44" s="357">
        <f>SUM(R44:S44)</f>
        <v>431</v>
      </c>
      <c r="R44" s="348">
        <v>224</v>
      </c>
      <c r="S44" s="334">
        <v>207</v>
      </c>
      <c r="T44" s="5"/>
      <c r="U44" s="358">
        <f t="shared" si="14"/>
        <v>1.3335585889985133</v>
      </c>
      <c r="V44" s="359">
        <f t="shared" si="14"/>
        <v>2.723224144276776</v>
      </c>
      <c r="W44" s="360">
        <f>Z44/B44</f>
        <v>1.3335585889985133</v>
      </c>
      <c r="X44" s="360">
        <f>B44/AA44</f>
        <v>2.723224144276776</v>
      </c>
      <c r="Y44" s="45" t="s">
        <v>596</v>
      </c>
      <c r="Z44" s="45">
        <v>19734</v>
      </c>
      <c r="AA44" s="45">
        <v>5434</v>
      </c>
    </row>
    <row r="45" spans="1:27" ht="12.75" customHeight="1">
      <c r="A45" s="356" t="s">
        <v>597</v>
      </c>
      <c r="B45" s="211">
        <f>SUM(C45,H45,I45,M45,Q45)</f>
        <v>6991</v>
      </c>
      <c r="C45" s="357">
        <f>SUM(D45:G45)</f>
        <v>1845</v>
      </c>
      <c r="D45" s="348">
        <v>195</v>
      </c>
      <c r="E45" s="348">
        <v>428</v>
      </c>
      <c r="F45" s="348">
        <v>1</v>
      </c>
      <c r="G45" s="348">
        <v>1221</v>
      </c>
      <c r="H45" s="348">
        <v>22</v>
      </c>
      <c r="I45" s="357">
        <f>SUM(J45:L45)</f>
        <v>4596</v>
      </c>
      <c r="J45" s="348">
        <v>1062</v>
      </c>
      <c r="K45" s="348">
        <v>2441</v>
      </c>
      <c r="L45" s="348">
        <v>1093</v>
      </c>
      <c r="M45" s="357">
        <f>SUM(N45:P45)</f>
        <v>266</v>
      </c>
      <c r="N45" s="348">
        <v>153</v>
      </c>
      <c r="O45" s="348">
        <v>101</v>
      </c>
      <c r="P45" s="348">
        <v>12</v>
      </c>
      <c r="Q45" s="357">
        <f>SUM(R45:S45)</f>
        <v>262</v>
      </c>
      <c r="R45" s="348">
        <v>96</v>
      </c>
      <c r="S45" s="334">
        <v>166</v>
      </c>
      <c r="T45" s="5"/>
      <c r="U45" s="358">
        <f t="shared" si="14"/>
        <v>1.4764697468173367</v>
      </c>
      <c r="V45" s="359">
        <f t="shared" si="14"/>
        <v>2.1301035953686775</v>
      </c>
      <c r="W45" s="360">
        <f>Z45/B45</f>
        <v>1.4764697468173367</v>
      </c>
      <c r="X45" s="360">
        <f>B45/AA45</f>
        <v>2.1301035953686775</v>
      </c>
      <c r="Y45" s="45" t="s">
        <v>598</v>
      </c>
      <c r="Z45" s="45">
        <v>10322</v>
      </c>
      <c r="AA45" s="45">
        <v>3282</v>
      </c>
    </row>
    <row r="46" spans="1:27" ht="12.75" customHeight="1">
      <c r="A46" s="356" t="s">
        <v>599</v>
      </c>
      <c r="B46" s="211">
        <f>SUM(C46,H46,I46,M46,Q46)</f>
        <v>12869</v>
      </c>
      <c r="C46" s="357">
        <f>SUM(D46:G46)</f>
        <v>3998</v>
      </c>
      <c r="D46" s="348">
        <v>402</v>
      </c>
      <c r="E46" s="348">
        <v>802</v>
      </c>
      <c r="F46" s="348">
        <v>22</v>
      </c>
      <c r="G46" s="348">
        <v>2772</v>
      </c>
      <c r="H46" s="348">
        <v>33</v>
      </c>
      <c r="I46" s="357">
        <f>SUM(J46:L46)</f>
        <v>8163</v>
      </c>
      <c r="J46" s="348">
        <v>1570</v>
      </c>
      <c r="K46" s="348">
        <v>4219</v>
      </c>
      <c r="L46" s="348">
        <v>2374</v>
      </c>
      <c r="M46" s="357">
        <f>SUM(N46:P46)</f>
        <v>280</v>
      </c>
      <c r="N46" s="348">
        <v>174</v>
      </c>
      <c r="O46" s="348">
        <v>83</v>
      </c>
      <c r="P46" s="348">
        <v>23</v>
      </c>
      <c r="Q46" s="357">
        <f>SUM(R46:S46)</f>
        <v>395</v>
      </c>
      <c r="R46" s="348">
        <v>186</v>
      </c>
      <c r="S46" s="334">
        <v>209</v>
      </c>
      <c r="T46" s="5"/>
      <c r="U46" s="358">
        <f t="shared" si="14"/>
        <v>1.3452482710389309</v>
      </c>
      <c r="V46" s="359">
        <f t="shared" si="14"/>
        <v>2.7311120543293717</v>
      </c>
      <c r="W46" s="360">
        <f>Z46/B46</f>
        <v>1.3452482710389309</v>
      </c>
      <c r="X46" s="360">
        <f>B46/AA46</f>
        <v>2.7311120543293717</v>
      </c>
      <c r="Y46" s="45" t="s">
        <v>600</v>
      </c>
      <c r="Z46" s="45">
        <v>17312</v>
      </c>
      <c r="AA46" s="45">
        <v>4712</v>
      </c>
    </row>
    <row r="47" spans="1:27" ht="12.75" customHeight="1">
      <c r="A47" s="356" t="s">
        <v>601</v>
      </c>
      <c r="B47" s="211">
        <f>SUM(C47,H47,I47,M47,Q47)</f>
        <v>7167</v>
      </c>
      <c r="C47" s="357">
        <f>SUM(D47:G47)</f>
        <v>2291</v>
      </c>
      <c r="D47" s="348">
        <v>222</v>
      </c>
      <c r="E47" s="348">
        <v>440</v>
      </c>
      <c r="F47" s="348">
        <v>0</v>
      </c>
      <c r="G47" s="348">
        <v>1629</v>
      </c>
      <c r="H47" s="348">
        <v>27</v>
      </c>
      <c r="I47" s="357">
        <f>SUM(J47:L47)</f>
        <v>4468</v>
      </c>
      <c r="J47" s="348">
        <v>917</v>
      </c>
      <c r="K47" s="348">
        <v>2249</v>
      </c>
      <c r="L47" s="348">
        <v>1302</v>
      </c>
      <c r="M47" s="357">
        <f>SUM(N47:P47)</f>
        <v>207</v>
      </c>
      <c r="N47" s="348">
        <v>92</v>
      </c>
      <c r="O47" s="348">
        <v>102</v>
      </c>
      <c r="P47" s="348">
        <v>13</v>
      </c>
      <c r="Q47" s="357">
        <f>SUM(R47:S47)</f>
        <v>174</v>
      </c>
      <c r="R47" s="348">
        <v>94</v>
      </c>
      <c r="S47" s="334">
        <v>80</v>
      </c>
      <c r="T47" s="5"/>
      <c r="U47" s="358">
        <f t="shared" si="14"/>
        <v>1.296079252127808</v>
      </c>
      <c r="V47" s="359">
        <f t="shared" si="14"/>
        <v>2.916971916971917</v>
      </c>
      <c r="W47" s="360">
        <f>Z47/B47</f>
        <v>1.296079252127808</v>
      </c>
      <c r="X47" s="360">
        <f>B47/AA47</f>
        <v>2.916971916971917</v>
      </c>
      <c r="Y47" s="45" t="s">
        <v>602</v>
      </c>
      <c r="Z47" s="45">
        <v>9289</v>
      </c>
      <c r="AA47" s="45">
        <v>2457</v>
      </c>
    </row>
    <row r="48" spans="1:27" ht="12.75" customHeight="1">
      <c r="A48" s="356" t="s">
        <v>603</v>
      </c>
      <c r="B48" s="211">
        <f aca="true" t="shared" si="17" ref="B48:B59">SUM(C48,H48,I48,M48,Q48)</f>
        <v>5170</v>
      </c>
      <c r="C48" s="357">
        <f aca="true" t="shared" si="18" ref="C48:C59">SUM(D48:G48)</f>
        <v>1607</v>
      </c>
      <c r="D48" s="348">
        <v>131</v>
      </c>
      <c r="E48" s="348">
        <v>375</v>
      </c>
      <c r="F48" s="348">
        <v>2</v>
      </c>
      <c r="G48" s="348">
        <v>1099</v>
      </c>
      <c r="H48" s="348">
        <v>26</v>
      </c>
      <c r="I48" s="357">
        <f aca="true" t="shared" si="19" ref="I48:I59">SUM(J48:L48)</f>
        <v>3250</v>
      </c>
      <c r="J48" s="348">
        <v>582</v>
      </c>
      <c r="K48" s="348">
        <v>1646</v>
      </c>
      <c r="L48" s="348">
        <v>1022</v>
      </c>
      <c r="M48" s="357">
        <f aca="true" t="shared" si="20" ref="M48:M59">SUM(N48:P48)</f>
        <v>150</v>
      </c>
      <c r="N48" s="348">
        <v>72</v>
      </c>
      <c r="O48" s="348">
        <v>70</v>
      </c>
      <c r="P48" s="348">
        <v>8</v>
      </c>
      <c r="Q48" s="357">
        <f aca="true" t="shared" si="21" ref="Q48:Q59">SUM(R48:S48)</f>
        <v>137</v>
      </c>
      <c r="R48" s="348">
        <v>60</v>
      </c>
      <c r="S48" s="334">
        <v>77</v>
      </c>
      <c r="T48" s="5"/>
      <c r="U48" s="358">
        <f t="shared" si="14"/>
        <v>1.3506769825918763</v>
      </c>
      <c r="V48" s="359">
        <f t="shared" si="14"/>
        <v>2.8036876355748372</v>
      </c>
      <c r="W48" s="360">
        <f aca="true" t="shared" si="22" ref="W48:W59">Z48/B48</f>
        <v>1.3506769825918763</v>
      </c>
      <c r="X48" s="360">
        <f aca="true" t="shared" si="23" ref="X48:X59">B48/AA48</f>
        <v>2.8036876355748372</v>
      </c>
      <c r="Y48" s="45" t="s">
        <v>604</v>
      </c>
      <c r="Z48" s="45">
        <v>6983</v>
      </c>
      <c r="AA48" s="45">
        <v>1844</v>
      </c>
    </row>
    <row r="49" spans="1:27" ht="12.75" customHeight="1">
      <c r="A49" s="356" t="s">
        <v>605</v>
      </c>
      <c r="B49" s="211">
        <f t="shared" si="17"/>
        <v>14176</v>
      </c>
      <c r="C49" s="357">
        <f t="shared" si="18"/>
        <v>4161</v>
      </c>
      <c r="D49" s="348">
        <v>445</v>
      </c>
      <c r="E49" s="348">
        <v>903</v>
      </c>
      <c r="F49" s="348">
        <v>14</v>
      </c>
      <c r="G49" s="348">
        <v>2799</v>
      </c>
      <c r="H49" s="348">
        <v>35</v>
      </c>
      <c r="I49" s="357">
        <f t="shared" si="19"/>
        <v>9178</v>
      </c>
      <c r="J49" s="348">
        <v>1722</v>
      </c>
      <c r="K49" s="348">
        <v>4399</v>
      </c>
      <c r="L49" s="348">
        <v>3057</v>
      </c>
      <c r="M49" s="357">
        <f t="shared" si="20"/>
        <v>394</v>
      </c>
      <c r="N49" s="348">
        <v>279</v>
      </c>
      <c r="O49" s="348">
        <v>100</v>
      </c>
      <c r="P49" s="348">
        <v>15</v>
      </c>
      <c r="Q49" s="357">
        <f t="shared" si="21"/>
        <v>408</v>
      </c>
      <c r="R49" s="348">
        <v>204</v>
      </c>
      <c r="S49" s="334">
        <v>204</v>
      </c>
      <c r="T49" s="5"/>
      <c r="U49" s="358">
        <f t="shared" si="14"/>
        <v>1.3081264108352144</v>
      </c>
      <c r="V49" s="359">
        <f t="shared" si="14"/>
        <v>2.83974358974359</v>
      </c>
      <c r="W49" s="360">
        <f t="shared" si="22"/>
        <v>1.3081264108352144</v>
      </c>
      <c r="X49" s="360">
        <f t="shared" si="23"/>
        <v>2.83974358974359</v>
      </c>
      <c r="Y49" s="45" t="s">
        <v>606</v>
      </c>
      <c r="Z49" s="45">
        <v>18544</v>
      </c>
      <c r="AA49" s="45">
        <v>4992</v>
      </c>
    </row>
    <row r="50" spans="1:27" ht="12.75" customHeight="1">
      <c r="A50" s="356" t="s">
        <v>607</v>
      </c>
      <c r="B50" s="211">
        <f t="shared" si="17"/>
        <v>9685</v>
      </c>
      <c r="C50" s="357">
        <f t="shared" si="18"/>
        <v>3161</v>
      </c>
      <c r="D50" s="348">
        <v>288</v>
      </c>
      <c r="E50" s="348">
        <v>619</v>
      </c>
      <c r="F50" s="348">
        <v>8</v>
      </c>
      <c r="G50" s="348">
        <v>2246</v>
      </c>
      <c r="H50" s="348">
        <v>19</v>
      </c>
      <c r="I50" s="357">
        <f t="shared" si="19"/>
        <v>5988</v>
      </c>
      <c r="J50" s="348">
        <v>1103</v>
      </c>
      <c r="K50" s="348">
        <v>2863</v>
      </c>
      <c r="L50" s="348">
        <v>2022</v>
      </c>
      <c r="M50" s="357">
        <f t="shared" si="20"/>
        <v>235</v>
      </c>
      <c r="N50" s="348">
        <v>131</v>
      </c>
      <c r="O50" s="348">
        <v>71</v>
      </c>
      <c r="P50" s="348">
        <v>33</v>
      </c>
      <c r="Q50" s="357">
        <f t="shared" si="21"/>
        <v>282</v>
      </c>
      <c r="R50" s="348">
        <v>163</v>
      </c>
      <c r="S50" s="334">
        <v>119</v>
      </c>
      <c r="T50" s="5"/>
      <c r="U50" s="358">
        <f t="shared" si="14"/>
        <v>1.2775425916365513</v>
      </c>
      <c r="V50" s="359">
        <f t="shared" si="14"/>
        <v>3.17749343832021</v>
      </c>
      <c r="W50" s="360">
        <f t="shared" si="22"/>
        <v>1.2775425916365513</v>
      </c>
      <c r="X50" s="360">
        <f t="shared" si="23"/>
        <v>3.17749343832021</v>
      </c>
      <c r="Y50" s="45" t="s">
        <v>608</v>
      </c>
      <c r="Z50" s="45">
        <v>12373</v>
      </c>
      <c r="AA50" s="45">
        <v>3048</v>
      </c>
    </row>
    <row r="51" spans="1:27" ht="12.75" customHeight="1">
      <c r="A51" s="356" t="s">
        <v>609</v>
      </c>
      <c r="B51" s="211">
        <f t="shared" si="17"/>
        <v>7406</v>
      </c>
      <c r="C51" s="357">
        <f t="shared" si="18"/>
        <v>2612</v>
      </c>
      <c r="D51" s="348">
        <v>194</v>
      </c>
      <c r="E51" s="348">
        <v>608</v>
      </c>
      <c r="F51" s="348">
        <v>4</v>
      </c>
      <c r="G51" s="348">
        <v>1806</v>
      </c>
      <c r="H51" s="348">
        <v>49</v>
      </c>
      <c r="I51" s="357">
        <f t="shared" si="19"/>
        <v>4402</v>
      </c>
      <c r="J51" s="348">
        <v>810</v>
      </c>
      <c r="K51" s="348">
        <v>2219</v>
      </c>
      <c r="L51" s="348">
        <v>1373</v>
      </c>
      <c r="M51" s="357">
        <f t="shared" si="20"/>
        <v>157</v>
      </c>
      <c r="N51" s="348">
        <v>91</v>
      </c>
      <c r="O51" s="348">
        <v>61</v>
      </c>
      <c r="P51" s="348">
        <v>5</v>
      </c>
      <c r="Q51" s="357">
        <f t="shared" si="21"/>
        <v>186</v>
      </c>
      <c r="R51" s="348">
        <v>82</v>
      </c>
      <c r="S51" s="334">
        <v>104</v>
      </c>
      <c r="T51" s="5"/>
      <c r="U51" s="358">
        <f t="shared" si="14"/>
        <v>1.315960032406157</v>
      </c>
      <c r="V51" s="359">
        <f t="shared" si="14"/>
        <v>3.1881188118811883</v>
      </c>
      <c r="W51" s="360">
        <f t="shared" si="22"/>
        <v>1.315960032406157</v>
      </c>
      <c r="X51" s="360">
        <f t="shared" si="23"/>
        <v>3.1881188118811883</v>
      </c>
      <c r="Y51" s="45" t="s">
        <v>610</v>
      </c>
      <c r="Z51" s="45">
        <v>9746</v>
      </c>
      <c r="AA51" s="45">
        <v>2323</v>
      </c>
    </row>
    <row r="52" spans="1:27" ht="12.75" customHeight="1">
      <c r="A52" s="356" t="s">
        <v>611</v>
      </c>
      <c r="B52" s="211">
        <f t="shared" si="17"/>
        <v>6657</v>
      </c>
      <c r="C52" s="357">
        <f t="shared" si="18"/>
        <v>2520</v>
      </c>
      <c r="D52" s="348">
        <v>202</v>
      </c>
      <c r="E52" s="348">
        <v>464</v>
      </c>
      <c r="F52" s="348">
        <v>0</v>
      </c>
      <c r="G52" s="348">
        <v>1854</v>
      </c>
      <c r="H52" s="348">
        <v>11</v>
      </c>
      <c r="I52" s="357">
        <f t="shared" si="19"/>
        <v>3791</v>
      </c>
      <c r="J52" s="348">
        <v>715</v>
      </c>
      <c r="K52" s="348">
        <v>1865</v>
      </c>
      <c r="L52" s="348">
        <v>1211</v>
      </c>
      <c r="M52" s="357">
        <f t="shared" si="20"/>
        <v>193</v>
      </c>
      <c r="N52" s="348">
        <v>109</v>
      </c>
      <c r="O52" s="348">
        <v>74</v>
      </c>
      <c r="P52" s="348">
        <v>10</v>
      </c>
      <c r="Q52" s="357">
        <f t="shared" si="21"/>
        <v>142</v>
      </c>
      <c r="R52" s="348">
        <v>68</v>
      </c>
      <c r="S52" s="334">
        <v>74</v>
      </c>
      <c r="T52" s="5"/>
      <c r="U52" s="358">
        <f t="shared" si="14"/>
        <v>1.2996845425867507</v>
      </c>
      <c r="V52" s="359">
        <f t="shared" si="14"/>
        <v>3.341867469879518</v>
      </c>
      <c r="W52" s="360">
        <f t="shared" si="22"/>
        <v>1.2996845425867507</v>
      </c>
      <c r="X52" s="360">
        <f t="shared" si="23"/>
        <v>3.341867469879518</v>
      </c>
      <c r="Y52" s="45" t="s">
        <v>612</v>
      </c>
      <c r="Z52" s="45">
        <v>8652</v>
      </c>
      <c r="AA52" s="45">
        <v>1992</v>
      </c>
    </row>
    <row r="53" spans="1:27" ht="12.75" customHeight="1">
      <c r="A53" s="356" t="s">
        <v>613</v>
      </c>
      <c r="B53" s="211">
        <f t="shared" si="17"/>
        <v>6419</v>
      </c>
      <c r="C53" s="357">
        <f t="shared" si="18"/>
        <v>2173</v>
      </c>
      <c r="D53" s="348">
        <v>242</v>
      </c>
      <c r="E53" s="348">
        <v>543</v>
      </c>
      <c r="F53" s="348">
        <v>12</v>
      </c>
      <c r="G53" s="348">
        <v>1376</v>
      </c>
      <c r="H53" s="348">
        <v>17</v>
      </c>
      <c r="I53" s="357">
        <f t="shared" si="19"/>
        <v>3881</v>
      </c>
      <c r="J53" s="348">
        <v>731</v>
      </c>
      <c r="K53" s="348">
        <v>1939</v>
      </c>
      <c r="L53" s="348">
        <v>1211</v>
      </c>
      <c r="M53" s="357">
        <f t="shared" si="20"/>
        <v>153</v>
      </c>
      <c r="N53" s="348">
        <v>96</v>
      </c>
      <c r="O53" s="348">
        <v>43</v>
      </c>
      <c r="P53" s="348">
        <v>14</v>
      </c>
      <c r="Q53" s="357">
        <f t="shared" si="21"/>
        <v>195</v>
      </c>
      <c r="R53" s="348">
        <v>115</v>
      </c>
      <c r="S53" s="334">
        <v>80</v>
      </c>
      <c r="T53" s="5"/>
      <c r="U53" s="358">
        <f t="shared" si="14"/>
        <v>1.2361738588565196</v>
      </c>
      <c r="V53" s="359">
        <f t="shared" si="14"/>
        <v>3.1887729756582215</v>
      </c>
      <c r="W53" s="360">
        <f t="shared" si="22"/>
        <v>1.2361738588565196</v>
      </c>
      <c r="X53" s="360">
        <f t="shared" si="23"/>
        <v>3.1887729756582215</v>
      </c>
      <c r="Y53" s="45" t="s">
        <v>614</v>
      </c>
      <c r="Z53" s="45">
        <v>7935</v>
      </c>
      <c r="AA53" s="45">
        <v>2013</v>
      </c>
    </row>
    <row r="54" spans="1:27" ht="12.75" customHeight="1">
      <c r="A54" s="356" t="s">
        <v>615</v>
      </c>
      <c r="B54" s="211">
        <f t="shared" si="17"/>
        <v>4708</v>
      </c>
      <c r="C54" s="357">
        <f t="shared" si="18"/>
        <v>1621</v>
      </c>
      <c r="D54" s="348">
        <v>184</v>
      </c>
      <c r="E54" s="348">
        <v>391</v>
      </c>
      <c r="F54" s="348">
        <v>1</v>
      </c>
      <c r="G54" s="348">
        <v>1045</v>
      </c>
      <c r="H54" s="348">
        <v>38</v>
      </c>
      <c r="I54" s="357">
        <f t="shared" si="19"/>
        <v>2729</v>
      </c>
      <c r="J54" s="348">
        <v>546</v>
      </c>
      <c r="K54" s="348">
        <v>1420</v>
      </c>
      <c r="L54" s="348">
        <v>763</v>
      </c>
      <c r="M54" s="357">
        <f t="shared" si="20"/>
        <v>210</v>
      </c>
      <c r="N54" s="348">
        <v>86</v>
      </c>
      <c r="O54" s="348">
        <v>107</v>
      </c>
      <c r="P54" s="348">
        <v>17</v>
      </c>
      <c r="Q54" s="357">
        <f t="shared" si="21"/>
        <v>110</v>
      </c>
      <c r="R54" s="348">
        <v>41</v>
      </c>
      <c r="S54" s="334">
        <v>69</v>
      </c>
      <c r="T54" s="5"/>
      <c r="U54" s="358">
        <f t="shared" si="14"/>
        <v>1.2502124044180118</v>
      </c>
      <c r="V54" s="359">
        <f t="shared" si="14"/>
        <v>3.3225123500352858</v>
      </c>
      <c r="W54" s="360">
        <f t="shared" si="22"/>
        <v>1.2502124044180118</v>
      </c>
      <c r="X54" s="360">
        <f t="shared" si="23"/>
        <v>3.3225123500352858</v>
      </c>
      <c r="Y54" s="45" t="s">
        <v>616</v>
      </c>
      <c r="Z54" s="45">
        <v>5886</v>
      </c>
      <c r="AA54" s="45">
        <v>1417</v>
      </c>
    </row>
    <row r="55" spans="1:27" ht="12.75" customHeight="1">
      <c r="A55" s="356" t="s">
        <v>18</v>
      </c>
      <c r="B55" s="211">
        <f t="shared" si="17"/>
        <v>6345</v>
      </c>
      <c r="C55" s="357">
        <f t="shared" si="18"/>
        <v>1804</v>
      </c>
      <c r="D55" s="348">
        <v>146</v>
      </c>
      <c r="E55" s="348">
        <v>436</v>
      </c>
      <c r="F55" s="348">
        <v>0</v>
      </c>
      <c r="G55" s="348">
        <v>1222</v>
      </c>
      <c r="H55" s="348">
        <v>53</v>
      </c>
      <c r="I55" s="357">
        <f t="shared" si="19"/>
        <v>4131</v>
      </c>
      <c r="J55" s="348">
        <v>730</v>
      </c>
      <c r="K55" s="348">
        <v>2328</v>
      </c>
      <c r="L55" s="348">
        <v>1073</v>
      </c>
      <c r="M55" s="357">
        <f t="shared" si="20"/>
        <v>188</v>
      </c>
      <c r="N55" s="348">
        <v>122</v>
      </c>
      <c r="O55" s="348">
        <v>47</v>
      </c>
      <c r="P55" s="348">
        <v>19</v>
      </c>
      <c r="Q55" s="357">
        <f t="shared" si="21"/>
        <v>169</v>
      </c>
      <c r="R55" s="348">
        <v>86</v>
      </c>
      <c r="S55" s="334">
        <v>83</v>
      </c>
      <c r="T55" s="5"/>
      <c r="U55" s="358">
        <f t="shared" si="14"/>
        <v>1.7074862096138692</v>
      </c>
      <c r="V55" s="359">
        <f t="shared" si="14"/>
        <v>1.9952830188679245</v>
      </c>
      <c r="W55" s="360">
        <f t="shared" si="22"/>
        <v>1.7074862096138692</v>
      </c>
      <c r="X55" s="360">
        <f t="shared" si="23"/>
        <v>1.9952830188679245</v>
      </c>
      <c r="Y55" s="45" t="s">
        <v>617</v>
      </c>
      <c r="Z55" s="45">
        <v>10834</v>
      </c>
      <c r="AA55" s="45">
        <v>3180</v>
      </c>
    </row>
    <row r="56" spans="1:27" ht="12.75" customHeight="1">
      <c r="A56" s="356" t="s">
        <v>618</v>
      </c>
      <c r="B56" s="211">
        <f t="shared" si="17"/>
        <v>13733</v>
      </c>
      <c r="C56" s="357">
        <f t="shared" si="18"/>
        <v>4545</v>
      </c>
      <c r="D56" s="348">
        <v>434</v>
      </c>
      <c r="E56" s="348">
        <v>744</v>
      </c>
      <c r="F56" s="348">
        <v>18</v>
      </c>
      <c r="G56" s="348">
        <v>3349</v>
      </c>
      <c r="H56" s="348">
        <v>42</v>
      </c>
      <c r="I56" s="357">
        <f t="shared" si="19"/>
        <v>8509</v>
      </c>
      <c r="J56" s="348">
        <v>1553</v>
      </c>
      <c r="K56" s="348">
        <v>4281</v>
      </c>
      <c r="L56" s="348">
        <v>2675</v>
      </c>
      <c r="M56" s="357">
        <f t="shared" si="20"/>
        <v>277</v>
      </c>
      <c r="N56" s="348">
        <v>171</v>
      </c>
      <c r="O56" s="348">
        <v>87</v>
      </c>
      <c r="P56" s="348">
        <v>19</v>
      </c>
      <c r="Q56" s="357">
        <f t="shared" si="21"/>
        <v>360</v>
      </c>
      <c r="R56" s="348">
        <v>165</v>
      </c>
      <c r="S56" s="334">
        <v>195</v>
      </c>
      <c r="T56" s="5"/>
      <c r="U56" s="358">
        <f t="shared" si="14"/>
        <v>1.3194495012014855</v>
      </c>
      <c r="V56" s="359">
        <f t="shared" si="14"/>
        <v>2.6938014907806984</v>
      </c>
      <c r="W56" s="360">
        <f t="shared" si="22"/>
        <v>1.3194495012014855</v>
      </c>
      <c r="X56" s="360">
        <f t="shared" si="23"/>
        <v>2.6938014907806984</v>
      </c>
      <c r="Y56" s="45" t="s">
        <v>619</v>
      </c>
      <c r="Z56" s="45">
        <v>18120</v>
      </c>
      <c r="AA56" s="45">
        <v>5098</v>
      </c>
    </row>
    <row r="57" spans="1:27" ht="12.75" customHeight="1">
      <c r="A57" s="356" t="s">
        <v>620</v>
      </c>
      <c r="B57" s="211">
        <f t="shared" si="17"/>
        <v>5626</v>
      </c>
      <c r="C57" s="357">
        <f t="shared" si="18"/>
        <v>1903</v>
      </c>
      <c r="D57" s="348">
        <v>154</v>
      </c>
      <c r="E57" s="348">
        <v>302</v>
      </c>
      <c r="F57" s="348">
        <v>6</v>
      </c>
      <c r="G57" s="348">
        <v>1441</v>
      </c>
      <c r="H57" s="348">
        <v>15</v>
      </c>
      <c r="I57" s="357">
        <f t="shared" si="19"/>
        <v>3406</v>
      </c>
      <c r="J57" s="348">
        <v>608</v>
      </c>
      <c r="K57" s="348">
        <v>1666</v>
      </c>
      <c r="L57" s="348">
        <v>1132</v>
      </c>
      <c r="M57" s="357">
        <f t="shared" si="20"/>
        <v>124</v>
      </c>
      <c r="N57" s="348">
        <v>53</v>
      </c>
      <c r="O57" s="348">
        <v>59</v>
      </c>
      <c r="P57" s="348">
        <v>12</v>
      </c>
      <c r="Q57" s="357">
        <f t="shared" si="21"/>
        <v>178</v>
      </c>
      <c r="R57" s="348">
        <v>62</v>
      </c>
      <c r="S57" s="334">
        <v>116</v>
      </c>
      <c r="T57" s="5"/>
      <c r="U57" s="358">
        <f t="shared" si="14"/>
        <v>1.3304301457518664</v>
      </c>
      <c r="V57" s="359">
        <f t="shared" si="14"/>
        <v>2.8271356783919597</v>
      </c>
      <c r="W57" s="360">
        <f t="shared" si="22"/>
        <v>1.3304301457518664</v>
      </c>
      <c r="X57" s="360">
        <f t="shared" si="23"/>
        <v>2.8271356783919597</v>
      </c>
      <c r="Y57" s="45" t="s">
        <v>621</v>
      </c>
      <c r="Z57" s="45">
        <v>7485</v>
      </c>
      <c r="AA57" s="45">
        <v>1990</v>
      </c>
    </row>
    <row r="58" spans="1:35" ht="12.75" customHeight="1">
      <c r="A58" s="356" t="s">
        <v>622</v>
      </c>
      <c r="B58" s="211">
        <f t="shared" si="17"/>
        <v>4236</v>
      </c>
      <c r="C58" s="357">
        <f t="shared" si="18"/>
        <v>1325</v>
      </c>
      <c r="D58" s="348">
        <v>157</v>
      </c>
      <c r="E58" s="348">
        <v>232</v>
      </c>
      <c r="F58" s="348">
        <v>2</v>
      </c>
      <c r="G58" s="348">
        <v>934</v>
      </c>
      <c r="H58" s="348">
        <v>25</v>
      </c>
      <c r="I58" s="357">
        <f t="shared" si="19"/>
        <v>2637</v>
      </c>
      <c r="J58" s="348">
        <v>467</v>
      </c>
      <c r="K58" s="348">
        <v>1313</v>
      </c>
      <c r="L58" s="348">
        <v>857</v>
      </c>
      <c r="M58" s="357">
        <f t="shared" si="20"/>
        <v>114</v>
      </c>
      <c r="N58" s="348">
        <v>69</v>
      </c>
      <c r="O58" s="348">
        <v>35</v>
      </c>
      <c r="P58" s="348">
        <v>10</v>
      </c>
      <c r="Q58" s="357">
        <f t="shared" si="21"/>
        <v>135</v>
      </c>
      <c r="R58" s="348">
        <v>70</v>
      </c>
      <c r="S58" s="334">
        <v>65</v>
      </c>
      <c r="T58" s="5"/>
      <c r="U58" s="358">
        <f t="shared" si="14"/>
        <v>1.3271954674220963</v>
      </c>
      <c r="V58" s="359">
        <f t="shared" si="14"/>
        <v>2.6408977556109727</v>
      </c>
      <c r="W58" s="361">
        <f t="shared" si="22"/>
        <v>1.3271954674220963</v>
      </c>
      <c r="X58" s="361">
        <f t="shared" si="23"/>
        <v>2.6408977556109727</v>
      </c>
      <c r="Y58" s="45" t="s">
        <v>623</v>
      </c>
      <c r="Z58" s="45">
        <v>5622</v>
      </c>
      <c r="AA58" s="45">
        <v>1604</v>
      </c>
      <c r="AB58" s="3"/>
      <c r="AC58" s="3"/>
      <c r="AD58" s="3"/>
      <c r="AE58" s="3"/>
      <c r="AF58" s="3"/>
      <c r="AG58" s="3"/>
      <c r="AH58" s="3"/>
      <c r="AI58" s="3"/>
    </row>
    <row r="59" spans="1:35" ht="12.75" customHeight="1">
      <c r="A59" s="356" t="s">
        <v>624</v>
      </c>
      <c r="B59" s="211">
        <f t="shared" si="17"/>
        <v>5473</v>
      </c>
      <c r="C59" s="357">
        <f t="shared" si="18"/>
        <v>1731</v>
      </c>
      <c r="D59" s="348">
        <v>148</v>
      </c>
      <c r="E59" s="348">
        <v>305</v>
      </c>
      <c r="F59" s="348">
        <v>2</v>
      </c>
      <c r="G59" s="348">
        <v>1276</v>
      </c>
      <c r="H59" s="348">
        <v>24</v>
      </c>
      <c r="I59" s="357">
        <f t="shared" si="19"/>
        <v>3398</v>
      </c>
      <c r="J59" s="348">
        <v>610</v>
      </c>
      <c r="K59" s="348">
        <v>1728</v>
      </c>
      <c r="L59" s="348">
        <v>1060</v>
      </c>
      <c r="M59" s="357">
        <f t="shared" si="20"/>
        <v>157</v>
      </c>
      <c r="N59" s="348">
        <v>103</v>
      </c>
      <c r="O59" s="348">
        <v>47</v>
      </c>
      <c r="P59" s="348">
        <v>7</v>
      </c>
      <c r="Q59" s="357">
        <f t="shared" si="21"/>
        <v>163</v>
      </c>
      <c r="R59" s="348">
        <v>84</v>
      </c>
      <c r="S59" s="334">
        <v>79</v>
      </c>
      <c r="T59" s="5"/>
      <c r="U59" s="358">
        <f t="shared" si="14"/>
        <v>1.3413118947560754</v>
      </c>
      <c r="V59" s="359">
        <f t="shared" si="14"/>
        <v>2.654219204655674</v>
      </c>
      <c r="W59" s="361">
        <f t="shared" si="22"/>
        <v>1.3413118947560754</v>
      </c>
      <c r="X59" s="361">
        <f t="shared" si="23"/>
        <v>2.654219204655674</v>
      </c>
      <c r="Y59" s="45" t="s">
        <v>625</v>
      </c>
      <c r="Z59" s="45">
        <v>7341</v>
      </c>
      <c r="AA59" s="45">
        <v>2062</v>
      </c>
      <c r="AB59" s="3"/>
      <c r="AC59" s="3"/>
      <c r="AD59" s="3"/>
      <c r="AE59" s="3"/>
      <c r="AF59" s="3"/>
      <c r="AG59" s="3"/>
      <c r="AH59" s="3"/>
      <c r="AI59" s="3"/>
    </row>
    <row r="60" spans="1:35" ht="6" customHeight="1">
      <c r="A60" s="356"/>
      <c r="B60" s="211"/>
      <c r="C60" s="357"/>
      <c r="D60" s="348"/>
      <c r="E60" s="348"/>
      <c r="F60" s="348"/>
      <c r="G60" s="348"/>
      <c r="H60" s="348"/>
      <c r="I60" s="357"/>
      <c r="J60" s="348"/>
      <c r="K60" s="348"/>
      <c r="L60" s="348"/>
      <c r="M60" s="357"/>
      <c r="N60" s="348"/>
      <c r="O60" s="348"/>
      <c r="P60" s="348"/>
      <c r="Q60" s="348"/>
      <c r="R60" s="348"/>
      <c r="S60" s="334"/>
      <c r="U60" s="362"/>
      <c r="V60" s="36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 customHeight="1">
      <c r="A61" s="356" t="s">
        <v>626</v>
      </c>
      <c r="B61" s="364">
        <f>SUM(C61,H61,I61,M61,Q61)</f>
        <v>100</v>
      </c>
      <c r="C61" s="365">
        <f>SUM(D61:G61)</f>
        <v>22</v>
      </c>
      <c r="D61" s="365">
        <f aca="true" t="shared" si="24" ref="D61:S61">SUM(D62:D65)</f>
        <v>2</v>
      </c>
      <c r="E61" s="365">
        <f t="shared" si="24"/>
        <v>8</v>
      </c>
      <c r="F61" s="365">
        <f t="shared" si="24"/>
        <v>1</v>
      </c>
      <c r="G61" s="365">
        <f t="shared" si="24"/>
        <v>11</v>
      </c>
      <c r="H61" s="365">
        <f t="shared" si="24"/>
        <v>3</v>
      </c>
      <c r="I61" s="365">
        <f>SUM(J61:L61)</f>
        <v>30</v>
      </c>
      <c r="J61" s="365">
        <f t="shared" si="24"/>
        <v>7</v>
      </c>
      <c r="K61" s="365">
        <f t="shared" si="24"/>
        <v>22</v>
      </c>
      <c r="L61" s="365">
        <f t="shared" si="24"/>
        <v>1</v>
      </c>
      <c r="M61" s="365">
        <f>SUM(N61:P61)</f>
        <v>43</v>
      </c>
      <c r="N61" s="365">
        <f t="shared" si="24"/>
        <v>9</v>
      </c>
      <c r="O61" s="365">
        <f t="shared" si="24"/>
        <v>34</v>
      </c>
      <c r="P61" s="365">
        <f t="shared" si="24"/>
        <v>0</v>
      </c>
      <c r="Q61" s="365">
        <f>SUM(R61:S61)</f>
        <v>2</v>
      </c>
      <c r="R61" s="365">
        <f t="shared" si="24"/>
        <v>2</v>
      </c>
      <c r="S61" s="366">
        <f t="shared" si="24"/>
        <v>0</v>
      </c>
      <c r="U61" s="367"/>
      <c r="V61" s="368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 customHeight="1">
      <c r="A62" s="356" t="s">
        <v>537</v>
      </c>
      <c r="B62" s="211">
        <f>SUM(C62,H62,I62,M62,Q62)</f>
        <v>41</v>
      </c>
      <c r="C62" s="357">
        <f>SUM(D62:G62)</f>
        <v>6</v>
      </c>
      <c r="D62" s="357">
        <v>0</v>
      </c>
      <c r="E62" s="357">
        <v>6</v>
      </c>
      <c r="F62" s="357">
        <v>0</v>
      </c>
      <c r="G62" s="357">
        <v>0</v>
      </c>
      <c r="H62" s="357">
        <v>2</v>
      </c>
      <c r="I62" s="357">
        <f>SUM(J62:L62)</f>
        <v>19</v>
      </c>
      <c r="J62" s="357">
        <v>5</v>
      </c>
      <c r="K62" s="357">
        <v>14</v>
      </c>
      <c r="L62" s="357">
        <v>0</v>
      </c>
      <c r="M62" s="357">
        <f>SUM(N62:P62)</f>
        <v>13</v>
      </c>
      <c r="N62" s="357">
        <v>4</v>
      </c>
      <c r="O62" s="357">
        <v>9</v>
      </c>
      <c r="P62" s="348">
        <v>0</v>
      </c>
      <c r="Q62" s="357">
        <f>SUM(R62:S62)</f>
        <v>1</v>
      </c>
      <c r="R62" s="348">
        <v>1</v>
      </c>
      <c r="S62" s="369">
        <v>0</v>
      </c>
      <c r="U62" s="361"/>
      <c r="V62" s="361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 customHeight="1">
      <c r="A63" s="356" t="s">
        <v>539</v>
      </c>
      <c r="B63" s="211">
        <f>SUM(C63,H63,I63,M63,Q63)</f>
        <v>8</v>
      </c>
      <c r="C63" s="357">
        <f>SUM(D63:G63)</f>
        <v>0</v>
      </c>
      <c r="D63" s="357">
        <v>0</v>
      </c>
      <c r="E63" s="357">
        <v>0</v>
      </c>
      <c r="F63" s="357">
        <v>0</v>
      </c>
      <c r="G63" s="357">
        <v>0</v>
      </c>
      <c r="H63" s="357">
        <v>0</v>
      </c>
      <c r="I63" s="357">
        <f>SUM(J63:L63)</f>
        <v>0</v>
      </c>
      <c r="J63" s="357">
        <v>0</v>
      </c>
      <c r="K63" s="357">
        <v>0</v>
      </c>
      <c r="L63" s="357">
        <v>0</v>
      </c>
      <c r="M63" s="357">
        <f>SUM(N63:P63)</f>
        <v>8</v>
      </c>
      <c r="N63" s="357">
        <v>0</v>
      </c>
      <c r="O63" s="357">
        <v>8</v>
      </c>
      <c r="P63" s="348">
        <v>0</v>
      </c>
      <c r="Q63" s="357">
        <f>SUM(R63:S63)</f>
        <v>0</v>
      </c>
      <c r="R63" s="348">
        <v>0</v>
      </c>
      <c r="S63" s="369">
        <v>0</v>
      </c>
      <c r="U63" s="361"/>
      <c r="V63" s="361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 customHeight="1">
      <c r="A64" s="356" t="s">
        <v>541</v>
      </c>
      <c r="B64" s="211">
        <f>SUM(C64,H64,I64,M64,Q64)</f>
        <v>22</v>
      </c>
      <c r="C64" s="357">
        <f>SUM(D64:G64)</f>
        <v>10</v>
      </c>
      <c r="D64" s="357">
        <v>1</v>
      </c>
      <c r="E64" s="357">
        <v>2</v>
      </c>
      <c r="F64" s="357">
        <v>0</v>
      </c>
      <c r="G64" s="357">
        <v>7</v>
      </c>
      <c r="H64" s="357">
        <v>0</v>
      </c>
      <c r="I64" s="357">
        <f>SUM(J64:L64)</f>
        <v>2</v>
      </c>
      <c r="J64" s="357">
        <v>0</v>
      </c>
      <c r="K64" s="357">
        <v>2</v>
      </c>
      <c r="L64" s="357">
        <v>0</v>
      </c>
      <c r="M64" s="357">
        <f>SUM(N64:P64)</f>
        <v>10</v>
      </c>
      <c r="N64" s="357">
        <v>4</v>
      </c>
      <c r="O64" s="357">
        <v>6</v>
      </c>
      <c r="P64" s="348">
        <v>0</v>
      </c>
      <c r="Q64" s="357">
        <f>SUM(R64:S64)</f>
        <v>0</v>
      </c>
      <c r="R64" s="348">
        <v>0</v>
      </c>
      <c r="S64" s="369">
        <v>0</v>
      </c>
      <c r="U64" s="361"/>
      <c r="V64" s="361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 customHeight="1">
      <c r="A65" s="356" t="s">
        <v>543</v>
      </c>
      <c r="B65" s="211">
        <f>SUM(C65,H65,I65,M65,Q65)</f>
        <v>29</v>
      </c>
      <c r="C65" s="357">
        <f>SUM(D65:G65)</f>
        <v>6</v>
      </c>
      <c r="D65" s="357">
        <v>1</v>
      </c>
      <c r="E65" s="357">
        <v>0</v>
      </c>
      <c r="F65" s="357">
        <v>1</v>
      </c>
      <c r="G65" s="357">
        <v>4</v>
      </c>
      <c r="H65" s="357">
        <v>1</v>
      </c>
      <c r="I65" s="357">
        <f>SUM(J65:L65)</f>
        <v>9</v>
      </c>
      <c r="J65" s="357">
        <v>2</v>
      </c>
      <c r="K65" s="357">
        <v>6</v>
      </c>
      <c r="L65" s="357">
        <v>1</v>
      </c>
      <c r="M65" s="357">
        <f>SUM(N65:P65)</f>
        <v>12</v>
      </c>
      <c r="N65" s="357">
        <v>1</v>
      </c>
      <c r="O65" s="357">
        <v>11</v>
      </c>
      <c r="P65" s="348">
        <v>0</v>
      </c>
      <c r="Q65" s="357">
        <f>SUM(R65:S65)</f>
        <v>1</v>
      </c>
      <c r="R65" s="348">
        <v>1</v>
      </c>
      <c r="S65" s="369">
        <v>0</v>
      </c>
      <c r="U65" s="361"/>
      <c r="V65" s="361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27" ht="12">
      <c r="A66" s="45" t="s">
        <v>627</v>
      </c>
      <c r="Y66" s="3"/>
      <c r="Z66" s="3"/>
      <c r="AA66" s="3"/>
    </row>
    <row r="67" ht="12">
      <c r="A67" s="45" t="s">
        <v>628</v>
      </c>
    </row>
    <row r="68" ht="12">
      <c r="A68" s="45" t="s">
        <v>629</v>
      </c>
    </row>
  </sheetData>
  <mergeCells count="15">
    <mergeCell ref="P4:P5"/>
    <mergeCell ref="Q4:Q5"/>
    <mergeCell ref="S4:S5"/>
    <mergeCell ref="K4:K5"/>
    <mergeCell ref="L4:L5"/>
    <mergeCell ref="M4:M5"/>
    <mergeCell ref="N4:N5"/>
    <mergeCell ref="F4:F5"/>
    <mergeCell ref="G4:G5"/>
    <mergeCell ref="I4:I5"/>
    <mergeCell ref="J4:J5"/>
    <mergeCell ref="A3:A5"/>
    <mergeCell ref="C4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M34"/>
  <sheetViews>
    <sheetView workbookViewId="0" topLeftCell="A1">
      <selection activeCell="A1" sqref="A1"/>
    </sheetView>
  </sheetViews>
  <sheetFormatPr defaultColWidth="9.00390625" defaultRowHeight="13.5"/>
  <cols>
    <col min="1" max="1" width="2.625" style="157" customWidth="1"/>
    <col min="2" max="2" width="10.875" style="157" customWidth="1"/>
    <col min="3" max="6" width="9.00390625" style="157" customWidth="1"/>
    <col min="7" max="7" width="10.875" style="157" customWidth="1"/>
    <col min="8" max="16384" width="9.00390625" style="157" customWidth="1"/>
  </cols>
  <sheetData>
    <row r="1" ht="22.5" customHeight="1">
      <c r="B1" s="156" t="s">
        <v>630</v>
      </c>
    </row>
    <row r="2" ht="12">
      <c r="K2" s="158" t="s">
        <v>631</v>
      </c>
    </row>
    <row r="3" spans="2:11" ht="27" customHeight="1">
      <c r="B3" s="10" t="s">
        <v>632</v>
      </c>
      <c r="C3" s="542" t="s">
        <v>633</v>
      </c>
      <c r="D3" s="543"/>
      <c r="E3" s="542" t="s">
        <v>634</v>
      </c>
      <c r="F3" s="543"/>
      <c r="G3" s="10" t="s">
        <v>632</v>
      </c>
      <c r="H3" s="544" t="s">
        <v>633</v>
      </c>
      <c r="I3" s="545"/>
      <c r="J3" s="544" t="s">
        <v>634</v>
      </c>
      <c r="K3" s="545"/>
    </row>
    <row r="4" spans="2:11" ht="15" customHeight="1">
      <c r="B4" s="221"/>
      <c r="C4" s="393" t="s">
        <v>635</v>
      </c>
      <c r="D4" s="393" t="s">
        <v>636</v>
      </c>
      <c r="E4" s="393" t="s">
        <v>635</v>
      </c>
      <c r="F4" s="393" t="s">
        <v>636</v>
      </c>
      <c r="G4" s="221"/>
      <c r="H4" s="393" t="s">
        <v>635</v>
      </c>
      <c r="I4" s="393" t="s">
        <v>636</v>
      </c>
      <c r="J4" s="393" t="s">
        <v>635</v>
      </c>
      <c r="K4" s="393" t="s">
        <v>636</v>
      </c>
    </row>
    <row r="5" spans="2:11" ht="12">
      <c r="B5" s="394"/>
      <c r="C5" s="395"/>
      <c r="D5" s="395"/>
      <c r="E5" s="396"/>
      <c r="F5" s="396"/>
      <c r="G5" s="394"/>
      <c r="H5" s="396"/>
      <c r="I5" s="396"/>
      <c r="J5" s="396"/>
      <c r="K5" s="396"/>
    </row>
    <row r="6" spans="2:13" s="295" customFormat="1" ht="15" customHeight="1">
      <c r="B6" s="397" t="s">
        <v>637</v>
      </c>
      <c r="C6" s="398">
        <v>126624</v>
      </c>
      <c r="D6" s="398">
        <v>115385</v>
      </c>
      <c r="E6" s="398">
        <v>87170</v>
      </c>
      <c r="F6" s="398">
        <v>82375</v>
      </c>
      <c r="G6" s="399" t="s">
        <v>638</v>
      </c>
      <c r="H6" s="400">
        <v>4975</v>
      </c>
      <c r="I6" s="400">
        <v>5093</v>
      </c>
      <c r="J6" s="400">
        <v>3215</v>
      </c>
      <c r="K6" s="400">
        <v>2977</v>
      </c>
      <c r="M6" s="401"/>
    </row>
    <row r="7" spans="2:11" ht="15" customHeight="1">
      <c r="B7" s="394"/>
      <c r="C7" s="402"/>
      <c r="D7" s="402"/>
      <c r="E7" s="402"/>
      <c r="F7" s="402"/>
      <c r="G7" s="15" t="s">
        <v>639</v>
      </c>
      <c r="H7" s="403">
        <v>875</v>
      </c>
      <c r="I7" s="403">
        <v>351</v>
      </c>
      <c r="J7" s="403">
        <v>345</v>
      </c>
      <c r="K7" s="403">
        <v>1984</v>
      </c>
    </row>
    <row r="8" spans="2:11" ht="15" customHeight="1">
      <c r="B8" s="394"/>
      <c r="C8" s="394"/>
      <c r="D8" s="394"/>
      <c r="E8" s="394"/>
      <c r="F8" s="394"/>
      <c r="G8" s="15" t="s">
        <v>640</v>
      </c>
      <c r="H8" s="403">
        <v>908</v>
      </c>
      <c r="I8" s="403">
        <v>355</v>
      </c>
      <c r="J8" s="404" t="s">
        <v>641</v>
      </c>
      <c r="K8" s="404">
        <v>74</v>
      </c>
    </row>
    <row r="9" spans="2:11" ht="15" customHeight="1">
      <c r="B9" s="15" t="s">
        <v>642</v>
      </c>
      <c r="C9" s="403">
        <v>3262</v>
      </c>
      <c r="D9" s="403">
        <v>4284</v>
      </c>
      <c r="E9" s="403">
        <v>1525</v>
      </c>
      <c r="F9" s="403">
        <v>1291</v>
      </c>
      <c r="G9" s="15" t="s">
        <v>643</v>
      </c>
      <c r="H9" s="403">
        <v>930</v>
      </c>
      <c r="I9" s="403">
        <v>1436</v>
      </c>
      <c r="J9" s="403">
        <v>1338</v>
      </c>
      <c r="K9" s="403">
        <v>597</v>
      </c>
    </row>
    <row r="10" spans="2:11" ht="15" customHeight="1">
      <c r="B10" s="15" t="s">
        <v>644</v>
      </c>
      <c r="C10" s="403">
        <v>2120</v>
      </c>
      <c r="D10" s="403">
        <v>2018</v>
      </c>
      <c r="E10" s="157">
        <v>781</v>
      </c>
      <c r="F10" s="394">
        <v>472</v>
      </c>
      <c r="G10" s="15" t="s">
        <v>645</v>
      </c>
      <c r="H10" s="403">
        <v>7875</v>
      </c>
      <c r="I10" s="403">
        <v>7842</v>
      </c>
      <c r="J10" s="403">
        <v>2367</v>
      </c>
      <c r="K10" s="403">
        <v>4007</v>
      </c>
    </row>
    <row r="11" spans="2:11" ht="15" customHeight="1">
      <c r="B11" s="15" t="s">
        <v>646</v>
      </c>
      <c r="C11" s="403">
        <v>3001</v>
      </c>
      <c r="D11" s="403">
        <v>3575</v>
      </c>
      <c r="E11" s="403">
        <v>2108</v>
      </c>
      <c r="F11" s="403">
        <v>2210</v>
      </c>
      <c r="G11" s="15" t="s">
        <v>647</v>
      </c>
      <c r="H11" s="403">
        <v>2771</v>
      </c>
      <c r="I11" s="403">
        <v>3437</v>
      </c>
      <c r="J11" s="403">
        <v>2231</v>
      </c>
      <c r="K11" s="403">
        <v>2652</v>
      </c>
    </row>
    <row r="12" spans="2:11" ht="15" customHeight="1">
      <c r="B12" s="15" t="s">
        <v>648</v>
      </c>
      <c r="C12" s="403">
        <v>7672</v>
      </c>
      <c r="D12" s="403">
        <v>6946</v>
      </c>
      <c r="E12" s="403">
        <v>12857</v>
      </c>
      <c r="F12" s="403">
        <v>12272</v>
      </c>
      <c r="G12" s="15" t="s">
        <v>649</v>
      </c>
      <c r="H12" s="403">
        <v>219</v>
      </c>
      <c r="I12" s="403">
        <v>189</v>
      </c>
      <c r="J12" s="404">
        <v>174</v>
      </c>
      <c r="K12" s="404">
        <v>68</v>
      </c>
    </row>
    <row r="13" spans="2:11" ht="15" customHeight="1">
      <c r="B13" s="15" t="s">
        <v>650</v>
      </c>
      <c r="C13" s="403">
        <v>7688</v>
      </c>
      <c r="D13" s="403">
        <v>5820</v>
      </c>
      <c r="E13" s="403">
        <v>6155</v>
      </c>
      <c r="F13" s="403">
        <v>6237</v>
      </c>
      <c r="G13" s="15" t="s">
        <v>651</v>
      </c>
      <c r="H13" s="403">
        <v>103</v>
      </c>
      <c r="I13" s="403">
        <v>20</v>
      </c>
      <c r="J13" s="403">
        <v>185</v>
      </c>
      <c r="K13" s="403">
        <v>658</v>
      </c>
    </row>
    <row r="14" spans="2:11" ht="15" customHeight="1">
      <c r="B14" s="15" t="s">
        <v>652</v>
      </c>
      <c r="C14" s="403">
        <v>4517</v>
      </c>
      <c r="D14" s="403">
        <v>3882</v>
      </c>
      <c r="E14" s="403">
        <v>1583</v>
      </c>
      <c r="F14" s="403">
        <v>2191</v>
      </c>
      <c r="G14" s="15" t="s">
        <v>653</v>
      </c>
      <c r="H14" s="403">
        <v>86</v>
      </c>
      <c r="I14" s="403">
        <v>58</v>
      </c>
      <c r="J14" s="403">
        <v>50</v>
      </c>
      <c r="K14" s="403">
        <v>48</v>
      </c>
    </row>
    <row r="15" spans="2:11" ht="15" customHeight="1">
      <c r="B15" s="15" t="s">
        <v>654</v>
      </c>
      <c r="C15" s="403">
        <v>11867</v>
      </c>
      <c r="D15" s="403">
        <v>7603</v>
      </c>
      <c r="E15" s="403">
        <v>11867</v>
      </c>
      <c r="F15" s="403">
        <v>7603</v>
      </c>
      <c r="G15" s="15" t="s">
        <v>655</v>
      </c>
      <c r="H15" s="403">
        <v>43</v>
      </c>
      <c r="I15" s="403">
        <v>7</v>
      </c>
      <c r="J15" s="403">
        <v>105</v>
      </c>
      <c r="K15" s="403">
        <v>119</v>
      </c>
    </row>
    <row r="16" spans="2:11" ht="15" customHeight="1">
      <c r="B16" s="15" t="s">
        <v>656</v>
      </c>
      <c r="C16" s="403">
        <v>5102</v>
      </c>
      <c r="D16" s="403">
        <v>5433</v>
      </c>
      <c r="E16" s="403">
        <v>5288</v>
      </c>
      <c r="F16" s="403">
        <v>4257</v>
      </c>
      <c r="G16" s="15" t="s">
        <v>657</v>
      </c>
      <c r="H16" s="403">
        <v>99</v>
      </c>
      <c r="I16" s="403">
        <v>91</v>
      </c>
      <c r="J16" s="403">
        <v>211</v>
      </c>
      <c r="K16" s="403">
        <v>648</v>
      </c>
    </row>
    <row r="17" spans="2:11" ht="15" customHeight="1">
      <c r="B17" s="15" t="s">
        <v>658</v>
      </c>
      <c r="C17" s="403">
        <v>2201</v>
      </c>
      <c r="D17" s="403">
        <v>2264</v>
      </c>
      <c r="E17" s="403">
        <v>1849</v>
      </c>
      <c r="F17" s="403">
        <v>1450</v>
      </c>
      <c r="G17" s="15" t="s">
        <v>659</v>
      </c>
      <c r="H17" s="403">
        <v>136</v>
      </c>
      <c r="I17" s="403">
        <v>255</v>
      </c>
      <c r="J17" s="403">
        <v>714</v>
      </c>
      <c r="K17" s="403">
        <v>155</v>
      </c>
    </row>
    <row r="18" spans="2:11" ht="15" customHeight="1">
      <c r="B18" s="15" t="s">
        <v>660</v>
      </c>
      <c r="C18" s="403">
        <v>2362</v>
      </c>
      <c r="D18" s="403">
        <v>2632</v>
      </c>
      <c r="E18" s="403">
        <v>1694</v>
      </c>
      <c r="F18" s="403">
        <v>1288</v>
      </c>
      <c r="G18" s="15" t="s">
        <v>661</v>
      </c>
      <c r="H18" s="403">
        <v>70</v>
      </c>
      <c r="I18" s="403">
        <v>92</v>
      </c>
      <c r="J18" s="403">
        <v>151</v>
      </c>
      <c r="K18" s="403">
        <v>83</v>
      </c>
    </row>
    <row r="19" spans="2:11" ht="15" customHeight="1">
      <c r="B19" s="15" t="s">
        <v>662</v>
      </c>
      <c r="C19" s="403">
        <v>4226</v>
      </c>
      <c r="D19" s="403">
        <v>3176</v>
      </c>
      <c r="E19" s="403">
        <v>2890</v>
      </c>
      <c r="F19" s="403">
        <v>1249</v>
      </c>
      <c r="G19" s="15" t="s">
        <v>663</v>
      </c>
      <c r="H19" s="403">
        <v>33</v>
      </c>
      <c r="I19" s="403">
        <v>64</v>
      </c>
      <c r="J19" s="403">
        <v>183</v>
      </c>
      <c r="K19" s="403">
        <v>53</v>
      </c>
    </row>
    <row r="20" spans="2:11" ht="15" customHeight="1">
      <c r="B20" s="15" t="s">
        <v>664</v>
      </c>
      <c r="C20" s="403">
        <v>3223</v>
      </c>
      <c r="D20" s="403">
        <v>2001</v>
      </c>
      <c r="E20" s="403">
        <v>1513</v>
      </c>
      <c r="F20" s="403">
        <v>513</v>
      </c>
      <c r="G20" s="15" t="s">
        <v>665</v>
      </c>
      <c r="H20" s="403">
        <v>50</v>
      </c>
      <c r="I20" s="403">
        <v>53</v>
      </c>
      <c r="J20" s="403">
        <v>73</v>
      </c>
      <c r="K20" s="403">
        <v>115</v>
      </c>
    </row>
    <row r="21" spans="2:11" ht="15" customHeight="1">
      <c r="B21" s="15" t="s">
        <v>666</v>
      </c>
      <c r="C21" s="403">
        <v>12880</v>
      </c>
      <c r="D21" s="403">
        <v>11049</v>
      </c>
      <c r="E21" s="403">
        <v>3791</v>
      </c>
      <c r="F21" s="403">
        <v>5818</v>
      </c>
      <c r="G21" s="15" t="s">
        <v>667</v>
      </c>
      <c r="H21" s="403">
        <v>111</v>
      </c>
      <c r="I21" s="403">
        <v>151</v>
      </c>
      <c r="J21" s="403">
        <v>239</v>
      </c>
      <c r="K21" s="403">
        <v>287</v>
      </c>
    </row>
    <row r="22" spans="2:11" ht="15" customHeight="1">
      <c r="B22" s="15" t="s">
        <v>668</v>
      </c>
      <c r="C22" s="403">
        <v>3795</v>
      </c>
      <c r="D22" s="403">
        <v>3101</v>
      </c>
      <c r="E22" s="403">
        <v>3329</v>
      </c>
      <c r="F22" s="403">
        <v>2063</v>
      </c>
      <c r="G22" s="15" t="s">
        <v>669</v>
      </c>
      <c r="H22" s="403">
        <v>57</v>
      </c>
      <c r="I22" s="403">
        <v>45</v>
      </c>
      <c r="J22" s="403">
        <v>170</v>
      </c>
      <c r="K22" s="403">
        <v>28</v>
      </c>
    </row>
    <row r="23" spans="2:11" ht="15" customHeight="1">
      <c r="B23" s="15" t="s">
        <v>670</v>
      </c>
      <c r="C23" s="403">
        <v>18476</v>
      </c>
      <c r="D23" s="403">
        <v>15326</v>
      </c>
      <c r="E23" s="403">
        <v>7878</v>
      </c>
      <c r="F23" s="403">
        <v>9115</v>
      </c>
      <c r="G23" s="15" t="s">
        <v>671</v>
      </c>
      <c r="H23" s="403">
        <v>221</v>
      </c>
      <c r="I23" s="403">
        <v>337</v>
      </c>
      <c r="J23" s="403">
        <v>242</v>
      </c>
      <c r="K23" s="403">
        <v>189</v>
      </c>
    </row>
    <row r="24" spans="2:11" ht="15" customHeight="1">
      <c r="B24" s="15" t="s">
        <v>672</v>
      </c>
      <c r="C24" s="403">
        <v>8280</v>
      </c>
      <c r="D24" s="403">
        <v>9351</v>
      </c>
      <c r="E24" s="403">
        <v>1903</v>
      </c>
      <c r="F24" s="403">
        <v>3014</v>
      </c>
      <c r="G24" s="15" t="s">
        <v>673</v>
      </c>
      <c r="H24" s="403">
        <v>51</v>
      </c>
      <c r="I24" s="403">
        <v>322</v>
      </c>
      <c r="J24" s="403">
        <v>104</v>
      </c>
      <c r="K24" s="403">
        <v>49</v>
      </c>
    </row>
    <row r="25" spans="2:11" ht="15" customHeight="1">
      <c r="B25" s="15" t="s">
        <v>674</v>
      </c>
      <c r="C25" s="403">
        <v>338</v>
      </c>
      <c r="D25" s="403">
        <v>168</v>
      </c>
      <c r="E25" s="403">
        <v>310</v>
      </c>
      <c r="F25" s="403">
        <v>365</v>
      </c>
      <c r="G25" s="15" t="s">
        <v>675</v>
      </c>
      <c r="H25" s="403">
        <v>88</v>
      </c>
      <c r="I25" s="403">
        <v>111</v>
      </c>
      <c r="J25" s="403">
        <v>32</v>
      </c>
      <c r="K25" s="403">
        <v>11</v>
      </c>
    </row>
    <row r="26" spans="2:11" ht="15" customHeight="1">
      <c r="B26" s="15" t="s">
        <v>676</v>
      </c>
      <c r="C26" s="403">
        <v>839</v>
      </c>
      <c r="D26" s="403">
        <v>695</v>
      </c>
      <c r="E26" s="403">
        <v>2337</v>
      </c>
      <c r="F26" s="403">
        <v>1187</v>
      </c>
      <c r="G26" s="15" t="s">
        <v>677</v>
      </c>
      <c r="H26" s="403">
        <v>137</v>
      </c>
      <c r="I26" s="403">
        <v>235</v>
      </c>
      <c r="J26" s="403">
        <v>117</v>
      </c>
      <c r="K26" s="403">
        <v>55</v>
      </c>
    </row>
    <row r="27" spans="2:11" ht="15" customHeight="1">
      <c r="B27" s="15" t="s">
        <v>678</v>
      </c>
      <c r="C27" s="403">
        <v>908</v>
      </c>
      <c r="D27" s="403">
        <v>971</v>
      </c>
      <c r="E27" s="403">
        <v>1263</v>
      </c>
      <c r="F27" s="403">
        <v>2095</v>
      </c>
      <c r="G27" s="15" t="s">
        <v>679</v>
      </c>
      <c r="H27" s="403">
        <v>125</v>
      </c>
      <c r="I27" s="403">
        <v>190</v>
      </c>
      <c r="J27" s="404" t="s">
        <v>641</v>
      </c>
      <c r="K27" s="404">
        <v>3</v>
      </c>
    </row>
    <row r="28" spans="2:11" ht="15" customHeight="1">
      <c r="B28" s="15" t="s">
        <v>680</v>
      </c>
      <c r="C28" s="403">
        <v>473</v>
      </c>
      <c r="D28" s="403">
        <v>160</v>
      </c>
      <c r="E28" s="403">
        <v>831</v>
      </c>
      <c r="F28" s="403">
        <v>661</v>
      </c>
      <c r="G28" s="15" t="s">
        <v>681</v>
      </c>
      <c r="H28" s="403">
        <v>60</v>
      </c>
      <c r="I28" s="403">
        <v>167</v>
      </c>
      <c r="J28" s="403">
        <v>33</v>
      </c>
      <c r="K28" s="403">
        <v>55</v>
      </c>
    </row>
    <row r="29" spans="2:11" ht="15" customHeight="1">
      <c r="B29" s="15" t="s">
        <v>682</v>
      </c>
      <c r="C29" s="403">
        <v>302</v>
      </c>
      <c r="D29" s="403">
        <v>519</v>
      </c>
      <c r="E29" s="403">
        <v>1323</v>
      </c>
      <c r="F29" s="403">
        <v>397</v>
      </c>
      <c r="G29" s="15" t="s">
        <v>683</v>
      </c>
      <c r="H29" s="403">
        <v>63</v>
      </c>
      <c r="I29" s="403">
        <v>218</v>
      </c>
      <c r="J29" s="403">
        <v>124</v>
      </c>
      <c r="K29" s="403">
        <v>36</v>
      </c>
    </row>
    <row r="30" spans="2:11" ht="15" customHeight="1">
      <c r="B30" s="15" t="s">
        <v>684</v>
      </c>
      <c r="C30" s="403">
        <v>2961</v>
      </c>
      <c r="D30" s="403">
        <v>3207</v>
      </c>
      <c r="E30" s="403">
        <v>1692</v>
      </c>
      <c r="F30" s="403">
        <v>1678</v>
      </c>
      <c r="G30" s="15" t="s">
        <v>685</v>
      </c>
      <c r="H30" s="404">
        <v>47</v>
      </c>
      <c r="I30" s="404">
        <v>90</v>
      </c>
      <c r="J30" s="405" t="s">
        <v>686</v>
      </c>
      <c r="K30" s="405" t="s">
        <v>686</v>
      </c>
    </row>
    <row r="31" spans="2:11" ht="12">
      <c r="B31" s="221"/>
      <c r="C31" s="232"/>
      <c r="D31" s="232"/>
      <c r="E31" s="232"/>
      <c r="F31" s="232"/>
      <c r="G31" s="221"/>
      <c r="H31" s="232"/>
      <c r="I31" s="232"/>
      <c r="J31" s="232"/>
      <c r="K31" s="232"/>
    </row>
    <row r="32" ht="12">
      <c r="B32" s="157" t="s">
        <v>687</v>
      </c>
    </row>
    <row r="33" ht="12">
      <c r="C33" s="406"/>
    </row>
    <row r="34" ht="12">
      <c r="F34" s="406"/>
    </row>
  </sheetData>
  <mergeCells count="4">
    <mergeCell ref="C3:D3"/>
    <mergeCell ref="E3:F3"/>
    <mergeCell ref="H3:I3"/>
    <mergeCell ref="J3:K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57" customWidth="1"/>
    <col min="2" max="2" width="13.125" style="157" customWidth="1"/>
    <col min="3" max="4" width="8.625" style="157" customWidth="1"/>
    <col min="5" max="5" width="15.625" style="157" customWidth="1"/>
    <col min="6" max="7" width="8.625" style="157" customWidth="1"/>
    <col min="8" max="8" width="15.625" style="157" customWidth="1"/>
    <col min="9" max="10" width="8.625" style="157" customWidth="1"/>
    <col min="11" max="16384" width="9.00390625" style="157" customWidth="1"/>
  </cols>
  <sheetData>
    <row r="1" ht="16.5" customHeight="1">
      <c r="B1" s="156" t="s">
        <v>688</v>
      </c>
    </row>
    <row r="2" spans="3:4" ht="16.5" customHeight="1">
      <c r="C2" s="410"/>
      <c r="D2" s="410"/>
    </row>
    <row r="3" spans="2:10" ht="16.5" customHeight="1" thickBot="1">
      <c r="B3" s="157" t="s">
        <v>689</v>
      </c>
      <c r="J3" s="158" t="s">
        <v>690</v>
      </c>
    </row>
    <row r="4" spans="2:10" ht="24" customHeight="1" thickTop="1">
      <c r="B4" s="411" t="s">
        <v>691</v>
      </c>
      <c r="C4" s="412" t="s">
        <v>692</v>
      </c>
      <c r="D4" s="413" t="s">
        <v>693</v>
      </c>
      <c r="E4" s="414" t="s">
        <v>691</v>
      </c>
      <c r="F4" s="412" t="s">
        <v>692</v>
      </c>
      <c r="G4" s="413" t="s">
        <v>693</v>
      </c>
      <c r="H4" s="415" t="s">
        <v>691</v>
      </c>
      <c r="I4" s="416" t="s">
        <v>692</v>
      </c>
      <c r="J4" s="416" t="s">
        <v>693</v>
      </c>
    </row>
    <row r="5" spans="2:10" ht="18.75" customHeight="1">
      <c r="B5" s="417" t="s">
        <v>154</v>
      </c>
      <c r="C5" s="418">
        <v>101057</v>
      </c>
      <c r="D5" s="419">
        <v>93541</v>
      </c>
      <c r="E5" s="307" t="s">
        <v>694</v>
      </c>
      <c r="F5" s="420">
        <v>39</v>
      </c>
      <c r="G5" s="407">
        <v>31</v>
      </c>
      <c r="H5" s="421" t="s">
        <v>695</v>
      </c>
      <c r="I5" s="404">
        <v>16391</v>
      </c>
      <c r="J5" s="404">
        <v>12748</v>
      </c>
    </row>
    <row r="6" spans="2:10" ht="18.75" customHeight="1">
      <c r="B6" s="314"/>
      <c r="C6" s="422"/>
      <c r="D6" s="423"/>
      <c r="E6" s="307" t="s">
        <v>696</v>
      </c>
      <c r="F6" s="420">
        <v>5262</v>
      </c>
      <c r="G6" s="407">
        <v>2897</v>
      </c>
      <c r="H6" s="424" t="s">
        <v>697</v>
      </c>
      <c r="I6" s="404">
        <v>138</v>
      </c>
      <c r="J6" s="404">
        <v>578</v>
      </c>
    </row>
    <row r="7" spans="2:10" ht="18.75" customHeight="1">
      <c r="B7" s="213" t="s">
        <v>698</v>
      </c>
      <c r="C7" s="420">
        <v>1316</v>
      </c>
      <c r="D7" s="407">
        <v>1348</v>
      </c>
      <c r="E7" s="307" t="s">
        <v>699</v>
      </c>
      <c r="F7" s="420">
        <v>1341</v>
      </c>
      <c r="G7" s="407">
        <v>920</v>
      </c>
      <c r="H7" s="424" t="s">
        <v>700</v>
      </c>
      <c r="I7" s="404">
        <v>1234</v>
      </c>
      <c r="J7" s="404">
        <v>1837</v>
      </c>
    </row>
    <row r="8" spans="2:10" ht="18.75" customHeight="1">
      <c r="B8" s="213" t="s">
        <v>701</v>
      </c>
      <c r="C8" s="420">
        <v>2484</v>
      </c>
      <c r="D8" s="407">
        <v>606</v>
      </c>
      <c r="E8" s="307" t="s">
        <v>702</v>
      </c>
      <c r="F8" s="420">
        <v>2872</v>
      </c>
      <c r="G8" s="407">
        <v>5834</v>
      </c>
      <c r="H8" s="424" t="s">
        <v>703</v>
      </c>
      <c r="I8" s="404">
        <v>30277</v>
      </c>
      <c r="J8" s="404">
        <v>25516</v>
      </c>
    </row>
    <row r="9" spans="2:10" ht="18.75" customHeight="1">
      <c r="B9" s="213" t="s">
        <v>704</v>
      </c>
      <c r="C9" s="420">
        <v>121</v>
      </c>
      <c r="D9" s="407">
        <v>119</v>
      </c>
      <c r="E9" s="307" t="s">
        <v>705</v>
      </c>
      <c r="F9" s="420">
        <v>13502</v>
      </c>
      <c r="G9" s="407">
        <v>16170</v>
      </c>
      <c r="H9" s="424" t="s">
        <v>706</v>
      </c>
      <c r="I9" s="404">
        <v>7860</v>
      </c>
      <c r="J9" s="404">
        <v>7876</v>
      </c>
    </row>
    <row r="10" spans="2:10" ht="18.75" customHeight="1">
      <c r="B10" s="213" t="s">
        <v>707</v>
      </c>
      <c r="C10" s="420">
        <v>18</v>
      </c>
      <c r="D10" s="407">
        <v>66</v>
      </c>
      <c r="E10" s="307" t="s">
        <v>708</v>
      </c>
      <c r="F10" s="420">
        <v>62</v>
      </c>
      <c r="G10" s="407" t="s">
        <v>709</v>
      </c>
      <c r="H10" s="425" t="s">
        <v>710</v>
      </c>
      <c r="I10" s="404">
        <v>3929</v>
      </c>
      <c r="J10" s="404">
        <v>7897</v>
      </c>
    </row>
    <row r="11" spans="2:10" ht="18.75" customHeight="1">
      <c r="B11" s="213" t="s">
        <v>711</v>
      </c>
      <c r="C11" s="420">
        <v>178</v>
      </c>
      <c r="D11" s="407">
        <v>73</v>
      </c>
      <c r="E11" s="307" t="s">
        <v>712</v>
      </c>
      <c r="F11" s="420">
        <v>1165</v>
      </c>
      <c r="G11" s="407">
        <v>1090</v>
      </c>
      <c r="H11" s="424" t="s">
        <v>713</v>
      </c>
      <c r="I11" s="404">
        <v>71</v>
      </c>
      <c r="J11" s="404" t="s">
        <v>709</v>
      </c>
    </row>
    <row r="12" spans="2:10" ht="18.75" customHeight="1">
      <c r="B12" s="213" t="s">
        <v>714</v>
      </c>
      <c r="C12" s="420">
        <v>1951</v>
      </c>
      <c r="D12" s="407">
        <v>439</v>
      </c>
      <c r="E12" s="307" t="s">
        <v>715</v>
      </c>
      <c r="F12" s="420">
        <v>2</v>
      </c>
      <c r="G12" s="407" t="s">
        <v>709</v>
      </c>
      <c r="H12" s="424" t="s">
        <v>716</v>
      </c>
      <c r="I12" s="404">
        <v>43</v>
      </c>
      <c r="J12" s="404" t="s">
        <v>709</v>
      </c>
    </row>
    <row r="13" spans="2:10" ht="18.75" customHeight="1">
      <c r="B13" s="213" t="s">
        <v>717</v>
      </c>
      <c r="C13" s="420" t="s">
        <v>709</v>
      </c>
      <c r="D13" s="407" t="s">
        <v>709</v>
      </c>
      <c r="E13" s="307" t="s">
        <v>718</v>
      </c>
      <c r="F13" s="420">
        <v>51</v>
      </c>
      <c r="G13" s="407">
        <v>870</v>
      </c>
      <c r="H13" s="424" t="s">
        <v>719</v>
      </c>
      <c r="I13" s="404">
        <v>196</v>
      </c>
      <c r="J13" s="404">
        <v>217</v>
      </c>
    </row>
    <row r="14" spans="2:10" ht="18.75" customHeight="1">
      <c r="B14" s="213" t="s">
        <v>720</v>
      </c>
      <c r="C14" s="420" t="s">
        <v>709</v>
      </c>
      <c r="D14" s="407">
        <v>45</v>
      </c>
      <c r="E14" s="307" t="s">
        <v>721</v>
      </c>
      <c r="F14" s="420" t="s">
        <v>709</v>
      </c>
      <c r="G14" s="407" t="s">
        <v>709</v>
      </c>
      <c r="H14" s="424" t="s">
        <v>722</v>
      </c>
      <c r="I14" s="404" t="s">
        <v>709</v>
      </c>
      <c r="J14" s="404" t="s">
        <v>709</v>
      </c>
    </row>
    <row r="15" spans="2:10" ht="18.75" customHeight="1">
      <c r="B15" s="213" t="s">
        <v>723</v>
      </c>
      <c r="C15" s="420" t="s">
        <v>709</v>
      </c>
      <c r="D15" s="407" t="s">
        <v>709</v>
      </c>
      <c r="E15" s="307" t="s">
        <v>724</v>
      </c>
      <c r="F15" s="420">
        <v>1656</v>
      </c>
      <c r="G15" s="407">
        <v>723</v>
      </c>
      <c r="H15" s="424" t="s">
        <v>725</v>
      </c>
      <c r="I15" s="404">
        <v>5533</v>
      </c>
      <c r="J15" s="404">
        <v>1258</v>
      </c>
    </row>
    <row r="16" spans="2:10" ht="18.75" customHeight="1">
      <c r="B16" s="213" t="s">
        <v>726</v>
      </c>
      <c r="C16" s="420" t="s">
        <v>709</v>
      </c>
      <c r="D16" s="407">
        <v>36</v>
      </c>
      <c r="E16" s="307" t="s">
        <v>727</v>
      </c>
      <c r="F16" s="420">
        <v>57</v>
      </c>
      <c r="G16" s="407" t="s">
        <v>709</v>
      </c>
      <c r="H16" s="424" t="s">
        <v>728</v>
      </c>
      <c r="I16" s="404">
        <v>3</v>
      </c>
      <c r="J16" s="404">
        <v>61</v>
      </c>
    </row>
    <row r="17" spans="2:10" ht="18.75" customHeight="1">
      <c r="B17" s="426"/>
      <c r="C17" s="427"/>
      <c r="D17" s="408"/>
      <c r="E17" s="428"/>
      <c r="F17" s="427"/>
      <c r="G17" s="408"/>
      <c r="H17" s="429" t="s">
        <v>729</v>
      </c>
      <c r="I17" s="409">
        <v>3305</v>
      </c>
      <c r="J17" s="409">
        <v>4287</v>
      </c>
    </row>
    <row r="18" ht="12">
      <c r="B18" s="157" t="s">
        <v>730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5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83" customWidth="1"/>
    <col min="2" max="2" width="13.125" style="83" customWidth="1"/>
    <col min="3" max="4" width="9.625" style="83" customWidth="1"/>
    <col min="5" max="5" width="1.25" style="5" customWidth="1"/>
    <col min="6" max="6" width="11.125" style="83" customWidth="1"/>
    <col min="7" max="8" width="9.625" style="83" customWidth="1"/>
    <col min="9" max="9" width="1.25" style="5" customWidth="1"/>
    <col min="10" max="10" width="11.125" style="83" customWidth="1"/>
    <col min="11" max="12" width="10.125" style="83" customWidth="1"/>
    <col min="13" max="13" width="15.00390625" style="83" customWidth="1"/>
    <col min="14" max="16384" width="9.00390625" style="83" customWidth="1"/>
  </cols>
  <sheetData>
    <row r="1" ht="21" customHeight="1">
      <c r="B1" s="228" t="s">
        <v>731</v>
      </c>
    </row>
    <row r="2" ht="10.5" customHeight="1"/>
    <row r="3" spans="2:12" ht="15" customHeight="1">
      <c r="B3" s="83" t="s">
        <v>732</v>
      </c>
      <c r="F3" s="83" t="s">
        <v>733</v>
      </c>
      <c r="J3" s="83" t="s">
        <v>734</v>
      </c>
      <c r="L3" s="229" t="s">
        <v>735</v>
      </c>
    </row>
    <row r="4" spans="2:12" ht="15" customHeight="1">
      <c r="B4" s="432"/>
      <c r="C4" s="433" t="s">
        <v>736</v>
      </c>
      <c r="D4" s="433" t="s">
        <v>737</v>
      </c>
      <c r="F4" s="432"/>
      <c r="G4" s="433" t="s">
        <v>736</v>
      </c>
      <c r="H4" s="433" t="s">
        <v>737</v>
      </c>
      <c r="I4" s="434"/>
      <c r="J4" s="432"/>
      <c r="K4" s="433" t="s">
        <v>736</v>
      </c>
      <c r="L4" s="433" t="s">
        <v>737</v>
      </c>
    </row>
    <row r="5" spans="2:12" ht="15" customHeight="1">
      <c r="B5" s="116" t="s">
        <v>738</v>
      </c>
      <c r="C5" s="435">
        <v>102</v>
      </c>
      <c r="D5" s="435">
        <v>91</v>
      </c>
      <c r="F5" s="116" t="s">
        <v>739</v>
      </c>
      <c r="G5" s="436" t="s">
        <v>740</v>
      </c>
      <c r="H5" s="437" t="s">
        <v>741</v>
      </c>
      <c r="J5" s="116" t="s">
        <v>742</v>
      </c>
      <c r="K5" s="436" t="s">
        <v>743</v>
      </c>
      <c r="L5" s="436" t="s">
        <v>744</v>
      </c>
    </row>
    <row r="6" spans="2:12" ht="15" customHeight="1">
      <c r="B6" s="116" t="s">
        <v>745</v>
      </c>
      <c r="C6" s="430">
        <v>58</v>
      </c>
      <c r="D6" s="430">
        <v>51</v>
      </c>
      <c r="F6" s="116" t="s">
        <v>746</v>
      </c>
      <c r="G6" s="430">
        <v>55</v>
      </c>
      <c r="H6" s="430">
        <v>40</v>
      </c>
      <c r="J6" s="116" t="s">
        <v>747</v>
      </c>
      <c r="K6" s="430">
        <v>588</v>
      </c>
      <c r="L6" s="430">
        <v>558</v>
      </c>
    </row>
    <row r="7" spans="2:12" ht="15" customHeight="1">
      <c r="B7" s="116" t="s">
        <v>748</v>
      </c>
      <c r="C7" s="430">
        <v>18</v>
      </c>
      <c r="D7" s="430">
        <v>18</v>
      </c>
      <c r="F7" s="116" t="s">
        <v>749</v>
      </c>
      <c r="G7" s="430">
        <v>69</v>
      </c>
      <c r="H7" s="430">
        <v>84</v>
      </c>
      <c r="J7" s="116" t="s">
        <v>750</v>
      </c>
      <c r="K7" s="430">
        <v>3329</v>
      </c>
      <c r="L7" s="430">
        <v>3227</v>
      </c>
    </row>
    <row r="8" spans="2:12" ht="15" customHeight="1">
      <c r="B8" s="116" t="s">
        <v>751</v>
      </c>
      <c r="C8" s="430">
        <v>84</v>
      </c>
      <c r="D8" s="430">
        <v>73</v>
      </c>
      <c r="F8" s="116" t="s">
        <v>752</v>
      </c>
      <c r="G8" s="430">
        <v>285</v>
      </c>
      <c r="H8" s="430">
        <v>296</v>
      </c>
      <c r="J8" s="116" t="s">
        <v>753</v>
      </c>
      <c r="K8" s="430">
        <v>95</v>
      </c>
      <c r="L8" s="430">
        <v>99</v>
      </c>
    </row>
    <row r="9" spans="2:12" ht="15" customHeight="1">
      <c r="B9" s="116" t="s">
        <v>754</v>
      </c>
      <c r="C9" s="430">
        <v>9833</v>
      </c>
      <c r="D9" s="430">
        <v>9764</v>
      </c>
      <c r="F9" s="116" t="s">
        <v>755</v>
      </c>
      <c r="G9" s="430">
        <v>391</v>
      </c>
      <c r="H9" s="430">
        <v>343</v>
      </c>
      <c r="J9" s="116" t="s">
        <v>756</v>
      </c>
      <c r="K9" s="430">
        <v>2004</v>
      </c>
      <c r="L9" s="430">
        <v>2208</v>
      </c>
    </row>
    <row r="10" spans="2:12" ht="15" customHeight="1">
      <c r="B10" s="116" t="s">
        <v>757</v>
      </c>
      <c r="C10" s="430">
        <v>135</v>
      </c>
      <c r="D10" s="430">
        <v>164</v>
      </c>
      <c r="F10" s="116" t="s">
        <v>758</v>
      </c>
      <c r="G10" s="430">
        <v>22</v>
      </c>
      <c r="H10" s="430">
        <v>29</v>
      </c>
      <c r="J10" s="116" t="s">
        <v>759</v>
      </c>
      <c r="K10" s="430">
        <v>369</v>
      </c>
      <c r="L10" s="430">
        <v>369</v>
      </c>
    </row>
    <row r="11" spans="2:12" ht="15" customHeight="1">
      <c r="B11" s="116" t="s">
        <v>760</v>
      </c>
      <c r="C11" s="430">
        <v>2894</v>
      </c>
      <c r="D11" s="430">
        <v>2800</v>
      </c>
      <c r="F11" s="116" t="s">
        <v>761</v>
      </c>
      <c r="G11" s="430">
        <v>296</v>
      </c>
      <c r="H11" s="430">
        <v>270</v>
      </c>
      <c r="J11" s="116" t="s">
        <v>762</v>
      </c>
      <c r="K11" s="430">
        <v>4059</v>
      </c>
      <c r="L11" s="430">
        <v>3157</v>
      </c>
    </row>
    <row r="12" spans="2:12" ht="15" customHeight="1">
      <c r="B12" s="116" t="s">
        <v>763</v>
      </c>
      <c r="C12" s="430">
        <v>5595</v>
      </c>
      <c r="D12" s="430">
        <v>5552</v>
      </c>
      <c r="F12" s="116" t="s">
        <v>764</v>
      </c>
      <c r="G12" s="430">
        <v>537</v>
      </c>
      <c r="H12" s="430">
        <v>555</v>
      </c>
      <c r="J12" s="116" t="s">
        <v>765</v>
      </c>
      <c r="K12" s="430">
        <v>1285</v>
      </c>
      <c r="L12" s="430">
        <v>1132</v>
      </c>
    </row>
    <row r="13" spans="2:12" ht="15" customHeight="1">
      <c r="B13" s="116" t="s">
        <v>766</v>
      </c>
      <c r="C13" s="430">
        <v>485</v>
      </c>
      <c r="D13" s="430">
        <v>478</v>
      </c>
      <c r="F13" s="116" t="s">
        <v>767</v>
      </c>
      <c r="G13" s="430">
        <v>157</v>
      </c>
      <c r="H13" s="430">
        <v>142</v>
      </c>
      <c r="J13" s="116" t="s">
        <v>768</v>
      </c>
      <c r="K13" s="430">
        <v>1110</v>
      </c>
      <c r="L13" s="430">
        <v>1011</v>
      </c>
    </row>
    <row r="14" spans="2:12" ht="15" customHeight="1">
      <c r="B14" s="116" t="s">
        <v>769</v>
      </c>
      <c r="C14" s="430">
        <v>434</v>
      </c>
      <c r="D14" s="430">
        <v>423</v>
      </c>
      <c r="F14" s="116" t="s">
        <v>770</v>
      </c>
      <c r="G14" s="436" t="s">
        <v>771</v>
      </c>
      <c r="H14" s="436" t="s">
        <v>772</v>
      </c>
      <c r="J14" s="116" t="s">
        <v>773</v>
      </c>
      <c r="K14" s="430">
        <v>69</v>
      </c>
      <c r="L14" s="430">
        <v>58</v>
      </c>
    </row>
    <row r="15" spans="2:12" ht="15" customHeight="1">
      <c r="B15" s="116" t="s">
        <v>774</v>
      </c>
      <c r="C15" s="430">
        <v>7782</v>
      </c>
      <c r="D15" s="430">
        <v>7618</v>
      </c>
      <c r="F15" s="173" t="s">
        <v>775</v>
      </c>
      <c r="G15" s="431">
        <v>1810</v>
      </c>
      <c r="H15" s="431">
        <v>1759</v>
      </c>
      <c r="J15" s="116" t="s">
        <v>776</v>
      </c>
      <c r="K15" s="430">
        <v>1778</v>
      </c>
      <c r="L15" s="430">
        <v>1467</v>
      </c>
    </row>
    <row r="16" spans="2:12" ht="15" customHeight="1">
      <c r="B16" s="116" t="s">
        <v>777</v>
      </c>
      <c r="C16" s="430">
        <v>602</v>
      </c>
      <c r="D16" s="430">
        <v>628</v>
      </c>
      <c r="G16" s="438"/>
      <c r="H16" s="438"/>
      <c r="J16" s="173" t="s">
        <v>775</v>
      </c>
      <c r="K16" s="431">
        <v>14684</v>
      </c>
      <c r="L16" s="431">
        <v>13286</v>
      </c>
    </row>
    <row r="17" spans="2:12" ht="15" customHeight="1">
      <c r="B17" s="116" t="s">
        <v>778</v>
      </c>
      <c r="C17" s="430">
        <v>2774</v>
      </c>
      <c r="D17" s="430">
        <v>3099</v>
      </c>
      <c r="F17" s="83" t="s">
        <v>779</v>
      </c>
      <c r="G17" s="438"/>
      <c r="H17" s="438"/>
      <c r="J17" s="234"/>
      <c r="K17" s="439"/>
      <c r="L17" s="439"/>
    </row>
    <row r="18" spans="2:12" ht="15" customHeight="1">
      <c r="B18" s="116" t="s">
        <v>654</v>
      </c>
      <c r="C18" s="430">
        <v>43070</v>
      </c>
      <c r="D18" s="430">
        <v>42132</v>
      </c>
      <c r="F18" s="432"/>
      <c r="G18" s="433" t="s">
        <v>736</v>
      </c>
      <c r="H18" s="433" t="s">
        <v>737</v>
      </c>
      <c r="I18" s="434"/>
      <c r="K18" s="438"/>
      <c r="L18" s="438"/>
    </row>
    <row r="19" spans="2:12" ht="15" customHeight="1">
      <c r="B19" s="116" t="s">
        <v>780</v>
      </c>
      <c r="C19" s="430">
        <v>6012</v>
      </c>
      <c r="D19" s="430">
        <v>5920</v>
      </c>
      <c r="F19" s="116" t="s">
        <v>781</v>
      </c>
      <c r="G19" s="430">
        <v>22</v>
      </c>
      <c r="H19" s="430">
        <v>33</v>
      </c>
      <c r="J19" s="83" t="s">
        <v>782</v>
      </c>
      <c r="K19" s="438"/>
      <c r="L19" s="438"/>
    </row>
    <row r="20" spans="2:12" ht="15" customHeight="1">
      <c r="B20" s="116" t="s">
        <v>783</v>
      </c>
      <c r="C20" s="430">
        <v>854</v>
      </c>
      <c r="D20" s="430">
        <v>825</v>
      </c>
      <c r="F20" s="116" t="s">
        <v>784</v>
      </c>
      <c r="G20" s="430">
        <v>190</v>
      </c>
      <c r="H20" s="430">
        <v>179</v>
      </c>
      <c r="J20" s="440"/>
      <c r="K20" s="433" t="s">
        <v>785</v>
      </c>
      <c r="L20" s="433" t="s">
        <v>786</v>
      </c>
    </row>
    <row r="21" spans="2:12" ht="15" customHeight="1">
      <c r="B21" s="116" t="s">
        <v>787</v>
      </c>
      <c r="C21" s="430">
        <v>84</v>
      </c>
      <c r="D21" s="430">
        <v>296</v>
      </c>
      <c r="F21" s="116" t="s">
        <v>788</v>
      </c>
      <c r="G21" s="430">
        <v>73</v>
      </c>
      <c r="H21" s="430">
        <v>77</v>
      </c>
      <c r="J21" s="116" t="s">
        <v>789</v>
      </c>
      <c r="K21" s="436" t="s">
        <v>790</v>
      </c>
      <c r="L21" s="436" t="s">
        <v>791</v>
      </c>
    </row>
    <row r="22" spans="2:12" ht="15" customHeight="1">
      <c r="B22" s="116" t="s">
        <v>792</v>
      </c>
      <c r="C22" s="430">
        <v>887</v>
      </c>
      <c r="D22" s="430">
        <v>876</v>
      </c>
      <c r="F22" s="116" t="s">
        <v>793</v>
      </c>
      <c r="G22" s="430">
        <v>1248</v>
      </c>
      <c r="H22" s="430">
        <v>1161</v>
      </c>
      <c r="J22" s="116" t="s">
        <v>794</v>
      </c>
      <c r="K22" s="430">
        <v>1522</v>
      </c>
      <c r="L22" s="430">
        <v>1460</v>
      </c>
    </row>
    <row r="23" spans="2:12" ht="15" customHeight="1">
      <c r="B23" s="116" t="s">
        <v>795</v>
      </c>
      <c r="C23" s="430">
        <v>2635</v>
      </c>
      <c r="D23" s="430">
        <v>2712</v>
      </c>
      <c r="F23" s="116" t="s">
        <v>796</v>
      </c>
      <c r="G23" s="430">
        <v>726</v>
      </c>
      <c r="H23" s="430">
        <v>704</v>
      </c>
      <c r="J23" s="116" t="s">
        <v>797</v>
      </c>
      <c r="K23" s="430">
        <v>803</v>
      </c>
      <c r="L23" s="430">
        <v>701</v>
      </c>
    </row>
    <row r="24" spans="2:12" ht="15" customHeight="1">
      <c r="B24" s="116" t="s">
        <v>798</v>
      </c>
      <c r="C24" s="430">
        <v>7074</v>
      </c>
      <c r="D24" s="430">
        <v>7285</v>
      </c>
      <c r="F24" s="116" t="s">
        <v>799</v>
      </c>
      <c r="G24" s="430">
        <v>259</v>
      </c>
      <c r="H24" s="430">
        <v>263</v>
      </c>
      <c r="J24" s="116" t="s">
        <v>800</v>
      </c>
      <c r="K24" s="430">
        <v>44</v>
      </c>
      <c r="L24" s="430">
        <v>55</v>
      </c>
    </row>
    <row r="25" spans="2:12" ht="15" customHeight="1">
      <c r="B25" s="116" t="s">
        <v>801</v>
      </c>
      <c r="C25" s="430">
        <v>387</v>
      </c>
      <c r="D25" s="430">
        <v>493</v>
      </c>
      <c r="F25" s="116" t="s">
        <v>802</v>
      </c>
      <c r="G25" s="430">
        <v>219</v>
      </c>
      <c r="H25" s="430">
        <v>219</v>
      </c>
      <c r="J25" s="116" t="s">
        <v>803</v>
      </c>
      <c r="K25" s="430">
        <v>128</v>
      </c>
      <c r="L25" s="430">
        <v>146</v>
      </c>
    </row>
    <row r="26" spans="2:12" ht="15" customHeight="1">
      <c r="B26" s="116" t="s">
        <v>804</v>
      </c>
      <c r="C26" s="430">
        <v>1445</v>
      </c>
      <c r="D26" s="430">
        <v>1453</v>
      </c>
      <c r="F26" s="116" t="s">
        <v>805</v>
      </c>
      <c r="G26" s="430">
        <v>69</v>
      </c>
      <c r="H26" s="430">
        <v>47</v>
      </c>
      <c r="J26" s="116" t="s">
        <v>806</v>
      </c>
      <c r="K26" s="430">
        <v>1460</v>
      </c>
      <c r="L26" s="430">
        <v>1259</v>
      </c>
    </row>
    <row r="27" spans="2:12" ht="15" customHeight="1">
      <c r="B27" s="116" t="s">
        <v>807</v>
      </c>
      <c r="C27" s="430">
        <v>3690</v>
      </c>
      <c r="D27" s="430">
        <v>4092</v>
      </c>
      <c r="F27" s="116" t="s">
        <v>808</v>
      </c>
      <c r="G27" s="430">
        <v>142</v>
      </c>
      <c r="H27" s="430">
        <v>99</v>
      </c>
      <c r="J27" s="116" t="s">
        <v>809</v>
      </c>
      <c r="K27" s="430">
        <v>277</v>
      </c>
      <c r="L27" s="430">
        <v>256</v>
      </c>
    </row>
    <row r="28" spans="2:12" ht="15" customHeight="1">
      <c r="B28" s="116" t="s">
        <v>810</v>
      </c>
      <c r="C28" s="430">
        <v>1194</v>
      </c>
      <c r="D28" s="430">
        <v>1102</v>
      </c>
      <c r="F28" s="116" t="s">
        <v>811</v>
      </c>
      <c r="G28" s="430">
        <v>11</v>
      </c>
      <c r="H28" s="430">
        <v>7</v>
      </c>
      <c r="J28" s="116" t="s">
        <v>812</v>
      </c>
      <c r="K28" s="430">
        <v>1602</v>
      </c>
      <c r="L28" s="430">
        <v>1489</v>
      </c>
    </row>
    <row r="29" spans="2:12" ht="15" customHeight="1">
      <c r="B29" s="116" t="s">
        <v>813</v>
      </c>
      <c r="C29" s="430">
        <v>5011</v>
      </c>
      <c r="D29" s="430">
        <v>5201</v>
      </c>
      <c r="F29" s="116" t="s">
        <v>739</v>
      </c>
      <c r="G29" s="436" t="s">
        <v>814</v>
      </c>
      <c r="H29" s="436" t="s">
        <v>815</v>
      </c>
      <c r="J29" s="116" t="s">
        <v>816</v>
      </c>
      <c r="K29" s="430">
        <v>350</v>
      </c>
      <c r="L29" s="430">
        <v>285</v>
      </c>
    </row>
    <row r="30" spans="2:12" ht="15" customHeight="1">
      <c r="B30" s="116" t="s">
        <v>817</v>
      </c>
      <c r="C30" s="430">
        <v>190</v>
      </c>
      <c r="D30" s="430">
        <v>186</v>
      </c>
      <c r="F30" s="173" t="s">
        <v>775</v>
      </c>
      <c r="G30" s="431">
        <v>2960</v>
      </c>
      <c r="H30" s="431">
        <v>2789</v>
      </c>
      <c r="J30" s="116" t="s">
        <v>818</v>
      </c>
      <c r="K30" s="430">
        <v>416</v>
      </c>
      <c r="L30" s="430">
        <v>350</v>
      </c>
    </row>
    <row r="31" spans="2:12" ht="15" customHeight="1">
      <c r="B31" s="116" t="s">
        <v>819</v>
      </c>
      <c r="C31" s="430">
        <v>4249</v>
      </c>
      <c r="D31" s="430">
        <v>4395</v>
      </c>
      <c r="G31" s="438"/>
      <c r="H31" s="438"/>
      <c r="J31" s="116" t="s">
        <v>820</v>
      </c>
      <c r="K31" s="430">
        <v>139</v>
      </c>
      <c r="L31" s="430">
        <v>131</v>
      </c>
    </row>
    <row r="32" spans="2:12" ht="15" customHeight="1">
      <c r="B32" s="116" t="s">
        <v>821</v>
      </c>
      <c r="C32" s="430">
        <v>157</v>
      </c>
      <c r="D32" s="430">
        <v>197</v>
      </c>
      <c r="F32" s="83" t="s">
        <v>822</v>
      </c>
      <c r="G32" s="438"/>
      <c r="H32" s="438"/>
      <c r="J32" s="116" t="s">
        <v>823</v>
      </c>
      <c r="K32" s="430">
        <v>47</v>
      </c>
      <c r="L32" s="430">
        <v>40</v>
      </c>
    </row>
    <row r="33" spans="2:12" ht="15" customHeight="1">
      <c r="B33" s="116" t="s">
        <v>824</v>
      </c>
      <c r="C33" s="430">
        <v>307</v>
      </c>
      <c r="D33" s="430">
        <v>288</v>
      </c>
      <c r="F33" s="432"/>
      <c r="G33" s="433" t="s">
        <v>825</v>
      </c>
      <c r="H33" s="433" t="s">
        <v>826</v>
      </c>
      <c r="I33" s="434"/>
      <c r="J33" s="116" t="s">
        <v>827</v>
      </c>
      <c r="K33" s="430">
        <v>80</v>
      </c>
      <c r="L33" s="430">
        <v>69</v>
      </c>
    </row>
    <row r="34" spans="2:12" ht="15" customHeight="1">
      <c r="B34" s="116" t="s">
        <v>828</v>
      </c>
      <c r="C34" s="430">
        <v>642</v>
      </c>
      <c r="D34" s="430">
        <v>668</v>
      </c>
      <c r="F34" s="116" t="s">
        <v>829</v>
      </c>
      <c r="G34" s="430">
        <v>405</v>
      </c>
      <c r="H34" s="430">
        <v>412</v>
      </c>
      <c r="J34" s="116" t="s">
        <v>830</v>
      </c>
      <c r="K34" s="430">
        <v>55</v>
      </c>
      <c r="L34" s="430">
        <v>47</v>
      </c>
    </row>
    <row r="35" spans="2:12" ht="15" customHeight="1">
      <c r="B35" s="116" t="s">
        <v>831</v>
      </c>
      <c r="C35" s="430">
        <v>8661</v>
      </c>
      <c r="D35" s="430">
        <v>8559</v>
      </c>
      <c r="F35" s="116" t="s">
        <v>832</v>
      </c>
      <c r="G35" s="430">
        <v>172</v>
      </c>
      <c r="H35" s="430">
        <v>161</v>
      </c>
      <c r="J35" s="116" t="s">
        <v>833</v>
      </c>
      <c r="K35" s="430">
        <v>580</v>
      </c>
      <c r="L35" s="430">
        <v>555</v>
      </c>
    </row>
    <row r="36" spans="2:12" ht="15" customHeight="1">
      <c r="B36" s="116" t="s">
        <v>834</v>
      </c>
      <c r="C36" s="430">
        <v>99</v>
      </c>
      <c r="D36" s="430">
        <v>146</v>
      </c>
      <c r="F36" s="116" t="s">
        <v>835</v>
      </c>
      <c r="G36" s="430">
        <v>989</v>
      </c>
      <c r="H36" s="430">
        <v>989</v>
      </c>
      <c r="J36" s="173" t="s">
        <v>775</v>
      </c>
      <c r="K36" s="431">
        <v>7504</v>
      </c>
      <c r="L36" s="431">
        <v>6844</v>
      </c>
    </row>
    <row r="37" spans="2:12" ht="15" customHeight="1">
      <c r="B37" s="116" t="s">
        <v>836</v>
      </c>
      <c r="C37" s="430">
        <v>281</v>
      </c>
      <c r="D37" s="430">
        <v>288</v>
      </c>
      <c r="F37" s="116" t="s">
        <v>837</v>
      </c>
      <c r="G37" s="430">
        <v>201</v>
      </c>
      <c r="H37" s="430">
        <v>193</v>
      </c>
      <c r="K37" s="438"/>
      <c r="L37" s="438"/>
    </row>
    <row r="38" spans="2:12" ht="15" customHeight="1">
      <c r="B38" s="116" t="s">
        <v>838</v>
      </c>
      <c r="C38" s="430">
        <v>989</v>
      </c>
      <c r="D38" s="430">
        <v>986</v>
      </c>
      <c r="F38" s="116" t="s">
        <v>839</v>
      </c>
      <c r="G38" s="430">
        <v>230</v>
      </c>
      <c r="H38" s="430">
        <v>226</v>
      </c>
      <c r="J38" s="83" t="s">
        <v>840</v>
      </c>
      <c r="K38" s="438"/>
      <c r="L38" s="438"/>
    </row>
    <row r="39" spans="2:12" ht="15" customHeight="1">
      <c r="B39" s="116" t="s">
        <v>841</v>
      </c>
      <c r="C39" s="430">
        <v>438</v>
      </c>
      <c r="D39" s="430">
        <v>402</v>
      </c>
      <c r="F39" s="116" t="s">
        <v>842</v>
      </c>
      <c r="G39" s="430">
        <v>431</v>
      </c>
      <c r="H39" s="430">
        <v>420</v>
      </c>
      <c r="J39" s="440"/>
      <c r="K39" s="433" t="s">
        <v>825</v>
      </c>
      <c r="L39" s="433" t="s">
        <v>826</v>
      </c>
    </row>
    <row r="40" spans="2:12" ht="15" customHeight="1">
      <c r="B40" s="116" t="s">
        <v>843</v>
      </c>
      <c r="C40" s="430">
        <v>223</v>
      </c>
      <c r="D40" s="430">
        <v>190</v>
      </c>
      <c r="F40" s="116" t="s">
        <v>844</v>
      </c>
      <c r="G40" s="430">
        <v>241</v>
      </c>
      <c r="H40" s="430">
        <v>256</v>
      </c>
      <c r="J40" s="116" t="s">
        <v>763</v>
      </c>
      <c r="K40" s="430">
        <v>1132</v>
      </c>
      <c r="L40" s="430">
        <v>1060</v>
      </c>
    </row>
    <row r="41" spans="2:12" ht="15" customHeight="1">
      <c r="B41" s="116" t="s">
        <v>845</v>
      </c>
      <c r="C41" s="430">
        <v>95</v>
      </c>
      <c r="D41" s="430">
        <v>95</v>
      </c>
      <c r="F41" s="116" t="s">
        <v>846</v>
      </c>
      <c r="G41" s="430">
        <v>617</v>
      </c>
      <c r="H41" s="430">
        <v>617</v>
      </c>
      <c r="J41" s="116" t="s">
        <v>847</v>
      </c>
      <c r="K41" s="430">
        <v>33</v>
      </c>
      <c r="L41" s="430">
        <v>31</v>
      </c>
    </row>
    <row r="42" spans="2:12" ht="15" customHeight="1">
      <c r="B42" s="173" t="s">
        <v>775</v>
      </c>
      <c r="C42" s="431">
        <f>SUM(C4:C41)</f>
        <v>119470</v>
      </c>
      <c r="D42" s="431">
        <v>119545</v>
      </c>
      <c r="F42" s="116" t="s">
        <v>848</v>
      </c>
      <c r="G42" s="430">
        <v>6625</v>
      </c>
      <c r="H42" s="430">
        <v>6373</v>
      </c>
      <c r="J42" s="116" t="s">
        <v>849</v>
      </c>
      <c r="K42" s="430">
        <v>1441</v>
      </c>
      <c r="L42" s="430">
        <v>1349</v>
      </c>
    </row>
    <row r="43" spans="2:12" ht="15" customHeight="1">
      <c r="B43" s="441"/>
      <c r="C43" s="442"/>
      <c r="D43" s="442"/>
      <c r="F43" s="116" t="s">
        <v>850</v>
      </c>
      <c r="G43" s="430">
        <v>1821</v>
      </c>
      <c r="H43" s="430">
        <v>1767</v>
      </c>
      <c r="J43" s="116" t="s">
        <v>851</v>
      </c>
      <c r="K43" s="430">
        <v>256</v>
      </c>
      <c r="L43" s="430">
        <v>240</v>
      </c>
    </row>
    <row r="44" spans="6:12" ht="15" customHeight="1">
      <c r="F44" s="116" t="s">
        <v>852</v>
      </c>
      <c r="G44" s="430">
        <v>450</v>
      </c>
      <c r="H44" s="430">
        <v>449</v>
      </c>
      <c r="J44" s="116" t="s">
        <v>853</v>
      </c>
      <c r="K44" s="430">
        <v>121</v>
      </c>
      <c r="L44" s="430">
        <v>113</v>
      </c>
    </row>
    <row r="45" spans="2:12" ht="15" customHeight="1">
      <c r="B45" s="83" t="s">
        <v>854</v>
      </c>
      <c r="E45" s="434"/>
      <c r="F45" s="116" t="s">
        <v>855</v>
      </c>
      <c r="G45" s="430">
        <v>2825</v>
      </c>
      <c r="H45" s="430">
        <v>2803</v>
      </c>
      <c r="J45" s="116" t="s">
        <v>856</v>
      </c>
      <c r="K45" s="430">
        <v>120</v>
      </c>
      <c r="L45" s="430">
        <v>112</v>
      </c>
    </row>
    <row r="46" spans="2:12" ht="15" customHeight="1">
      <c r="B46" s="432"/>
      <c r="C46" s="433" t="s">
        <v>857</v>
      </c>
      <c r="D46" s="433" t="s">
        <v>858</v>
      </c>
      <c r="F46" s="116" t="s">
        <v>859</v>
      </c>
      <c r="G46" s="430">
        <v>73</v>
      </c>
      <c r="H46" s="430">
        <v>73</v>
      </c>
      <c r="J46" s="116" t="s">
        <v>812</v>
      </c>
      <c r="K46" s="430">
        <v>1050</v>
      </c>
      <c r="L46" s="430">
        <v>983</v>
      </c>
    </row>
    <row r="47" spans="2:12" ht="15" customHeight="1">
      <c r="B47" s="116" t="s">
        <v>860</v>
      </c>
      <c r="C47" s="430">
        <v>288</v>
      </c>
      <c r="D47" s="430">
        <v>277</v>
      </c>
      <c r="F47" s="116" t="s">
        <v>861</v>
      </c>
      <c r="G47" s="430">
        <v>1223</v>
      </c>
      <c r="H47" s="430">
        <v>1208</v>
      </c>
      <c r="J47" s="116" t="s">
        <v>862</v>
      </c>
      <c r="K47" s="430">
        <v>72</v>
      </c>
      <c r="L47" s="430">
        <v>67</v>
      </c>
    </row>
    <row r="48" spans="2:12" ht="15" customHeight="1">
      <c r="B48" s="116" t="s">
        <v>863</v>
      </c>
      <c r="C48" s="430">
        <v>2347</v>
      </c>
      <c r="D48" s="430">
        <v>2453</v>
      </c>
      <c r="F48" s="116" t="s">
        <v>864</v>
      </c>
      <c r="G48" s="430">
        <v>145</v>
      </c>
      <c r="H48" s="430">
        <v>37</v>
      </c>
      <c r="J48" s="116" t="s">
        <v>865</v>
      </c>
      <c r="K48" s="430">
        <v>1271</v>
      </c>
      <c r="L48" s="430">
        <v>1190</v>
      </c>
    </row>
    <row r="49" spans="2:12" ht="15" customHeight="1">
      <c r="B49" s="116" t="s">
        <v>866</v>
      </c>
      <c r="C49" s="430">
        <v>277</v>
      </c>
      <c r="D49" s="430">
        <v>303</v>
      </c>
      <c r="F49" s="116" t="s">
        <v>116</v>
      </c>
      <c r="G49" s="430">
        <v>8077</v>
      </c>
      <c r="H49" s="430">
        <v>7844</v>
      </c>
      <c r="J49" s="116" t="s">
        <v>867</v>
      </c>
      <c r="K49" s="430">
        <v>2366</v>
      </c>
      <c r="L49" s="430">
        <v>2215</v>
      </c>
    </row>
    <row r="50" spans="2:12" ht="15" customHeight="1">
      <c r="B50" s="116" t="s">
        <v>868</v>
      </c>
      <c r="C50" s="430">
        <v>445</v>
      </c>
      <c r="D50" s="430">
        <v>449</v>
      </c>
      <c r="F50" s="116" t="s">
        <v>869</v>
      </c>
      <c r="G50" s="430">
        <v>248</v>
      </c>
      <c r="H50" s="430">
        <v>223</v>
      </c>
      <c r="J50" s="116" t="s">
        <v>870</v>
      </c>
      <c r="K50" s="430">
        <v>357</v>
      </c>
      <c r="L50" s="430">
        <v>334</v>
      </c>
    </row>
    <row r="51" spans="2:12" ht="15" customHeight="1">
      <c r="B51" s="116" t="s">
        <v>871</v>
      </c>
      <c r="C51" s="436" t="s">
        <v>872</v>
      </c>
      <c r="D51" s="436" t="s">
        <v>873</v>
      </c>
      <c r="F51" s="116" t="s">
        <v>874</v>
      </c>
      <c r="G51" s="430">
        <v>427</v>
      </c>
      <c r="H51" s="430">
        <v>350</v>
      </c>
      <c r="J51" s="116" t="s">
        <v>875</v>
      </c>
      <c r="K51" s="430">
        <v>97</v>
      </c>
      <c r="L51" s="430">
        <v>91</v>
      </c>
    </row>
    <row r="52" spans="2:12" ht="15" customHeight="1">
      <c r="B52" s="173" t="s">
        <v>775</v>
      </c>
      <c r="C52" s="431">
        <v>3358</v>
      </c>
      <c r="D52" s="431">
        <v>3482</v>
      </c>
      <c r="F52" s="116" t="s">
        <v>876</v>
      </c>
      <c r="G52" s="430">
        <v>1146</v>
      </c>
      <c r="H52" s="430">
        <v>1128</v>
      </c>
      <c r="J52" s="116" t="s">
        <v>877</v>
      </c>
      <c r="K52" s="430">
        <v>173</v>
      </c>
      <c r="L52" s="430">
        <v>162</v>
      </c>
    </row>
    <row r="53" spans="6:12" ht="15" customHeight="1">
      <c r="F53" s="116" t="s">
        <v>878</v>
      </c>
      <c r="G53" s="430">
        <v>591</v>
      </c>
      <c r="H53" s="430">
        <v>584</v>
      </c>
      <c r="J53" s="116" t="s">
        <v>879</v>
      </c>
      <c r="K53" s="430">
        <v>434</v>
      </c>
      <c r="L53" s="430">
        <v>406</v>
      </c>
    </row>
    <row r="54" spans="3:12" ht="15" customHeight="1">
      <c r="C54" s="5"/>
      <c r="F54" s="116" t="s">
        <v>880</v>
      </c>
      <c r="G54" s="430">
        <v>37</v>
      </c>
      <c r="H54" s="430">
        <v>40</v>
      </c>
      <c r="J54" s="116" t="s">
        <v>881</v>
      </c>
      <c r="K54" s="430">
        <v>1022</v>
      </c>
      <c r="L54" s="430">
        <v>957</v>
      </c>
    </row>
    <row r="55" spans="6:12" ht="15" customHeight="1">
      <c r="F55" s="173" t="s">
        <v>775</v>
      </c>
      <c r="G55" s="431">
        <v>26853</v>
      </c>
      <c r="H55" s="431">
        <v>26152</v>
      </c>
      <c r="I55" s="443"/>
      <c r="J55" s="173" t="s">
        <v>775</v>
      </c>
      <c r="K55" s="431">
        <v>9945</v>
      </c>
      <c r="L55" s="431">
        <v>9309</v>
      </c>
    </row>
    <row r="56" ht="8.25" customHeight="1"/>
    <row r="57" ht="15" customHeight="1">
      <c r="B57" s="83" t="s">
        <v>882</v>
      </c>
    </row>
    <row r="58" ht="15" customHeight="1">
      <c r="B58" s="83" t="s">
        <v>883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selection activeCell="A1" sqref="A1"/>
    </sheetView>
  </sheetViews>
  <sheetFormatPr defaultColWidth="9.00390625" defaultRowHeight="13.5"/>
  <cols>
    <col min="1" max="1" width="3.625" style="83" customWidth="1"/>
    <col min="2" max="2" width="10.625" style="83" customWidth="1"/>
    <col min="3" max="12" width="8.125" style="83" customWidth="1"/>
    <col min="13" max="16384" width="9.00390625" style="83" customWidth="1"/>
  </cols>
  <sheetData>
    <row r="2" ht="14.25">
      <c r="B2" s="228" t="s">
        <v>884</v>
      </c>
    </row>
    <row r="4" spans="2:12" ht="18" customHeight="1">
      <c r="B4" s="230"/>
      <c r="C4" s="48" t="s">
        <v>885</v>
      </c>
      <c r="D4" s="48"/>
      <c r="E4" s="48"/>
      <c r="F4" s="48"/>
      <c r="G4" s="120"/>
      <c r="H4" s="48" t="s">
        <v>886</v>
      </c>
      <c r="I4" s="48"/>
      <c r="J4" s="48"/>
      <c r="K4" s="48"/>
      <c r="L4" s="49"/>
    </row>
    <row r="5" spans="2:12" ht="18" customHeight="1">
      <c r="B5" s="116" t="s">
        <v>887</v>
      </c>
      <c r="C5" s="534" t="s">
        <v>888</v>
      </c>
      <c r="D5" s="525" t="s">
        <v>889</v>
      </c>
      <c r="E5" s="444" t="s">
        <v>890</v>
      </c>
      <c r="F5" s="445"/>
      <c r="G5" s="525" t="s">
        <v>891</v>
      </c>
      <c r="H5" s="525" t="s">
        <v>888</v>
      </c>
      <c r="I5" s="446" t="s">
        <v>892</v>
      </c>
      <c r="J5" s="445"/>
      <c r="K5" s="446" t="s">
        <v>893</v>
      </c>
      <c r="L5" s="447"/>
    </row>
    <row r="6" spans="2:12" ht="18" customHeight="1">
      <c r="B6" s="232"/>
      <c r="C6" s="502"/>
      <c r="D6" s="504"/>
      <c r="E6" s="50" t="s">
        <v>894</v>
      </c>
      <c r="F6" s="50" t="s">
        <v>895</v>
      </c>
      <c r="G6" s="504"/>
      <c r="H6" s="504"/>
      <c r="I6" s="50" t="s">
        <v>896</v>
      </c>
      <c r="J6" s="50" t="s">
        <v>897</v>
      </c>
      <c r="K6" s="50" t="s">
        <v>896</v>
      </c>
      <c r="L6" s="51" t="s">
        <v>897</v>
      </c>
    </row>
    <row r="7" spans="2:12" ht="15" customHeight="1">
      <c r="B7" s="116" t="s">
        <v>451</v>
      </c>
      <c r="C7" s="211">
        <v>403</v>
      </c>
      <c r="D7" s="211">
        <v>13</v>
      </c>
      <c r="E7" s="211">
        <v>86</v>
      </c>
      <c r="F7" s="211">
        <v>189</v>
      </c>
      <c r="G7" s="211">
        <v>115</v>
      </c>
      <c r="H7" s="211">
        <v>141107</v>
      </c>
      <c r="I7" s="211">
        <v>136615</v>
      </c>
      <c r="J7" s="211">
        <v>2883</v>
      </c>
      <c r="K7" s="211">
        <v>1481</v>
      </c>
      <c r="L7" s="61">
        <v>128</v>
      </c>
    </row>
    <row r="8" spans="2:12" ht="15" customHeight="1">
      <c r="B8" s="116" t="s">
        <v>452</v>
      </c>
      <c r="C8" s="211">
        <v>402</v>
      </c>
      <c r="D8" s="211">
        <v>13</v>
      </c>
      <c r="E8" s="211">
        <v>86</v>
      </c>
      <c r="F8" s="211">
        <v>189</v>
      </c>
      <c r="G8" s="211">
        <v>114</v>
      </c>
      <c r="H8" s="211">
        <v>145678</v>
      </c>
      <c r="I8" s="211">
        <v>141143</v>
      </c>
      <c r="J8" s="211">
        <v>2965</v>
      </c>
      <c r="K8" s="211">
        <v>1202</v>
      </c>
      <c r="L8" s="61">
        <v>368</v>
      </c>
    </row>
    <row r="9" spans="2:12" ht="15" customHeight="1">
      <c r="B9" s="116" t="s">
        <v>453</v>
      </c>
      <c r="C9" s="211">
        <v>402</v>
      </c>
      <c r="D9" s="211">
        <v>13</v>
      </c>
      <c r="E9" s="211">
        <v>86</v>
      </c>
      <c r="F9" s="211">
        <v>189</v>
      </c>
      <c r="G9" s="211">
        <v>114</v>
      </c>
      <c r="H9" s="211">
        <v>147530</v>
      </c>
      <c r="I9" s="211">
        <v>143290</v>
      </c>
      <c r="J9" s="211">
        <v>2716</v>
      </c>
      <c r="K9" s="211">
        <v>1260</v>
      </c>
      <c r="L9" s="61">
        <v>264</v>
      </c>
    </row>
    <row r="10" spans="2:12" ht="15" customHeight="1">
      <c r="B10" s="116" t="s">
        <v>454</v>
      </c>
      <c r="C10" s="211">
        <v>403</v>
      </c>
      <c r="D10" s="211">
        <v>13</v>
      </c>
      <c r="E10" s="211">
        <v>86</v>
      </c>
      <c r="F10" s="211">
        <v>190</v>
      </c>
      <c r="G10" s="211">
        <v>114</v>
      </c>
      <c r="H10" s="211">
        <v>143484</v>
      </c>
      <c r="I10" s="211">
        <v>139195</v>
      </c>
      <c r="J10" s="211">
        <v>2669</v>
      </c>
      <c r="K10" s="211">
        <v>1371</v>
      </c>
      <c r="L10" s="61">
        <v>249</v>
      </c>
    </row>
    <row r="11" spans="2:12" s="234" customFormat="1" ht="24" customHeight="1">
      <c r="B11" s="173" t="s">
        <v>898</v>
      </c>
      <c r="C11" s="448">
        <v>403</v>
      </c>
      <c r="D11" s="448">
        <v>13</v>
      </c>
      <c r="E11" s="448">
        <v>85</v>
      </c>
      <c r="F11" s="448">
        <v>191</v>
      </c>
      <c r="G11" s="448">
        <v>114</v>
      </c>
      <c r="H11" s="448">
        <v>140958</v>
      </c>
      <c r="I11" s="448">
        <v>136681</v>
      </c>
      <c r="J11" s="448">
        <v>2550</v>
      </c>
      <c r="K11" s="448">
        <v>1518</v>
      </c>
      <c r="L11" s="449">
        <v>209</v>
      </c>
    </row>
    <row r="12" ht="15" customHeight="1">
      <c r="B12" s="83" t="s">
        <v>899</v>
      </c>
    </row>
    <row r="13" ht="15" customHeight="1">
      <c r="B13" s="83" t="s">
        <v>900</v>
      </c>
    </row>
  </sheetData>
  <mergeCells count="4">
    <mergeCell ref="C5:C6"/>
    <mergeCell ref="D5:D6"/>
    <mergeCell ref="G5:G6"/>
    <mergeCell ref="H5:H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A1" sqref="A1"/>
    </sheetView>
  </sheetViews>
  <sheetFormatPr defaultColWidth="9.00390625" defaultRowHeight="13.5"/>
  <cols>
    <col min="1" max="1" width="3.625" style="45" customWidth="1"/>
    <col min="2" max="2" width="15.625" style="45" customWidth="1"/>
    <col min="3" max="8" width="12.625" style="45" customWidth="1"/>
    <col min="9" max="9" width="10.625" style="45" customWidth="1"/>
    <col min="10" max="16384" width="9.00390625" style="45" customWidth="1"/>
  </cols>
  <sheetData>
    <row r="2" ht="14.25">
      <c r="B2" s="46" t="s">
        <v>901</v>
      </c>
    </row>
    <row r="3" spans="6:8" ht="12">
      <c r="F3" s="329"/>
      <c r="H3" s="47" t="s">
        <v>902</v>
      </c>
    </row>
    <row r="4" spans="2:8" ht="18" customHeight="1">
      <c r="B4" s="548" t="s">
        <v>903</v>
      </c>
      <c r="C4" s="497" t="s">
        <v>904</v>
      </c>
      <c r="D4" s="550"/>
      <c r="E4" s="550"/>
      <c r="F4" s="503" t="s">
        <v>905</v>
      </c>
      <c r="G4" s="120" t="s">
        <v>906</v>
      </c>
      <c r="H4" s="450"/>
    </row>
    <row r="5" spans="2:8" ht="18" customHeight="1">
      <c r="B5" s="549"/>
      <c r="C5" s="551"/>
      <c r="D5" s="552"/>
      <c r="E5" s="552"/>
      <c r="F5" s="553"/>
      <c r="G5" s="525" t="s">
        <v>907</v>
      </c>
      <c r="H5" s="546" t="s">
        <v>908</v>
      </c>
    </row>
    <row r="6" spans="2:8" ht="25.5" customHeight="1">
      <c r="B6" s="118" t="s">
        <v>909</v>
      </c>
      <c r="C6" s="50" t="s">
        <v>154</v>
      </c>
      <c r="D6" s="50" t="s">
        <v>910</v>
      </c>
      <c r="E6" s="451" t="s">
        <v>911</v>
      </c>
      <c r="F6" s="554"/>
      <c r="G6" s="504"/>
      <c r="H6" s="547"/>
    </row>
    <row r="7" spans="2:8" s="124" customFormat="1" ht="24" customHeight="1">
      <c r="B7" s="125" t="s">
        <v>912</v>
      </c>
      <c r="C7" s="145">
        <f aca="true" t="shared" si="0" ref="C7:H7">SUM(C9:C10)</f>
        <v>394911</v>
      </c>
      <c r="D7" s="145">
        <f t="shared" si="0"/>
        <v>296536</v>
      </c>
      <c r="E7" s="145">
        <f t="shared" si="0"/>
        <v>98375</v>
      </c>
      <c r="F7" s="145">
        <f t="shared" si="0"/>
        <v>1010</v>
      </c>
      <c r="G7" s="145">
        <f t="shared" si="0"/>
        <v>6237</v>
      </c>
      <c r="H7" s="452">
        <f t="shared" si="0"/>
        <v>901</v>
      </c>
    </row>
    <row r="8" spans="2:8" ht="8.25" customHeight="1">
      <c r="B8" s="116"/>
      <c r="C8" s="146"/>
      <c r="D8" s="146"/>
      <c r="E8" s="146"/>
      <c r="F8" s="146"/>
      <c r="G8" s="146"/>
      <c r="H8" s="172"/>
    </row>
    <row r="9" spans="2:8" ht="15" customHeight="1">
      <c r="B9" s="116" t="s">
        <v>913</v>
      </c>
      <c r="C9" s="146">
        <v>293155</v>
      </c>
      <c r="D9" s="146">
        <v>220022</v>
      </c>
      <c r="E9" s="146">
        <v>73133</v>
      </c>
      <c r="F9" s="146">
        <v>1008</v>
      </c>
      <c r="G9" s="146">
        <v>4621</v>
      </c>
      <c r="H9" s="172">
        <v>664</v>
      </c>
    </row>
    <row r="10" spans="2:8" ht="15" customHeight="1">
      <c r="B10" s="118" t="s">
        <v>914</v>
      </c>
      <c r="C10" s="153">
        <v>101756</v>
      </c>
      <c r="D10" s="153">
        <v>76514</v>
      </c>
      <c r="E10" s="153">
        <v>25242</v>
      </c>
      <c r="F10" s="153">
        <v>2</v>
      </c>
      <c r="G10" s="153">
        <v>1616</v>
      </c>
      <c r="H10" s="219">
        <v>237</v>
      </c>
    </row>
    <row r="11" ht="12">
      <c r="B11" s="45" t="s">
        <v>915</v>
      </c>
    </row>
    <row r="12" ht="12">
      <c r="B12" s="45" t="s">
        <v>916</v>
      </c>
    </row>
  </sheetData>
  <mergeCells count="5">
    <mergeCell ref="H5:H6"/>
    <mergeCell ref="B4:B5"/>
    <mergeCell ref="C4:E5"/>
    <mergeCell ref="F4:F6"/>
    <mergeCell ref="G5:G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A1" sqref="A1"/>
    </sheetView>
  </sheetViews>
  <sheetFormatPr defaultColWidth="9.00390625" defaultRowHeight="13.5"/>
  <cols>
    <col min="1" max="1" width="2.625" style="453" customWidth="1"/>
    <col min="2" max="10" width="10.625" style="453" customWidth="1"/>
    <col min="11" max="16384" width="9.00390625" style="453" customWidth="1"/>
  </cols>
  <sheetData>
    <row r="2" spans="2:8" ht="14.25">
      <c r="B2" s="454" t="s">
        <v>917</v>
      </c>
      <c r="E2" s="454"/>
      <c r="H2" s="454"/>
    </row>
    <row r="3" spans="4:10" ht="12">
      <c r="D3" s="455"/>
      <c r="G3" s="455"/>
      <c r="J3" s="455" t="s">
        <v>918</v>
      </c>
    </row>
    <row r="4" spans="2:10" ht="24" customHeight="1">
      <c r="B4" s="456" t="s">
        <v>919</v>
      </c>
      <c r="C4" s="457" t="s">
        <v>920</v>
      </c>
      <c r="D4" s="458" t="s">
        <v>921</v>
      </c>
      <c r="E4" s="456" t="s">
        <v>919</v>
      </c>
      <c r="F4" s="457" t="s">
        <v>920</v>
      </c>
      <c r="G4" s="458" t="s">
        <v>921</v>
      </c>
      <c r="H4" s="456" t="s">
        <v>919</v>
      </c>
      <c r="I4" s="457" t="s">
        <v>920</v>
      </c>
      <c r="J4" s="459" t="s">
        <v>921</v>
      </c>
    </row>
    <row r="5" spans="2:10" ht="15" customHeight="1">
      <c r="B5" s="460" t="s">
        <v>154</v>
      </c>
      <c r="C5" s="461">
        <v>394911</v>
      </c>
      <c r="D5" s="462">
        <v>31.963839536120396</v>
      </c>
      <c r="E5" s="463"/>
      <c r="F5" s="464"/>
      <c r="G5" s="465"/>
      <c r="H5" s="463"/>
      <c r="I5" s="464"/>
      <c r="J5" s="466"/>
    </row>
    <row r="6" spans="2:10" ht="9.75" customHeight="1">
      <c r="B6" s="467"/>
      <c r="C6" s="206"/>
      <c r="D6" s="205"/>
      <c r="E6" s="467"/>
      <c r="F6" s="206"/>
      <c r="G6" s="205"/>
      <c r="H6" s="467"/>
      <c r="I6" s="206"/>
      <c r="J6" s="468"/>
    </row>
    <row r="7" spans="2:10" ht="12" customHeight="1">
      <c r="B7" s="469" t="s">
        <v>545</v>
      </c>
      <c r="C7" s="241">
        <v>95514</v>
      </c>
      <c r="D7" s="470">
        <v>37.52224487631259</v>
      </c>
      <c r="E7" s="469" t="s">
        <v>571</v>
      </c>
      <c r="F7" s="241">
        <v>5791</v>
      </c>
      <c r="G7" s="470">
        <v>27.083528201290807</v>
      </c>
      <c r="H7" s="469" t="s">
        <v>597</v>
      </c>
      <c r="I7" s="241">
        <v>3552</v>
      </c>
      <c r="J7" s="471">
        <v>35.241591427721005</v>
      </c>
    </row>
    <row r="8" spans="2:10" ht="12" customHeight="1">
      <c r="B8" s="469" t="s">
        <v>547</v>
      </c>
      <c r="C8" s="241">
        <v>32189</v>
      </c>
      <c r="D8" s="470">
        <v>34.10429733853195</v>
      </c>
      <c r="E8" s="469" t="s">
        <v>573</v>
      </c>
      <c r="F8" s="241">
        <v>2125</v>
      </c>
      <c r="G8" s="470">
        <v>29.21765433796233</v>
      </c>
      <c r="H8" s="469" t="s">
        <v>599</v>
      </c>
      <c r="I8" s="241">
        <v>4695</v>
      </c>
      <c r="J8" s="471">
        <v>27.769562902939608</v>
      </c>
    </row>
    <row r="9" spans="2:10" ht="12" customHeight="1">
      <c r="B9" s="469" t="s">
        <v>22</v>
      </c>
      <c r="C9" s="241">
        <v>33841</v>
      </c>
      <c r="D9" s="470">
        <v>33.79098933578304</v>
      </c>
      <c r="E9" s="469" t="s">
        <v>575</v>
      </c>
      <c r="F9" s="241">
        <v>2502</v>
      </c>
      <c r="G9" s="470">
        <v>27.524752475247528</v>
      </c>
      <c r="H9" s="469" t="s">
        <v>601</v>
      </c>
      <c r="I9" s="241">
        <v>2271</v>
      </c>
      <c r="J9" s="471">
        <v>25.05516328331862</v>
      </c>
    </row>
    <row r="10" spans="2:10" ht="12" customHeight="1">
      <c r="B10" s="469" t="s">
        <v>13</v>
      </c>
      <c r="C10" s="241">
        <v>35607</v>
      </c>
      <c r="D10" s="470">
        <v>35.338427947598255</v>
      </c>
      <c r="E10" s="469" t="s">
        <v>577</v>
      </c>
      <c r="F10" s="241">
        <v>2870</v>
      </c>
      <c r="G10" s="470">
        <v>27.68132716049383</v>
      </c>
      <c r="H10" s="469"/>
      <c r="I10" s="241"/>
      <c r="J10" s="471"/>
    </row>
    <row r="11" spans="2:10" ht="12" customHeight="1">
      <c r="B11" s="469" t="s">
        <v>551</v>
      </c>
      <c r="C11" s="241">
        <v>14092</v>
      </c>
      <c r="D11" s="470">
        <v>33.6726403823178</v>
      </c>
      <c r="E11" s="469" t="s">
        <v>579</v>
      </c>
      <c r="F11" s="241">
        <v>2369</v>
      </c>
      <c r="G11" s="470">
        <v>25.58039088651334</v>
      </c>
      <c r="H11" s="469" t="s">
        <v>603</v>
      </c>
      <c r="I11" s="241">
        <v>1920</v>
      </c>
      <c r="J11" s="471">
        <v>28.127746850278346</v>
      </c>
    </row>
    <row r="12" spans="2:10" ht="12" customHeight="1">
      <c r="B12" s="469" t="s">
        <v>553</v>
      </c>
      <c r="C12" s="241">
        <v>12237</v>
      </c>
      <c r="D12" s="470">
        <v>28.182865039152468</v>
      </c>
      <c r="E12" s="469"/>
      <c r="F12" s="241"/>
      <c r="G12" s="472"/>
      <c r="H12" s="469" t="s">
        <v>605</v>
      </c>
      <c r="I12" s="241">
        <v>5120</v>
      </c>
      <c r="J12" s="471">
        <v>27.892787099585963</v>
      </c>
    </row>
    <row r="13" spans="2:10" ht="12" customHeight="1">
      <c r="B13" s="469" t="s">
        <v>554</v>
      </c>
      <c r="C13" s="241">
        <v>11289</v>
      </c>
      <c r="D13" s="470">
        <v>30.80218281036835</v>
      </c>
      <c r="E13" s="469" t="s">
        <v>580</v>
      </c>
      <c r="F13" s="241">
        <v>1807</v>
      </c>
      <c r="G13" s="470">
        <v>24.77039067854695</v>
      </c>
      <c r="H13" s="469" t="s">
        <v>607</v>
      </c>
      <c r="I13" s="241">
        <v>3040</v>
      </c>
      <c r="J13" s="471">
        <v>25.016458196181702</v>
      </c>
    </row>
    <row r="14" spans="2:10" ht="12" customHeight="1">
      <c r="B14" s="469" t="s">
        <v>556</v>
      </c>
      <c r="C14" s="241">
        <v>8024</v>
      </c>
      <c r="D14" s="470">
        <v>27.544540180563658</v>
      </c>
      <c r="E14" s="469" t="s">
        <v>582</v>
      </c>
      <c r="F14" s="241">
        <v>3004</v>
      </c>
      <c r="G14" s="470">
        <v>26.640652713728276</v>
      </c>
      <c r="H14" s="469" t="s">
        <v>609</v>
      </c>
      <c r="I14" s="241">
        <v>2205</v>
      </c>
      <c r="J14" s="471">
        <v>23.098680075424262</v>
      </c>
    </row>
    <row r="15" spans="2:10" ht="12" customHeight="1">
      <c r="B15" s="469" t="s">
        <v>558</v>
      </c>
      <c r="C15" s="241">
        <v>9867</v>
      </c>
      <c r="D15" s="470">
        <v>31.271194498145977</v>
      </c>
      <c r="E15" s="469" t="s">
        <v>584</v>
      </c>
      <c r="F15" s="241">
        <v>1753</v>
      </c>
      <c r="G15" s="470">
        <v>25.681218869030182</v>
      </c>
      <c r="H15" s="469" t="s">
        <v>611</v>
      </c>
      <c r="I15" s="241">
        <v>2234</v>
      </c>
      <c r="J15" s="471">
        <v>26.459789174464056</v>
      </c>
    </row>
    <row r="16" spans="2:10" ht="12" customHeight="1">
      <c r="B16" s="469" t="s">
        <v>560</v>
      </c>
      <c r="C16" s="241">
        <v>19792</v>
      </c>
      <c r="D16" s="470">
        <v>31.26550084514162</v>
      </c>
      <c r="E16" s="469" t="s">
        <v>586</v>
      </c>
      <c r="F16" s="241">
        <v>2951</v>
      </c>
      <c r="G16" s="470">
        <v>28.42693382140449</v>
      </c>
      <c r="H16" s="469" t="s">
        <v>613</v>
      </c>
      <c r="I16" s="241">
        <v>2180</v>
      </c>
      <c r="J16" s="471">
        <v>27.65093860984272</v>
      </c>
    </row>
    <row r="17" spans="2:10" ht="12" customHeight="1">
      <c r="B17" s="469" t="s">
        <v>562</v>
      </c>
      <c r="C17" s="241">
        <v>13270</v>
      </c>
      <c r="D17" s="470">
        <v>29.32467073278529</v>
      </c>
      <c r="E17" s="469" t="s">
        <v>587</v>
      </c>
      <c r="F17" s="241">
        <v>1143</v>
      </c>
      <c r="G17" s="470">
        <v>25.83634719710669</v>
      </c>
      <c r="H17" s="469" t="s">
        <v>615</v>
      </c>
      <c r="I17" s="241">
        <v>1509</v>
      </c>
      <c r="J17" s="471">
        <v>26.367289882928535</v>
      </c>
    </row>
    <row r="18" spans="2:10" ht="12" customHeight="1">
      <c r="B18" s="469" t="s">
        <v>564</v>
      </c>
      <c r="C18" s="241">
        <v>5868</v>
      </c>
      <c r="D18" s="470">
        <v>27.050200525515145</v>
      </c>
      <c r="E18" s="473" t="s">
        <v>589</v>
      </c>
      <c r="F18" s="241">
        <v>1469</v>
      </c>
      <c r="G18" s="470">
        <v>25.614646904969483</v>
      </c>
      <c r="H18" s="469" t="s">
        <v>18</v>
      </c>
      <c r="I18" s="241">
        <v>3497</v>
      </c>
      <c r="J18" s="471">
        <v>33.79396984924623</v>
      </c>
    </row>
    <row r="19" spans="2:10" ht="12" customHeight="1">
      <c r="B19" s="469" t="s">
        <v>565</v>
      </c>
      <c r="C19" s="241">
        <v>10925</v>
      </c>
      <c r="D19" s="470">
        <v>30.51590737688891</v>
      </c>
      <c r="E19" s="469" t="s">
        <v>591</v>
      </c>
      <c r="F19" s="241">
        <v>1579</v>
      </c>
      <c r="G19" s="470">
        <v>24.925019731649567</v>
      </c>
      <c r="H19" s="469" t="s">
        <v>618</v>
      </c>
      <c r="I19" s="241">
        <v>5093</v>
      </c>
      <c r="J19" s="471">
        <v>28.74640176102049</v>
      </c>
    </row>
    <row r="20" spans="2:10" ht="12" customHeight="1">
      <c r="B20" s="469"/>
      <c r="C20" s="241"/>
      <c r="D20" s="470"/>
      <c r="E20" s="474"/>
      <c r="F20" s="241"/>
      <c r="G20" s="472"/>
      <c r="H20" s="469" t="s">
        <v>620</v>
      </c>
      <c r="I20" s="241">
        <v>2004</v>
      </c>
      <c r="J20" s="471">
        <v>27.403254478326268</v>
      </c>
    </row>
    <row r="21" spans="2:10" ht="12" customHeight="1">
      <c r="B21" s="469" t="s">
        <v>567</v>
      </c>
      <c r="C21" s="241">
        <v>4146</v>
      </c>
      <c r="D21" s="470">
        <v>26.854070859511626</v>
      </c>
      <c r="E21" s="469" t="s">
        <v>593</v>
      </c>
      <c r="F21" s="241">
        <v>7635</v>
      </c>
      <c r="G21" s="470">
        <v>28.54739203589456</v>
      </c>
      <c r="H21" s="469" t="s">
        <v>622</v>
      </c>
      <c r="I21" s="241">
        <v>1479</v>
      </c>
      <c r="J21" s="471">
        <v>26.557730292691684</v>
      </c>
    </row>
    <row r="22" spans="2:10" ht="12" customHeight="1">
      <c r="B22" s="475" t="s">
        <v>569</v>
      </c>
      <c r="C22" s="476">
        <v>3347</v>
      </c>
      <c r="D22" s="477">
        <v>26.454315523237433</v>
      </c>
      <c r="E22" s="475" t="s">
        <v>595</v>
      </c>
      <c r="F22" s="478">
        <v>5079</v>
      </c>
      <c r="G22" s="477">
        <v>26.183111660995976</v>
      </c>
      <c r="H22" s="475" t="s">
        <v>624</v>
      </c>
      <c r="I22" s="478">
        <v>2027</v>
      </c>
      <c r="J22" s="479">
        <v>28.199777406789096</v>
      </c>
    </row>
    <row r="23" ht="12">
      <c r="B23" s="453" t="s">
        <v>922</v>
      </c>
    </row>
    <row r="24" ht="12">
      <c r="B24" s="453" t="s">
        <v>923</v>
      </c>
    </row>
    <row r="25" ht="12">
      <c r="B25" s="453" t="s">
        <v>924</v>
      </c>
    </row>
    <row r="31" ht="6" customHeight="1"/>
    <row r="39" ht="6" customHeight="1"/>
    <row r="45" ht="6" customHeight="1"/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95" customWidth="1"/>
    <col min="2" max="6" width="12.625" style="95" customWidth="1"/>
    <col min="7" max="16384" width="9.00390625" style="95" customWidth="1"/>
  </cols>
  <sheetData>
    <row r="1" ht="13.5">
      <c r="A1" s="480" t="s">
        <v>925</v>
      </c>
    </row>
    <row r="2" ht="13.5">
      <c r="F2" s="95" t="s">
        <v>926</v>
      </c>
    </row>
    <row r="3" spans="1:6" ht="13.5">
      <c r="A3" s="98" t="s">
        <v>927</v>
      </c>
      <c r="B3" s="98" t="s">
        <v>928</v>
      </c>
      <c r="C3" s="98" t="s">
        <v>929</v>
      </c>
      <c r="D3" s="98" t="s">
        <v>930</v>
      </c>
      <c r="E3" s="98" t="s">
        <v>931</v>
      </c>
      <c r="F3" s="98" t="s">
        <v>932</v>
      </c>
    </row>
    <row r="4" spans="1:6" ht="13.5">
      <c r="A4" s="98" t="s">
        <v>933</v>
      </c>
      <c r="B4" s="481">
        <v>213098</v>
      </c>
      <c r="C4" s="481">
        <v>289704</v>
      </c>
      <c r="D4" s="481">
        <v>353244</v>
      </c>
      <c r="E4" s="481">
        <v>421110</v>
      </c>
      <c r="F4" s="481">
        <v>497218</v>
      </c>
    </row>
    <row r="5" spans="1:6" ht="13.5">
      <c r="A5" s="98" t="s">
        <v>934</v>
      </c>
      <c r="B5" s="481">
        <v>55333</v>
      </c>
      <c r="C5" s="481">
        <v>60906</v>
      </c>
      <c r="D5" s="481">
        <v>67967</v>
      </c>
      <c r="E5" s="481">
        <v>68962</v>
      </c>
      <c r="F5" s="481">
        <v>56315</v>
      </c>
    </row>
    <row r="6" spans="1:6" ht="13.5">
      <c r="A6" s="98" t="s">
        <v>935</v>
      </c>
      <c r="B6" s="482">
        <f>SUM(B4:B5)</f>
        <v>268431</v>
      </c>
      <c r="C6" s="482">
        <f>SUM(C4:C5)</f>
        <v>350610</v>
      </c>
      <c r="D6" s="482">
        <f>SUM(D4:D5)</f>
        <v>421211</v>
      </c>
      <c r="E6" s="482">
        <f>SUM(E4:E5)</f>
        <v>490072</v>
      </c>
      <c r="F6" s="482">
        <f>SUM(F4:F5)</f>
        <v>553533</v>
      </c>
    </row>
    <row r="7" ht="13.5">
      <c r="A7" s="95" t="s">
        <v>936</v>
      </c>
    </row>
    <row r="8" ht="13.5">
      <c r="A8" s="95" t="s">
        <v>937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00390625" defaultRowHeight="13.5"/>
  <cols>
    <col min="1" max="1" width="2.625" style="25" customWidth="1"/>
    <col min="2" max="2" width="3.625" style="25" customWidth="1"/>
    <col min="3" max="3" width="25.625" style="25" customWidth="1"/>
    <col min="4" max="4" width="15.625" style="25" customWidth="1"/>
    <col min="5" max="5" width="3.625" style="25" customWidth="1"/>
    <col min="6" max="6" width="25.625" style="25" customWidth="1"/>
    <col min="7" max="7" width="15.625" style="25" customWidth="1"/>
    <col min="8" max="16384" width="9.00390625" style="25" customWidth="1"/>
  </cols>
  <sheetData>
    <row r="2" ht="14.25">
      <c r="B2" s="26" t="s">
        <v>25</v>
      </c>
    </row>
    <row r="3" spans="2:7" ht="12">
      <c r="B3" s="25" t="s">
        <v>26</v>
      </c>
      <c r="D3" s="27"/>
      <c r="G3" s="28" t="s">
        <v>27</v>
      </c>
    </row>
    <row r="4" spans="2:7" ht="24" customHeight="1">
      <c r="B4" s="492" t="s">
        <v>28</v>
      </c>
      <c r="C4" s="493"/>
      <c r="D4" s="29" t="s">
        <v>29</v>
      </c>
      <c r="E4" s="494" t="s">
        <v>28</v>
      </c>
      <c r="F4" s="493"/>
      <c r="G4" s="30" t="s">
        <v>29</v>
      </c>
    </row>
    <row r="5" spans="2:7" ht="15" customHeight="1">
      <c r="B5" s="31" t="s">
        <v>30</v>
      </c>
      <c r="C5" s="32"/>
      <c r="D5" s="6"/>
      <c r="E5" s="33" t="s">
        <v>31</v>
      </c>
      <c r="F5" s="32"/>
      <c r="G5" s="34"/>
    </row>
    <row r="6" spans="2:7" ht="15" customHeight="1">
      <c r="B6" s="35"/>
      <c r="C6" s="36" t="s">
        <v>32</v>
      </c>
      <c r="D6" s="6">
        <v>665</v>
      </c>
      <c r="E6" s="37"/>
      <c r="F6" s="36" t="s">
        <v>33</v>
      </c>
      <c r="G6" s="34">
        <v>48</v>
      </c>
    </row>
    <row r="7" spans="2:7" ht="15" customHeight="1">
      <c r="B7" s="35"/>
      <c r="C7" s="36" t="s">
        <v>34</v>
      </c>
      <c r="D7" s="6">
        <v>880</v>
      </c>
      <c r="E7" s="37"/>
      <c r="F7" s="36" t="s">
        <v>35</v>
      </c>
      <c r="G7" s="34">
        <v>26</v>
      </c>
    </row>
    <row r="8" spans="2:7" ht="15" customHeight="1">
      <c r="B8" s="35"/>
      <c r="C8" s="36" t="s">
        <v>36</v>
      </c>
      <c r="D8" s="6">
        <v>1796</v>
      </c>
      <c r="E8" s="37"/>
      <c r="F8" s="36" t="s">
        <v>37</v>
      </c>
      <c r="G8" s="34">
        <v>285</v>
      </c>
    </row>
    <row r="9" spans="2:7" ht="15" customHeight="1">
      <c r="B9" s="35"/>
      <c r="C9" s="36" t="s">
        <v>38</v>
      </c>
      <c r="D9" s="6">
        <v>414</v>
      </c>
      <c r="E9" s="495" t="s">
        <v>39</v>
      </c>
      <c r="F9" s="496"/>
      <c r="G9" s="34">
        <v>7734</v>
      </c>
    </row>
    <row r="10" spans="2:7" ht="15" customHeight="1">
      <c r="B10" s="35"/>
      <c r="C10" s="36" t="s">
        <v>40</v>
      </c>
      <c r="D10" s="6">
        <v>130</v>
      </c>
      <c r="E10" s="33" t="s">
        <v>41</v>
      </c>
      <c r="F10" s="32"/>
      <c r="G10" s="34">
        <v>610</v>
      </c>
    </row>
    <row r="11" spans="2:7" ht="15" customHeight="1">
      <c r="B11" s="35"/>
      <c r="C11" s="36" t="s">
        <v>42</v>
      </c>
      <c r="D11" s="6">
        <v>32</v>
      </c>
      <c r="E11" s="33"/>
      <c r="F11" s="32"/>
      <c r="G11" s="34"/>
    </row>
    <row r="12" spans="2:7" ht="15" customHeight="1">
      <c r="B12" s="35"/>
      <c r="C12" s="36" t="s">
        <v>43</v>
      </c>
      <c r="D12" s="6">
        <v>2323</v>
      </c>
      <c r="E12" s="33" t="s">
        <v>44</v>
      </c>
      <c r="F12" s="32"/>
      <c r="G12" s="34"/>
    </row>
    <row r="13" spans="2:7" ht="15" customHeight="1">
      <c r="B13" s="35"/>
      <c r="C13" s="36" t="s">
        <v>45</v>
      </c>
      <c r="D13" s="6">
        <v>75</v>
      </c>
      <c r="E13" s="37"/>
      <c r="F13" s="36" t="s">
        <v>46</v>
      </c>
      <c r="G13" s="38" t="s">
        <v>47</v>
      </c>
    </row>
    <row r="14" spans="2:7" ht="15" customHeight="1">
      <c r="B14" s="35"/>
      <c r="C14" s="36" t="s">
        <v>48</v>
      </c>
      <c r="D14" s="6">
        <v>170</v>
      </c>
      <c r="E14" s="37"/>
      <c r="F14" s="36" t="s">
        <v>49</v>
      </c>
      <c r="G14" s="34">
        <v>3570</v>
      </c>
    </row>
    <row r="15" spans="2:7" ht="15" customHeight="1">
      <c r="B15" s="35"/>
      <c r="C15" s="36" t="s">
        <v>50</v>
      </c>
      <c r="D15" s="6">
        <v>95</v>
      </c>
      <c r="E15" s="37"/>
      <c r="F15" s="36" t="s">
        <v>51</v>
      </c>
      <c r="G15" s="38" t="s">
        <v>52</v>
      </c>
    </row>
    <row r="16" spans="2:7" ht="15" customHeight="1">
      <c r="B16" s="35"/>
      <c r="C16" s="36" t="s">
        <v>53</v>
      </c>
      <c r="D16" s="6">
        <v>44</v>
      </c>
      <c r="E16" s="33" t="s">
        <v>54</v>
      </c>
      <c r="F16" s="32"/>
      <c r="G16" s="34"/>
    </row>
    <row r="17" spans="2:7" ht="15" customHeight="1">
      <c r="B17" s="39"/>
      <c r="C17" s="40" t="s">
        <v>55</v>
      </c>
      <c r="D17" s="41">
        <v>20</v>
      </c>
      <c r="E17" s="42"/>
      <c r="F17" s="43" t="s">
        <v>56</v>
      </c>
      <c r="G17" s="44">
        <v>2870</v>
      </c>
    </row>
    <row r="18" ht="15" customHeight="1">
      <c r="B18" s="25" t="s">
        <v>57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mergeCells count="3">
    <mergeCell ref="B4:C4"/>
    <mergeCell ref="E4:F4"/>
    <mergeCell ref="E9:F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45" customWidth="1"/>
    <col min="2" max="2" width="3.625" style="45" customWidth="1"/>
    <col min="3" max="3" width="25.625" style="45" customWidth="1"/>
    <col min="4" max="4" width="19.00390625" style="45" customWidth="1"/>
    <col min="5" max="6" width="10.625" style="45" customWidth="1"/>
    <col min="7" max="7" width="15.625" style="45" customWidth="1"/>
    <col min="8" max="16384" width="9.00390625" style="45" customWidth="1"/>
  </cols>
  <sheetData>
    <row r="2" ht="14.25">
      <c r="B2" s="46" t="s">
        <v>58</v>
      </c>
    </row>
    <row r="3" spans="2:8" ht="12">
      <c r="B3" s="45" t="s">
        <v>59</v>
      </c>
      <c r="H3" s="47" t="s">
        <v>60</v>
      </c>
    </row>
    <row r="4" spans="2:8" ht="18" customHeight="1">
      <c r="B4" s="497" t="s">
        <v>61</v>
      </c>
      <c r="C4" s="498"/>
      <c r="D4" s="501" t="s">
        <v>62</v>
      </c>
      <c r="E4" s="503" t="s">
        <v>63</v>
      </c>
      <c r="F4" s="503" t="s">
        <v>64</v>
      </c>
      <c r="G4" s="48" t="s">
        <v>65</v>
      </c>
      <c r="H4" s="49"/>
    </row>
    <row r="5" spans="2:8" ht="18" customHeight="1">
      <c r="B5" s="499"/>
      <c r="C5" s="500"/>
      <c r="D5" s="502"/>
      <c r="E5" s="504"/>
      <c r="F5" s="504"/>
      <c r="G5" s="50" t="s">
        <v>66</v>
      </c>
      <c r="H5" s="51" t="s">
        <v>67</v>
      </c>
    </row>
    <row r="6" spans="2:8" ht="24" customHeight="1">
      <c r="B6" s="52" t="s">
        <v>68</v>
      </c>
      <c r="C6" s="53"/>
      <c r="D6" s="54"/>
      <c r="E6" s="54"/>
      <c r="F6" s="54"/>
      <c r="G6" s="54"/>
      <c r="H6" s="55"/>
    </row>
    <row r="7" spans="2:8" ht="15" customHeight="1">
      <c r="B7" s="56"/>
      <c r="C7" s="57" t="s">
        <v>69</v>
      </c>
      <c r="D7" s="58" t="s">
        <v>70</v>
      </c>
      <c r="E7" s="54">
        <v>330</v>
      </c>
      <c r="F7" s="59">
        <v>-9</v>
      </c>
      <c r="G7" s="54">
        <v>10000</v>
      </c>
      <c r="H7" s="55">
        <v>2</v>
      </c>
    </row>
    <row r="8" spans="2:8" ht="15" customHeight="1">
      <c r="B8" s="56"/>
      <c r="C8" s="505" t="s">
        <v>71</v>
      </c>
      <c r="D8" s="507" t="s">
        <v>72</v>
      </c>
      <c r="E8" s="54">
        <v>90</v>
      </c>
      <c r="F8" s="59">
        <v>-5.5</v>
      </c>
      <c r="G8" s="54">
        <v>2000</v>
      </c>
      <c r="H8" s="55">
        <v>1</v>
      </c>
    </row>
    <row r="9" spans="2:8" ht="15" customHeight="1">
      <c r="B9" s="60"/>
      <c r="C9" s="506"/>
      <c r="D9" s="507"/>
      <c r="E9" s="54">
        <v>305</v>
      </c>
      <c r="F9" s="59">
        <v>-4.5</v>
      </c>
      <c r="G9" s="54">
        <v>700</v>
      </c>
      <c r="H9" s="55">
        <v>5</v>
      </c>
    </row>
    <row r="10" spans="2:8" ht="15" customHeight="1">
      <c r="B10" s="56"/>
      <c r="C10" s="505" t="s">
        <v>73</v>
      </c>
      <c r="D10" s="507" t="s">
        <v>72</v>
      </c>
      <c r="E10" s="54">
        <v>185</v>
      </c>
      <c r="F10" s="59">
        <v>-10</v>
      </c>
      <c r="G10" s="54">
        <v>15000</v>
      </c>
      <c r="H10" s="55">
        <v>1</v>
      </c>
    </row>
    <row r="11" spans="2:8" ht="15" customHeight="1">
      <c r="B11" s="56"/>
      <c r="C11" s="505"/>
      <c r="D11" s="507"/>
      <c r="E11" s="54">
        <v>53</v>
      </c>
      <c r="F11" s="59">
        <v>-4.5</v>
      </c>
      <c r="G11" s="54">
        <v>700</v>
      </c>
      <c r="H11" s="55">
        <v>1</v>
      </c>
    </row>
    <row r="12" spans="2:8" ht="15" customHeight="1">
      <c r="B12" s="56"/>
      <c r="C12" s="57" t="s">
        <v>74</v>
      </c>
      <c r="D12" s="58" t="s">
        <v>72</v>
      </c>
      <c r="E12" s="54">
        <v>180</v>
      </c>
      <c r="F12" s="59">
        <v>-5.5</v>
      </c>
      <c r="G12" s="54">
        <v>2000</v>
      </c>
      <c r="H12" s="55">
        <v>2</v>
      </c>
    </row>
    <row r="13" spans="2:8" ht="15" customHeight="1">
      <c r="B13" s="56"/>
      <c r="C13" s="57" t="s">
        <v>75</v>
      </c>
      <c r="D13" s="58" t="s">
        <v>72</v>
      </c>
      <c r="E13" s="54">
        <v>260</v>
      </c>
      <c r="F13" s="59">
        <v>-7.5</v>
      </c>
      <c r="G13" s="54">
        <v>5000</v>
      </c>
      <c r="H13" s="55">
        <v>2</v>
      </c>
    </row>
    <row r="14" spans="2:8" ht="15" customHeight="1">
      <c r="B14" s="56"/>
      <c r="C14" s="57" t="s">
        <v>76</v>
      </c>
      <c r="D14" s="58" t="s">
        <v>72</v>
      </c>
      <c r="E14" s="54">
        <v>360</v>
      </c>
      <c r="F14" s="59">
        <v>-5.5</v>
      </c>
      <c r="G14" s="54">
        <v>2000</v>
      </c>
      <c r="H14" s="55">
        <v>4</v>
      </c>
    </row>
    <row r="15" spans="2:8" ht="15" customHeight="1">
      <c r="B15" s="56"/>
      <c r="C15" s="57" t="s">
        <v>77</v>
      </c>
      <c r="D15" s="58" t="s">
        <v>72</v>
      </c>
      <c r="E15" s="54">
        <v>195</v>
      </c>
      <c r="F15" s="59">
        <v>-4.5</v>
      </c>
      <c r="G15" s="54">
        <v>700</v>
      </c>
      <c r="H15" s="55">
        <v>3</v>
      </c>
    </row>
    <row r="16" spans="2:8" ht="15" customHeight="1">
      <c r="B16" s="56"/>
      <c r="C16" s="57" t="s">
        <v>78</v>
      </c>
      <c r="D16" s="58" t="s">
        <v>72</v>
      </c>
      <c r="E16" s="54">
        <v>140</v>
      </c>
      <c r="F16" s="59">
        <v>-4.5</v>
      </c>
      <c r="G16" s="54">
        <v>150</v>
      </c>
      <c r="H16" s="55"/>
    </row>
    <row r="17" spans="2:8" ht="15" customHeight="1">
      <c r="B17" s="56"/>
      <c r="C17" s="57" t="s">
        <v>79</v>
      </c>
      <c r="D17" s="58" t="s">
        <v>72</v>
      </c>
      <c r="E17" s="54">
        <v>211</v>
      </c>
      <c r="F17" s="59">
        <v>-5.5</v>
      </c>
      <c r="G17" s="54">
        <v>300</v>
      </c>
      <c r="H17" s="55"/>
    </row>
    <row r="18" spans="2:8" ht="15" customHeight="1">
      <c r="B18" s="60"/>
      <c r="C18" s="61"/>
      <c r="D18" s="58"/>
      <c r="E18" s="54">
        <v>165</v>
      </c>
      <c r="F18" s="59">
        <v>-4.5</v>
      </c>
      <c r="G18" s="54"/>
      <c r="H18" s="55"/>
    </row>
    <row r="19" spans="2:8" ht="15" customHeight="1">
      <c r="B19" s="56"/>
      <c r="C19" s="57" t="s">
        <v>80</v>
      </c>
      <c r="D19" s="58" t="s">
        <v>72</v>
      </c>
      <c r="E19" s="54">
        <v>390</v>
      </c>
      <c r="F19" s="59">
        <v>-7.5</v>
      </c>
      <c r="G19" s="54">
        <v>5000</v>
      </c>
      <c r="H19" s="55">
        <v>3</v>
      </c>
    </row>
    <row r="20" spans="2:8" ht="15" customHeight="1">
      <c r="B20" s="56"/>
      <c r="C20" s="57" t="s">
        <v>81</v>
      </c>
      <c r="D20" s="58" t="s">
        <v>82</v>
      </c>
      <c r="E20" s="54">
        <v>92</v>
      </c>
      <c r="F20" s="59">
        <v>-7</v>
      </c>
      <c r="G20" s="54">
        <v>3000</v>
      </c>
      <c r="H20" s="55">
        <v>2</v>
      </c>
    </row>
    <row r="21" spans="2:8" ht="15" customHeight="1">
      <c r="B21" s="56"/>
      <c r="C21" s="57" t="s">
        <v>83</v>
      </c>
      <c r="D21" s="58" t="s">
        <v>70</v>
      </c>
      <c r="E21" s="54">
        <v>1952</v>
      </c>
      <c r="F21" s="59">
        <v>-2</v>
      </c>
      <c r="G21" s="54"/>
      <c r="H21" s="55"/>
    </row>
    <row r="22" spans="2:8" ht="15" customHeight="1">
      <c r="B22" s="60"/>
      <c r="C22" s="61"/>
      <c r="D22" s="58"/>
      <c r="E22" s="54">
        <v>1881</v>
      </c>
      <c r="F22" s="59">
        <v>-3</v>
      </c>
      <c r="G22" s="54"/>
      <c r="H22" s="55"/>
    </row>
    <row r="23" spans="2:8" ht="24" customHeight="1">
      <c r="B23" s="62" t="s">
        <v>84</v>
      </c>
      <c r="C23" s="53"/>
      <c r="D23" s="58"/>
      <c r="E23" s="54"/>
      <c r="F23" s="63" t="s">
        <v>85</v>
      </c>
      <c r="G23" s="54"/>
      <c r="H23" s="55"/>
    </row>
    <row r="24" spans="2:8" ht="15" customHeight="1">
      <c r="B24" s="56"/>
      <c r="C24" s="57" t="s">
        <v>86</v>
      </c>
      <c r="D24" s="58" t="s">
        <v>70</v>
      </c>
      <c r="E24" s="54">
        <v>270</v>
      </c>
      <c r="F24" s="59">
        <v>-13</v>
      </c>
      <c r="G24" s="54">
        <v>50000</v>
      </c>
      <c r="H24" s="55">
        <v>1</v>
      </c>
    </row>
    <row r="25" spans="2:8" ht="15" customHeight="1">
      <c r="B25" s="56"/>
      <c r="C25" s="57" t="s">
        <v>87</v>
      </c>
      <c r="D25" s="58" t="s">
        <v>72</v>
      </c>
      <c r="E25" s="54">
        <v>185</v>
      </c>
      <c r="F25" s="59">
        <v>-10</v>
      </c>
      <c r="G25" s="54">
        <v>15000</v>
      </c>
      <c r="H25" s="55">
        <v>1</v>
      </c>
    </row>
    <row r="26" spans="2:8" ht="15" customHeight="1">
      <c r="B26" s="56"/>
      <c r="C26" s="57" t="s">
        <v>88</v>
      </c>
      <c r="D26" s="58" t="s">
        <v>72</v>
      </c>
      <c r="E26" s="54">
        <v>185</v>
      </c>
      <c r="F26" s="59">
        <v>-10</v>
      </c>
      <c r="G26" s="54">
        <v>15000</v>
      </c>
      <c r="H26" s="55">
        <v>1</v>
      </c>
    </row>
    <row r="27" spans="2:8" ht="15" customHeight="1">
      <c r="B27" s="56"/>
      <c r="C27" s="57" t="s">
        <v>89</v>
      </c>
      <c r="D27" s="58" t="s">
        <v>72</v>
      </c>
      <c r="E27" s="64" t="s">
        <v>90</v>
      </c>
      <c r="F27" s="59">
        <v>-10</v>
      </c>
      <c r="G27" s="54">
        <v>15000</v>
      </c>
      <c r="H27" s="55">
        <v>1</v>
      </c>
    </row>
    <row r="28" spans="2:8" ht="15" customHeight="1">
      <c r="B28" s="56"/>
      <c r="C28" s="57" t="s">
        <v>91</v>
      </c>
      <c r="D28" s="58" t="s">
        <v>92</v>
      </c>
      <c r="E28" s="54">
        <v>270</v>
      </c>
      <c r="F28" s="59">
        <v>-13</v>
      </c>
      <c r="G28" s="54">
        <v>50000</v>
      </c>
      <c r="H28" s="55">
        <v>1</v>
      </c>
    </row>
    <row r="29" spans="2:8" ht="15" customHeight="1">
      <c r="B29" s="56"/>
      <c r="C29" s="57" t="s">
        <v>91</v>
      </c>
      <c r="D29" s="58" t="s">
        <v>72</v>
      </c>
      <c r="E29" s="54">
        <v>160</v>
      </c>
      <c r="F29" s="59">
        <v>-7.5</v>
      </c>
      <c r="G29" s="54">
        <v>5000</v>
      </c>
      <c r="H29" s="55">
        <v>1</v>
      </c>
    </row>
    <row r="30" spans="2:8" ht="15" customHeight="1">
      <c r="B30" s="56"/>
      <c r="C30" s="57" t="s">
        <v>93</v>
      </c>
      <c r="D30" s="58" t="s">
        <v>72</v>
      </c>
      <c r="E30" s="54">
        <v>324</v>
      </c>
      <c r="F30" s="59">
        <v>-7.5</v>
      </c>
      <c r="G30" s="54">
        <v>5000</v>
      </c>
      <c r="H30" s="55">
        <v>1</v>
      </c>
    </row>
    <row r="31" spans="2:8" ht="15" customHeight="1">
      <c r="B31" s="56"/>
      <c r="C31" s="57" t="s">
        <v>94</v>
      </c>
      <c r="D31" s="58" t="s">
        <v>70</v>
      </c>
      <c r="E31" s="54">
        <v>170</v>
      </c>
      <c r="F31" s="59">
        <v>-10</v>
      </c>
      <c r="G31" s="54">
        <v>5000</v>
      </c>
      <c r="H31" s="55">
        <v>1</v>
      </c>
    </row>
    <row r="32" spans="2:8" ht="15" customHeight="1">
      <c r="B32" s="56"/>
      <c r="C32" s="57" t="s">
        <v>95</v>
      </c>
      <c r="D32" s="58" t="s">
        <v>96</v>
      </c>
      <c r="E32" s="54">
        <v>130</v>
      </c>
      <c r="F32" s="59">
        <v>-7.5</v>
      </c>
      <c r="G32" s="54">
        <v>5000</v>
      </c>
      <c r="H32" s="55">
        <v>1</v>
      </c>
    </row>
    <row r="33" spans="2:8" ht="15" customHeight="1">
      <c r="B33" s="56"/>
      <c r="C33" s="57" t="s">
        <v>97</v>
      </c>
      <c r="D33" s="58" t="s">
        <v>96</v>
      </c>
      <c r="E33" s="54">
        <v>130</v>
      </c>
      <c r="F33" s="59">
        <v>-7.5</v>
      </c>
      <c r="G33" s="54">
        <v>5000</v>
      </c>
      <c r="H33" s="55">
        <v>1</v>
      </c>
    </row>
    <row r="34" spans="2:8" ht="15" customHeight="1">
      <c r="B34" s="56"/>
      <c r="C34" s="57" t="s">
        <v>98</v>
      </c>
      <c r="D34" s="58" t="s">
        <v>72</v>
      </c>
      <c r="E34" s="54">
        <v>130</v>
      </c>
      <c r="F34" s="59">
        <v>-7.5</v>
      </c>
      <c r="G34" s="54">
        <v>5000</v>
      </c>
      <c r="H34" s="55">
        <v>1</v>
      </c>
    </row>
    <row r="35" spans="2:8" ht="24" customHeight="1">
      <c r="B35" s="62" t="s">
        <v>99</v>
      </c>
      <c r="C35" s="53"/>
      <c r="D35" s="58"/>
      <c r="E35" s="54"/>
      <c r="F35" s="59"/>
      <c r="G35" s="54"/>
      <c r="H35" s="55"/>
    </row>
    <row r="36" spans="2:8" ht="15" customHeight="1">
      <c r="B36" s="65"/>
      <c r="C36" s="51" t="s">
        <v>100</v>
      </c>
      <c r="D36" s="66" t="s">
        <v>70</v>
      </c>
      <c r="E36" s="67">
        <v>280</v>
      </c>
      <c r="F36" s="68">
        <v>-10</v>
      </c>
      <c r="G36" s="67">
        <v>10000</v>
      </c>
      <c r="H36" s="69">
        <v>1</v>
      </c>
    </row>
  </sheetData>
  <mergeCells count="8">
    <mergeCell ref="C8:C9"/>
    <mergeCell ref="D8:D9"/>
    <mergeCell ref="C10:C11"/>
    <mergeCell ref="D10:D11"/>
    <mergeCell ref="B4:C5"/>
    <mergeCell ref="D4:D5"/>
    <mergeCell ref="E4:E5"/>
    <mergeCell ref="F4:F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00390625" defaultRowHeight="13.5"/>
  <cols>
    <col min="1" max="1" width="10.625" style="45" customWidth="1"/>
    <col min="2" max="2" width="5.625" style="45" customWidth="1"/>
    <col min="3" max="3" width="4.625" style="45" customWidth="1"/>
    <col min="4" max="4" width="7.625" style="70" customWidth="1"/>
    <col min="5" max="5" width="20.625" style="45" customWidth="1"/>
    <col min="6" max="6" width="20.375" style="45" customWidth="1"/>
    <col min="7" max="10" width="4.625" style="45" customWidth="1"/>
    <col min="11" max="12" width="5.625" style="45" customWidth="1"/>
    <col min="13" max="16384" width="9.00390625" style="45" customWidth="1"/>
  </cols>
  <sheetData>
    <row r="2" ht="14.25">
      <c r="A2" s="46" t="s">
        <v>101</v>
      </c>
    </row>
    <row r="3" spans="1:12" ht="12">
      <c r="A3" s="45" t="s">
        <v>102</v>
      </c>
      <c r="L3" s="47" t="s">
        <v>103</v>
      </c>
    </row>
    <row r="4" spans="1:12" ht="24" customHeight="1">
      <c r="A4" s="508" t="s">
        <v>104</v>
      </c>
      <c r="B4" s="510" t="s">
        <v>105</v>
      </c>
      <c r="C4" s="510" t="s">
        <v>106</v>
      </c>
      <c r="D4" s="510" t="s">
        <v>107</v>
      </c>
      <c r="E4" s="71" t="s">
        <v>970</v>
      </c>
      <c r="F4" s="71" t="s">
        <v>971</v>
      </c>
      <c r="G4" s="72" t="s">
        <v>108</v>
      </c>
      <c r="H4" s="73"/>
      <c r="I4" s="72" t="s">
        <v>109</v>
      </c>
      <c r="J4" s="73"/>
      <c r="K4" s="72" t="s">
        <v>110</v>
      </c>
      <c r="L4" s="74"/>
    </row>
    <row r="5" spans="1:12" ht="24" customHeight="1">
      <c r="A5" s="509"/>
      <c r="B5" s="511"/>
      <c r="C5" s="511"/>
      <c r="D5" s="512"/>
      <c r="E5" s="75" t="s">
        <v>111</v>
      </c>
      <c r="F5" s="75" t="s">
        <v>111</v>
      </c>
      <c r="G5" s="76" t="s">
        <v>112</v>
      </c>
      <c r="H5" s="76" t="s">
        <v>113</v>
      </c>
      <c r="I5" s="76" t="s">
        <v>112</v>
      </c>
      <c r="J5" s="76" t="s">
        <v>113</v>
      </c>
      <c r="K5" s="76" t="s">
        <v>112</v>
      </c>
      <c r="L5" s="77" t="s">
        <v>113</v>
      </c>
    </row>
    <row r="6" spans="1:12" s="83" customFormat="1" ht="18" customHeight="1">
      <c r="A6" s="78" t="s">
        <v>114</v>
      </c>
      <c r="B6" s="79" t="s">
        <v>115</v>
      </c>
      <c r="C6" s="79" t="s">
        <v>116</v>
      </c>
      <c r="D6" s="79" t="s">
        <v>117</v>
      </c>
      <c r="E6" s="80" t="s">
        <v>118</v>
      </c>
      <c r="F6" s="80" t="s">
        <v>119</v>
      </c>
      <c r="G6" s="81"/>
      <c r="H6" s="81"/>
      <c r="I6" s="81"/>
      <c r="J6" s="81"/>
      <c r="K6" s="81"/>
      <c r="L6" s="82"/>
    </row>
    <row r="7" spans="1:12" s="83" customFormat="1" ht="18" customHeight="1">
      <c r="A7" s="78" t="s">
        <v>120</v>
      </c>
      <c r="B7" s="79"/>
      <c r="C7" s="79" t="s">
        <v>121</v>
      </c>
      <c r="D7" s="79" t="s">
        <v>122</v>
      </c>
      <c r="E7" s="80" t="s">
        <v>123</v>
      </c>
      <c r="F7" s="80" t="s">
        <v>124</v>
      </c>
      <c r="G7" s="81">
        <v>30</v>
      </c>
      <c r="H7" s="81">
        <v>30</v>
      </c>
      <c r="I7" s="81">
        <v>75</v>
      </c>
      <c r="J7" s="81">
        <v>75</v>
      </c>
      <c r="K7" s="81">
        <v>1600</v>
      </c>
      <c r="L7" s="82">
        <v>1600</v>
      </c>
    </row>
    <row r="8" spans="1:12" ht="7.5" customHeight="1">
      <c r="A8" s="84"/>
      <c r="B8" s="85"/>
      <c r="C8" s="85"/>
      <c r="D8" s="85"/>
      <c r="E8" s="86"/>
      <c r="F8" s="86"/>
      <c r="G8" s="87"/>
      <c r="H8" s="87"/>
      <c r="I8" s="87"/>
      <c r="J8" s="87"/>
      <c r="K8" s="87"/>
      <c r="L8" s="88"/>
    </row>
    <row r="9" spans="1:12" ht="18" customHeight="1">
      <c r="A9" s="89" t="s">
        <v>12</v>
      </c>
      <c r="B9" s="79" t="s">
        <v>116</v>
      </c>
      <c r="C9" s="79" t="s">
        <v>125</v>
      </c>
      <c r="D9" s="79" t="s">
        <v>126</v>
      </c>
      <c r="E9" s="80" t="s">
        <v>127</v>
      </c>
      <c r="F9" s="80" t="s">
        <v>128</v>
      </c>
      <c r="G9" s="81"/>
      <c r="H9" s="81"/>
      <c r="I9" s="81"/>
      <c r="J9" s="81"/>
      <c r="K9" s="81"/>
      <c r="L9" s="82"/>
    </row>
    <row r="10" spans="1:12" ht="18" customHeight="1">
      <c r="A10" s="90" t="s">
        <v>129</v>
      </c>
      <c r="B10" s="91" t="s">
        <v>121</v>
      </c>
      <c r="C10" s="91"/>
      <c r="D10" s="91"/>
      <c r="E10" s="92" t="s">
        <v>130</v>
      </c>
      <c r="F10" s="92" t="s">
        <v>131</v>
      </c>
      <c r="G10" s="93">
        <v>10</v>
      </c>
      <c r="H10" s="93">
        <v>10</v>
      </c>
      <c r="I10" s="93">
        <v>30</v>
      </c>
      <c r="J10" s="93">
        <v>33</v>
      </c>
      <c r="K10" s="93">
        <v>1000</v>
      </c>
      <c r="L10" s="94">
        <v>1000</v>
      </c>
    </row>
  </sheetData>
  <mergeCells count="4">
    <mergeCell ref="A4:A5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9.00390625" defaultRowHeight="13.5"/>
  <cols>
    <col min="1" max="1" width="12.00390625" style="95" customWidth="1"/>
    <col min="2" max="2" width="9.00390625" style="95" customWidth="1"/>
    <col min="3" max="3" width="12.625" style="95" customWidth="1"/>
    <col min="4" max="4" width="9.00390625" style="95" customWidth="1"/>
    <col min="5" max="5" width="12.625" style="95" customWidth="1"/>
    <col min="6" max="6" width="9.00390625" style="95" customWidth="1"/>
    <col min="7" max="7" width="12.625" style="95" customWidth="1"/>
    <col min="8" max="16384" width="9.00390625" style="95" customWidth="1"/>
  </cols>
  <sheetData>
    <row r="3" ht="14.25">
      <c r="A3" s="46" t="s">
        <v>132</v>
      </c>
    </row>
    <row r="6" spans="1:3" ht="14.25">
      <c r="A6" s="46" t="s">
        <v>132</v>
      </c>
      <c r="B6" s="45"/>
      <c r="C6" s="45"/>
    </row>
    <row r="7" spans="1:7" ht="14.25" thickBot="1">
      <c r="A7" s="95" t="s">
        <v>133</v>
      </c>
      <c r="G7" s="47" t="s">
        <v>134</v>
      </c>
    </row>
    <row r="8" spans="1:7" ht="14.25" thickTop="1">
      <c r="A8" s="96" t="s">
        <v>135</v>
      </c>
      <c r="B8" s="513" t="s">
        <v>136</v>
      </c>
      <c r="C8" s="514"/>
      <c r="D8" s="514" t="s">
        <v>137</v>
      </c>
      <c r="E8" s="514"/>
      <c r="F8" s="514" t="s">
        <v>138</v>
      </c>
      <c r="G8" s="515"/>
    </row>
    <row r="9" spans="1:7" ht="13.5">
      <c r="A9" s="97" t="s">
        <v>139</v>
      </c>
      <c r="B9" s="98" t="s">
        <v>140</v>
      </c>
      <c r="C9" s="98" t="s">
        <v>141</v>
      </c>
      <c r="D9" s="98" t="s">
        <v>140</v>
      </c>
      <c r="E9" s="98" t="s">
        <v>141</v>
      </c>
      <c r="F9" s="98" t="s">
        <v>140</v>
      </c>
      <c r="G9" s="99" t="s">
        <v>141</v>
      </c>
    </row>
    <row r="10" spans="1:7" ht="13.5">
      <c r="A10" s="100" t="s">
        <v>142</v>
      </c>
      <c r="B10" s="101">
        <f aca="true" t="shared" si="0" ref="B10:G10">SUM(B11:B14)</f>
        <v>2916</v>
      </c>
      <c r="C10" s="101">
        <f t="shared" si="0"/>
        <v>3433324</v>
      </c>
      <c r="D10" s="101">
        <f t="shared" si="0"/>
        <v>329</v>
      </c>
      <c r="E10" s="101">
        <f t="shared" si="0"/>
        <v>2078232</v>
      </c>
      <c r="F10" s="101">
        <f t="shared" si="0"/>
        <v>2587</v>
      </c>
      <c r="G10" s="102">
        <f t="shared" si="0"/>
        <v>1355092</v>
      </c>
    </row>
    <row r="11" spans="1:7" ht="13.5">
      <c r="A11" s="100" t="s">
        <v>143</v>
      </c>
      <c r="B11" s="103">
        <v>1150</v>
      </c>
      <c r="C11" s="103">
        <v>3112756</v>
      </c>
      <c r="D11" s="103">
        <v>329</v>
      </c>
      <c r="E11" s="103">
        <v>2078232</v>
      </c>
      <c r="F11" s="103">
        <v>821</v>
      </c>
      <c r="G11" s="104">
        <v>1034524</v>
      </c>
    </row>
    <row r="12" spans="1:7" ht="13.5">
      <c r="A12" s="100" t="s">
        <v>144</v>
      </c>
      <c r="B12" s="103">
        <v>849</v>
      </c>
      <c r="C12" s="103">
        <v>9986</v>
      </c>
      <c r="D12" s="105" t="s">
        <v>148</v>
      </c>
      <c r="E12" s="105" t="s">
        <v>148</v>
      </c>
      <c r="F12" s="103">
        <v>849</v>
      </c>
      <c r="G12" s="104">
        <v>9986</v>
      </c>
    </row>
    <row r="13" spans="1:7" ht="13.5">
      <c r="A13" s="100" t="s">
        <v>145</v>
      </c>
      <c r="B13" s="105" t="s">
        <v>146</v>
      </c>
      <c r="C13" s="105" t="s">
        <v>146</v>
      </c>
      <c r="D13" s="105" t="s">
        <v>146</v>
      </c>
      <c r="E13" s="105" t="s">
        <v>146</v>
      </c>
      <c r="F13" s="105" t="s">
        <v>146</v>
      </c>
      <c r="G13" s="106" t="s">
        <v>146</v>
      </c>
    </row>
    <row r="14" spans="1:7" ht="14.25" thickBot="1">
      <c r="A14" s="107" t="s">
        <v>147</v>
      </c>
      <c r="B14" s="108">
        <v>917</v>
      </c>
      <c r="C14" s="108">
        <v>310582</v>
      </c>
      <c r="D14" s="109" t="s">
        <v>148</v>
      </c>
      <c r="E14" s="109" t="s">
        <v>148</v>
      </c>
      <c r="F14" s="108">
        <v>917</v>
      </c>
      <c r="G14" s="110">
        <v>310582</v>
      </c>
    </row>
    <row r="15" ht="13.5">
      <c r="A15" s="45" t="s">
        <v>24</v>
      </c>
    </row>
  </sheetData>
  <mergeCells count="3">
    <mergeCell ref="B8:C8"/>
    <mergeCell ref="D8:E8"/>
    <mergeCell ref="F8:G8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2" width="11.625" style="45" customWidth="1"/>
    <col min="3" max="11" width="9.125" style="45" customWidth="1"/>
    <col min="12" max="16384" width="9.00390625" style="45" customWidth="1"/>
  </cols>
  <sheetData>
    <row r="1" ht="14.25">
      <c r="B1" s="46" t="s">
        <v>132</v>
      </c>
    </row>
    <row r="2" spans="2:11" ht="12">
      <c r="B2" s="45" t="s">
        <v>149</v>
      </c>
      <c r="K2" s="47" t="s">
        <v>134</v>
      </c>
    </row>
    <row r="3" spans="2:11" ht="21" customHeight="1">
      <c r="B3" s="111" t="s">
        <v>150</v>
      </c>
      <c r="C3" s="112" t="s">
        <v>151</v>
      </c>
      <c r="D3" s="48"/>
      <c r="E3" s="49"/>
      <c r="F3" s="48" t="s">
        <v>152</v>
      </c>
      <c r="G3" s="48"/>
      <c r="H3" s="49"/>
      <c r="I3" s="48" t="s">
        <v>153</v>
      </c>
      <c r="J3" s="48"/>
      <c r="K3" s="49"/>
    </row>
    <row r="4" spans="2:11" ht="21" customHeight="1">
      <c r="B4" s="113"/>
      <c r="C4" s="114" t="s">
        <v>154</v>
      </c>
      <c r="D4" s="50" t="s">
        <v>17</v>
      </c>
      <c r="E4" s="51" t="s">
        <v>21</v>
      </c>
      <c r="F4" s="115" t="s">
        <v>154</v>
      </c>
      <c r="G4" s="50" t="s">
        <v>17</v>
      </c>
      <c r="H4" s="51" t="s">
        <v>21</v>
      </c>
      <c r="I4" s="115" t="s">
        <v>154</v>
      </c>
      <c r="J4" s="50" t="s">
        <v>17</v>
      </c>
      <c r="K4" s="51" t="s">
        <v>21</v>
      </c>
    </row>
    <row r="5" spans="2:11" ht="24" customHeight="1">
      <c r="B5" s="116" t="s">
        <v>155</v>
      </c>
      <c r="C5" s="117">
        <v>4157</v>
      </c>
      <c r="D5" s="54">
        <v>3459</v>
      </c>
      <c r="E5" s="55">
        <v>698</v>
      </c>
      <c r="F5" s="117">
        <f>SUM(G5:H5)</f>
        <v>4272</v>
      </c>
      <c r="G5" s="54">
        <v>3627</v>
      </c>
      <c r="H5" s="55">
        <v>645</v>
      </c>
      <c r="I5" s="117">
        <f>SUM(J5:K5)</f>
        <v>3260</v>
      </c>
      <c r="J5" s="54">
        <v>2821</v>
      </c>
      <c r="K5" s="55">
        <v>439</v>
      </c>
    </row>
    <row r="6" spans="2:11" ht="24" customHeight="1">
      <c r="B6" s="118" t="s">
        <v>156</v>
      </c>
      <c r="C6" s="119">
        <v>340569</v>
      </c>
      <c r="D6" s="67">
        <v>259852</v>
      </c>
      <c r="E6" s="69">
        <v>80717</v>
      </c>
      <c r="F6" s="119">
        <f>SUM(G6:H6)</f>
        <v>377709</v>
      </c>
      <c r="G6" s="67">
        <v>364908</v>
      </c>
      <c r="H6" s="69">
        <v>12801</v>
      </c>
      <c r="I6" s="119">
        <f>SUM(J6:K6)</f>
        <v>131120</v>
      </c>
      <c r="J6" s="67">
        <v>119903</v>
      </c>
      <c r="K6" s="69">
        <v>11217</v>
      </c>
    </row>
    <row r="7" ht="12">
      <c r="B7" s="45" t="s">
        <v>24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2" width="18.125" style="45" customWidth="1"/>
    <col min="3" max="8" width="12.625" style="45" customWidth="1"/>
    <col min="9" max="16384" width="9.00390625" style="45" customWidth="1"/>
  </cols>
  <sheetData>
    <row r="1" ht="14.25">
      <c r="B1" s="46" t="s">
        <v>157</v>
      </c>
    </row>
    <row r="2" spans="2:8" ht="12">
      <c r="B2" s="45" t="s">
        <v>158</v>
      </c>
      <c r="H2" s="47" t="s">
        <v>134</v>
      </c>
    </row>
    <row r="3" spans="2:8" ht="21" customHeight="1">
      <c r="B3" s="111" t="s">
        <v>150</v>
      </c>
      <c r="C3" s="48" t="s">
        <v>159</v>
      </c>
      <c r="D3" s="48"/>
      <c r="E3" s="120"/>
      <c r="F3" s="48" t="s">
        <v>160</v>
      </c>
      <c r="G3" s="48"/>
      <c r="H3" s="49"/>
    </row>
    <row r="4" spans="2:8" ht="21" customHeight="1">
      <c r="B4" s="113"/>
      <c r="C4" s="121" t="s">
        <v>161</v>
      </c>
      <c r="D4" s="121" t="s">
        <v>162</v>
      </c>
      <c r="E4" s="122" t="s">
        <v>163</v>
      </c>
      <c r="F4" s="123" t="s">
        <v>164</v>
      </c>
      <c r="G4" s="121" t="s">
        <v>165</v>
      </c>
      <c r="H4" s="122" t="s">
        <v>163</v>
      </c>
    </row>
    <row r="5" spans="2:8" s="124" customFormat="1" ht="24" customHeight="1">
      <c r="B5" s="125" t="s">
        <v>154</v>
      </c>
      <c r="C5" s="126">
        <v>532154</v>
      </c>
      <c r="D5" s="126">
        <f>SUM(D7:D15)</f>
        <v>825765</v>
      </c>
      <c r="E5" s="127">
        <f>SUM(E7:E15)</f>
        <v>669555</v>
      </c>
      <c r="F5" s="128">
        <f>SUM(F7:F15)</f>
        <v>3190470</v>
      </c>
      <c r="G5" s="126">
        <f>SUM(G7:G15)</f>
        <v>3044017</v>
      </c>
      <c r="H5" s="127">
        <f>SUM(H7:H15)</f>
        <v>3081934</v>
      </c>
    </row>
    <row r="6" spans="2:8" ht="15" customHeight="1">
      <c r="B6" s="129"/>
      <c r="C6" s="130"/>
      <c r="D6" s="130"/>
      <c r="E6" s="131"/>
      <c r="F6" s="132"/>
      <c r="G6" s="130"/>
      <c r="H6" s="131"/>
    </row>
    <row r="7" spans="2:8" ht="15" customHeight="1">
      <c r="B7" s="116"/>
      <c r="C7" s="133"/>
      <c r="D7" s="133"/>
      <c r="E7" s="134"/>
      <c r="F7" s="135"/>
      <c r="G7" s="133"/>
      <c r="H7" s="134"/>
    </row>
    <row r="8" spans="2:8" ht="18" customHeight="1">
      <c r="B8" s="116" t="s">
        <v>166</v>
      </c>
      <c r="C8" s="133">
        <v>5652</v>
      </c>
      <c r="D8" s="133">
        <v>572</v>
      </c>
      <c r="E8" s="134">
        <v>1324</v>
      </c>
      <c r="F8" s="135">
        <v>78108</v>
      </c>
      <c r="G8" s="133">
        <v>68199</v>
      </c>
      <c r="H8" s="134">
        <v>63417</v>
      </c>
    </row>
    <row r="9" spans="2:8" ht="18" customHeight="1">
      <c r="B9" s="116" t="s">
        <v>167</v>
      </c>
      <c r="C9" s="133">
        <v>84</v>
      </c>
      <c r="D9" s="133">
        <v>36</v>
      </c>
      <c r="E9" s="134">
        <v>2038</v>
      </c>
      <c r="F9" s="135">
        <v>549786</v>
      </c>
      <c r="G9" s="133">
        <v>374856</v>
      </c>
      <c r="H9" s="134">
        <v>359285</v>
      </c>
    </row>
    <row r="10" spans="2:8" ht="18" customHeight="1">
      <c r="B10" s="116" t="s">
        <v>168</v>
      </c>
      <c r="C10" s="133">
        <v>312450</v>
      </c>
      <c r="D10" s="133">
        <v>610696</v>
      </c>
      <c r="E10" s="134">
        <v>454216</v>
      </c>
      <c r="F10" s="135">
        <v>1481545</v>
      </c>
      <c r="G10" s="133">
        <v>1515417</v>
      </c>
      <c r="H10" s="134">
        <v>1626085</v>
      </c>
    </row>
    <row r="11" spans="2:8" ht="18" customHeight="1">
      <c r="B11" s="116" t="s">
        <v>169</v>
      </c>
      <c r="C11" s="133">
        <v>6347</v>
      </c>
      <c r="D11" s="133">
        <v>5596</v>
      </c>
      <c r="E11" s="134">
        <v>5208</v>
      </c>
      <c r="F11" s="135">
        <v>18971</v>
      </c>
      <c r="G11" s="133">
        <v>12994</v>
      </c>
      <c r="H11" s="134">
        <v>10097</v>
      </c>
    </row>
    <row r="12" spans="2:8" ht="18" customHeight="1">
      <c r="B12" s="116" t="s">
        <v>170</v>
      </c>
      <c r="C12" s="133">
        <v>118126</v>
      </c>
      <c r="D12" s="133">
        <v>120947</v>
      </c>
      <c r="E12" s="134">
        <v>129122</v>
      </c>
      <c r="F12" s="135">
        <v>1039883</v>
      </c>
      <c r="G12" s="133">
        <v>1049868</v>
      </c>
      <c r="H12" s="134">
        <v>999669</v>
      </c>
    </row>
    <row r="13" spans="2:8" ht="18" customHeight="1">
      <c r="B13" s="116" t="s">
        <v>171</v>
      </c>
      <c r="C13" s="133">
        <v>1496</v>
      </c>
      <c r="D13" s="133">
        <v>1416</v>
      </c>
      <c r="E13" s="134">
        <v>1413</v>
      </c>
      <c r="F13" s="135">
        <v>3401</v>
      </c>
      <c r="G13" s="133">
        <v>6915</v>
      </c>
      <c r="H13" s="134">
        <v>9043</v>
      </c>
    </row>
    <row r="14" spans="2:8" ht="18" customHeight="1">
      <c r="B14" s="116" t="s">
        <v>172</v>
      </c>
      <c r="C14" s="133">
        <v>1613</v>
      </c>
      <c r="D14" s="133">
        <v>2764</v>
      </c>
      <c r="E14" s="134">
        <v>1346</v>
      </c>
      <c r="F14" s="135">
        <v>16891</v>
      </c>
      <c r="G14" s="133">
        <v>11202</v>
      </c>
      <c r="H14" s="134">
        <v>10606</v>
      </c>
    </row>
    <row r="15" spans="2:8" ht="18" customHeight="1">
      <c r="B15" s="118" t="s">
        <v>173</v>
      </c>
      <c r="C15" s="136">
        <v>86386</v>
      </c>
      <c r="D15" s="136">
        <v>83738</v>
      </c>
      <c r="E15" s="137">
        <v>74888</v>
      </c>
      <c r="F15" s="138">
        <v>1885</v>
      </c>
      <c r="G15" s="136">
        <v>4566</v>
      </c>
      <c r="H15" s="137">
        <v>3732</v>
      </c>
    </row>
    <row r="16" ht="12">
      <c r="B16" s="45" t="s">
        <v>24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1" sqref="A1"/>
    </sheetView>
  </sheetViews>
  <sheetFormatPr defaultColWidth="9.00390625" defaultRowHeight="13.5"/>
  <cols>
    <col min="1" max="1" width="2.625" style="45" customWidth="1"/>
    <col min="2" max="2" width="3.625" style="45" customWidth="1"/>
    <col min="3" max="3" width="11.50390625" style="45" customWidth="1"/>
    <col min="4" max="16384" width="9.00390625" style="45" customWidth="1"/>
  </cols>
  <sheetData>
    <row r="1" ht="14.25">
      <c r="B1" s="46" t="s">
        <v>174</v>
      </c>
    </row>
    <row r="2" spans="2:12" ht="12">
      <c r="B2" s="45" t="s">
        <v>149</v>
      </c>
      <c r="L2" s="47" t="s">
        <v>134</v>
      </c>
    </row>
    <row r="3" spans="2:12" ht="24">
      <c r="B3" s="139" t="s">
        <v>175</v>
      </c>
      <c r="C3" s="140"/>
      <c r="D3" s="141" t="s">
        <v>154</v>
      </c>
      <c r="E3" s="141" t="s">
        <v>166</v>
      </c>
      <c r="F3" s="141" t="s">
        <v>167</v>
      </c>
      <c r="G3" s="141" t="s">
        <v>168</v>
      </c>
      <c r="H3" s="141" t="s">
        <v>176</v>
      </c>
      <c r="I3" s="141" t="s">
        <v>177</v>
      </c>
      <c r="J3" s="141" t="s">
        <v>171</v>
      </c>
      <c r="K3" s="141" t="s">
        <v>172</v>
      </c>
      <c r="L3" s="142" t="s">
        <v>173</v>
      </c>
    </row>
    <row r="4" spans="2:12" s="124" customFormat="1" ht="18" customHeight="1">
      <c r="B4" s="143" t="s">
        <v>178</v>
      </c>
      <c r="C4" s="144" t="s">
        <v>163</v>
      </c>
      <c r="D4" s="145">
        <f>SUM(E4:L4)</f>
        <v>204666</v>
      </c>
      <c r="E4" s="145" t="s">
        <v>179</v>
      </c>
      <c r="F4" s="145" t="s">
        <v>179</v>
      </c>
      <c r="G4" s="145">
        <v>191318</v>
      </c>
      <c r="H4" s="146" t="s">
        <v>179</v>
      </c>
      <c r="I4" s="145">
        <v>7080</v>
      </c>
      <c r="J4" s="145">
        <v>3772</v>
      </c>
      <c r="K4" s="147" t="s">
        <v>179</v>
      </c>
      <c r="L4" s="127">
        <v>2496</v>
      </c>
    </row>
    <row r="5" spans="2:12" ht="18" customHeight="1">
      <c r="B5" s="143" t="s">
        <v>180</v>
      </c>
      <c r="C5" s="148" t="s">
        <v>17</v>
      </c>
      <c r="D5" s="146">
        <f>SUM(E5:L5)</f>
        <v>203267</v>
      </c>
      <c r="E5" s="146" t="s">
        <v>179</v>
      </c>
      <c r="F5" s="146" t="s">
        <v>179</v>
      </c>
      <c r="G5" s="146">
        <v>191318</v>
      </c>
      <c r="H5" s="146" t="s">
        <v>179</v>
      </c>
      <c r="I5" s="146">
        <v>6731</v>
      </c>
      <c r="J5" s="146">
        <v>2722</v>
      </c>
      <c r="K5" s="149" t="s">
        <v>179</v>
      </c>
      <c r="L5" s="134">
        <v>2496</v>
      </c>
    </row>
    <row r="6" spans="2:12" ht="18" customHeight="1">
      <c r="B6" s="150" t="s">
        <v>181</v>
      </c>
      <c r="C6" s="151" t="s">
        <v>21</v>
      </c>
      <c r="D6" s="152">
        <f>SUM(E6:L6)</f>
        <v>1399</v>
      </c>
      <c r="E6" s="153" t="s">
        <v>179</v>
      </c>
      <c r="F6" s="153" t="s">
        <v>179</v>
      </c>
      <c r="G6" s="153" t="s">
        <v>179</v>
      </c>
      <c r="H6" s="136" t="s">
        <v>179</v>
      </c>
      <c r="I6" s="153">
        <v>349</v>
      </c>
      <c r="J6" s="153">
        <v>1050</v>
      </c>
      <c r="K6" s="153" t="s">
        <v>179</v>
      </c>
      <c r="L6" s="137" t="s">
        <v>179</v>
      </c>
    </row>
    <row r="7" spans="2:12" s="124" customFormat="1" ht="18" customHeight="1">
      <c r="B7" s="143" t="s">
        <v>178</v>
      </c>
      <c r="C7" s="154" t="s">
        <v>163</v>
      </c>
      <c r="D7" s="145">
        <f>SUM(D8:D9)</f>
        <v>3080</v>
      </c>
      <c r="E7" s="145">
        <v>1647</v>
      </c>
      <c r="F7" s="145" t="s">
        <v>179</v>
      </c>
      <c r="G7" s="145" t="s">
        <v>179</v>
      </c>
      <c r="H7" s="146" t="s">
        <v>179</v>
      </c>
      <c r="I7" s="145">
        <v>1433</v>
      </c>
      <c r="J7" s="145" t="s">
        <v>179</v>
      </c>
      <c r="K7" s="145" t="s">
        <v>179</v>
      </c>
      <c r="L7" s="127" t="s">
        <v>179</v>
      </c>
    </row>
    <row r="8" spans="2:12" ht="18" customHeight="1">
      <c r="B8" s="143" t="s">
        <v>180</v>
      </c>
      <c r="C8" s="148" t="s">
        <v>17</v>
      </c>
      <c r="D8" s="146">
        <f>SUM(E8:L8)</f>
        <v>2498</v>
      </c>
      <c r="E8" s="146">
        <v>1065</v>
      </c>
      <c r="F8" s="146" t="s">
        <v>179</v>
      </c>
      <c r="G8" s="146" t="s">
        <v>179</v>
      </c>
      <c r="H8" s="146" t="s">
        <v>179</v>
      </c>
      <c r="I8" s="146">
        <v>1433</v>
      </c>
      <c r="J8" s="146" t="s">
        <v>179</v>
      </c>
      <c r="K8" s="146" t="s">
        <v>179</v>
      </c>
      <c r="L8" s="134" t="s">
        <v>179</v>
      </c>
    </row>
    <row r="9" spans="2:12" ht="18" customHeight="1">
      <c r="B9" s="155" t="s">
        <v>182</v>
      </c>
      <c r="C9" s="151" t="s">
        <v>21</v>
      </c>
      <c r="D9" s="153">
        <f>SUM(E9:L9)</f>
        <v>582</v>
      </c>
      <c r="E9" s="153">
        <v>582</v>
      </c>
      <c r="F9" s="153" t="s">
        <v>179</v>
      </c>
      <c r="G9" s="153" t="s">
        <v>179</v>
      </c>
      <c r="H9" s="136" t="s">
        <v>179</v>
      </c>
      <c r="I9" s="153" t="s">
        <v>179</v>
      </c>
      <c r="J9" s="153" t="s">
        <v>179</v>
      </c>
      <c r="K9" s="153" t="s">
        <v>179</v>
      </c>
      <c r="L9" s="137" t="s">
        <v>179</v>
      </c>
    </row>
    <row r="10" ht="12">
      <c r="B10" s="45" t="s">
        <v>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第10章　運輸及び通信（H13年山形県統計年鑑）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2008-10-09T02:27:42Z</dcterms:modified>
  <cp:category/>
  <cp:version/>
  <cp:contentType/>
  <cp:contentStatus/>
</cp:coreProperties>
</file>