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430"/>
  <workbookPr/>
  <mc:AlternateContent xmlns:mc="http://schemas.openxmlformats.org/markup-compatibility/2006">
    <mc:Choice Requires="x15">
      <x15ac:absPath xmlns:x15ac="http://schemas.microsoft.com/office/spreadsheetml/2010/11/ac" url="E:\水道関係\決算統計\R1決算統計\決算統計(公共)\"/>
    </mc:Choice>
  </mc:AlternateContent>
  <xr:revisionPtr revIDLastSave="0" documentId="13_ncr:1_{AAD99D5D-E5BE-4C99-997B-480A88DB8B20}" xr6:coauthVersionLast="45" xr6:coauthVersionMax="45" xr10:uidLastSave="{00000000-0000-0000-0000-000000000000}"/>
  <workbookProtection workbookAlgorithmName="SHA-512" workbookHashValue="0gyN9RZcp772cb8O2GIsNYnqiLGy7wacR+u5+RE8YCNQ4pJvOvt5pUfc4Rj+Bwx0u7T0jf12U/V9uWM1cMw6FA==" workbookSaltValue="nmZZ/6HoJlQ/YntIPQNwhw=="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AT10" i="4" s="1"/>
  <c r="V6" i="5"/>
  <c r="U6" i="5"/>
  <c r="T6" i="5"/>
  <c r="AT8" i="4" s="1"/>
  <c r="S6" i="5"/>
  <c r="R6" i="5"/>
  <c r="AD10" i="4" s="1"/>
  <c r="Q6" i="5"/>
  <c r="W10" i="4" s="1"/>
  <c r="P6" i="5"/>
  <c r="O6" i="5"/>
  <c r="N6" i="5"/>
  <c r="B10" i="4" s="1"/>
  <c r="M6" i="5"/>
  <c r="AD8" i="4" s="1"/>
  <c r="L6" i="5"/>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BB10" i="4"/>
  <c r="AL10" i="4"/>
  <c r="P10" i="4"/>
  <c r="I10" i="4"/>
  <c r="BB8" i="4"/>
  <c r="AL8" i="4"/>
  <c r="W8" i="4"/>
  <c r="I8" i="4"/>
</calcChain>
</file>

<file path=xl/sharedStrings.xml><?xml version="1.0" encoding="utf-8"?>
<sst xmlns="http://schemas.openxmlformats.org/spreadsheetml/2006/main" count="236" uniqueCount="120">
  <si>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</si>
  <si>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</si>
  <si>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</si>
  <si>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</si>
  <si>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</si>
  <si>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</si>
  <si>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</si>
  <si>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</si>
  <si>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</si>
  <si>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</si>
  <si>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</si>
  <si>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</si>
  <si>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</si>
  <si>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</si>
  <si>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</si>
  <si>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</si>
  <si>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</si>
  <si>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</si>
  <si>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</si>
  <si>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</si>
  <si>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</si>
  <si>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</si>
  <si>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</si>
  <si>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</si>
  <si>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</si>
  <si>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</si>
  <si>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</si>
  <si>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</si>
  <si>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</si>
  <si>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</si>
  <si>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</si>
  <si>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</si>
  <si>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</si>
  <si>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</si>
  <si>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</si>
  <si>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</si>
  <si>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</si>
  <si>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</si>
  <si>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</si>
  <si>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</si>
  <si>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</si>
  <si>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</si>
  <si>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</si>
  <si>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</si>
  <si>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</si>
  <si>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</si>
  <si>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</si>
  <si>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</si>
  <si>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</si>
  <si>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</si>
  <si>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</si>
  <si>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</si>
  <si>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</si>
  <si>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</si>
  <si>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</si>
  <si>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</si>
  <si>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</si>
  <si>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</si>
  <si>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</si>
  <si>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</si>
  <si>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</si>
  <si>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</si>
  <si>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</si>
  <si>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</si>
  <si>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</si>
  <si>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</si>
  <si>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</si>
  <si>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</si>
  <si>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</si>
  <si>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</si>
  <si>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</si>
  <si>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</si>
  <si>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</si>
  <si>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</si>
  <si>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</si>
  <si>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</si>
  <si>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</si>
  <si>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</si>
  <si>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</si>
  <si>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</si>
  <si>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</si>
  <si>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</si>
  <si>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</si>
  <si>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</si>
  <si>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</si>
  <si>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</si>
  <si>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</si>
  <si>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</si>
  <si>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</si>
  <si>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</si>
  <si>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</si>
  <si>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</si>
  <si>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</si>
  <si>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</si>
  <si>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</si>
  <si>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</si>
  <si>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</si>
  <si>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戸沢村</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</si>
  <si>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</si>
  <si>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</si>
  <si>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</si>
  <si>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</si>
  <si>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</si>
  <si>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</si>
  <si>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</si>
  <si>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</si>
  <si>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</si>
  <si>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</si>
  <si>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</si>
  <si>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</si>
  <si>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</si>
  <si>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</si>
  <si>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</si>
  <si>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</si>
  <si>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</si>
  <si>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</si>
  <si>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</si>
  <si>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従前から続く人口減少に加え、施設利用率は以前低く使用料金収入のみで維持管理費を賄うには至っておりません。
一般会計の繰入金により維持運営している状況にあります。（歳入に占める繰入金の割合は85.3％）
今後の老朽化対策の一つとして以前より新規加入者の新設手数料等を積立て、僅かながらも将来の負担に備えています。
そのほか、処理施設の日常管理については最上圏域７市町村で組織する共同管理組合に委ねております。</t>
    <phoneticPr fontId="4"/>
  </si>
  <si>
    <t>・現在のところ耐用年数を経過した管渠については該当有りませんが、今後の課題として管渠の老朽化対策が必要となってくると考えられます。ストックマネジメント計画についてはH29年3月に策定し計画年度をR5年度までとしております。場合によって機能診断等も検討・実施しながら対応したいと考えています。</t>
    <phoneticPr fontId="4"/>
  </si>
  <si>
    <t>・収益的収支比率について
料金算定については、逓減型料金方式となっており使用料の増加につれ従量料金が低減となります。
接続人口が少ないことから、料金収入だけをもって維持管理費を賄うには至っていません。（R1年実績で使用料収入が歳入に占める割合は8.8％となっています。）
・企業債残対象事業規模費率について
建設事業については概成しており、新たな企業債の発行はありません。
・経費回収率、汚水処理原価、施設利用率について接続人口は前年459人から人479人に増加したものの低位で推移しています。
維持管理費については、軽微な修繕しかなかったことで修繕費を抑えられた結果、汚水汚水処理原価については昨年度と同様に500円台前半で推移しています。
経費回収率についても数値のとおりこれまでの要因等により低位に留まっています。
・水洗化率について
率としては84.3％と好調ではありますが、高齢者のみ世帯の増加する中、新たな接続を期待できる状況にはありません。</t>
    <rPh sb="229" eb="231">
      <t>ゾウカ</t>
    </rPh>
    <rPh sb="259" eb="261">
      <t>ケイビ</t>
    </rPh>
    <rPh sb="273" eb="276">
      <t>シュウゼンヒ</t>
    </rPh>
    <rPh sb="277" eb="278">
      <t>オサ</t>
    </rPh>
    <rPh sb="310" eb="312">
      <t>ゼンハン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</si>
</sst>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76A-4847-9664-37690B577227}"/>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7.0000000000000007E-2</c:v>
                </c:pt>
                <c:pt idx="1">
                  <c:v>0.09</c:v>
                </c:pt>
                <c:pt idx="2">
                  <c:v>0.09</c:v>
                </c:pt>
                <c:pt idx="3">
                  <c:v>0.13</c:v>
                </c:pt>
                <c:pt idx="4">
                  <c:v>0.36</c:v>
                </c:pt>
              </c:numCache>
            </c:numRef>
          </c:val>
          <c:smooth val="0"/>
          <c:extLst>
            <c:ext xmlns:c16="http://schemas.microsoft.com/office/drawing/2014/chart" uri="{C3380CC4-5D6E-409C-BE32-E72D297353CC}">
              <c16:uniqueId val="{00000001-C76A-4847-9664-37690B577227}"/>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formatCode="#,##0.00;&quot;△&quot;#,##0.00">
                  <c:v>0</c:v>
                </c:pt>
                <c:pt idx="1">
                  <c:v>18.75</c:v>
                </c:pt>
                <c:pt idx="2">
                  <c:v>19.25</c:v>
                </c:pt>
                <c:pt idx="3">
                  <c:v>18.75</c:v>
                </c:pt>
                <c:pt idx="4">
                  <c:v>19.63</c:v>
                </c:pt>
              </c:numCache>
            </c:numRef>
          </c:val>
          <c:extLst>
            <c:ext xmlns:c16="http://schemas.microsoft.com/office/drawing/2014/chart" uri="{C3380CC4-5D6E-409C-BE32-E72D297353CC}">
              <c16:uniqueId val="{00000000-B43B-4E0D-B2F0-F457E1714E17}"/>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41.35</c:v>
                </c:pt>
                <c:pt idx="1">
                  <c:v>42.9</c:v>
                </c:pt>
                <c:pt idx="2">
                  <c:v>43.36</c:v>
                </c:pt>
                <c:pt idx="3">
                  <c:v>42.56</c:v>
                </c:pt>
                <c:pt idx="4">
                  <c:v>42.47</c:v>
                </c:pt>
              </c:numCache>
            </c:numRef>
          </c:val>
          <c:smooth val="0"/>
          <c:extLst>
            <c:ext xmlns:c16="http://schemas.microsoft.com/office/drawing/2014/chart" uri="{C3380CC4-5D6E-409C-BE32-E72D297353CC}">
              <c16:uniqueId val="{00000001-B43B-4E0D-B2F0-F457E1714E17}"/>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81.73</c:v>
                </c:pt>
                <c:pt idx="1">
                  <c:v>81.900000000000006</c:v>
                </c:pt>
                <c:pt idx="2">
                  <c:v>81.819999999999993</c:v>
                </c:pt>
                <c:pt idx="3">
                  <c:v>81.67</c:v>
                </c:pt>
                <c:pt idx="4">
                  <c:v>83.8</c:v>
                </c:pt>
              </c:numCache>
            </c:numRef>
          </c:val>
          <c:extLst>
            <c:ext xmlns:c16="http://schemas.microsoft.com/office/drawing/2014/chart" uri="{C3380CC4-5D6E-409C-BE32-E72D297353CC}">
              <c16:uniqueId val="{00000000-4E83-4A99-9388-52F1A0307C03}"/>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82.9</c:v>
                </c:pt>
                <c:pt idx="1">
                  <c:v>83.5</c:v>
                </c:pt>
                <c:pt idx="2">
                  <c:v>83.06</c:v>
                </c:pt>
                <c:pt idx="3">
                  <c:v>83.32</c:v>
                </c:pt>
                <c:pt idx="4">
                  <c:v>83.75</c:v>
                </c:pt>
              </c:numCache>
            </c:numRef>
          </c:val>
          <c:smooth val="0"/>
          <c:extLst>
            <c:ext xmlns:c16="http://schemas.microsoft.com/office/drawing/2014/chart" uri="{C3380CC4-5D6E-409C-BE32-E72D297353CC}">
              <c16:uniqueId val="{00000001-4E83-4A99-9388-52F1A0307C03}"/>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49.09</c:v>
                </c:pt>
                <c:pt idx="1">
                  <c:v>48.59</c:v>
                </c:pt>
                <c:pt idx="2">
                  <c:v>50.9</c:v>
                </c:pt>
                <c:pt idx="3">
                  <c:v>46.47</c:v>
                </c:pt>
                <c:pt idx="4">
                  <c:v>42.66</c:v>
                </c:pt>
              </c:numCache>
            </c:numRef>
          </c:val>
          <c:extLst>
            <c:ext xmlns:c16="http://schemas.microsoft.com/office/drawing/2014/chart" uri="{C3380CC4-5D6E-409C-BE32-E72D297353CC}">
              <c16:uniqueId val="{00000000-E3A6-4766-9172-8DE5CD0C849B}"/>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3A6-4766-9172-8DE5CD0C849B}"/>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075-41BA-AEFB-FFB7CC4B1122}"/>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75-41BA-AEFB-FFB7CC4B1122}"/>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C74-41E1-B72B-1AC256BFBA38}"/>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C74-41E1-B72B-1AC256BFBA38}"/>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D38-41F5-A068-D64E68E664A2}"/>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D38-41F5-A068-D64E68E664A2}"/>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8DC-4350-A38B-28E65944EC7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8DC-4350-A38B-28E65944EC7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8CE-40E8-ACE7-5F26ECD6333B}"/>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1434.89</c:v>
                </c:pt>
                <c:pt idx="1">
                  <c:v>1298.9100000000001</c:v>
                </c:pt>
                <c:pt idx="2">
                  <c:v>1243.71</c:v>
                </c:pt>
                <c:pt idx="3">
                  <c:v>1194.1500000000001</c:v>
                </c:pt>
                <c:pt idx="4">
                  <c:v>1206.79</c:v>
                </c:pt>
              </c:numCache>
            </c:numRef>
          </c:val>
          <c:smooth val="0"/>
          <c:extLst>
            <c:ext xmlns:c16="http://schemas.microsoft.com/office/drawing/2014/chart" uri="{C3380CC4-5D6E-409C-BE32-E72D297353CC}">
              <c16:uniqueId val="{00000001-68CE-40E8-ACE7-5F26ECD6333B}"/>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27.85</c:v>
                </c:pt>
                <c:pt idx="1">
                  <c:v>23.83</c:v>
                </c:pt>
                <c:pt idx="2">
                  <c:v>22.49</c:v>
                </c:pt>
                <c:pt idx="3">
                  <c:v>26.55</c:v>
                </c:pt>
                <c:pt idx="4">
                  <c:v>27.04</c:v>
                </c:pt>
              </c:numCache>
            </c:numRef>
          </c:val>
          <c:extLst>
            <c:ext xmlns:c16="http://schemas.microsoft.com/office/drawing/2014/chart" uri="{C3380CC4-5D6E-409C-BE32-E72D297353CC}">
              <c16:uniqueId val="{00000000-5E6B-4263-BA5A-409AD611B24D}"/>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66.22</c:v>
                </c:pt>
                <c:pt idx="1">
                  <c:v>69.87</c:v>
                </c:pt>
                <c:pt idx="2">
                  <c:v>74.3</c:v>
                </c:pt>
                <c:pt idx="3">
                  <c:v>72.260000000000005</c:v>
                </c:pt>
                <c:pt idx="4">
                  <c:v>71.84</c:v>
                </c:pt>
              </c:numCache>
            </c:numRef>
          </c:val>
          <c:smooth val="0"/>
          <c:extLst>
            <c:ext xmlns:c16="http://schemas.microsoft.com/office/drawing/2014/chart" uri="{C3380CC4-5D6E-409C-BE32-E72D297353CC}">
              <c16:uniqueId val="{00000001-5E6B-4263-BA5A-409AD611B24D}"/>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502.51</c:v>
                </c:pt>
                <c:pt idx="1">
                  <c:v>615.29</c:v>
                </c:pt>
                <c:pt idx="2">
                  <c:v>606</c:v>
                </c:pt>
                <c:pt idx="3">
                  <c:v>520.02</c:v>
                </c:pt>
                <c:pt idx="4">
                  <c:v>508.7</c:v>
                </c:pt>
              </c:numCache>
            </c:numRef>
          </c:val>
          <c:extLst>
            <c:ext xmlns:c16="http://schemas.microsoft.com/office/drawing/2014/chart" uri="{C3380CC4-5D6E-409C-BE32-E72D297353CC}">
              <c16:uniqueId val="{00000000-DBC2-4BF0-8130-8654B6E9127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246.72</c:v>
                </c:pt>
                <c:pt idx="1">
                  <c:v>234.96</c:v>
                </c:pt>
                <c:pt idx="2">
                  <c:v>221.81</c:v>
                </c:pt>
                <c:pt idx="3">
                  <c:v>230.02</c:v>
                </c:pt>
                <c:pt idx="4">
                  <c:v>228.47</c:v>
                </c:pt>
              </c:numCache>
            </c:numRef>
          </c:val>
          <c:smooth val="0"/>
          <c:extLst>
            <c:ext xmlns:c16="http://schemas.microsoft.com/office/drawing/2014/chart" uri="{C3380CC4-5D6E-409C-BE32-E72D297353CC}">
              <c16:uniqueId val="{00000001-DBC2-4BF0-8130-8654B6E9127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【1,218.70】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【42.86】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【218.56】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【74.17】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N46"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戸沢村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D2</v>
      </c>
      <c r="X8" s="72"/>
      <c r="Y8" s="72"/>
      <c r="Z8" s="72"/>
      <c r="AA8" s="72"/>
      <c r="AB8" s="72"/>
      <c r="AC8" s="72"/>
      <c r="AD8" s="73" t="str">
        <f>データ!$M$6</f>
        <v>非設置</v>
      </c>
      <c r="AE8" s="73"/>
      <c r="AF8" s="73"/>
      <c r="AG8" s="73"/>
      <c r="AH8" s="73"/>
      <c r="AI8" s="73"/>
      <c r="AJ8" s="73"/>
      <c r="AK8" s="3"/>
      <c r="AL8" s="69">
        <f>データ!S6</f>
        <v>4460</v>
      </c>
      <c r="AM8" s="69"/>
      <c r="AN8" s="69"/>
      <c r="AO8" s="69"/>
      <c r="AP8" s="69"/>
      <c r="AQ8" s="69"/>
      <c r="AR8" s="69"/>
      <c r="AS8" s="69"/>
      <c r="AT8" s="68">
        <f>データ!T6</f>
        <v>261.31</v>
      </c>
      <c r="AU8" s="68"/>
      <c r="AV8" s="68"/>
      <c r="AW8" s="68"/>
      <c r="AX8" s="68"/>
      <c r="AY8" s="68"/>
      <c r="AZ8" s="68"/>
      <c r="BA8" s="68"/>
      <c r="BB8" s="68">
        <f>データ!U6</f>
        <v>17.07</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t="str">
        <f>データ!O6</f>
        <v>該当数値なし</v>
      </c>
      <c r="J10" s="68"/>
      <c r="K10" s="68"/>
      <c r="L10" s="68"/>
      <c r="M10" s="68"/>
      <c r="N10" s="68"/>
      <c r="O10" s="68"/>
      <c r="P10" s="68">
        <f>データ!P6</f>
        <v>13.09</v>
      </c>
      <c r="Q10" s="68"/>
      <c r="R10" s="68"/>
      <c r="S10" s="68"/>
      <c r="T10" s="68"/>
      <c r="U10" s="68"/>
      <c r="V10" s="68"/>
      <c r="W10" s="68">
        <f>データ!Q6</f>
        <v>95</v>
      </c>
      <c r="X10" s="68"/>
      <c r="Y10" s="68"/>
      <c r="Z10" s="68"/>
      <c r="AA10" s="68"/>
      <c r="AB10" s="68"/>
      <c r="AC10" s="68"/>
      <c r="AD10" s="69">
        <f>データ!R6</f>
        <v>3190</v>
      </c>
      <c r="AE10" s="69"/>
      <c r="AF10" s="69"/>
      <c r="AG10" s="69"/>
      <c r="AH10" s="69"/>
      <c r="AI10" s="69"/>
      <c r="AJ10" s="69"/>
      <c r="AK10" s="2"/>
      <c r="AL10" s="69">
        <f>データ!V6</f>
        <v>568</v>
      </c>
      <c r="AM10" s="69"/>
      <c r="AN10" s="69"/>
      <c r="AO10" s="69"/>
      <c r="AP10" s="69"/>
      <c r="AQ10" s="69"/>
      <c r="AR10" s="69"/>
      <c r="AS10" s="69"/>
      <c r="AT10" s="68">
        <f>データ!W6</f>
        <v>0.45</v>
      </c>
      <c r="AU10" s="68"/>
      <c r="AV10" s="68"/>
      <c r="AW10" s="68"/>
      <c r="AX10" s="68"/>
      <c r="AY10" s="68"/>
      <c r="AZ10" s="68"/>
      <c r="BA10" s="68"/>
      <c r="BB10" s="68">
        <f>データ!X6</f>
        <v>1262.22</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118</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【1,218.70】</v>
      </c>
      <c r="I86" s="26" t="str">
        <f>データ!CA6</f>
        <v>【74.17】</v>
      </c>
      <c r="J86" s="26" t="str">
        <f>データ!CL6</f>
        <v>【218.56】</v>
      </c>
      <c r="K86" s="26" t="str">
        <f>データ!CW6</f>
        <v>【42.86】</v>
      </c>
      <c r="L86" s="26" t="str">
        <f>データ!DH6</f>
        <v>【84.20】</v>
      </c>
      <c r="M86" s="26" t="s">
        <v>43</v>
      </c>
      <c r="N86" s="26" t="s">
        <v>43</v>
      </c>
      <c r="O86" s="26" t="str">
        <f>データ!EO6</f>
        <v>【0.28】</v>
      </c>
    </row>
  </sheetData>
  <sheetProtection algorithmName="SHA-512" hashValue="yx2clIOaBeolbFxYEW+sbn3ymKK/5G3I62RqOW/QbFv0h2BM9FW9kPQ76FMGOF3lTzcAYKiouq0wpatr2gwrAA==" saltValue="EwEmjhtouJ9T1KOrfyet/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45</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46</v>
      </c>
      <c r="B3" s="29" t="s">
        <v>47</v>
      </c>
      <c r="C3" s="29" t="s">
        <v>48</v>
      </c>
      <c r="D3" s="29" t="s">
        <v>49</v>
      </c>
      <c r="E3" s="29" t="s">
        <v>50</v>
      </c>
      <c r="F3" s="29" t="s">
        <v>51</v>
      </c>
      <c r="G3" s="29" t="s">
        <v>52</v>
      </c>
      <c r="H3" s="77" t="s">
        <v>53</v>
      </c>
      <c r="I3" s="78"/>
      <c r="J3" s="78"/>
      <c r="K3" s="78"/>
      <c r="L3" s="78"/>
      <c r="M3" s="78"/>
      <c r="N3" s="78"/>
      <c r="O3" s="78"/>
      <c r="P3" s="78"/>
      <c r="Q3" s="78"/>
      <c r="R3" s="78"/>
      <c r="S3" s="78"/>
      <c r="T3" s="78"/>
      <c r="U3" s="78"/>
      <c r="V3" s="78"/>
      <c r="W3" s="78"/>
      <c r="X3" s="79"/>
      <c r="Y3" s="83" t="s">
        <v>54</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55</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56</v>
      </c>
      <c r="B4" s="30"/>
      <c r="C4" s="30"/>
      <c r="D4" s="30"/>
      <c r="E4" s="30"/>
      <c r="F4" s="30"/>
      <c r="G4" s="30"/>
      <c r="H4" s="80"/>
      <c r="I4" s="81"/>
      <c r="J4" s="81"/>
      <c r="K4" s="81"/>
      <c r="L4" s="81"/>
      <c r="M4" s="81"/>
      <c r="N4" s="81"/>
      <c r="O4" s="81"/>
      <c r="P4" s="81"/>
      <c r="Q4" s="81"/>
      <c r="R4" s="81"/>
      <c r="S4" s="81"/>
      <c r="T4" s="81"/>
      <c r="U4" s="81"/>
      <c r="V4" s="81"/>
      <c r="W4" s="81"/>
      <c r="X4" s="82"/>
      <c r="Y4" s="76" t="s">
        <v>57</v>
      </c>
      <c r="Z4" s="76"/>
      <c r="AA4" s="76"/>
      <c r="AB4" s="76"/>
      <c r="AC4" s="76"/>
      <c r="AD4" s="76"/>
      <c r="AE4" s="76"/>
      <c r="AF4" s="76"/>
      <c r="AG4" s="76"/>
      <c r="AH4" s="76"/>
      <c r="AI4" s="76"/>
      <c r="AJ4" s="76" t="s">
        <v>58</v>
      </c>
      <c r="AK4" s="76"/>
      <c r="AL4" s="76"/>
      <c r="AM4" s="76"/>
      <c r="AN4" s="76"/>
      <c r="AO4" s="76"/>
      <c r="AP4" s="76"/>
      <c r="AQ4" s="76"/>
      <c r="AR4" s="76"/>
      <c r="AS4" s="76"/>
      <c r="AT4" s="76"/>
      <c r="AU4" s="76" t="s">
        <v>59</v>
      </c>
      <c r="AV4" s="76"/>
      <c r="AW4" s="76"/>
      <c r="AX4" s="76"/>
      <c r="AY4" s="76"/>
      <c r="AZ4" s="76"/>
      <c r="BA4" s="76"/>
      <c r="BB4" s="76"/>
      <c r="BC4" s="76"/>
      <c r="BD4" s="76"/>
      <c r="BE4" s="76"/>
      <c r="BF4" s="76" t="s">
        <v>60</v>
      </c>
      <c r="BG4" s="76"/>
      <c r="BH4" s="76"/>
      <c r="BI4" s="76"/>
      <c r="BJ4" s="76"/>
      <c r="BK4" s="76"/>
      <c r="BL4" s="76"/>
      <c r="BM4" s="76"/>
      <c r="BN4" s="76"/>
      <c r="BO4" s="76"/>
      <c r="BP4" s="76"/>
      <c r="BQ4" s="76" t="s">
        <v>61</v>
      </c>
      <c r="BR4" s="76"/>
      <c r="BS4" s="76"/>
      <c r="BT4" s="76"/>
      <c r="BU4" s="76"/>
      <c r="BV4" s="76"/>
      <c r="BW4" s="76"/>
      <c r="BX4" s="76"/>
      <c r="BY4" s="76"/>
      <c r="BZ4" s="76"/>
      <c r="CA4" s="76"/>
      <c r="CB4" s="76" t="s">
        <v>62</v>
      </c>
      <c r="CC4" s="76"/>
      <c r="CD4" s="76"/>
      <c r="CE4" s="76"/>
      <c r="CF4" s="76"/>
      <c r="CG4" s="76"/>
      <c r="CH4" s="76"/>
      <c r="CI4" s="76"/>
      <c r="CJ4" s="76"/>
      <c r="CK4" s="76"/>
      <c r="CL4" s="76"/>
      <c r="CM4" s="76" t="s">
        <v>63</v>
      </c>
      <c r="CN4" s="76"/>
      <c r="CO4" s="76"/>
      <c r="CP4" s="76"/>
      <c r="CQ4" s="76"/>
      <c r="CR4" s="76"/>
      <c r="CS4" s="76"/>
      <c r="CT4" s="76"/>
      <c r="CU4" s="76"/>
      <c r="CV4" s="76"/>
      <c r="CW4" s="76"/>
      <c r="CX4" s="76" t="s">
        <v>64</v>
      </c>
      <c r="CY4" s="76"/>
      <c r="CZ4" s="76"/>
      <c r="DA4" s="76"/>
      <c r="DB4" s="76"/>
      <c r="DC4" s="76"/>
      <c r="DD4" s="76"/>
      <c r="DE4" s="76"/>
      <c r="DF4" s="76"/>
      <c r="DG4" s="76"/>
      <c r="DH4" s="76"/>
      <c r="DI4" s="76" t="s">
        <v>65</v>
      </c>
      <c r="DJ4" s="76"/>
      <c r="DK4" s="76"/>
      <c r="DL4" s="76"/>
      <c r="DM4" s="76"/>
      <c r="DN4" s="76"/>
      <c r="DO4" s="76"/>
      <c r="DP4" s="76"/>
      <c r="DQ4" s="76"/>
      <c r="DR4" s="76"/>
      <c r="DS4" s="76"/>
      <c r="DT4" s="76" t="s">
        <v>66</v>
      </c>
      <c r="DU4" s="76"/>
      <c r="DV4" s="76"/>
      <c r="DW4" s="76"/>
      <c r="DX4" s="76"/>
      <c r="DY4" s="76"/>
      <c r="DZ4" s="76"/>
      <c r="EA4" s="76"/>
      <c r="EB4" s="76"/>
      <c r="EC4" s="76"/>
      <c r="ED4" s="76"/>
      <c r="EE4" s="76" t="s">
        <v>67</v>
      </c>
      <c r="EF4" s="76"/>
      <c r="EG4" s="76"/>
      <c r="EH4" s="76"/>
      <c r="EI4" s="76"/>
      <c r="EJ4" s="76"/>
      <c r="EK4" s="76"/>
      <c r="EL4" s="76"/>
      <c r="EM4" s="76"/>
      <c r="EN4" s="76"/>
      <c r="EO4" s="76"/>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2019</v>
      </c>
      <c r="C6" s="33">
        <f t="shared" ref="C6:X6" si="3">C7</f>
        <v>63673</v>
      </c>
      <c r="D6" s="33">
        <f t="shared" si="3"/>
        <v>47</v>
      </c>
      <c r="E6" s="33">
        <f t="shared" si="3"/>
        <v>17</v>
      </c>
      <c r="F6" s="33">
        <f t="shared" si="3"/>
        <v>4</v>
      </c>
      <c r="G6" s="33">
        <f t="shared" si="3"/>
        <v>0</v>
      </c>
      <c r="H6" s="33" t="str">
        <f t="shared" si="3"/>
        <v>山形県　戸沢村</v>
      </c>
      <c r="I6" s="33" t="str">
        <f t="shared" si="3"/>
        <v>法非適用</v>
      </c>
      <c r="J6" s="33" t="str">
        <f t="shared" si="3"/>
        <v>下水道事業</v>
      </c>
      <c r="K6" s="33" t="str">
        <f t="shared" si="3"/>
        <v>特定環境保全公共下水道</v>
      </c>
      <c r="L6" s="33" t="str">
        <f t="shared" si="3"/>
        <v>D2</v>
      </c>
      <c r="M6" s="33" t="str">
        <f t="shared" si="3"/>
        <v>非設置</v>
      </c>
      <c r="N6" s="34" t="str">
        <f t="shared" si="3"/>
        <v>-</v>
      </c>
      <c r="O6" s="34" t="str">
        <f t="shared" si="3"/>
        <v>該当数値なし</v>
      </c>
      <c r="P6" s="34">
        <f t="shared" si="3"/>
        <v>13.09</v>
      </c>
      <c r="Q6" s="34">
        <f t="shared" si="3"/>
        <v>95</v>
      </c>
      <c r="R6" s="34">
        <f t="shared" si="3"/>
        <v>3190</v>
      </c>
      <c r="S6" s="34">
        <f t="shared" si="3"/>
        <v>4460</v>
      </c>
      <c r="T6" s="34">
        <f t="shared" si="3"/>
        <v>261.31</v>
      </c>
      <c r="U6" s="34">
        <f t="shared" si="3"/>
        <v>17.07</v>
      </c>
      <c r="V6" s="34">
        <f t="shared" si="3"/>
        <v>568</v>
      </c>
      <c r="W6" s="34">
        <f t="shared" si="3"/>
        <v>0.45</v>
      </c>
      <c r="X6" s="34">
        <f t="shared" si="3"/>
        <v>1262.22</v>
      </c>
      <c r="Y6" s="35">
        <f>IF(Y7="",NA(),Y7)</f>
        <v>49.09</v>
      </c>
      <c r="Z6" s="35">
        <f t="shared" ref="Z6:AH6" si="4">IF(Z7="",NA(),Z7)</f>
        <v>48.59</v>
      </c>
      <c r="AA6" s="35">
        <f t="shared" si="4"/>
        <v>50.9</v>
      </c>
      <c r="AB6" s="35">
        <f t="shared" si="4"/>
        <v>46.47</v>
      </c>
      <c r="AC6" s="35">
        <f t="shared" si="4"/>
        <v>42.66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4">
        <f t="shared" si="7"/>
        <v>0</v>
      </c>
      <c r="BJ6" s="34">
        <f t="shared" si="7"/>
        <v>0</v>
      </c>
      <c r="BK6" s="35">
        <f t="shared" si="7"/>
        <v>1434.89</v>
      </c>
      <c r="BL6" s="35">
        <f t="shared" si="7"/>
        <v>1298.9100000000001</v>
      </c>
      <c r="BM6" s="35">
        <f t="shared" si="7"/>
        <v>1243.71</v>
      </c>
      <c r="BN6" s="35">
        <f t="shared" si="7"/>
        <v>1194.1500000000001</v>
      </c>
      <c r="BO6" s="35">
        <f t="shared" si="7"/>
        <v>1206.79</v>
      </c>
      <c r="BP6" s="34" t="str">
        <f>IF(BP7="","",IF(BP7="-","【-】","【"&amp;SUBSTITUTE(TEXT(BP7,"#,##0.00"),"-","△")&amp;"】"))</f>
        <v>【1,218.70】</v>
      </c>
      <c r="BQ6" s="35">
        <f>IF(BQ7="",NA(),BQ7)</f>
        <v>27.85</v>
      </c>
      <c r="BR6" s="35">
        <f t="shared" ref="BR6:BZ6" si="8">IF(BR7="",NA(),BR7)</f>
        <v>23.83</v>
      </c>
      <c r="BS6" s="35">
        <f t="shared" si="8"/>
        <v>22.49</v>
      </c>
      <c r="BT6" s="35">
        <f t="shared" si="8"/>
        <v>26.55</v>
      </c>
      <c r="BU6" s="35">
        <f t="shared" si="8"/>
        <v>27.04</v>
      </c>
      <c r="BV6" s="35">
        <f t="shared" si="8"/>
        <v>66.22</v>
      </c>
      <c r="BW6" s="35">
        <f t="shared" si="8"/>
        <v>69.87</v>
      </c>
      <c r="BX6" s="35">
        <f t="shared" si="8"/>
        <v>74.3</v>
      </c>
      <c r="BY6" s="35">
        <f t="shared" si="8"/>
        <v>72.260000000000005</v>
      </c>
      <c r="BZ6" s="35">
        <f t="shared" si="8"/>
        <v>71.84</v>
      </c>
      <c r="CA6" s="34" t="str">
        <f>IF(CA7="","",IF(CA7="-","【-】","【"&amp;SUBSTITUTE(TEXT(CA7,"#,##0.00"),"-","△")&amp;"】"))</f>
        <v>【74.17】</v>
      </c>
      <c r="CB6" s="35">
        <f>IF(CB7="",NA(),CB7)</f>
        <v>502.51</v>
      </c>
      <c r="CC6" s="35">
        <f t="shared" ref="CC6:CK6" si="9">IF(CC7="",NA(),CC7)</f>
        <v>615.29</v>
      </c>
      <c r="CD6" s="35">
        <f t="shared" si="9"/>
        <v>606</v>
      </c>
      <c r="CE6" s="35">
        <f t="shared" si="9"/>
        <v>520.02</v>
      </c>
      <c r="CF6" s="35">
        <f t="shared" si="9"/>
        <v>508.7</v>
      </c>
      <c r="CG6" s="35">
        <f t="shared" si="9"/>
        <v>246.72</v>
      </c>
      <c r="CH6" s="35">
        <f t="shared" si="9"/>
        <v>234.96</v>
      </c>
      <c r="CI6" s="35">
        <f t="shared" si="9"/>
        <v>221.81</v>
      </c>
      <c r="CJ6" s="35">
        <f t="shared" si="9"/>
        <v>230.02</v>
      </c>
      <c r="CK6" s="35">
        <f t="shared" si="9"/>
        <v>228.47</v>
      </c>
      <c r="CL6" s="34" t="str">
        <f>IF(CL7="","",IF(CL7="-","【-】","【"&amp;SUBSTITUTE(TEXT(CL7,"#,##0.00"),"-","△")&amp;"】"))</f>
        <v>【218.56】</v>
      </c>
      <c r="CM6" s="34">
        <f>IF(CM7="",NA(),CM7)</f>
        <v>0</v>
      </c>
      <c r="CN6" s="35">
        <f t="shared" ref="CN6:CV6" si="10">IF(CN7="",NA(),CN7)</f>
        <v>18.75</v>
      </c>
      <c r="CO6" s="35">
        <f t="shared" si="10"/>
        <v>19.25</v>
      </c>
      <c r="CP6" s="35">
        <f t="shared" si="10"/>
        <v>18.75</v>
      </c>
      <c r="CQ6" s="35">
        <f t="shared" si="10"/>
        <v>19.63</v>
      </c>
      <c r="CR6" s="35">
        <f t="shared" si="10"/>
        <v>41.35</v>
      </c>
      <c r="CS6" s="35">
        <f t="shared" si="10"/>
        <v>42.9</v>
      </c>
      <c r="CT6" s="35">
        <f t="shared" si="10"/>
        <v>43.36</v>
      </c>
      <c r="CU6" s="35">
        <f t="shared" si="10"/>
        <v>42.56</v>
      </c>
      <c r="CV6" s="35">
        <f t="shared" si="10"/>
        <v>42.47</v>
      </c>
      <c r="CW6" s="34" t="str">
        <f>IF(CW7="","",IF(CW7="-","【-】","【"&amp;SUBSTITUTE(TEXT(CW7,"#,##0.00"),"-","△")&amp;"】"))</f>
        <v>【42.86】</v>
      </c>
      <c r="CX6" s="35">
        <f>IF(CX7="",NA(),CX7)</f>
        <v>81.73</v>
      </c>
      <c r="CY6" s="35">
        <f t="shared" ref="CY6:DG6" si="11">IF(CY7="",NA(),CY7)</f>
        <v>81.900000000000006</v>
      </c>
      <c r="CZ6" s="35">
        <f t="shared" si="11"/>
        <v>81.819999999999993</v>
      </c>
      <c r="DA6" s="35">
        <f t="shared" si="11"/>
        <v>81.67</v>
      </c>
      <c r="DB6" s="35">
        <f t="shared" si="11"/>
        <v>83.8</v>
      </c>
      <c r="DC6" s="35">
        <f t="shared" si="11"/>
        <v>82.9</v>
      </c>
      <c r="DD6" s="35">
        <f t="shared" si="11"/>
        <v>83.5</v>
      </c>
      <c r="DE6" s="35">
        <f t="shared" si="11"/>
        <v>83.06</v>
      </c>
      <c r="DF6" s="35">
        <f t="shared" si="11"/>
        <v>83.32</v>
      </c>
      <c r="DG6" s="35">
        <f t="shared" si="11"/>
        <v>83.75</v>
      </c>
      <c r="DH6" s="34" t="str">
        <f>IF(DH7="","",IF(DH7="-","【-】","【"&amp;SUBSTITUTE(TEXT(DH7,"#,##0.00"),"-","△")&amp;"】"))</f>
        <v>【84.20】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7.0000000000000007E-2</v>
      </c>
      <c r="EK6" s="35">
        <f t="shared" si="14"/>
        <v>0.09</v>
      </c>
      <c r="EL6" s="35">
        <f t="shared" si="14"/>
        <v>0.09</v>
      </c>
      <c r="EM6" s="35">
        <f t="shared" si="14"/>
        <v>0.13</v>
      </c>
      <c r="EN6" s="35">
        <f t="shared" si="14"/>
        <v>0.36</v>
      </c>
      <c r="EO6" s="34" t="str">
        <f>IF(EO7="","",IF(EO7="-","【-】","【"&amp;SUBSTITUTE(TEXT(EO7,"#,##0.00"),"-","△")&amp;"】"))</f>
        <v>【0.28】</v>
      </c>
    </row>
    <row r="7" spans="1:145" s="36" customFormat="1" x14ac:dyDescent="0.15">
      <c r="A7" s="28"/>
      <c r="B7" s="37">
        <v>2019</v>
      </c>
      <c r="C7" s="37">
        <v>63673</v>
      </c>
      <c r="D7" s="37">
        <v>47</v>
      </c>
      <c r="E7" s="37">
        <v>17</v>
      </c>
      <c r="F7" s="37">
        <v>4</v>
      </c>
      <c r="G7" s="37">
        <v>0</v>
      </c>
      <c r="H7" s="37" t="s">
        <v>97</v>
      </c>
      <c r="I7" s="37" t="s">
        <v>98</v>
      </c>
      <c r="J7" s="37" t="s">
        <v>99</v>
      </c>
      <c r="K7" s="37" t="s">
        <v>100</v>
      </c>
      <c r="L7" s="37" t="s">
        <v>101</v>
      </c>
      <c r="M7" s="37" t="s">
        <v>102</v>
      </c>
      <c r="N7" s="38" t="s">
        <v>103</v>
      </c>
      <c r="O7" s="38" t="s">
        <v>104</v>
      </c>
      <c r="P7" s="38">
        <v>13.09</v>
      </c>
      <c r="Q7" s="38">
        <v>95</v>
      </c>
      <c r="R7" s="38">
        <v>3190</v>
      </c>
      <c r="S7" s="38">
        <v>4460</v>
      </c>
      <c r="T7" s="38">
        <v>261.31</v>
      </c>
      <c r="U7" s="38">
        <v>17.07</v>
      </c>
      <c r="V7" s="38">
        <v>568</v>
      </c>
      <c r="W7" s="38">
        <v>0.45</v>
      </c>
      <c r="X7" s="38">
        <v>1262.22</v>
      </c>
      <c r="Y7" s="38">
        <v>49.09</v>
      </c>
      <c r="Z7" s="38">
        <v>48.59</v>
      </c>
      <c r="AA7" s="38">
        <v>50.9</v>
      </c>
      <c r="AB7" s="38">
        <v>46.47</v>
      </c>
      <c r="AC7" s="38">
        <v>42.66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0</v>
      </c>
      <c r="BJ7" s="38">
        <v>0</v>
      </c>
      <c r="BK7" s="38">
        <v>1434.89</v>
      </c>
      <c r="BL7" s="38">
        <v>1298.9100000000001</v>
      </c>
      <c r="BM7" s="38">
        <v>1243.71</v>
      </c>
      <c r="BN7" s="38">
        <v>1194.1500000000001</v>
      </c>
      <c r="BO7" s="38">
        <v>1206.79</v>
      </c>
      <c r="BP7" s="38">
        <v>1218.7</v>
      </c>
      <c r="BQ7" s="38">
        <v>27.85</v>
      </c>
      <c r="BR7" s="38">
        <v>23.83</v>
      </c>
      <c r="BS7" s="38">
        <v>22.49</v>
      </c>
      <c r="BT7" s="38">
        <v>26.55</v>
      </c>
      <c r="BU7" s="38">
        <v>27.04</v>
      </c>
      <c r="BV7" s="38">
        <v>66.22</v>
      </c>
      <c r="BW7" s="38">
        <v>69.87</v>
      </c>
      <c r="BX7" s="38">
        <v>74.3</v>
      </c>
      <c r="BY7" s="38">
        <v>72.260000000000005</v>
      </c>
      <c r="BZ7" s="38">
        <v>71.84</v>
      </c>
      <c r="CA7" s="38">
        <v>74.17</v>
      </c>
      <c r="CB7" s="38">
        <v>502.51</v>
      </c>
      <c r="CC7" s="38">
        <v>615.29</v>
      </c>
      <c r="CD7" s="38">
        <v>606</v>
      </c>
      <c r="CE7" s="38">
        <v>520.02</v>
      </c>
      <c r="CF7" s="38">
        <v>508.7</v>
      </c>
      <c r="CG7" s="38">
        <v>246.72</v>
      </c>
      <c r="CH7" s="38">
        <v>234.96</v>
      </c>
      <c r="CI7" s="38">
        <v>221.81</v>
      </c>
      <c r="CJ7" s="38">
        <v>230.02</v>
      </c>
      <c r="CK7" s="38">
        <v>228.47</v>
      </c>
      <c r="CL7" s="38">
        <v>218.56</v>
      </c>
      <c r="CM7" s="38">
        <v>0</v>
      </c>
      <c r="CN7" s="38">
        <v>18.75</v>
      </c>
      <c r="CO7" s="38">
        <v>19.25</v>
      </c>
      <c r="CP7" s="38">
        <v>18.75</v>
      </c>
      <c r="CQ7" s="38">
        <v>19.63</v>
      </c>
      <c r="CR7" s="38">
        <v>41.35</v>
      </c>
      <c r="CS7" s="38">
        <v>42.9</v>
      </c>
      <c r="CT7" s="38">
        <v>43.36</v>
      </c>
      <c r="CU7" s="38">
        <v>42.56</v>
      </c>
      <c r="CV7" s="38">
        <v>42.47</v>
      </c>
      <c r="CW7" s="38">
        <v>42.86</v>
      </c>
      <c r="CX7" s="38">
        <v>81.73</v>
      </c>
      <c r="CY7" s="38">
        <v>81.900000000000006</v>
      </c>
      <c r="CZ7" s="38">
        <v>81.819999999999993</v>
      </c>
      <c r="DA7" s="38">
        <v>81.67</v>
      </c>
      <c r="DB7" s="38">
        <v>83.8</v>
      </c>
      <c r="DC7" s="38">
        <v>82.9</v>
      </c>
      <c r="DD7" s="38">
        <v>83.5</v>
      </c>
      <c r="DE7" s="38">
        <v>83.06</v>
      </c>
      <c r="DF7" s="38">
        <v>83.32</v>
      </c>
      <c r="DG7" s="38">
        <v>83.75</v>
      </c>
      <c r="DH7" s="38">
        <v>84.2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7.0000000000000007E-2</v>
      </c>
      <c r="EK7" s="38">
        <v>0.09</v>
      </c>
      <c r="EL7" s="38">
        <v>0.09</v>
      </c>
      <c r="EM7" s="38">
        <v>0.13</v>
      </c>
      <c r="EN7" s="38">
        <v>0.36</v>
      </c>
      <c r="EO7" s="38">
        <v>0.28000000000000003</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47</v>
      </c>
      <c r="B10" s="41">
        <f t="shared" ref="B10:E10" si="15">DATEVALUE($B7+12-B11&amp;"/1/"&amp;B12)</f>
        <v>46388</v>
      </c>
      <c r="C10" s="41">
        <f t="shared" si="15"/>
        <v>46753</v>
      </c>
      <c r="D10" s="41">
        <f t="shared" si="15"/>
        <v>47119</v>
      </c>
      <c r="E10" s="41">
        <f t="shared" si="15"/>
        <v>47484</v>
      </c>
      <c r="F10" s="42">
        <f>DATEVALUE($B7+12-F11&amp;"/1/"&amp;F12)</f>
        <v>47849</v>
      </c>
    </row>
    <row r="11" spans="1:145" x14ac:dyDescent="0.15">
      <c r="B11">
        <v>4</v>
      </c>
      <c r="C11">
        <v>3</v>
      </c>
      <c r="D11">
        <v>2</v>
      </c>
      <c r="E11">
        <v>1</v>
      </c>
      <c r="F11">
        <v>0</v>
      </c>
      <c r="G11" t="s">
        <v>110</v>
      </c>
    </row>
    <row r="12" spans="1:145" x14ac:dyDescent="0.15">
      <c r="B12">
        <v>1</v>
      </c>
      <c r="C12">
        <v>1</v>
      </c>
      <c r="D12">
        <v>1</v>
      </c>
      <c r="E12">
        <v>1</v>
      </c>
      <c r="F12">
        <v>1</v>
      </c>
      <c r="G12" t="s">
        <v>111</v>
      </c>
    </row>
    <row r="13" spans="1:145" x14ac:dyDescent="0.15">
      <c r="B13" t="s">
        <v>112</v>
      </c>
      <c r="C13" t="s">
        <v>113</v>
      </c>
      <c r="D13" t="s">
        <v>114</v>
      </c>
      <c r="E13" t="s">
        <v>113</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建設水道課</cp:lastModifiedBy>
  <dcterms:created xsi:type="dcterms:W3CDTF">2020-12-04T02:53:10Z</dcterms:created>
  <dcterms:modified xsi:type="dcterms:W3CDTF">2021-01-21T07:19:03Z</dcterms:modified>
  <cp:category/>
</cp:coreProperties>
</file>