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ntns05003\090_農林部_0200_農村整備課\【農村整備係】\☆農集排事業\11　ホームページ更新（経営比較分析表・オープンデータ）・広報やまがた\ホームページ\経営比較分析表\R2決算（R4.1.7作成）\"/>
    </mc:Choice>
  </mc:AlternateContent>
  <workbookProtection workbookAlgorithmName="SHA-512" workbookHashValue="8oOiieaPb4sJI2qOp0d8SyXoUqtHuhvfz6nirywHEpbNSH8Fe+dHJlmt11y2G2KWAq5ptRbFWXwIS6ESLrEgfw==" workbookSaltValue="KTV8r2w0C3OuJx90lg8j/g==" workbookSpinCount="100000" lockStructure="1"/>
  <bookViews>
    <workbookView xWindow="0" yWindow="0" windowWidth="15360" windowHeight="7635"/>
  </bookViews>
  <sheets>
    <sheet name="法非適用_下水道事業" sheetId="4" r:id="rId1"/>
    <sheet name="データ" sheetId="5" state="hidden" r:id="rId2"/>
  </sheets>
  <calcPr calcId="162913" iterate="1" iterateCount="1" iterateDelta="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alcChain>
</file>

<file path=xl/sharedStrings.xml><?xml version="1.0" encoding="utf-8"?>
<sst xmlns="http://schemas.openxmlformats.org/spreadsheetml/2006/main" count="236" uniqueCount="120">
  <si>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</si>
  <si>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</si>
  <si>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</si>
  <si>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</si>
  <si>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</si>
  <si>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</si>
  <si>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</si>
  <si>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</si>
  <si>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</si>
  <si>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</si>
  <si>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</si>
  <si>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</si>
  <si>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</si>
  <si>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</si>
  <si>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</si>
  <si>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</si>
  <si>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</si>
  <si>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</si>
  <si>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</si>
  <si>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</si>
  <si>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</si>
  <si>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</si>
  <si>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</si>
  <si>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</si>
  <si>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</si>
  <si>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</si>
  <si>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</si>
  <si>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</si>
  <si>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</si>
  <si>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</si>
  <si>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</si>
  <si>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</si>
  <si>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</si>
  <si>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</si>
  <si>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</si>
  <si>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</si>
  <si>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</si>
  <si>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</si>
  <si>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</si>
  <si>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</si>
  <si>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</si>
  <si>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</si>
  <si>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</si>
  <si>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</si>
  <si>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</si>
  <si>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</si>
  <si>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</si>
  <si>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</si>
  <si>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</si>
  <si>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</si>
  <si>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</si>
  <si>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</si>
  <si>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</si>
  <si>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</si>
  <si>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</si>
  <si>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</si>
  <si>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</si>
  <si>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</si>
  <si>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</si>
  <si>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</si>
  <si>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</si>
  <si>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</si>
  <si>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</si>
  <si>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</si>
  <si>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</si>
  <si>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</si>
  <si>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</si>
  <si>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</si>
  <si>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</si>
  <si>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</si>
  <si>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</si>
  <si>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</si>
  <si>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</si>
  <si>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</si>
  <si>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</si>
  <si>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</si>
  <si>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</si>
  <si>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</si>
  <si>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</si>
  <si>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</si>
  <si>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</si>
  <si>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</si>
  <si>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</si>
  <si>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</si>
  <si>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</si>
  <si>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</si>
  <si>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</si>
  <si>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</si>
  <si>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</si>
  <si>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</si>
  <si>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</si>
  <si>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</si>
  <si>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</si>
  <si>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</si>
  <si>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</si>
  <si>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</si>
  <si>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</si>
  <si>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山形市</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</si>
  <si>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</si>
  <si>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</si>
  <si>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</si>
  <si>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</si>
  <si>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</si>
  <si>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</si>
  <si>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</si>
  <si>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</si>
  <si>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</si>
  <si>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</si>
  <si>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</si>
  <si>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</si>
  <si>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</si>
  <si>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</si>
  <si>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</si>
  <si>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</si>
  <si>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</si>
  <si>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</si>
  <si>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</si>
  <si>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xml:space="preserve">③管渠の改修等の実績はないため当該値はゼロとなっている。
　今後は、令和２年度に実施した農業集落排水処理施設機能診断業務・山形市農業集落排水処理施設最適整備構想策定業務に基づき、費用の平準化等を念頭に置いた老朽管渠の計画的な維持管理を実施していく。
</t>
    <rPh sb="1" eb="3">
      <t>カンキョ</t>
    </rPh>
    <rPh sb="15" eb="18">
      <t>トウガイチ</t>
    </rPh>
    <rPh sb="31" eb="33">
      <t>コンゴ</t>
    </rPh>
    <phoneticPr fontId="4"/>
  </si>
  <si>
    <t xml:space="preserve">①維持管理費については、使用料収入の不足分を一般会計からの繰り入れにより賄っていることで、収支はおおむね均衡している。
④地方債償還金は全て一般会計からの繰り入れにより償還しているため、当該値はゼロとなる。
⑤本市の農集排使用料の割合は、類似団体とほぼ同水準となっているが、令和2年度においては、施設の老朽化状況と、今後の維持管理等について調査・検討する農業集落排水処理施設機能診断業務・山形市農業集落排水処理施設最適整備構想策定業務の実施により経費が増加した。
⑥令和2年度において実施した農業集落排水処理施設機能診断業務・山形市農業集落排水処理施設最適整備構想策定業務により経費が増加したことによる。
⑦世帯単位では加入が増えているものの、農業集落排水事業区域における人口減により、ほぼ横ばいとなっている。
⑧普及活動等により水洗化率は年々上昇している。
　今後、施設の老朽化に伴い経費は増加していくが、人口減少により使用料収入の減少が見込まれることから、健全で効率的な管理運営を続けていくため、適正な使用料水準を議論していく必要がある。
</t>
    <rPh sb="158" eb="160">
      <t>コンゴ</t>
    </rPh>
    <rPh sb="165" eb="166">
      <t>トウ</t>
    </rPh>
    <phoneticPr fontId="4"/>
  </si>
  <si>
    <t>H29決算統計時において算定方法の見直しを行ったため、急激に変動している部分が存在するが、経費回収率が依然として低く、経費に対する使用料収入が少ない状態となっている。
　今後、農集排施設の経年劣化による修繕費の増加が予想されるため、令和２年度に作成した「農業集落排水処理施設最適整備構想」に基づき計画的な修繕を行い維持管理費の増加抑制に努め、また、使用料の見直しについて取り組み使用料収入の確保を図り、健全で効率的な管理運営を目指していく必要がある。</t>
    <rPh sb="71" eb="72">
      <t>スク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</si>
</sst>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24B-42D3-8CA8-9C2B8D7A42E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0.02</c:v>
                </c:pt>
              </c:numCache>
            </c:numRef>
          </c:val>
          <c:smooth val="0"/>
          <c:extLst>
            <c:ext xmlns:c16="http://schemas.microsoft.com/office/drawing/2014/chart" uri="{C3380CC4-5D6E-409C-BE32-E72D297353CC}">
              <c16:uniqueId val="{00000001-024B-42D3-8CA8-9C2B8D7A42E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53.04</c:v>
                </c:pt>
                <c:pt idx="1">
                  <c:v>57.97</c:v>
                </c:pt>
                <c:pt idx="2">
                  <c:v>52.87</c:v>
                </c:pt>
                <c:pt idx="3">
                  <c:v>55.87</c:v>
                </c:pt>
                <c:pt idx="4">
                  <c:v>53.64</c:v>
                </c:pt>
              </c:numCache>
            </c:numRef>
          </c:val>
          <c:extLst>
            <c:ext xmlns:c16="http://schemas.microsoft.com/office/drawing/2014/chart" uri="{C3380CC4-5D6E-409C-BE32-E72D297353CC}">
              <c16:uniqueId val="{00000000-49DD-46FE-9CA8-894F091139B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55.26</c:v>
                </c:pt>
              </c:numCache>
            </c:numRef>
          </c:val>
          <c:smooth val="0"/>
          <c:extLst>
            <c:ext xmlns:c16="http://schemas.microsoft.com/office/drawing/2014/chart" uri="{C3380CC4-5D6E-409C-BE32-E72D297353CC}">
              <c16:uniqueId val="{00000001-49DD-46FE-9CA8-894F091139B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91.09</c:v>
                </c:pt>
                <c:pt idx="1">
                  <c:v>91.24</c:v>
                </c:pt>
                <c:pt idx="2">
                  <c:v>91.68</c:v>
                </c:pt>
                <c:pt idx="3">
                  <c:v>92.2</c:v>
                </c:pt>
                <c:pt idx="4">
                  <c:v>93.15</c:v>
                </c:pt>
              </c:numCache>
            </c:numRef>
          </c:val>
          <c:extLst>
            <c:ext xmlns:c16="http://schemas.microsoft.com/office/drawing/2014/chart" uri="{C3380CC4-5D6E-409C-BE32-E72D297353CC}">
              <c16:uniqueId val="{00000000-A77D-4FC2-A6A0-2CD191881029}"/>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90.52</c:v>
                </c:pt>
              </c:numCache>
            </c:numRef>
          </c:val>
          <c:smooth val="0"/>
          <c:extLst>
            <c:ext xmlns:c16="http://schemas.microsoft.com/office/drawing/2014/chart" uri="{C3380CC4-5D6E-409C-BE32-E72D297353CC}">
              <c16:uniqueId val="{00000001-A77D-4FC2-A6A0-2CD191881029}"/>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41.51</c:v>
                </c:pt>
                <c:pt idx="1">
                  <c:v>97.09</c:v>
                </c:pt>
                <c:pt idx="2">
                  <c:v>95.48</c:v>
                </c:pt>
                <c:pt idx="3">
                  <c:v>97.22</c:v>
                </c:pt>
                <c:pt idx="4">
                  <c:v>97.57</c:v>
                </c:pt>
              </c:numCache>
            </c:numRef>
          </c:val>
          <c:extLst>
            <c:ext xmlns:c16="http://schemas.microsoft.com/office/drawing/2014/chart" uri="{C3380CC4-5D6E-409C-BE32-E72D297353CC}">
              <c16:uniqueId val="{00000000-1E72-43B8-BA5D-F0786743A04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E72-43B8-BA5D-F0786743A04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809-408E-98C5-DD8522B4CF3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809-408E-98C5-DD8522B4CF3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AA6-4DA1-B7E6-40D42A758C17}"/>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AA6-4DA1-B7E6-40D42A758C17}"/>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F42-4318-9687-1D4DFAA9561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F42-4318-9687-1D4DFAA9561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97D-42F3-92F3-2CE3521F324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97D-42F3-92F3-2CE3521F324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B13-4C60-83CC-D27F3EF9C80C}"/>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783.8</c:v>
                </c:pt>
              </c:numCache>
            </c:numRef>
          </c:val>
          <c:smooth val="0"/>
          <c:extLst>
            <c:ext xmlns:c16="http://schemas.microsoft.com/office/drawing/2014/chart" uri="{C3380CC4-5D6E-409C-BE32-E72D297353CC}">
              <c16:uniqueId val="{00000001-1B13-4C60-83CC-D27F3EF9C80C}"/>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24.27</c:v>
                </c:pt>
                <c:pt idx="1">
                  <c:v>58.49</c:v>
                </c:pt>
                <c:pt idx="2">
                  <c:v>63.32</c:v>
                </c:pt>
                <c:pt idx="3">
                  <c:v>59.8</c:v>
                </c:pt>
                <c:pt idx="4">
                  <c:v>51.43</c:v>
                </c:pt>
              </c:numCache>
            </c:numRef>
          </c:val>
          <c:extLst>
            <c:ext xmlns:c16="http://schemas.microsoft.com/office/drawing/2014/chart" uri="{C3380CC4-5D6E-409C-BE32-E72D297353CC}">
              <c16:uniqueId val="{00000000-0985-4A1E-988D-A033D2BB8FC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68.11</c:v>
                </c:pt>
              </c:numCache>
            </c:numRef>
          </c:val>
          <c:smooth val="0"/>
          <c:extLst>
            <c:ext xmlns:c16="http://schemas.microsoft.com/office/drawing/2014/chart" uri="{C3380CC4-5D6E-409C-BE32-E72D297353CC}">
              <c16:uniqueId val="{00000001-0985-4A1E-988D-A033D2BB8FC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381.59</c:v>
                </c:pt>
                <c:pt idx="1">
                  <c:v>150</c:v>
                </c:pt>
                <c:pt idx="2">
                  <c:v>150</c:v>
                </c:pt>
                <c:pt idx="3">
                  <c:v>150</c:v>
                </c:pt>
                <c:pt idx="4">
                  <c:v>185.6</c:v>
                </c:pt>
              </c:numCache>
            </c:numRef>
          </c:val>
          <c:extLst>
            <c:ext xmlns:c16="http://schemas.microsoft.com/office/drawing/2014/chart" uri="{C3380CC4-5D6E-409C-BE32-E72D297353CC}">
              <c16:uniqueId val="{00000000-7B07-47C4-8262-ED500638DBCC}"/>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222.41</c:v>
                </c:pt>
              </c:numCache>
            </c:numRef>
          </c:val>
          <c:smooth val="0"/>
          <c:extLst>
            <c:ext xmlns:c16="http://schemas.microsoft.com/office/drawing/2014/chart" uri="{C3380CC4-5D6E-409C-BE32-E72D297353CC}">
              <c16:uniqueId val="{00000001-7B07-47C4-8262-ED500638DBCC}"/>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N46" zoomScale="70" zoomScaleNormal="7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山形市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F1</v>
      </c>
      <c r="X8" s="72"/>
      <c r="Y8" s="72"/>
      <c r="Z8" s="72"/>
      <c r="AA8" s="72"/>
      <c r="AB8" s="72"/>
      <c r="AC8" s="72"/>
      <c r="AD8" s="73" t="str">
        <f>データ!$M$6</f>
        <v>非設置</v>
      </c>
      <c r="AE8" s="73"/>
      <c r="AF8" s="73"/>
      <c r="AG8" s="73"/>
      <c r="AH8" s="73"/>
      <c r="AI8" s="73"/>
      <c r="AJ8" s="73"/>
      <c r="AK8" s="3"/>
      <c r="AL8" s="69">
        <f>データ!S6</f>
        <v>243684</v>
      </c>
      <c r="AM8" s="69"/>
      <c r="AN8" s="69"/>
      <c r="AO8" s="69"/>
      <c r="AP8" s="69"/>
      <c r="AQ8" s="69"/>
      <c r="AR8" s="69"/>
      <c r="AS8" s="69"/>
      <c r="AT8" s="68">
        <f>データ!T6</f>
        <v>381.3</v>
      </c>
      <c r="AU8" s="68"/>
      <c r="AV8" s="68"/>
      <c r="AW8" s="68"/>
      <c r="AX8" s="68"/>
      <c r="AY8" s="68"/>
      <c r="AZ8" s="68"/>
      <c r="BA8" s="68"/>
      <c r="BB8" s="68">
        <f>データ!U6</f>
        <v>639.09</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1.67</v>
      </c>
      <c r="Q10" s="68"/>
      <c r="R10" s="68"/>
      <c r="S10" s="68"/>
      <c r="T10" s="68"/>
      <c r="U10" s="68"/>
      <c r="V10" s="68"/>
      <c r="W10" s="68">
        <f>データ!Q6</f>
        <v>100</v>
      </c>
      <c r="X10" s="68"/>
      <c r="Y10" s="68"/>
      <c r="Z10" s="68"/>
      <c r="AA10" s="68"/>
      <c r="AB10" s="68"/>
      <c r="AC10" s="68"/>
      <c r="AD10" s="69">
        <f>データ!R6</f>
        <v>2552</v>
      </c>
      <c r="AE10" s="69"/>
      <c r="AF10" s="69"/>
      <c r="AG10" s="69"/>
      <c r="AH10" s="69"/>
      <c r="AI10" s="69"/>
      <c r="AJ10" s="69"/>
      <c r="AK10" s="2"/>
      <c r="AL10" s="69">
        <f>データ!V6</f>
        <v>4042</v>
      </c>
      <c r="AM10" s="69"/>
      <c r="AN10" s="69"/>
      <c r="AO10" s="69"/>
      <c r="AP10" s="69"/>
      <c r="AQ10" s="69"/>
      <c r="AR10" s="69"/>
      <c r="AS10" s="69"/>
      <c r="AT10" s="68">
        <f>データ!W6</f>
        <v>2.98</v>
      </c>
      <c r="AU10" s="68"/>
      <c r="AV10" s="68"/>
      <c r="AW10" s="68"/>
      <c r="AX10" s="68"/>
      <c r="AY10" s="68"/>
      <c r="AZ10" s="68"/>
      <c r="BA10" s="68"/>
      <c r="BB10" s="68">
        <f>データ!X6</f>
        <v>1356.38</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【832.52】</v>
      </c>
      <c r="I86" s="26" t="str">
        <f>データ!CA6</f>
        <v>【60.94】</v>
      </c>
      <c r="J86" s="26" t="str">
        <f>データ!CL6</f>
        <v>【253.04】</v>
      </c>
      <c r="K86" s="26" t="str">
        <f>データ!CW6</f>
        <v>【54.84】</v>
      </c>
      <c r="L86" s="26" t="str">
        <f>データ!DH6</f>
        <v>【86.60】</v>
      </c>
      <c r="M86" s="26" t="s">
        <v>43</v>
      </c>
      <c r="N86" s="26" t="s">
        <v>43</v>
      </c>
      <c r="O86" s="26" t="str">
        <f>データ!EO6</f>
        <v>【0.16】</v>
      </c>
    </row>
  </sheetData>
  <sheetProtection algorithmName="SHA-512" hashValue="PQDQM51J6i/tc5hS8VZwh5ypj2Vyfz26SxIf4kGTqqJeDm789hgCEfii1Edxpy3/nwbElsOJNjT2tG1tRLrukQ==" saltValue="8oNZN1+sTydv3JBnZST+m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55</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2020</v>
      </c>
      <c r="C6" s="33">
        <f t="shared" ref="C6:X6" si="3">C7</f>
        <v>62014</v>
      </c>
      <c r="D6" s="33">
        <f t="shared" si="3"/>
        <v>47</v>
      </c>
      <c r="E6" s="33">
        <f t="shared" si="3"/>
        <v>17</v>
      </c>
      <c r="F6" s="33">
        <f t="shared" si="3"/>
        <v>5</v>
      </c>
      <c r="G6" s="33">
        <f t="shared" si="3"/>
        <v>0</v>
      </c>
      <c r="H6" s="33" t="str">
        <f t="shared" si="3"/>
        <v>山形県　山形市</v>
      </c>
      <c r="I6" s="33" t="str">
        <f t="shared" si="3"/>
        <v>法非適用</v>
      </c>
      <c r="J6" s="33" t="str">
        <f t="shared" si="3"/>
        <v>下水道事業</v>
      </c>
      <c r="K6" s="33" t="str">
        <f t="shared" si="3"/>
        <v>農業集落排水</v>
      </c>
      <c r="L6" s="33" t="str">
        <f t="shared" si="3"/>
        <v>F1</v>
      </c>
      <c r="M6" s="33" t="str">
        <f t="shared" si="3"/>
        <v>非設置</v>
      </c>
      <c r="N6" s="34" t="str">
        <f t="shared" si="3"/>
        <v>-</v>
      </c>
      <c r="O6" s="34" t="str">
        <f t="shared" si="3"/>
        <v>該当数値なし</v>
      </c>
      <c r="P6" s="34">
        <f t="shared" si="3"/>
        <v>1.67</v>
      </c>
      <c r="Q6" s="34">
        <f t="shared" si="3"/>
        <v>100</v>
      </c>
      <c r="R6" s="34">
        <f t="shared" si="3"/>
        <v>2552</v>
      </c>
      <c r="S6" s="34">
        <f t="shared" si="3"/>
        <v>243684</v>
      </c>
      <c r="T6" s="34">
        <f t="shared" si="3"/>
        <v>381.3</v>
      </c>
      <c r="U6" s="34">
        <f t="shared" si="3"/>
        <v>639.09</v>
      </c>
      <c r="V6" s="34">
        <f t="shared" si="3"/>
        <v>4042</v>
      </c>
      <c r="W6" s="34">
        <f t="shared" si="3"/>
        <v>2.98</v>
      </c>
      <c r="X6" s="34">
        <f t="shared" si="3"/>
        <v>1356.38</v>
      </c>
      <c r="Y6" s="35">
        <f>IF(Y7="",NA(),Y7)</f>
        <v>41.51</v>
      </c>
      <c r="Z6" s="35">
        <f t="shared" ref="Z6:AH6" si="4">IF(Z7="",NA(),Z7)</f>
        <v>97.09</v>
      </c>
      <c r="AA6" s="35">
        <f t="shared" si="4"/>
        <v>95.48</v>
      </c>
      <c r="AB6" s="35">
        <f t="shared" si="4"/>
        <v>97.22</v>
      </c>
      <c r="AC6" s="35">
        <f t="shared" si="4"/>
        <v>97.57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974.93</v>
      </c>
      <c r="BL6" s="35">
        <f t="shared" si="7"/>
        <v>855.8</v>
      </c>
      <c r="BM6" s="35">
        <f t="shared" si="7"/>
        <v>789.46</v>
      </c>
      <c r="BN6" s="35">
        <f t="shared" si="7"/>
        <v>826.83</v>
      </c>
      <c r="BO6" s="35">
        <f t="shared" si="7"/>
        <v>783.8</v>
      </c>
      <c r="BP6" s="34" t="str">
        <f>IF(BP7="","",IF(BP7="-","【-】","【"&amp;SUBSTITUTE(TEXT(BP7,"#,##0.00"),"-","△")&amp;"】"))</f>
        <v>【832.52】</v>
      </c>
      <c r="BQ6" s="35">
        <f>IF(BQ7="",NA(),BQ7)</f>
        <v>24.27</v>
      </c>
      <c r="BR6" s="35">
        <f t="shared" ref="BR6:BZ6" si="8">IF(BR7="",NA(),BR7)</f>
        <v>58.49</v>
      </c>
      <c r="BS6" s="35">
        <f t="shared" si="8"/>
        <v>63.32</v>
      </c>
      <c r="BT6" s="35">
        <f t="shared" si="8"/>
        <v>59.8</v>
      </c>
      <c r="BU6" s="35">
        <f t="shared" si="8"/>
        <v>51.43</v>
      </c>
      <c r="BV6" s="35">
        <f t="shared" si="8"/>
        <v>55.32</v>
      </c>
      <c r="BW6" s="35">
        <f t="shared" si="8"/>
        <v>59.8</v>
      </c>
      <c r="BX6" s="35">
        <f t="shared" si="8"/>
        <v>57.77</v>
      </c>
      <c r="BY6" s="35">
        <f t="shared" si="8"/>
        <v>57.31</v>
      </c>
      <c r="BZ6" s="35">
        <f t="shared" si="8"/>
        <v>68.11</v>
      </c>
      <c r="CA6" s="34" t="str">
        <f>IF(CA7="","",IF(CA7="-","【-】","【"&amp;SUBSTITUTE(TEXT(CA7,"#,##0.00"),"-","△")&amp;"】"))</f>
        <v>【60.94】</v>
      </c>
      <c r="CB6" s="35">
        <f>IF(CB7="",NA(),CB7)</f>
        <v>381.59</v>
      </c>
      <c r="CC6" s="35">
        <f t="shared" ref="CC6:CK6" si="9">IF(CC7="",NA(),CC7)</f>
        <v>150</v>
      </c>
      <c r="CD6" s="35">
        <f t="shared" si="9"/>
        <v>150</v>
      </c>
      <c r="CE6" s="35">
        <f t="shared" si="9"/>
        <v>150</v>
      </c>
      <c r="CF6" s="35">
        <f t="shared" si="9"/>
        <v>185.6</v>
      </c>
      <c r="CG6" s="35">
        <f t="shared" si="9"/>
        <v>283.17</v>
      </c>
      <c r="CH6" s="35">
        <f t="shared" si="9"/>
        <v>263.76</v>
      </c>
      <c r="CI6" s="35">
        <f t="shared" si="9"/>
        <v>274.35000000000002</v>
      </c>
      <c r="CJ6" s="35">
        <f t="shared" si="9"/>
        <v>273.52</v>
      </c>
      <c r="CK6" s="35">
        <f t="shared" si="9"/>
        <v>222.41</v>
      </c>
      <c r="CL6" s="34" t="str">
        <f>IF(CL7="","",IF(CL7="-","【-】","【"&amp;SUBSTITUTE(TEXT(CL7,"#,##0.00"),"-","△")&amp;"】"))</f>
        <v>【253.04】</v>
      </c>
      <c r="CM6" s="35">
        <f>IF(CM7="",NA(),CM7)</f>
        <v>53.04</v>
      </c>
      <c r="CN6" s="35">
        <f t="shared" ref="CN6:CV6" si="10">IF(CN7="",NA(),CN7)</f>
        <v>57.97</v>
      </c>
      <c r="CO6" s="35">
        <f t="shared" si="10"/>
        <v>52.87</v>
      </c>
      <c r="CP6" s="35">
        <f t="shared" si="10"/>
        <v>55.87</v>
      </c>
      <c r="CQ6" s="35">
        <f t="shared" si="10"/>
        <v>53.64</v>
      </c>
      <c r="CR6" s="35">
        <f t="shared" si="10"/>
        <v>60.65</v>
      </c>
      <c r="CS6" s="35">
        <f t="shared" si="10"/>
        <v>51.75</v>
      </c>
      <c r="CT6" s="35">
        <f t="shared" si="10"/>
        <v>50.68</v>
      </c>
      <c r="CU6" s="35">
        <f t="shared" si="10"/>
        <v>50.14</v>
      </c>
      <c r="CV6" s="35">
        <f t="shared" si="10"/>
        <v>55.26</v>
      </c>
      <c r="CW6" s="34" t="str">
        <f>IF(CW7="","",IF(CW7="-","【-】","【"&amp;SUBSTITUTE(TEXT(CW7,"#,##0.00"),"-","△")&amp;"】"))</f>
        <v>【54.84】</v>
      </c>
      <c r="CX6" s="35">
        <f>IF(CX7="",NA(),CX7)</f>
        <v>91.09</v>
      </c>
      <c r="CY6" s="35">
        <f t="shared" ref="CY6:DG6" si="11">IF(CY7="",NA(),CY7)</f>
        <v>91.24</v>
      </c>
      <c r="CZ6" s="35">
        <f t="shared" si="11"/>
        <v>91.68</v>
      </c>
      <c r="DA6" s="35">
        <f t="shared" si="11"/>
        <v>92.2</v>
      </c>
      <c r="DB6" s="35">
        <f t="shared" si="11"/>
        <v>93.15</v>
      </c>
      <c r="DC6" s="35">
        <f t="shared" si="11"/>
        <v>84.58</v>
      </c>
      <c r="DD6" s="35">
        <f t="shared" si="11"/>
        <v>84.84</v>
      </c>
      <c r="DE6" s="35">
        <f t="shared" si="11"/>
        <v>84.86</v>
      </c>
      <c r="DF6" s="35">
        <f t="shared" si="11"/>
        <v>84.98</v>
      </c>
      <c r="DG6" s="35">
        <f t="shared" si="11"/>
        <v>90.52</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0.02</v>
      </c>
      <c r="EO6" s="34" t="str">
        <f>IF(EO7="","",IF(EO7="-","【-】","【"&amp;SUBSTITUTE(TEXT(EO7,"#,##0.00"),"-","△")&amp;"】"))</f>
        <v>【0.16】</v>
      </c>
    </row>
    <row r="7" spans="1:145" s="36" customFormat="1" x14ac:dyDescent="0.15">
      <c r="A7" s="28"/>
      <c r="B7" s="37">
        <v>2020</v>
      </c>
      <c r="C7" s="37">
        <v>62014</v>
      </c>
      <c r="D7" s="37">
        <v>47</v>
      </c>
      <c r="E7" s="37">
        <v>17</v>
      </c>
      <c r="F7" s="37">
        <v>5</v>
      </c>
      <c r="G7" s="37">
        <v>0</v>
      </c>
      <c r="H7" s="37" t="s">
        <v>97</v>
      </c>
      <c r="I7" s="37" t="s">
        <v>98</v>
      </c>
      <c r="J7" s="37" t="s">
        <v>99</v>
      </c>
      <c r="K7" s="37" t="s">
        <v>100</v>
      </c>
      <c r="L7" s="37" t="s">
        <v>101</v>
      </c>
      <c r="M7" s="37" t="s">
        <v>102</v>
      </c>
      <c r="N7" s="38" t="s">
        <v>103</v>
      </c>
      <c r="O7" s="38" t="s">
        <v>104</v>
      </c>
      <c r="P7" s="38">
        <v>1.67</v>
      </c>
      <c r="Q7" s="38">
        <v>100</v>
      </c>
      <c r="R7" s="38">
        <v>2552</v>
      </c>
      <c r="S7" s="38">
        <v>243684</v>
      </c>
      <c r="T7" s="38">
        <v>381.3</v>
      </c>
      <c r="U7" s="38">
        <v>639.09</v>
      </c>
      <c r="V7" s="38">
        <v>4042</v>
      </c>
      <c r="W7" s="38">
        <v>2.98</v>
      </c>
      <c r="X7" s="38">
        <v>1356.38</v>
      </c>
      <c r="Y7" s="38">
        <v>41.51</v>
      </c>
      <c r="Z7" s="38">
        <v>97.09</v>
      </c>
      <c r="AA7" s="38">
        <v>95.48</v>
      </c>
      <c r="AB7" s="38">
        <v>97.22</v>
      </c>
      <c r="AC7" s="38">
        <v>97.57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974.93</v>
      </c>
      <c r="BL7" s="38">
        <v>855.8</v>
      </c>
      <c r="BM7" s="38">
        <v>789.46</v>
      </c>
      <c r="BN7" s="38">
        <v>826.83</v>
      </c>
      <c r="BO7" s="38">
        <v>783.8</v>
      </c>
      <c r="BP7" s="38">
        <v>832.52</v>
      </c>
      <c r="BQ7" s="38">
        <v>24.27</v>
      </c>
      <c r="BR7" s="38">
        <v>58.49</v>
      </c>
      <c r="BS7" s="38">
        <v>63.32</v>
      </c>
      <c r="BT7" s="38">
        <v>59.8</v>
      </c>
      <c r="BU7" s="38">
        <v>51.43</v>
      </c>
      <c r="BV7" s="38">
        <v>55.32</v>
      </c>
      <c r="BW7" s="38">
        <v>59.8</v>
      </c>
      <c r="BX7" s="38">
        <v>57.77</v>
      </c>
      <c r="BY7" s="38">
        <v>57.31</v>
      </c>
      <c r="BZ7" s="38">
        <v>68.11</v>
      </c>
      <c r="CA7" s="38">
        <v>60.94</v>
      </c>
      <c r="CB7" s="38">
        <v>381.59</v>
      </c>
      <c r="CC7" s="38">
        <v>150</v>
      </c>
      <c r="CD7" s="38">
        <v>150</v>
      </c>
      <c r="CE7" s="38">
        <v>150</v>
      </c>
      <c r="CF7" s="38">
        <v>185.6</v>
      </c>
      <c r="CG7" s="38">
        <v>283.17</v>
      </c>
      <c r="CH7" s="38">
        <v>263.76</v>
      </c>
      <c r="CI7" s="38">
        <v>274.35000000000002</v>
      </c>
      <c r="CJ7" s="38">
        <v>273.52</v>
      </c>
      <c r="CK7" s="38">
        <v>222.41</v>
      </c>
      <c r="CL7" s="38">
        <v>253.04</v>
      </c>
      <c r="CM7" s="38">
        <v>53.04</v>
      </c>
      <c r="CN7" s="38">
        <v>57.97</v>
      </c>
      <c r="CO7" s="38">
        <v>52.87</v>
      </c>
      <c r="CP7" s="38">
        <v>55.87</v>
      </c>
      <c r="CQ7" s="38">
        <v>53.64</v>
      </c>
      <c r="CR7" s="38">
        <v>60.65</v>
      </c>
      <c r="CS7" s="38">
        <v>51.75</v>
      </c>
      <c r="CT7" s="38">
        <v>50.68</v>
      </c>
      <c r="CU7" s="38">
        <v>50.14</v>
      </c>
      <c r="CV7" s="38">
        <v>55.26</v>
      </c>
      <c r="CW7" s="38">
        <v>54.84</v>
      </c>
      <c r="CX7" s="38">
        <v>91.09</v>
      </c>
      <c r="CY7" s="38">
        <v>91.24</v>
      </c>
      <c r="CZ7" s="38">
        <v>91.68</v>
      </c>
      <c r="DA7" s="38">
        <v>92.2</v>
      </c>
      <c r="DB7" s="38">
        <v>93.15</v>
      </c>
      <c r="DC7" s="38">
        <v>84.58</v>
      </c>
      <c r="DD7" s="38">
        <v>84.84</v>
      </c>
      <c r="DE7" s="38">
        <v>84.86</v>
      </c>
      <c r="DF7" s="38">
        <v>84.98</v>
      </c>
      <c r="DG7" s="38">
        <v>90.52</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2.0499999999999998</v>
      </c>
      <c r="EK7" s="38">
        <v>0.01</v>
      </c>
      <c r="EL7" s="38">
        <v>0.01</v>
      </c>
      <c r="EM7" s="38">
        <v>0.02</v>
      </c>
      <c r="EN7" s="38">
        <v>0.02</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110</v>
      </c>
    </row>
    <row r="12" spans="1:145" x14ac:dyDescent="0.15">
      <c r="B12">
        <v>1</v>
      </c>
      <c r="C12">
        <v>1</v>
      </c>
      <c r="D12">
        <v>1</v>
      </c>
      <c r="E12">
        <v>1</v>
      </c>
      <c r="F12">
        <v>2</v>
      </c>
      <c r="G12" t="s">
        <v>111</v>
      </c>
    </row>
    <row r="13" spans="1:145" x14ac:dyDescent="0.15">
      <c r="B13" t="s">
        <v>112</v>
      </c>
      <c r="C13" t="s">
        <v>112</v>
      </c>
      <c r="D13" t="s">
        <v>113</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山形市</cp:lastModifiedBy>
  <cp:lastPrinted>2022-01-07T02:19:45Z</cp:lastPrinted>
  <dcterms:created xsi:type="dcterms:W3CDTF">2021-12-03T07:54:57Z</dcterms:created>
  <dcterms:modified xsi:type="dcterms:W3CDTF">2022-01-07T06:56:13Z</dcterms:modified>
  <cp:category/>
</cp:coreProperties>
</file>