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0161\Desktop\【経営比較分析表】2020_064262_47_1718\【経営比較分析表】2020_064262_47_1718\"/>
    </mc:Choice>
  </mc:AlternateContent>
  <workbookProtection workbookAlgorithmName="SHA-512" workbookHashValue="jhvGSPeBeUP76LRg8o6OoKDJxNj5shY5/0oP5B4bSRzPYMRQpEVt0ulvIAgHQsz+Bqb5YJ0tC7N6c4RWAMzQQQ==" workbookSaltValue="e9LK6Gq3cf2i2GpDqLh3bw=="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BB8" i="4" s="1"/>
  <c r="T6" i="5"/>
  <c r="S6" i="5"/>
  <c r="AL8" i="4" s="1"/>
  <c r="R6" i="5"/>
  <c r="Q6" i="5"/>
  <c r="W10" i="4" s="1"/>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H86" i="4"/>
  <c r="E86" i="4"/>
  <c r="BB10" i="4"/>
  <c r="AL10" i="4"/>
  <c r="AD10" i="4"/>
  <c r="P10" i="4"/>
  <c r="B10" i="4"/>
  <c r="AT8" i="4"/>
  <c r="AD8" i="4"/>
  <c r="W8" i="4"/>
  <c r="I8" i="4"/>
  <c r="B8" i="4"/>
  <c r="B6" i="4"/>
</calcChain>
</file>

<file path=xl/sharedStrings.xml><?xml version="1.0" encoding="utf-8"?>
<sst xmlns="http://schemas.openxmlformats.org/spreadsheetml/2006/main" count="241" uniqueCount="120">
  <si>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</si>
  <si>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</si>
  <si>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</si>
  <si>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</si>
  <si>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</si>
  <si>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</si>
  <si>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</si>
  <si>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</si>
  <si>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</si>
  <si>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</si>
  <si>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</si>
  <si>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</si>
  <si>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</si>
  <si>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</si>
  <si>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</si>
  <si>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</si>
  <si>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</si>
  <si>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</si>
  <si>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</si>
  <si>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</si>
  <si>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</si>
  <si>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</si>
  <si>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</si>
  <si>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</si>
  <si>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</si>
  <si>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</si>
  <si>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</si>
  <si>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</si>
  <si>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</si>
  <si>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</si>
  <si>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</si>
  <si>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</si>
  <si>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</si>
  <si>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</si>
  <si>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</si>
  <si>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</si>
  <si>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</si>
  <si>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</si>
  <si>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</si>
  <si>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</si>
  <si>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</si>
  <si>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</si>
  <si>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</si>
  <si>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</si>
  <si>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</si>
  <si>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</si>
  <si>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</si>
  <si>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</si>
  <si>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</si>
  <si>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</si>
  <si>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</si>
  <si>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</si>
  <si>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</si>
  <si>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</si>
  <si>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</si>
  <si>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</si>
  <si>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</si>
  <si>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</si>
  <si>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</si>
  <si>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</si>
  <si>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</si>
  <si>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</si>
  <si>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</si>
  <si>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</si>
  <si>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</si>
  <si>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</si>
  <si>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</si>
  <si>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</si>
  <si>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</si>
  <si>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</si>
  <si>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</si>
  <si>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</si>
  <si>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</si>
  <si>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</si>
  <si>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</si>
  <si>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</si>
  <si>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</si>
  <si>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</si>
  <si>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</si>
  <si>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</si>
  <si>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</si>
  <si>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</si>
  <si>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</si>
  <si>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</si>
  <si>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</si>
  <si>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</si>
  <si>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</si>
  <si>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</si>
  <si>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</si>
  <si>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</si>
  <si>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</si>
  <si>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</si>
  <si>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</si>
  <si>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</si>
  <si>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</si>
  <si>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</si>
  <si>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</si>
  <si>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</si>
  <si>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三川町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</si>
  <si>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</si>
  <si>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</si>
  <si>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</si>
  <si>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</si>
  <si>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</si>
  <si>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</si>
  <si>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</si>
  <si>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</si>
  <si>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</si>
  <si>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</si>
  <si>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</si>
  <si>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</si>
  <si>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</si>
  <si>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</si>
  <si>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</si>
  <si>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</si>
  <si>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</si>
  <si>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</si>
  <si>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1. 経営の健全性・効率性について
　①収益的収支比率は、平成２８年度以降地方債償還金額が増加したことから減少していますが、令和元年度に消費税増税に伴う料金改正を行ったことから収益が改善しました。
　②と③は、本事業が公営企業法非適用のため、該当数値はありません。
　④企業債残高事業規模比率は、使用料収入に対する企業債残高の割合である。令和２年度は、０％であるが、これは、現在の地方債の償還財源である一般会計繰入金での負担を適用するものとして算定したためである。
　⑤経費回収率は、類似団体平均値を上回っています。平成２８年度は、水洗化率の上昇に伴い料金収入が増加したため経費回収率も上昇し、平成２９年度と平成３０年度は約９０％、令和元年度は９９％、令和２年度は９５％となっている。
　⑥汚水処理原価は、類似団体平均値を下回っています。維持管理費など汚水処理に係る経費が増大していることから、汚水処理原価は高くなっていきます。
　⑦施設利用率は、汚水全てを山形県最上川下流流域下水道に接続しているため、本事業での該当数値はありません。
　⑧水洗化率は、類似団体平均値を若干上回っていますが、未水洗化世帯への接続を啓発し、今後も水洗化率を１００％に近づけることが課題です。</t>
    <phoneticPr fontId="4"/>
  </si>
  <si>
    <t>　現在の経営状況は使用料収入だけでは賄いきれず、町の一般会計からの繰入金を充てて事業運営をしています。
　公営企業として経営の健全化を図るため、平成２５年度に下水道料金等検討委員会を開催し、平成２７年４月より約８％引上げの料金改正を行うとともに、令和元年度には、消費税増税に伴う料金改正を行いました。
　今後も、公営企業会計の法適用に向けて料金の適正化に向けた検討を行います。</t>
    <phoneticPr fontId="4"/>
  </si>
  <si>
    <t>　①は、本事業が公営企業法非適用のため、該当数値はありません。
　②管渠老朽化率は、法定耐用年数を超えた管渠がないため、該当数値はありません。
　③管渠改善率は、令和２年度末時点で汚水管渠の総延長は約４７ｋｍありますが、法定耐用年数を超えた管渠はありません。
　平成１０年度より一部管渠の供用を開始しており、平成２０年度より汚水管渠の点検・清掃を、上流部より行っております。今後も腐食のおそれの大きい管渠や重要路線の点検等を優先的に行う予定です。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</si>
</sst>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D03-46F2-958F-281D72509B09}"/>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0.09</c:v>
                </c:pt>
                <c:pt idx="1">
                  <c:v>0.09</c:v>
                </c:pt>
                <c:pt idx="2">
                  <c:v>0.13</c:v>
                </c:pt>
                <c:pt idx="3">
                  <c:v>0.36</c:v>
                </c:pt>
                <c:pt idx="4">
                  <c:v>0.39</c:v>
                </c:pt>
              </c:numCache>
            </c:numRef>
          </c:val>
          <c:smooth val="0"/>
          <c:extLst>
            <c:ext xmlns:c16="http://schemas.microsoft.com/office/drawing/2014/chart" uri="{C3380CC4-5D6E-409C-BE32-E72D297353CC}">
              <c16:uniqueId val="{00000001-6D03-46F2-958F-281D72509B09}"/>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91E8-47A8-B6F9-46CA2153EEA1}"/>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42.9</c:v>
                </c:pt>
                <c:pt idx="1">
                  <c:v>43.36</c:v>
                </c:pt>
                <c:pt idx="2">
                  <c:v>42.56</c:v>
                </c:pt>
                <c:pt idx="3">
                  <c:v>42.47</c:v>
                </c:pt>
                <c:pt idx="4">
                  <c:v>42.4</c:v>
                </c:pt>
              </c:numCache>
            </c:numRef>
          </c:val>
          <c:smooth val="0"/>
          <c:extLst>
            <c:ext xmlns:c16="http://schemas.microsoft.com/office/drawing/2014/chart" uri="{C3380CC4-5D6E-409C-BE32-E72D297353CC}">
              <c16:uniqueId val="{00000001-91E8-47A8-B6F9-46CA2153EEA1}"/>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89.62</c:v>
                </c:pt>
                <c:pt idx="1">
                  <c:v>89.87</c:v>
                </c:pt>
                <c:pt idx="2">
                  <c:v>90.38</c:v>
                </c:pt>
                <c:pt idx="3">
                  <c:v>90.89</c:v>
                </c:pt>
                <c:pt idx="4">
                  <c:v>91.45</c:v>
                </c:pt>
              </c:numCache>
            </c:numRef>
          </c:val>
          <c:extLst>
            <c:ext xmlns:c16="http://schemas.microsoft.com/office/drawing/2014/chart" uri="{C3380CC4-5D6E-409C-BE32-E72D297353CC}">
              <c16:uniqueId val="{00000000-7C0D-4566-B07A-83BD15C76D2D}"/>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83.5</c:v>
                </c:pt>
                <c:pt idx="1">
                  <c:v>83.06</c:v>
                </c:pt>
                <c:pt idx="2">
                  <c:v>83.32</c:v>
                </c:pt>
                <c:pt idx="3">
                  <c:v>83.75</c:v>
                </c:pt>
                <c:pt idx="4">
                  <c:v>84.19</c:v>
                </c:pt>
              </c:numCache>
            </c:numRef>
          </c:val>
          <c:smooth val="0"/>
          <c:extLst>
            <c:ext xmlns:c16="http://schemas.microsoft.com/office/drawing/2014/chart" uri="{C3380CC4-5D6E-409C-BE32-E72D297353CC}">
              <c16:uniqueId val="{00000001-7C0D-4566-B07A-83BD15C76D2D}"/>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71.650000000000006</c:v>
                </c:pt>
                <c:pt idx="1">
                  <c:v>69.59</c:v>
                </c:pt>
                <c:pt idx="2">
                  <c:v>69.819999999999993</c:v>
                </c:pt>
                <c:pt idx="3">
                  <c:v>71.989999999999995</c:v>
                </c:pt>
                <c:pt idx="4">
                  <c:v>70.38</c:v>
                </c:pt>
              </c:numCache>
            </c:numRef>
          </c:val>
          <c:extLst>
            <c:ext xmlns:c16="http://schemas.microsoft.com/office/drawing/2014/chart" uri="{C3380CC4-5D6E-409C-BE32-E72D297353CC}">
              <c16:uniqueId val="{00000000-F49C-42F4-A7CC-0F48F55584C9}"/>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49C-42F4-A7CC-0F48F55584C9}"/>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16E-4AE5-91A0-79FA3197EFF3}"/>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16E-4AE5-91A0-79FA3197EFF3}"/>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C33-45CA-9114-FFA4B47F00D3}"/>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C33-45CA-9114-FFA4B47F00D3}"/>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401-4ACC-8767-9CC12E94C8DE}"/>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401-4ACC-8767-9CC12E94C8DE}"/>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ECD-4E84-9AFB-63AAE821621B}"/>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ECD-4E84-9AFB-63AAE821621B}"/>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1229.8900000000001</c:v>
                </c:pt>
                <c:pt idx="1">
                  <c:v>1157.55</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E8DC-42C3-8A0E-B2805F5DF45E}"/>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1298.9100000000001</c:v>
                </c:pt>
                <c:pt idx="1">
                  <c:v>1243.71</c:v>
                </c:pt>
                <c:pt idx="2">
                  <c:v>1194.1500000000001</c:v>
                </c:pt>
                <c:pt idx="3">
                  <c:v>1206.79</c:v>
                </c:pt>
                <c:pt idx="4">
                  <c:v>1258.43</c:v>
                </c:pt>
              </c:numCache>
            </c:numRef>
          </c:val>
          <c:smooth val="0"/>
          <c:extLst>
            <c:ext xmlns:c16="http://schemas.microsoft.com/office/drawing/2014/chart" uri="{C3380CC4-5D6E-409C-BE32-E72D297353CC}">
              <c16:uniqueId val="{00000001-E8DC-42C3-8A0E-B2805F5DF45E}"/>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101.62</c:v>
                </c:pt>
                <c:pt idx="1">
                  <c:v>90.03</c:v>
                </c:pt>
                <c:pt idx="2">
                  <c:v>89.99</c:v>
                </c:pt>
                <c:pt idx="3">
                  <c:v>99.15</c:v>
                </c:pt>
                <c:pt idx="4">
                  <c:v>95.07</c:v>
                </c:pt>
              </c:numCache>
            </c:numRef>
          </c:val>
          <c:extLst>
            <c:ext xmlns:c16="http://schemas.microsoft.com/office/drawing/2014/chart" uri="{C3380CC4-5D6E-409C-BE32-E72D297353CC}">
              <c16:uniqueId val="{00000000-2462-4E01-B9AB-1390C42E317F}"/>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69.87</c:v>
                </c:pt>
                <c:pt idx="1">
                  <c:v>74.3</c:v>
                </c:pt>
                <c:pt idx="2">
                  <c:v>72.260000000000005</c:v>
                </c:pt>
                <c:pt idx="3">
                  <c:v>71.84</c:v>
                </c:pt>
                <c:pt idx="4">
                  <c:v>73.36</c:v>
                </c:pt>
              </c:numCache>
            </c:numRef>
          </c:val>
          <c:smooth val="0"/>
          <c:extLst>
            <c:ext xmlns:c16="http://schemas.microsoft.com/office/drawing/2014/chart" uri="{C3380CC4-5D6E-409C-BE32-E72D297353CC}">
              <c16:uniqueId val="{00000001-2462-4E01-B9AB-1390C42E317F}"/>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157.15</c:v>
                </c:pt>
                <c:pt idx="1">
                  <c:v>178.42</c:v>
                </c:pt>
                <c:pt idx="2">
                  <c:v>180.41</c:v>
                </c:pt>
                <c:pt idx="3">
                  <c:v>164.55</c:v>
                </c:pt>
                <c:pt idx="4">
                  <c:v>174.24</c:v>
                </c:pt>
              </c:numCache>
            </c:numRef>
          </c:val>
          <c:extLst>
            <c:ext xmlns:c16="http://schemas.microsoft.com/office/drawing/2014/chart" uri="{C3380CC4-5D6E-409C-BE32-E72D297353CC}">
              <c16:uniqueId val="{00000000-854C-44F7-A1D7-42BBA85BEED6}"/>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234.96</c:v>
                </c:pt>
                <c:pt idx="1">
                  <c:v>221.81</c:v>
                </c:pt>
                <c:pt idx="2">
                  <c:v>230.02</c:v>
                </c:pt>
                <c:pt idx="3">
                  <c:v>228.47</c:v>
                </c:pt>
                <c:pt idx="4">
                  <c:v>224.88</c:v>
                </c:pt>
              </c:numCache>
            </c:numRef>
          </c:val>
          <c:smooth val="0"/>
          <c:extLst>
            <c:ext xmlns:c16="http://schemas.microsoft.com/office/drawing/2014/chart" uri="{C3380CC4-5D6E-409C-BE32-E72D297353CC}">
              <c16:uniqueId val="{00000001-854C-44F7-A1D7-42BBA85BEED6}"/>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【1,260.21】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【84.75】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【42.90】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【215.41】</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【75.29】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37"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三川町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7377</v>
      </c>
      <c r="AM8" s="69"/>
      <c r="AN8" s="69"/>
      <c r="AO8" s="69"/>
      <c r="AP8" s="69"/>
      <c r="AQ8" s="69"/>
      <c r="AR8" s="69"/>
      <c r="AS8" s="69"/>
      <c r="AT8" s="68">
        <f>データ!T6</f>
        <v>33.22</v>
      </c>
      <c r="AU8" s="68"/>
      <c r="AV8" s="68"/>
      <c r="AW8" s="68"/>
      <c r="AX8" s="68"/>
      <c r="AY8" s="68"/>
      <c r="AZ8" s="68"/>
      <c r="BA8" s="68"/>
      <c r="BB8" s="68">
        <f>データ!U6</f>
        <v>222.07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64.989999999999995</v>
      </c>
      <c r="Q10" s="68"/>
      <c r="R10" s="68"/>
      <c r="S10" s="68"/>
      <c r="T10" s="68"/>
      <c r="U10" s="68"/>
      <c r="V10" s="68"/>
      <c r="W10" s="68">
        <f>データ!Q6</f>
        <v>88.89</v>
      </c>
      <c r="X10" s="68"/>
      <c r="Y10" s="68"/>
      <c r="Z10" s="68"/>
      <c r="AA10" s="68"/>
      <c r="AB10" s="68"/>
      <c r="AC10" s="68"/>
      <c r="AD10" s="69">
        <f>データ!R6</f>
        <v>3436</v>
      </c>
      <c r="AE10" s="69"/>
      <c r="AF10" s="69"/>
      <c r="AG10" s="69"/>
      <c r="AH10" s="69"/>
      <c r="AI10" s="69"/>
      <c r="AJ10" s="69"/>
      <c r="AK10" s="2"/>
      <c r="AL10" s="69">
        <f>データ!V6</f>
        <v>4784</v>
      </c>
      <c r="AM10" s="69"/>
      <c r="AN10" s="69"/>
      <c r="AO10" s="69"/>
      <c r="AP10" s="69"/>
      <c r="AQ10" s="69"/>
      <c r="AR10" s="69"/>
      <c r="AS10" s="69"/>
      <c r="AT10" s="68">
        <f>データ!W6</f>
        <v>2.5299999999999998</v>
      </c>
      <c r="AU10" s="68"/>
      <c r="AV10" s="68"/>
      <c r="AW10" s="68"/>
      <c r="AX10" s="68"/>
      <c r="AY10" s="68"/>
      <c r="AZ10" s="68"/>
      <c r="BA10" s="68"/>
      <c r="BB10" s="68">
        <f>データ!X6</f>
        <v>1890.91</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117</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119</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【1,260.21】</v>
      </c>
      <c r="I86" s="26" t="str">
        <f>データ!CA6</f>
        <v>【75.29】</v>
      </c>
      <c r="J86" s="26" t="str">
        <f>データ!CL6</f>
        <v>【215.41】</v>
      </c>
      <c r="K86" s="26" t="str">
        <f>データ!CW6</f>
        <v>【42.90】</v>
      </c>
      <c r="L86" s="26" t="str">
        <f>データ!DH6</f>
        <v>【84.75】</v>
      </c>
      <c r="M86" s="26" t="s">
        <v>44</v>
      </c>
      <c r="N86" s="26" t="s">
        <v>44</v>
      </c>
      <c r="O86" s="26" t="str">
        <f>データ!EO6</f>
        <v>【0.30】</v>
      </c>
    </row>
  </sheetData>
  <sheetProtection algorithmName="SHA-512" hashValue="WLiWcb0r3k9MgRS/sM5D6jjDQIgMe2rq/vIR9DwDUk9OFhpY0DVx6ubmfD51zht+OoY3xCpL7lHeaCHnau1Beg==" saltValue="2U02cjCvkhxEMyHjc+CZSQ=="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7" t="s">
        <v>54</v>
      </c>
      <c r="I3" s="78"/>
      <c r="J3" s="78"/>
      <c r="K3" s="78"/>
      <c r="L3" s="78"/>
      <c r="M3" s="78"/>
      <c r="N3" s="78"/>
      <c r="O3" s="78"/>
      <c r="P3" s="78"/>
      <c r="Q3" s="78"/>
      <c r="R3" s="78"/>
      <c r="S3" s="78"/>
      <c r="T3" s="78"/>
      <c r="U3" s="78"/>
      <c r="V3" s="78"/>
      <c r="W3" s="78"/>
      <c r="X3" s="79"/>
      <c r="Y3" s="83" t="s">
        <v>55</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56</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57</v>
      </c>
      <c r="B4" s="30"/>
      <c r="C4" s="30"/>
      <c r="D4" s="30"/>
      <c r="E4" s="30"/>
      <c r="F4" s="30"/>
      <c r="G4" s="30"/>
      <c r="H4" s="80"/>
      <c r="I4" s="81"/>
      <c r="J4" s="81"/>
      <c r="K4" s="81"/>
      <c r="L4" s="81"/>
      <c r="M4" s="81"/>
      <c r="N4" s="81"/>
      <c r="O4" s="81"/>
      <c r="P4" s="81"/>
      <c r="Q4" s="81"/>
      <c r="R4" s="81"/>
      <c r="S4" s="81"/>
      <c r="T4" s="81"/>
      <c r="U4" s="81"/>
      <c r="V4" s="81"/>
      <c r="W4" s="81"/>
      <c r="X4" s="82"/>
      <c r="Y4" s="76" t="s">
        <v>58</v>
      </c>
      <c r="Z4" s="76"/>
      <c r="AA4" s="76"/>
      <c r="AB4" s="76"/>
      <c r="AC4" s="76"/>
      <c r="AD4" s="76"/>
      <c r="AE4" s="76"/>
      <c r="AF4" s="76"/>
      <c r="AG4" s="76"/>
      <c r="AH4" s="76"/>
      <c r="AI4" s="76"/>
      <c r="AJ4" s="76" t="s">
        <v>59</v>
      </c>
      <c r="AK4" s="76"/>
      <c r="AL4" s="76"/>
      <c r="AM4" s="76"/>
      <c r="AN4" s="76"/>
      <c r="AO4" s="76"/>
      <c r="AP4" s="76"/>
      <c r="AQ4" s="76"/>
      <c r="AR4" s="76"/>
      <c r="AS4" s="76"/>
      <c r="AT4" s="76"/>
      <c r="AU4" s="76" t="s">
        <v>60</v>
      </c>
      <c r="AV4" s="76"/>
      <c r="AW4" s="76"/>
      <c r="AX4" s="76"/>
      <c r="AY4" s="76"/>
      <c r="AZ4" s="76"/>
      <c r="BA4" s="76"/>
      <c r="BB4" s="76"/>
      <c r="BC4" s="76"/>
      <c r="BD4" s="76"/>
      <c r="BE4" s="76"/>
      <c r="BF4" s="76" t="s">
        <v>61</v>
      </c>
      <c r="BG4" s="76"/>
      <c r="BH4" s="76"/>
      <c r="BI4" s="76"/>
      <c r="BJ4" s="76"/>
      <c r="BK4" s="76"/>
      <c r="BL4" s="76"/>
      <c r="BM4" s="76"/>
      <c r="BN4" s="76"/>
      <c r="BO4" s="76"/>
      <c r="BP4" s="76"/>
      <c r="BQ4" s="76" t="s">
        <v>62</v>
      </c>
      <c r="BR4" s="76"/>
      <c r="BS4" s="76"/>
      <c r="BT4" s="76"/>
      <c r="BU4" s="76"/>
      <c r="BV4" s="76"/>
      <c r="BW4" s="76"/>
      <c r="BX4" s="76"/>
      <c r="BY4" s="76"/>
      <c r="BZ4" s="76"/>
      <c r="CA4" s="76"/>
      <c r="CB4" s="76" t="s">
        <v>63</v>
      </c>
      <c r="CC4" s="76"/>
      <c r="CD4" s="76"/>
      <c r="CE4" s="76"/>
      <c r="CF4" s="76"/>
      <c r="CG4" s="76"/>
      <c r="CH4" s="76"/>
      <c r="CI4" s="76"/>
      <c r="CJ4" s="76"/>
      <c r="CK4" s="76"/>
      <c r="CL4" s="76"/>
      <c r="CM4" s="76" t="s">
        <v>64</v>
      </c>
      <c r="CN4" s="76"/>
      <c r="CO4" s="76"/>
      <c r="CP4" s="76"/>
      <c r="CQ4" s="76"/>
      <c r="CR4" s="76"/>
      <c r="CS4" s="76"/>
      <c r="CT4" s="76"/>
      <c r="CU4" s="76"/>
      <c r="CV4" s="76"/>
      <c r="CW4" s="76"/>
      <c r="CX4" s="76" t="s">
        <v>65</v>
      </c>
      <c r="CY4" s="76"/>
      <c r="CZ4" s="76"/>
      <c r="DA4" s="76"/>
      <c r="DB4" s="76"/>
      <c r="DC4" s="76"/>
      <c r="DD4" s="76"/>
      <c r="DE4" s="76"/>
      <c r="DF4" s="76"/>
      <c r="DG4" s="76"/>
      <c r="DH4" s="76"/>
      <c r="DI4" s="76" t="s">
        <v>66</v>
      </c>
      <c r="DJ4" s="76"/>
      <c r="DK4" s="76"/>
      <c r="DL4" s="76"/>
      <c r="DM4" s="76"/>
      <c r="DN4" s="76"/>
      <c r="DO4" s="76"/>
      <c r="DP4" s="76"/>
      <c r="DQ4" s="76"/>
      <c r="DR4" s="76"/>
      <c r="DS4" s="76"/>
      <c r="DT4" s="76" t="s">
        <v>67</v>
      </c>
      <c r="DU4" s="76"/>
      <c r="DV4" s="76"/>
      <c r="DW4" s="76"/>
      <c r="DX4" s="76"/>
      <c r="DY4" s="76"/>
      <c r="DZ4" s="76"/>
      <c r="EA4" s="76"/>
      <c r="EB4" s="76"/>
      <c r="EC4" s="76"/>
      <c r="ED4" s="76"/>
      <c r="EE4" s="76" t="s">
        <v>68</v>
      </c>
      <c r="EF4" s="76"/>
      <c r="EG4" s="76"/>
      <c r="EH4" s="76"/>
      <c r="EI4" s="76"/>
      <c r="EJ4" s="76"/>
      <c r="EK4" s="76"/>
      <c r="EL4" s="76"/>
      <c r="EM4" s="76"/>
      <c r="EN4" s="76"/>
      <c r="EO4" s="76"/>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2020</v>
      </c>
      <c r="C6" s="33">
        <f t="shared" ref="C6:X6" si="3">C7</f>
        <v>64262</v>
      </c>
      <c r="D6" s="33">
        <f t="shared" si="3"/>
        <v>47</v>
      </c>
      <c r="E6" s="33">
        <f t="shared" si="3"/>
        <v>17</v>
      </c>
      <c r="F6" s="33">
        <f t="shared" si="3"/>
        <v>4</v>
      </c>
      <c r="G6" s="33">
        <f t="shared" si="3"/>
        <v>0</v>
      </c>
      <c r="H6" s="33" t="str">
        <f t="shared" si="3"/>
        <v>山形県　三川町</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64.989999999999995</v>
      </c>
      <c r="Q6" s="34">
        <f t="shared" si="3"/>
        <v>88.89</v>
      </c>
      <c r="R6" s="34">
        <f t="shared" si="3"/>
        <v>3436</v>
      </c>
      <c r="S6" s="34">
        <f t="shared" si="3"/>
        <v>7377</v>
      </c>
      <c r="T6" s="34">
        <f t="shared" si="3"/>
        <v>33.22</v>
      </c>
      <c r="U6" s="34">
        <f t="shared" si="3"/>
        <v>222.07</v>
      </c>
      <c r="V6" s="34">
        <f t="shared" si="3"/>
        <v>4784</v>
      </c>
      <c r="W6" s="34">
        <f t="shared" si="3"/>
        <v>2.5299999999999998</v>
      </c>
      <c r="X6" s="34">
        <f t="shared" si="3"/>
        <v>1890.91</v>
      </c>
      <c r="Y6" s="35">
        <f>IF(Y7="",NA(),Y7)</f>
        <v>71.650000000000006</v>
      </c>
      <c r="Z6" s="35">
        <f t="shared" ref="Z6:AH6" si="4">IF(Z7="",NA(),Z7)</f>
        <v>69.59</v>
      </c>
      <c r="AA6" s="35">
        <f t="shared" si="4"/>
        <v>69.819999999999993</v>
      </c>
      <c r="AB6" s="35">
        <f t="shared" si="4"/>
        <v>71.989999999999995</v>
      </c>
      <c r="AC6" s="35">
        <f t="shared" si="4"/>
        <v>70.38</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1229.8900000000001</v>
      </c>
      <c r="BG6" s="35">
        <f t="shared" ref="BG6:BO6" si="7">IF(BG7="",NA(),BG7)</f>
        <v>1157.55</v>
      </c>
      <c r="BH6" s="34">
        <f t="shared" si="7"/>
        <v>0</v>
      </c>
      <c r="BI6" s="34">
        <f t="shared" si="7"/>
        <v>0</v>
      </c>
      <c r="BJ6" s="34">
        <f t="shared" si="7"/>
        <v>0</v>
      </c>
      <c r="BK6" s="35">
        <f t="shared" si="7"/>
        <v>1298.9100000000001</v>
      </c>
      <c r="BL6" s="35">
        <f t="shared" si="7"/>
        <v>1243.71</v>
      </c>
      <c r="BM6" s="35">
        <f t="shared" si="7"/>
        <v>1194.1500000000001</v>
      </c>
      <c r="BN6" s="35">
        <f t="shared" si="7"/>
        <v>1206.79</v>
      </c>
      <c r="BO6" s="35">
        <f t="shared" si="7"/>
        <v>1258.43</v>
      </c>
      <c r="BP6" s="34" t="str">
        <f>IF(BP7="","",IF(BP7="-","【-】","【"&amp;SUBSTITUTE(TEXT(BP7,"#,##0.00"),"-","△")&amp;"】"))</f>
        <v>【1,260.21】</v>
      </c>
      <c r="BQ6" s="35">
        <f>IF(BQ7="",NA(),BQ7)</f>
        <v>101.62</v>
      </c>
      <c r="BR6" s="35">
        <f t="shared" ref="BR6:BZ6" si="8">IF(BR7="",NA(),BR7)</f>
        <v>90.03</v>
      </c>
      <c r="BS6" s="35">
        <f t="shared" si="8"/>
        <v>89.99</v>
      </c>
      <c r="BT6" s="35">
        <f t="shared" si="8"/>
        <v>99.15</v>
      </c>
      <c r="BU6" s="35">
        <f t="shared" si="8"/>
        <v>95.07</v>
      </c>
      <c r="BV6" s="35">
        <f t="shared" si="8"/>
        <v>69.87</v>
      </c>
      <c r="BW6" s="35">
        <f t="shared" si="8"/>
        <v>74.3</v>
      </c>
      <c r="BX6" s="35">
        <f t="shared" si="8"/>
        <v>72.260000000000005</v>
      </c>
      <c r="BY6" s="35">
        <f t="shared" si="8"/>
        <v>71.84</v>
      </c>
      <c r="BZ6" s="35">
        <f t="shared" si="8"/>
        <v>73.36</v>
      </c>
      <c r="CA6" s="34" t="str">
        <f>IF(CA7="","",IF(CA7="-","【-】","【"&amp;SUBSTITUTE(TEXT(CA7,"#,##0.00"),"-","△")&amp;"】"))</f>
        <v>【75.29】</v>
      </c>
      <c r="CB6" s="35">
        <f>IF(CB7="",NA(),CB7)</f>
        <v>157.15</v>
      </c>
      <c r="CC6" s="35">
        <f t="shared" ref="CC6:CK6" si="9">IF(CC7="",NA(),CC7)</f>
        <v>178.42</v>
      </c>
      <c r="CD6" s="35">
        <f t="shared" si="9"/>
        <v>180.41</v>
      </c>
      <c r="CE6" s="35">
        <f t="shared" si="9"/>
        <v>164.55</v>
      </c>
      <c r="CF6" s="35">
        <f t="shared" si="9"/>
        <v>174.24</v>
      </c>
      <c r="CG6" s="35">
        <f t="shared" si="9"/>
        <v>234.96</v>
      </c>
      <c r="CH6" s="35">
        <f t="shared" si="9"/>
        <v>221.81</v>
      </c>
      <c r="CI6" s="35">
        <f t="shared" si="9"/>
        <v>230.02</v>
      </c>
      <c r="CJ6" s="35">
        <f t="shared" si="9"/>
        <v>228.47</v>
      </c>
      <c r="CK6" s="35">
        <f t="shared" si="9"/>
        <v>224.88</v>
      </c>
      <c r="CL6" s="34" t="str">
        <f>IF(CL7="","",IF(CL7="-","【-】","【"&amp;SUBSTITUTE(TEXT(CL7,"#,##0.00"),"-","△")&amp;"】"))</f>
        <v>【215.41】</v>
      </c>
      <c r="CM6" s="35" t="str">
        <f>IF(CM7="",NA(),CM7)</f>
        <v>-</v>
      </c>
      <c r="CN6" s="35" t="str">
        <f t="shared" ref="CN6:CV6" si="10">IF(CN7="",NA(),CN7)</f>
        <v>-</v>
      </c>
      <c r="CO6" s="35" t="str">
        <f t="shared" si="10"/>
        <v>-</v>
      </c>
      <c r="CP6" s="35" t="str">
        <f t="shared" si="10"/>
        <v>-</v>
      </c>
      <c r="CQ6" s="35" t="str">
        <f t="shared" si="10"/>
        <v>-</v>
      </c>
      <c r="CR6" s="35">
        <f t="shared" si="10"/>
        <v>42.9</v>
      </c>
      <c r="CS6" s="35">
        <f t="shared" si="10"/>
        <v>43.36</v>
      </c>
      <c r="CT6" s="35">
        <f t="shared" si="10"/>
        <v>42.56</v>
      </c>
      <c r="CU6" s="35">
        <f t="shared" si="10"/>
        <v>42.47</v>
      </c>
      <c r="CV6" s="35">
        <f t="shared" si="10"/>
        <v>42.4</v>
      </c>
      <c r="CW6" s="34" t="str">
        <f>IF(CW7="","",IF(CW7="-","【-】","【"&amp;SUBSTITUTE(TEXT(CW7,"#,##0.00"),"-","△")&amp;"】"))</f>
        <v>【42.90】</v>
      </c>
      <c r="CX6" s="35">
        <f>IF(CX7="",NA(),CX7)</f>
        <v>89.62</v>
      </c>
      <c r="CY6" s="35">
        <f t="shared" ref="CY6:DG6" si="11">IF(CY7="",NA(),CY7)</f>
        <v>89.87</v>
      </c>
      <c r="CZ6" s="35">
        <f t="shared" si="11"/>
        <v>90.38</v>
      </c>
      <c r="DA6" s="35">
        <f t="shared" si="11"/>
        <v>90.89</v>
      </c>
      <c r="DB6" s="35">
        <f t="shared" si="11"/>
        <v>91.45</v>
      </c>
      <c r="DC6" s="35">
        <f t="shared" si="11"/>
        <v>83.5</v>
      </c>
      <c r="DD6" s="35">
        <f t="shared" si="11"/>
        <v>83.06</v>
      </c>
      <c r="DE6" s="35">
        <f t="shared" si="11"/>
        <v>83.32</v>
      </c>
      <c r="DF6" s="35">
        <f t="shared" si="11"/>
        <v>83.75</v>
      </c>
      <c r="DG6" s="35">
        <f t="shared" si="11"/>
        <v>84.19</v>
      </c>
      <c r="DH6" s="34" t="str">
        <f>IF(DH7="","",IF(DH7="-","【-】","【"&amp;SUBSTITUTE(TEXT(DH7,"#,##0.00"),"-","△")&amp;"】"))</f>
        <v>【84.75】</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0.09</v>
      </c>
      <c r="EK6" s="35">
        <f t="shared" si="14"/>
        <v>0.09</v>
      </c>
      <c r="EL6" s="35">
        <f t="shared" si="14"/>
        <v>0.13</v>
      </c>
      <c r="EM6" s="35">
        <f t="shared" si="14"/>
        <v>0.36</v>
      </c>
      <c r="EN6" s="35">
        <f t="shared" si="14"/>
        <v>0.39</v>
      </c>
      <c r="EO6" s="34" t="str">
        <f>IF(EO7="","",IF(EO7="-","【-】","【"&amp;SUBSTITUTE(TEXT(EO7,"#,##0.00"),"-","△")&amp;"】"))</f>
        <v>【0.30】</v>
      </c>
    </row>
    <row r="7" spans="1:145" s="36" customFormat="1" x14ac:dyDescent="0.15">
      <c r="A7" s="28"/>
      <c r="B7" s="37">
        <v>2020</v>
      </c>
      <c r="C7" s="37">
        <v>64262</v>
      </c>
      <c r="D7" s="37">
        <v>47</v>
      </c>
      <c r="E7" s="37">
        <v>17</v>
      </c>
      <c r="F7" s="37">
        <v>4</v>
      </c>
      <c r="G7" s="37">
        <v>0</v>
      </c>
      <c r="H7" s="37" t="s">
        <v>98</v>
      </c>
      <c r="I7" s="37" t="s">
        <v>99</v>
      </c>
      <c r="J7" s="37" t="s">
        <v>100</v>
      </c>
      <c r="K7" s="37" t="s">
        <v>101</v>
      </c>
      <c r="L7" s="37" t="s">
        <v>102</v>
      </c>
      <c r="M7" s="37" t="s">
        <v>103</v>
      </c>
      <c r="N7" s="38" t="s">
        <v>104</v>
      </c>
      <c r="O7" s="38" t="s">
        <v>105</v>
      </c>
      <c r="P7" s="38">
        <v>64.989999999999995</v>
      </c>
      <c r="Q7" s="38">
        <v>88.89</v>
      </c>
      <c r="R7" s="38">
        <v>3436</v>
      </c>
      <c r="S7" s="38">
        <v>7377</v>
      </c>
      <c r="T7" s="38">
        <v>33.22</v>
      </c>
      <c r="U7" s="38">
        <v>222.07</v>
      </c>
      <c r="V7" s="38">
        <v>4784</v>
      </c>
      <c r="W7" s="38">
        <v>2.5299999999999998</v>
      </c>
      <c r="X7" s="38">
        <v>1890.91</v>
      </c>
      <c r="Y7" s="38">
        <v>71.650000000000006</v>
      </c>
      <c r="Z7" s="38">
        <v>69.59</v>
      </c>
      <c r="AA7" s="38">
        <v>69.819999999999993</v>
      </c>
      <c r="AB7" s="38">
        <v>71.989999999999995</v>
      </c>
      <c r="AC7" s="38">
        <v>70.38</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1229.8900000000001</v>
      </c>
      <c r="BG7" s="38">
        <v>1157.55</v>
      </c>
      <c r="BH7" s="38">
        <v>0</v>
      </c>
      <c r="BI7" s="38">
        <v>0</v>
      </c>
      <c r="BJ7" s="38">
        <v>0</v>
      </c>
      <c r="BK7" s="38">
        <v>1298.9100000000001</v>
      </c>
      <c r="BL7" s="38">
        <v>1243.71</v>
      </c>
      <c r="BM7" s="38">
        <v>1194.1500000000001</v>
      </c>
      <c r="BN7" s="38">
        <v>1206.79</v>
      </c>
      <c r="BO7" s="38">
        <v>1258.43</v>
      </c>
      <c r="BP7" s="38">
        <v>1260.21</v>
      </c>
      <c r="BQ7" s="38">
        <v>101.62</v>
      </c>
      <c r="BR7" s="38">
        <v>90.03</v>
      </c>
      <c r="BS7" s="38">
        <v>89.99</v>
      </c>
      <c r="BT7" s="38">
        <v>99.15</v>
      </c>
      <c r="BU7" s="38">
        <v>95.07</v>
      </c>
      <c r="BV7" s="38">
        <v>69.87</v>
      </c>
      <c r="BW7" s="38">
        <v>74.3</v>
      </c>
      <c r="BX7" s="38">
        <v>72.260000000000005</v>
      </c>
      <c r="BY7" s="38">
        <v>71.84</v>
      </c>
      <c r="BZ7" s="38">
        <v>73.36</v>
      </c>
      <c r="CA7" s="38">
        <v>75.290000000000006</v>
      </c>
      <c r="CB7" s="38">
        <v>157.15</v>
      </c>
      <c r="CC7" s="38">
        <v>178.42</v>
      </c>
      <c r="CD7" s="38">
        <v>180.41</v>
      </c>
      <c r="CE7" s="38">
        <v>164.55</v>
      </c>
      <c r="CF7" s="38">
        <v>174.24</v>
      </c>
      <c r="CG7" s="38">
        <v>234.96</v>
      </c>
      <c r="CH7" s="38">
        <v>221.81</v>
      </c>
      <c r="CI7" s="38">
        <v>230.02</v>
      </c>
      <c r="CJ7" s="38">
        <v>228.47</v>
      </c>
      <c r="CK7" s="38">
        <v>224.88</v>
      </c>
      <c r="CL7" s="38">
        <v>215.41</v>
      </c>
      <c r="CM7" s="38" t="s">
        <v>104</v>
      </c>
      <c r="CN7" s="38" t="s">
        <v>104</v>
      </c>
      <c r="CO7" s="38" t="s">
        <v>104</v>
      </c>
      <c r="CP7" s="38" t="s">
        <v>104</v>
      </c>
      <c r="CQ7" s="38" t="s">
        <v>104</v>
      </c>
      <c r="CR7" s="38">
        <v>42.9</v>
      </c>
      <c r="CS7" s="38">
        <v>43.36</v>
      </c>
      <c r="CT7" s="38">
        <v>42.56</v>
      </c>
      <c r="CU7" s="38">
        <v>42.47</v>
      </c>
      <c r="CV7" s="38">
        <v>42.4</v>
      </c>
      <c r="CW7" s="38">
        <v>42.9</v>
      </c>
      <c r="CX7" s="38">
        <v>89.62</v>
      </c>
      <c r="CY7" s="38">
        <v>89.87</v>
      </c>
      <c r="CZ7" s="38">
        <v>90.38</v>
      </c>
      <c r="DA7" s="38">
        <v>90.89</v>
      </c>
      <c r="DB7" s="38">
        <v>91.45</v>
      </c>
      <c r="DC7" s="38">
        <v>83.5</v>
      </c>
      <c r="DD7" s="38">
        <v>83.06</v>
      </c>
      <c r="DE7" s="38">
        <v>83.32</v>
      </c>
      <c r="DF7" s="38">
        <v>83.75</v>
      </c>
      <c r="DG7" s="38">
        <v>84.19</v>
      </c>
      <c r="DH7" s="38">
        <v>84.75</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0.09</v>
      </c>
      <c r="EK7" s="38">
        <v>0.09</v>
      </c>
      <c r="EL7" s="38">
        <v>0.13</v>
      </c>
      <c r="EM7" s="38">
        <v>0.36</v>
      </c>
      <c r="EN7" s="38">
        <v>0.39</v>
      </c>
      <c r="EO7" s="38">
        <v>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 t="shared" ref="B10:D10" si="15">DATEVALUE($B7+12-B11&amp;"/1/"&amp;B12)</f>
        <v>46753</v>
      </c>
      <c r="C10" s="41">
        <f t="shared" si="15"/>
        <v>47119</v>
      </c>
      <c r="D10" s="41">
        <f t="shared" si="15"/>
        <v>47484</v>
      </c>
      <c r="E10" s="42">
        <f>DATEVALUE($B7+12-E11&amp;"/1/"&amp;E12)</f>
        <v>47849</v>
      </c>
      <c r="F10" s="42">
        <f>DATEVALUE($B7+12-F11&amp;"/1/"&amp;F12)</f>
        <v>48215</v>
      </c>
    </row>
    <row r="11" spans="1:145" x14ac:dyDescent="0.15">
      <c r="B11">
        <v>4</v>
      </c>
      <c r="C11">
        <v>3</v>
      </c>
      <c r="D11">
        <v>2</v>
      </c>
      <c r="E11">
        <v>1</v>
      </c>
      <c r="F11">
        <v>0</v>
      </c>
      <c r="G11" t="s">
        <v>111</v>
      </c>
    </row>
    <row r="12" spans="1:145" x14ac:dyDescent="0.15">
      <c r="B12">
        <v>1</v>
      </c>
      <c r="C12">
        <v>1</v>
      </c>
      <c r="D12">
        <v>1</v>
      </c>
      <c r="E12">
        <v>1</v>
      </c>
      <c r="F12">
        <v>2</v>
      </c>
      <c r="G12" t="s">
        <v>112</v>
      </c>
    </row>
    <row r="13" spans="1:145" x14ac:dyDescent="0.15">
      <c r="B13" t="s">
        <v>113</v>
      </c>
      <c r="C13" t="s">
        <v>113</v>
      </c>
      <c r="D13" t="s">
        <v>113</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2021-12-03T07:49:50Z</dcterms:created>
  <dcterms:modified xsi:type="dcterms:W3CDTF">2022-01-20T02:45:13Z</dcterms:modified>
  <cp:category/>
</cp:coreProperties>
</file>