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G113PC011U\Desktop\20230111FW 【市町村課1.19(木)16時〆依頼】公営企業に係る「経営比較分析表」（令和３年度決算）の分析について\"/>
    </mc:Choice>
  </mc:AlternateContent>
  <workbookProtection workbookAlgorithmName="SHA-512" workbookHashValue="w9JWzIbHwFel3BEhBWXoyxzFn0KX/PYu88xumWO7o1uAb/D5s8y5Z6Ad4OJoTX4aHnoNbJ8e/Qygag0JgKFayQ==" workbookSaltValue="b0Zz5H/Ga/yauaxUyKjNp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W10" i="4"/>
  <c r="I10" i="4"/>
  <c r="B10" i="4"/>
  <c r="BB8" i="4"/>
  <c r="AL8" i="4"/>
  <c r="P8" i="4"/>
  <c r="I8" i="4"/>
</calcChain>
</file>

<file path=xl/sharedStrings.xml><?xml version="1.0" encoding="utf-8"?>
<sst xmlns="http://schemas.openxmlformats.org/spreadsheetml/2006/main" count="236" uniqueCount="117">
  <si>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</si>
  <si>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</si>
  <si>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</si>
  <si>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</si>
  <si>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</si>
  <si>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</si>
  <si>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</si>
  <si>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</si>
  <si>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</si>
  <si>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</si>
  <si>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</si>
  <si>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</si>
  <si>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</si>
  <si>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</si>
  <si>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</si>
  <si>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</si>
  <si>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</si>
  <si>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</si>
  <si>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</si>
  <si>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</si>
  <si>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</si>
  <si>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</si>
  <si>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</si>
  <si>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</si>
  <si>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</si>
  <si>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</si>
  <si>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</si>
  <si>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</si>
  <si>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</si>
  <si>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</si>
  <si>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</si>
  <si>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</si>
  <si>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</si>
  <si>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</si>
  <si>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</si>
  <si>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</si>
  <si>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</si>
  <si>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</si>
  <si>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</si>
  <si>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</si>
  <si>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</si>
  <si>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</si>
  <si>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</si>
  <si>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</si>
  <si>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</si>
  <si>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</si>
  <si>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</si>
  <si>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</si>
  <si>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</si>
  <si>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</si>
  <si>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</si>
  <si>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</si>
  <si>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</si>
  <si>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</si>
  <si>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</si>
  <si>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</si>
  <si>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</si>
  <si>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</si>
  <si>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</si>
  <si>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</si>
  <si>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</si>
  <si>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</si>
  <si>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</si>
  <si>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</si>
  <si>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</si>
  <si>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</si>
  <si>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</si>
  <si>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</si>
  <si>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</si>
  <si>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</si>
  <si>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</si>
  <si>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</si>
  <si>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</si>
  <si>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</si>
  <si>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</si>
  <si>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</si>
  <si>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</si>
  <si>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</si>
  <si>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</si>
  <si>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</si>
  <si>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</si>
  <si>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</si>
  <si>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</si>
  <si>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</si>
  <si>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</si>
  <si>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</si>
  <si>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</si>
  <si>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</si>
  <si>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</si>
  <si>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</si>
  <si>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</si>
  <si>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</si>
  <si>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</si>
  <si>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</si>
  <si>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</si>
  <si>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</si>
  <si>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</si>
  <si>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</si>
  <si>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</si>
  <si>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</si>
  <si>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</si>
  <si>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</si>
  <si>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</si>
  <si>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</si>
  <si>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</si>
  <si>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</si>
  <si>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</si>
  <si>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</si>
  <si>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</si>
  <si>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</si>
  <si>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</si>
  <si>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</si>
  <si>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</si>
  <si>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</si>
  <si>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③管渠の改修等の実績はない。
令和2年度に実施した農業集落排水処理施設機能診断と、これに基づき策定した農業集落排水処理施設最適整備構想に基づき、費用の平準化等を念頭に老朽管渠の計画的な維持管理を実施していく。</t>
    <rPh sb="1" eb="3">
      <t>カンキョ</t>
    </rPh>
    <rPh sb="4" eb="6">
      <t>カイシュウ</t>
    </rPh>
    <rPh sb="6" eb="7">
      <t>トウ</t>
    </rPh>
    <rPh sb="8" eb="10">
      <t>ジッセキ</t>
    </rPh>
    <rPh sb="16" eb="18">
      <t>レイワ</t>
    </rPh>
    <rPh sb="19" eb="21">
      <t>ネンド</t>
    </rPh>
    <rPh sb="22" eb="24">
      <t>ジッシ</t>
    </rPh>
    <rPh sb="26" eb="36">
      <t>ノウギョウシュウラクハイスイショリシセツ</t>
    </rPh>
    <rPh sb="36" eb="38">
      <t>キノウ</t>
    </rPh>
    <rPh sb="38" eb="40">
      <t>シンダン</t>
    </rPh>
    <rPh sb="45" eb="46">
      <t>モト</t>
    </rPh>
    <rPh sb="48" eb="50">
      <t>サクテイ</t>
    </rPh>
    <rPh sb="52" eb="54">
      <t>ノウギョウ</t>
    </rPh>
    <rPh sb="54" eb="56">
      <t>シュウラク</t>
    </rPh>
    <rPh sb="56" eb="58">
      <t>ハイスイ</t>
    </rPh>
    <rPh sb="58" eb="60">
      <t>ショリ</t>
    </rPh>
    <rPh sb="60" eb="62">
      <t>シセツ</t>
    </rPh>
    <rPh sb="62" eb="64">
      <t>サイテキ</t>
    </rPh>
    <rPh sb="64" eb="66">
      <t>セイビ</t>
    </rPh>
    <rPh sb="66" eb="68">
      <t>コウソウ</t>
    </rPh>
    <rPh sb="69" eb="70">
      <t>モト</t>
    </rPh>
    <rPh sb="73" eb="75">
      <t>ヒヨウ</t>
    </rPh>
    <rPh sb="76" eb="80">
      <t>ヘイジュンカトウ</t>
    </rPh>
    <rPh sb="81" eb="83">
      <t>ネントウ</t>
    </rPh>
    <rPh sb="84" eb="88">
      <t>ロウキュウカンキョ</t>
    </rPh>
    <rPh sb="89" eb="92">
      <t>ケイカクテキ</t>
    </rPh>
    <rPh sb="93" eb="97">
      <t>イジカンリ</t>
    </rPh>
    <rPh sb="98" eb="100">
      <t>ジッシ</t>
    </rPh>
    <phoneticPr fontId="4"/>
  </si>
  <si>
    <t>今後、施設の老朽化に伴い経費は増加するが、人口減少により使用料収入の減少が見込まれるため、健全で効率的な管理運営を続けていくため、農業集落排水処理施設最適整備構想に基づき計画的な維持管理に努めるとともに、適正な使用料水準を議論していく。</t>
    <rPh sb="65" eb="75">
      <t>ノウギョウシュウラクハイスイショリシセツ</t>
    </rPh>
    <rPh sb="75" eb="81">
      <t>サイテキセイビコウソウ</t>
    </rPh>
    <rPh sb="82" eb="83">
      <t>モト</t>
    </rPh>
    <rPh sb="85" eb="88">
      <t>ケイカクテキ</t>
    </rPh>
    <rPh sb="89" eb="93">
      <t>イジカンリ</t>
    </rPh>
    <rPh sb="94" eb="95">
      <t>ツト</t>
    </rPh>
    <phoneticPr fontId="4"/>
  </si>
  <si>
    <t>①その年の収支差や補助金の有無等による増減はあるが、企業債償還金のすべてと維持管理費の不足分を一般会計からの繰入金で賄っており、概ね95％以上となっている。
④企業債償還金はすべて一般会計からの繰入金で償還しているため当該値はゼロである。
⑤⑥令和2年度に実施した農業集落排水処理施設機能診断業務、農業集落排水処理施設最適化整備構想策定により経費が増加した以外は概ね横ばいとなっている。
⑦水洗化率は上昇しているが事業区域全体では人口減少傾向にあり、年ごとに増減はあるがほぼ横ばいとなっている。
⑧普及活動により水洗化率は上昇している。
以上のことから、一層の経営健全化には使用料収入の確保が重要であり、今後使用料の見直しについて検討する必要がある。</t>
    <rPh sb="3" eb="4">
      <t>トシ</t>
    </rPh>
    <rPh sb="5" eb="8">
      <t>シュウシサ</t>
    </rPh>
    <rPh sb="9" eb="12">
      <t>ホジョキン</t>
    </rPh>
    <rPh sb="13" eb="15">
      <t>ウム</t>
    </rPh>
    <rPh sb="15" eb="16">
      <t>トウ</t>
    </rPh>
    <rPh sb="19" eb="21">
      <t>ゾウゲン</t>
    </rPh>
    <rPh sb="26" eb="32">
      <t>キギョウサイショウカンキン</t>
    </rPh>
    <rPh sb="37" eb="42">
      <t>イジカンリヒ</t>
    </rPh>
    <rPh sb="43" eb="46">
      <t>フソクブン</t>
    </rPh>
    <rPh sb="47" eb="51">
      <t>イッパンカイケイ</t>
    </rPh>
    <rPh sb="54" eb="57">
      <t>クリイレキン</t>
    </rPh>
    <rPh sb="58" eb="59">
      <t>マカナ</t>
    </rPh>
    <rPh sb="64" eb="65">
      <t>オオム</t>
    </rPh>
    <rPh sb="69" eb="71">
      <t>イジョウ</t>
    </rPh>
    <rPh sb="80" eb="86">
      <t>キギョウサイショウカンキン</t>
    </rPh>
    <rPh sb="90" eb="92">
      <t>イッパン</t>
    </rPh>
    <rPh sb="92" eb="94">
      <t>カイケイ</t>
    </rPh>
    <rPh sb="101" eb="103">
      <t>ショウカン</t>
    </rPh>
    <rPh sb="109" eb="112">
      <t>トウガイチ</t>
    </rPh>
    <rPh sb="122" eb="124">
      <t>レイワ</t>
    </rPh>
    <rPh sb="125" eb="127">
      <t>ネンド</t>
    </rPh>
    <rPh sb="128" eb="130">
      <t>ジッシ</t>
    </rPh>
    <rPh sb="132" eb="142">
      <t>ノウギョウシュウラクハイスイショリシセツ</t>
    </rPh>
    <rPh sb="146" eb="148">
      <t>ギョウム</t>
    </rPh>
    <rPh sb="149" eb="159">
      <t>ノウギョウシュウラクハイスイショリシセツ</t>
    </rPh>
    <rPh sb="159" eb="166">
      <t>サイテキカセイビコウソウ</t>
    </rPh>
    <rPh sb="171" eb="173">
      <t>ケイヒ</t>
    </rPh>
    <rPh sb="174" eb="176">
      <t>ゾウカ</t>
    </rPh>
    <rPh sb="178" eb="180">
      <t>イガイ</t>
    </rPh>
    <rPh sb="181" eb="182">
      <t>オオム</t>
    </rPh>
    <rPh sb="183" eb="184">
      <t>ヨコ</t>
    </rPh>
    <rPh sb="195" eb="199">
      <t>スイセンカリツ</t>
    </rPh>
    <rPh sb="200" eb="202">
      <t>ジョウショウ</t>
    </rPh>
    <rPh sb="207" eb="213">
      <t>ジギョウクイキゼンタイ</t>
    </rPh>
    <rPh sb="215" eb="221">
      <t>ジンコウゲンショウケイコウ</t>
    </rPh>
    <rPh sb="225" eb="226">
      <t>ネン</t>
    </rPh>
    <rPh sb="229" eb="231">
      <t>ゾウゲン</t>
    </rPh>
    <rPh sb="237" eb="238">
      <t>ヨコ</t>
    </rPh>
    <rPh sb="249" eb="253">
      <t>フキュウカツドウ</t>
    </rPh>
    <rPh sb="256" eb="260">
      <t>スイセンカリツ</t>
    </rPh>
    <rPh sb="261" eb="263">
      <t>ジョウショウ</t>
    </rPh>
    <rPh sb="270" eb="272">
      <t>イジョウ</t>
    </rPh>
    <rPh sb="278" eb="280">
      <t>イッソウ</t>
    </rPh>
    <rPh sb="281" eb="283">
      <t>ケイエイ</t>
    </rPh>
    <rPh sb="283" eb="286">
      <t>ケンゼンカ</t>
    </rPh>
    <rPh sb="288" eb="293">
      <t>シヨウリョウシュウニュウ</t>
    </rPh>
    <rPh sb="294" eb="296">
      <t>カクホ</t>
    </rPh>
    <rPh sb="297" eb="299">
      <t>ジュウヨウ</t>
    </rPh>
    <rPh sb="303" eb="305">
      <t>コンゴ</t>
    </rPh>
    <rPh sb="305" eb="308">
      <t>シヨウリョウ</t>
    </rPh>
    <rPh sb="309" eb="311">
      <t>ミナオ</t>
    </rPh>
    <rPh sb="316" eb="318">
      <t>ケントウ</t>
    </rPh>
    <rPh sb="320" eb="32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</si>
</sst>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23-4DDF-A895-D6078766E28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0.02</c:v>
                </c:pt>
                <c:pt idx="4">
                  <c:v>0.01</c:v>
                </c:pt>
              </c:numCache>
            </c:numRef>
          </c:val>
          <c:smooth val="0"/>
          <c:extLst>
            <c:ext xmlns:c16="http://schemas.microsoft.com/office/drawing/2014/chart" uri="{C3380CC4-5D6E-409C-BE32-E72D297353CC}">
              <c16:uniqueId val="{00000001-2F23-4DDF-A895-D6078766E28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57.97</c:v>
                </c:pt>
                <c:pt idx="1">
                  <c:v>52.87</c:v>
                </c:pt>
                <c:pt idx="2">
                  <c:v>55.87</c:v>
                </c:pt>
                <c:pt idx="3">
                  <c:v>53.64</c:v>
                </c:pt>
                <c:pt idx="4">
                  <c:v>58.48</c:v>
                </c:pt>
              </c:numCache>
            </c:numRef>
          </c:val>
          <c:extLst>
            <c:ext xmlns:c16="http://schemas.microsoft.com/office/drawing/2014/chart" uri="{C3380CC4-5D6E-409C-BE32-E72D297353CC}">
              <c16:uniqueId val="{00000000-CE4C-4288-91F3-D05B570459D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55.26</c:v>
                </c:pt>
                <c:pt idx="4">
                  <c:v>54.54</c:v>
                </c:pt>
              </c:numCache>
            </c:numRef>
          </c:val>
          <c:smooth val="0"/>
          <c:extLst>
            <c:ext xmlns:c16="http://schemas.microsoft.com/office/drawing/2014/chart" uri="{C3380CC4-5D6E-409C-BE32-E72D297353CC}">
              <c16:uniqueId val="{00000001-CE4C-4288-91F3-D05B570459D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91.24</c:v>
                </c:pt>
                <c:pt idx="1">
                  <c:v>91.68</c:v>
                </c:pt>
                <c:pt idx="2">
                  <c:v>92.2</c:v>
                </c:pt>
                <c:pt idx="3">
                  <c:v>93.15</c:v>
                </c:pt>
                <c:pt idx="4">
                  <c:v>94.7</c:v>
                </c:pt>
              </c:numCache>
            </c:numRef>
          </c:val>
          <c:extLst>
            <c:ext xmlns:c16="http://schemas.microsoft.com/office/drawing/2014/chart" uri="{C3380CC4-5D6E-409C-BE32-E72D297353CC}">
              <c16:uniqueId val="{00000000-8933-48A9-865C-9BA6A6C0BBD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90.52</c:v>
                </c:pt>
                <c:pt idx="4">
                  <c:v>90.3</c:v>
                </c:pt>
              </c:numCache>
            </c:numRef>
          </c:val>
          <c:smooth val="0"/>
          <c:extLst>
            <c:ext xmlns:c16="http://schemas.microsoft.com/office/drawing/2014/chart" uri="{C3380CC4-5D6E-409C-BE32-E72D297353CC}">
              <c16:uniqueId val="{00000001-8933-48A9-865C-9BA6A6C0BBD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97.09</c:v>
                </c:pt>
                <c:pt idx="1">
                  <c:v>95.48</c:v>
                </c:pt>
                <c:pt idx="2">
                  <c:v>97.22</c:v>
                </c:pt>
                <c:pt idx="3">
                  <c:v>97.57</c:v>
                </c:pt>
                <c:pt idx="4">
                  <c:v>95.25</c:v>
                </c:pt>
              </c:numCache>
            </c:numRef>
          </c:val>
          <c:extLst>
            <c:ext xmlns:c16="http://schemas.microsoft.com/office/drawing/2014/chart" uri="{C3380CC4-5D6E-409C-BE32-E72D297353CC}">
              <c16:uniqueId val="{00000000-B06E-4E50-9991-D9CF928A64D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6E-4E50-9991-D9CF928A64D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09-4B90-AD54-010D96BE4EC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09-4B90-AD54-010D96BE4EC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FC-4B62-8C69-3532269D087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FC-4B62-8C69-3532269D087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6A-4745-B63A-8B77D954A1C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6A-4745-B63A-8B77D954A1C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5E1-47FD-A7D9-2902CE55CCC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E1-47FD-A7D9-2902CE55CCC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00D-46F3-AFD0-A0E9E59D994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783.8</c:v>
                </c:pt>
                <c:pt idx="4">
                  <c:v>778.81</c:v>
                </c:pt>
              </c:numCache>
            </c:numRef>
          </c:val>
          <c:smooth val="0"/>
          <c:extLst>
            <c:ext xmlns:c16="http://schemas.microsoft.com/office/drawing/2014/chart" uri="{C3380CC4-5D6E-409C-BE32-E72D297353CC}">
              <c16:uniqueId val="{00000001-800D-46F3-AFD0-A0E9E59D994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58.49</c:v>
                </c:pt>
                <c:pt idx="1">
                  <c:v>63.32</c:v>
                </c:pt>
                <c:pt idx="2">
                  <c:v>59.8</c:v>
                </c:pt>
                <c:pt idx="3">
                  <c:v>51.43</c:v>
                </c:pt>
                <c:pt idx="4">
                  <c:v>57.66</c:v>
                </c:pt>
              </c:numCache>
            </c:numRef>
          </c:val>
          <c:extLst>
            <c:ext xmlns:c16="http://schemas.microsoft.com/office/drawing/2014/chart" uri="{C3380CC4-5D6E-409C-BE32-E72D297353CC}">
              <c16:uniqueId val="{00000000-EAD5-42B0-A4C7-EE85C40091D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68.11</c:v>
                </c:pt>
                <c:pt idx="4">
                  <c:v>67.23</c:v>
                </c:pt>
              </c:numCache>
            </c:numRef>
          </c:val>
          <c:smooth val="0"/>
          <c:extLst>
            <c:ext xmlns:c16="http://schemas.microsoft.com/office/drawing/2014/chart" uri="{C3380CC4-5D6E-409C-BE32-E72D297353CC}">
              <c16:uniqueId val="{00000001-EAD5-42B0-A4C7-EE85C40091D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150</c:v>
                </c:pt>
                <c:pt idx="1">
                  <c:v>150</c:v>
                </c:pt>
                <c:pt idx="2">
                  <c:v>150</c:v>
                </c:pt>
                <c:pt idx="3">
                  <c:v>185.6</c:v>
                </c:pt>
                <c:pt idx="4">
                  <c:v>150</c:v>
                </c:pt>
              </c:numCache>
            </c:numRef>
          </c:val>
          <c:extLst>
            <c:ext xmlns:c16="http://schemas.microsoft.com/office/drawing/2014/chart" uri="{C3380CC4-5D6E-409C-BE32-E72D297353CC}">
              <c16:uniqueId val="{00000000-3478-4333-AC68-608E0B9BDEF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222.41</c:v>
                </c:pt>
                <c:pt idx="4">
                  <c:v>228.21</c:v>
                </c:pt>
              </c:numCache>
            </c:numRef>
          </c:val>
          <c:smooth val="0"/>
          <c:extLst>
            <c:ext xmlns:c16="http://schemas.microsoft.com/office/drawing/2014/chart" uri="{C3380CC4-5D6E-409C-BE32-E72D297353CC}">
              <c16:uniqueId val="{00000001-3478-4333-AC68-608E0B9BDEF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60" zoomScaleNormal="60" workbookViewId="0">
      <selection activeCell="CD23" sqref="CD2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山形市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55">
        <f>データ!S6</f>
        <v>242284</v>
      </c>
      <c r="AM8" s="55"/>
      <c r="AN8" s="55"/>
      <c r="AO8" s="55"/>
      <c r="AP8" s="55"/>
      <c r="AQ8" s="55"/>
      <c r="AR8" s="55"/>
      <c r="AS8" s="55"/>
      <c r="AT8" s="54">
        <f>データ!T6</f>
        <v>381.3</v>
      </c>
      <c r="AU8" s="54"/>
      <c r="AV8" s="54"/>
      <c r="AW8" s="54"/>
      <c r="AX8" s="54"/>
      <c r="AY8" s="54"/>
      <c r="AZ8" s="54"/>
      <c r="BA8" s="54"/>
      <c r="BB8" s="54">
        <f>データ!U6</f>
        <v>635.41999999999996</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1.62</v>
      </c>
      <c r="Q10" s="54"/>
      <c r="R10" s="54"/>
      <c r="S10" s="54"/>
      <c r="T10" s="54"/>
      <c r="U10" s="54"/>
      <c r="V10" s="54"/>
      <c r="W10" s="54">
        <f>データ!Q6</f>
        <v>100</v>
      </c>
      <c r="X10" s="54"/>
      <c r="Y10" s="54"/>
      <c r="Z10" s="54"/>
      <c r="AA10" s="54"/>
      <c r="AB10" s="54"/>
      <c r="AC10" s="54"/>
      <c r="AD10" s="55">
        <f>データ!R6</f>
        <v>2552</v>
      </c>
      <c r="AE10" s="55"/>
      <c r="AF10" s="55"/>
      <c r="AG10" s="55"/>
      <c r="AH10" s="55"/>
      <c r="AI10" s="55"/>
      <c r="AJ10" s="55"/>
      <c r="AK10" s="2"/>
      <c r="AL10" s="55">
        <f>データ!V6</f>
        <v>3909</v>
      </c>
      <c r="AM10" s="55"/>
      <c r="AN10" s="55"/>
      <c r="AO10" s="55"/>
      <c r="AP10" s="55"/>
      <c r="AQ10" s="55"/>
      <c r="AR10" s="55"/>
      <c r="AS10" s="55"/>
      <c r="AT10" s="54">
        <f>データ!W6</f>
        <v>2.98</v>
      </c>
      <c r="AU10" s="54"/>
      <c r="AV10" s="54"/>
      <c r="AW10" s="54"/>
      <c r="AX10" s="54"/>
      <c r="AY10" s="54"/>
      <c r="AZ10" s="54"/>
      <c r="BA10" s="54"/>
      <c r="BB10" s="54">
        <f>データ!X6</f>
        <v>1311.74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IlH4su3khyLwW0WQnJ7N/DLbjWy5vFjD+90JHDtgKa+TI3Mg+2M1TMrqX3ywXJlpzsFNDVSBVVjAVv0eOsqbbQ==" saltValue="+Y5WHcxR/vd+IoItA1JmX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2021</v>
      </c>
      <c r="C6" s="19">
        <f t="shared" ref="C6:X6" si="3">C7</f>
        <v>62014</v>
      </c>
      <c r="D6" s="19">
        <f t="shared" si="3"/>
        <v>47</v>
      </c>
      <c r="E6" s="19">
        <f t="shared" si="3"/>
        <v>17</v>
      </c>
      <c r="F6" s="19">
        <f t="shared" si="3"/>
        <v>5</v>
      </c>
      <c r="G6" s="19">
        <f t="shared" si="3"/>
        <v>0</v>
      </c>
      <c r="H6" s="19" t="str">
        <f t="shared" si="3"/>
        <v>山形県　山形市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1.62</v>
      </c>
      <c r="Q6" s="20">
        <f t="shared" si="3"/>
        <v>100</v>
      </c>
      <c r="R6" s="20">
        <f t="shared" si="3"/>
        <v>2552</v>
      </c>
      <c r="S6" s="20">
        <f t="shared" si="3"/>
        <v>242284</v>
      </c>
      <c r="T6" s="20">
        <f t="shared" si="3"/>
        <v>381.3</v>
      </c>
      <c r="U6" s="20">
        <f t="shared" si="3"/>
        <v>635.41999999999996</v>
      </c>
      <c r="V6" s="20">
        <f t="shared" si="3"/>
        <v>3909</v>
      </c>
      <c r="W6" s="20">
        <f t="shared" si="3"/>
        <v>2.98</v>
      </c>
      <c r="X6" s="20">
        <f t="shared" si="3"/>
        <v>1311.74</v>
      </c>
      <c r="Y6" s="21">
        <f>IF(Y7="",NA(),Y7)</f>
        <v>97.09</v>
      </c>
      <c r="Z6" s="21">
        <f t="shared" ref="Z6:AH6" si="4">IF(Z7="",NA(),Z7)</f>
        <v>95.48</v>
      </c>
      <c r="AA6" s="21">
        <f t="shared" si="4"/>
        <v>97.22</v>
      </c>
      <c r="AB6" s="21">
        <f t="shared" si="4"/>
        <v>97.57</v>
      </c>
      <c r="AC6" s="21">
        <f t="shared" si="4"/>
        <v>95.25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783.8</v>
      </c>
      <c r="BO6" s="21">
        <f t="shared" si="7"/>
        <v>778.81</v>
      </c>
      <c r="BP6" s="20" t="str">
        <f>IF(BP7="","",IF(BP7="-","【-】","【"&amp;SUBSTITUTE(TEXT(BP7,"#,##0.00"),"-","△")&amp;"】"))</f>
        <v>【786.37】</v>
      </c>
      <c r="BQ6" s="21">
        <f>IF(BQ7="",NA(),BQ7)</f>
        <v>58.49</v>
      </c>
      <c r="BR6" s="21">
        <f t="shared" ref="BR6:BZ6" si="8">IF(BR7="",NA(),BR7)</f>
        <v>63.32</v>
      </c>
      <c r="BS6" s="21">
        <f t="shared" si="8"/>
        <v>59.8</v>
      </c>
      <c r="BT6" s="21">
        <f t="shared" si="8"/>
        <v>51.43</v>
      </c>
      <c r="BU6" s="21">
        <f t="shared" si="8"/>
        <v>57.66</v>
      </c>
      <c r="BV6" s="21">
        <f t="shared" si="8"/>
        <v>59.8</v>
      </c>
      <c r="BW6" s="21">
        <f t="shared" si="8"/>
        <v>57.77</v>
      </c>
      <c r="BX6" s="21">
        <f t="shared" si="8"/>
        <v>57.31</v>
      </c>
      <c r="BY6" s="21">
        <f t="shared" si="8"/>
        <v>68.11</v>
      </c>
      <c r="BZ6" s="21">
        <f t="shared" si="8"/>
        <v>67.23</v>
      </c>
      <c r="CA6" s="20" t="str">
        <f>IF(CA7="","",IF(CA7="-","【-】","【"&amp;SUBSTITUTE(TEXT(CA7,"#,##0.00"),"-","△")&amp;"】"))</f>
        <v>【60.65】</v>
      </c>
      <c r="CB6" s="21">
        <f>IF(CB7="",NA(),CB7)</f>
        <v>150</v>
      </c>
      <c r="CC6" s="21">
        <f t="shared" ref="CC6:CK6" si="9">IF(CC7="",NA(),CC7)</f>
        <v>150</v>
      </c>
      <c r="CD6" s="21">
        <f t="shared" si="9"/>
        <v>150</v>
      </c>
      <c r="CE6" s="21">
        <f t="shared" si="9"/>
        <v>185.6</v>
      </c>
      <c r="CF6" s="21">
        <f t="shared" si="9"/>
        <v>150</v>
      </c>
      <c r="CG6" s="21">
        <f t="shared" si="9"/>
        <v>263.76</v>
      </c>
      <c r="CH6" s="21">
        <f t="shared" si="9"/>
        <v>274.35000000000002</v>
      </c>
      <c r="CI6" s="21">
        <f t="shared" si="9"/>
        <v>273.52</v>
      </c>
      <c r="CJ6" s="21">
        <f t="shared" si="9"/>
        <v>222.41</v>
      </c>
      <c r="CK6" s="21">
        <f t="shared" si="9"/>
        <v>228.21</v>
      </c>
      <c r="CL6" s="20" t="str">
        <f>IF(CL7="","",IF(CL7="-","【-】","【"&amp;SUBSTITUTE(TEXT(CL7,"#,##0.00"),"-","△")&amp;"】"))</f>
        <v>【256.97】</v>
      </c>
      <c r="CM6" s="21">
        <f>IF(CM7="",NA(),CM7)</f>
        <v>57.97</v>
      </c>
      <c r="CN6" s="21">
        <f t="shared" ref="CN6:CV6" si="10">IF(CN7="",NA(),CN7)</f>
        <v>52.87</v>
      </c>
      <c r="CO6" s="21">
        <f t="shared" si="10"/>
        <v>55.87</v>
      </c>
      <c r="CP6" s="21">
        <f t="shared" si="10"/>
        <v>53.64</v>
      </c>
      <c r="CQ6" s="21">
        <f t="shared" si="10"/>
        <v>58.48</v>
      </c>
      <c r="CR6" s="21">
        <f t="shared" si="10"/>
        <v>51.75</v>
      </c>
      <c r="CS6" s="21">
        <f t="shared" si="10"/>
        <v>50.68</v>
      </c>
      <c r="CT6" s="21">
        <f t="shared" si="10"/>
        <v>50.14</v>
      </c>
      <c r="CU6" s="21">
        <f t="shared" si="10"/>
        <v>55.26</v>
      </c>
      <c r="CV6" s="21">
        <f t="shared" si="10"/>
        <v>54.54</v>
      </c>
      <c r="CW6" s="20" t="str">
        <f>IF(CW7="","",IF(CW7="-","【-】","【"&amp;SUBSTITUTE(TEXT(CW7,"#,##0.00"),"-","△")&amp;"】"))</f>
        <v>【61.14】</v>
      </c>
      <c r="CX6" s="21">
        <f>IF(CX7="",NA(),CX7)</f>
        <v>91.24</v>
      </c>
      <c r="CY6" s="21">
        <f t="shared" ref="CY6:DG6" si="11">IF(CY7="",NA(),CY7)</f>
        <v>91.68</v>
      </c>
      <c r="CZ6" s="21">
        <f t="shared" si="11"/>
        <v>92.2</v>
      </c>
      <c r="DA6" s="21">
        <f t="shared" si="11"/>
        <v>93.15</v>
      </c>
      <c r="DB6" s="21">
        <f t="shared" si="11"/>
        <v>94.7</v>
      </c>
      <c r="DC6" s="21">
        <f t="shared" si="11"/>
        <v>84.84</v>
      </c>
      <c r="DD6" s="21">
        <f t="shared" si="11"/>
        <v>84.86</v>
      </c>
      <c r="DE6" s="21">
        <f t="shared" si="11"/>
        <v>84.98</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0.02</v>
      </c>
      <c r="EN6" s="21">
        <f t="shared" si="14"/>
        <v>0.01</v>
      </c>
      <c r="EO6" s="20" t="str">
        <f>IF(EO7="","",IF(EO7="-","【-】","【"&amp;SUBSTITUTE(TEXT(EO7,"#,##0.00"),"-","△")&amp;"】"))</f>
        <v>【0.03】</v>
      </c>
    </row>
    <row r="7" spans="1:145" s="22" customFormat="1" x14ac:dyDescent="0.15">
      <c r="A7" s="14"/>
      <c r="B7" s="23">
        <v>2021</v>
      </c>
      <c r="C7" s="23">
        <v>62014</v>
      </c>
      <c r="D7" s="23">
        <v>47</v>
      </c>
      <c r="E7" s="23">
        <v>17</v>
      </c>
      <c r="F7" s="23">
        <v>5</v>
      </c>
      <c r="G7" s="23">
        <v>0</v>
      </c>
      <c r="H7" s="23" t="s">
        <v>96</v>
      </c>
      <c r="I7" s="23" t="s">
        <v>97</v>
      </c>
      <c r="J7" s="23" t="s">
        <v>98</v>
      </c>
      <c r="K7" s="23" t="s">
        <v>99</v>
      </c>
      <c r="L7" s="23" t="s">
        <v>100</v>
      </c>
      <c r="M7" s="23" t="s">
        <v>101</v>
      </c>
      <c r="N7" s="24" t="s">
        <v>102</v>
      </c>
      <c r="O7" s="24" t="s">
        <v>103</v>
      </c>
      <c r="P7" s="24">
        <v>1.62</v>
      </c>
      <c r="Q7" s="24">
        <v>100</v>
      </c>
      <c r="R7" s="24">
        <v>2552</v>
      </c>
      <c r="S7" s="24">
        <v>242284</v>
      </c>
      <c r="T7" s="24">
        <v>381.3</v>
      </c>
      <c r="U7" s="24">
        <v>635.41999999999996</v>
      </c>
      <c r="V7" s="24">
        <v>3909</v>
      </c>
      <c r="W7" s="24">
        <v>2.98</v>
      </c>
      <c r="X7" s="24">
        <v>1311.74</v>
      </c>
      <c r="Y7" s="24">
        <v>97.09</v>
      </c>
      <c r="Z7" s="24">
        <v>95.48</v>
      </c>
      <c r="AA7" s="24">
        <v>97.22</v>
      </c>
      <c r="AB7" s="24">
        <v>97.57</v>
      </c>
      <c r="AC7" s="24">
        <v>95.25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783.8</v>
      </c>
      <c r="BO7" s="24">
        <v>778.81</v>
      </c>
      <c r="BP7" s="24">
        <v>786.37</v>
      </c>
      <c r="BQ7" s="24">
        <v>58.49</v>
      </c>
      <c r="BR7" s="24">
        <v>63.32</v>
      </c>
      <c r="BS7" s="24">
        <v>59.8</v>
      </c>
      <c r="BT7" s="24">
        <v>51.43</v>
      </c>
      <c r="BU7" s="24">
        <v>57.66</v>
      </c>
      <c r="BV7" s="24">
        <v>59.8</v>
      </c>
      <c r="BW7" s="24">
        <v>57.77</v>
      </c>
      <c r="BX7" s="24">
        <v>57.31</v>
      </c>
      <c r="BY7" s="24">
        <v>68.11</v>
      </c>
      <c r="BZ7" s="24">
        <v>67.23</v>
      </c>
      <c r="CA7" s="24">
        <v>60.65</v>
      </c>
      <c r="CB7" s="24">
        <v>150</v>
      </c>
      <c r="CC7" s="24">
        <v>150</v>
      </c>
      <c r="CD7" s="24">
        <v>150</v>
      </c>
      <c r="CE7" s="24">
        <v>185.6</v>
      </c>
      <c r="CF7" s="24">
        <v>150</v>
      </c>
      <c r="CG7" s="24">
        <v>263.76</v>
      </c>
      <c r="CH7" s="24">
        <v>274.35000000000002</v>
      </c>
      <c r="CI7" s="24">
        <v>273.52</v>
      </c>
      <c r="CJ7" s="24">
        <v>222.41</v>
      </c>
      <c r="CK7" s="24">
        <v>228.21</v>
      </c>
      <c r="CL7" s="24">
        <v>256.97000000000003</v>
      </c>
      <c r="CM7" s="24">
        <v>57.97</v>
      </c>
      <c r="CN7" s="24">
        <v>52.87</v>
      </c>
      <c r="CO7" s="24">
        <v>55.87</v>
      </c>
      <c r="CP7" s="24">
        <v>53.64</v>
      </c>
      <c r="CQ7" s="24">
        <v>58.48</v>
      </c>
      <c r="CR7" s="24">
        <v>51.75</v>
      </c>
      <c r="CS7" s="24">
        <v>50.68</v>
      </c>
      <c r="CT7" s="24">
        <v>50.14</v>
      </c>
      <c r="CU7" s="24">
        <v>55.26</v>
      </c>
      <c r="CV7" s="24">
        <v>54.54</v>
      </c>
      <c r="CW7" s="24">
        <v>61.14</v>
      </c>
      <c r="CX7" s="24">
        <v>91.24</v>
      </c>
      <c r="CY7" s="24">
        <v>91.68</v>
      </c>
      <c r="CZ7" s="24">
        <v>92.2</v>
      </c>
      <c r="DA7" s="24">
        <v>93.15</v>
      </c>
      <c r="DB7" s="24">
        <v>94.7</v>
      </c>
      <c r="DC7" s="24">
        <v>84.84</v>
      </c>
      <c r="DD7" s="24">
        <v>84.86</v>
      </c>
      <c r="DE7" s="24">
        <v>84.98</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109</v>
      </c>
    </row>
    <row r="12" spans="1:145" x14ac:dyDescent="0.15">
      <c r="B12">
        <v>1</v>
      </c>
      <c r="C12">
        <v>1</v>
      </c>
      <c r="D12">
        <v>1</v>
      </c>
      <c r="E12">
        <v>2</v>
      </c>
      <c r="F12">
        <v>3</v>
      </c>
      <c r="G12" t="s">
        <v>110</v>
      </c>
    </row>
    <row r="13" spans="1:145" x14ac:dyDescent="0.15">
      <c r="B13" t="s">
        <v>111</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2023-01-12T23:59:36Z</dcterms:created>
  <dcterms:modified xsi:type="dcterms:W3CDTF">2023-01-25T00:08:50Z</dcterms:modified>
  <cp:category/>
</cp:coreProperties>
</file>